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Updated Code\"/>
    </mc:Choice>
  </mc:AlternateContent>
  <xr:revisionPtr revIDLastSave="0" documentId="13_ncr:1_{4792407A-2D00-42A8-B790-3DF42E280209}" xr6:coauthVersionLast="47" xr6:coauthVersionMax="47" xr10:uidLastSave="{00000000-0000-0000-0000-000000000000}"/>
  <bookViews>
    <workbookView xWindow="-108" yWindow="-108" windowWidth="23256" windowHeight="12576" tabRatio="694" firstSheet="13" activeTab="22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Combination_Results" sheetId="15" r:id="rId7"/>
    <sheet name="Pro_Economic" sheetId="18" r:id="rId8"/>
    <sheet name="Sustainable_Friendly" sheetId="17" r:id="rId9"/>
    <sheet name="Net-Zero" sheetId="16" r:id="rId10"/>
    <sheet name="Alternative_Materials" sheetId="6" r:id="rId11"/>
    <sheet name="City_Details" sheetId="2" r:id="rId12"/>
    <sheet name="Window" sheetId="3" r:id="rId13"/>
    <sheet name="Wall" sheetId="4" r:id="rId14"/>
    <sheet name="Roof" sheetId="5" r:id="rId15"/>
    <sheet name="AHP" sheetId="7" r:id="rId16"/>
    <sheet name="TOPSIS" sheetId="8" r:id="rId17"/>
    <sheet name="Orientation" sheetId="9" r:id="rId18"/>
    <sheet name="ORN_Pro_Economic" sheetId="19" r:id="rId19"/>
    <sheet name="ORN_Sustainable_Friendly" sheetId="20" r:id="rId20"/>
    <sheet name="ORN_Net-Zero" sheetId="21" r:id="rId21"/>
    <sheet name="Chart_Data" sheetId="22" r:id="rId22"/>
    <sheet name="Dashboard" sheetId="24" r:id="rId23"/>
    <sheet name="Sheet9" sheetId="23" r:id="rId24"/>
  </sheets>
  <externalReferences>
    <externalReference r:id="rId25"/>
  </externalReferences>
  <calcPr calcId="191029"/>
  <pivotCaches>
    <pivotCache cacheId="6486" r:id="rId26"/>
    <pivotCache cacheId="6489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42" i="24" l="1"/>
  <c r="M140" i="24"/>
  <c r="M123" i="24"/>
  <c r="M121" i="24"/>
  <c r="M105" i="24"/>
  <c r="M103" i="24"/>
  <c r="M92" i="24"/>
  <c r="M90" i="24"/>
  <c r="M88" i="24"/>
  <c r="M86" i="24"/>
  <c r="M84" i="24"/>
  <c r="M82" i="24"/>
  <c r="M74" i="24"/>
  <c r="M72" i="24"/>
  <c r="M70" i="24"/>
  <c r="M68" i="24"/>
  <c r="M66" i="24"/>
  <c r="M64" i="24"/>
  <c r="M56" i="24"/>
  <c r="M54" i="24"/>
  <c r="M52" i="24"/>
  <c r="M50" i="24"/>
  <c r="M48" i="24"/>
  <c r="M46" i="24"/>
  <c r="BJ5" i="22" l="1"/>
  <c r="BJ3" i="22"/>
  <c r="AZ3" i="22"/>
  <c r="BL7" i="22"/>
  <c r="BK7" i="22"/>
  <c r="BJ7" i="22"/>
  <c r="BE5" i="22"/>
  <c r="BE3" i="22"/>
  <c r="BG7" i="22"/>
  <c r="BF7" i="22"/>
  <c r="BE7" i="22"/>
  <c r="AZ5" i="22"/>
  <c r="BB7" i="22"/>
  <c r="BA7" i="22"/>
  <c r="AZ7" i="22"/>
  <c r="C45" i="9"/>
  <c r="B45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B43" i="9"/>
  <c r="C41" i="9"/>
  <c r="D41" i="9"/>
  <c r="E41" i="9"/>
  <c r="B41" i="9"/>
  <c r="C39" i="9"/>
  <c r="D39" i="9"/>
  <c r="E39" i="9"/>
  <c r="B39" i="9"/>
  <c r="C37" i="9"/>
  <c r="D37" i="9"/>
  <c r="E37" i="9"/>
  <c r="F37" i="9"/>
  <c r="B37" i="9"/>
  <c r="C35" i="9"/>
  <c r="D35" i="9"/>
  <c r="E35" i="9"/>
  <c r="F35" i="9"/>
  <c r="G35" i="9"/>
  <c r="B35" i="9"/>
  <c r="C30" i="9"/>
  <c r="B30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B28" i="9"/>
  <c r="C26" i="9"/>
  <c r="D26" i="9"/>
  <c r="E26" i="9"/>
  <c r="B26" i="9"/>
  <c r="C24" i="9"/>
  <c r="D24" i="9"/>
  <c r="E24" i="9"/>
  <c r="B24" i="9"/>
  <c r="C22" i="9"/>
  <c r="D22" i="9"/>
  <c r="E22" i="9"/>
  <c r="F22" i="9"/>
  <c r="B22" i="9"/>
  <c r="C20" i="9"/>
  <c r="D20" i="9"/>
  <c r="E20" i="9"/>
  <c r="F20" i="9"/>
  <c r="G20" i="9"/>
  <c r="B20" i="9"/>
  <c r="C15" i="9"/>
  <c r="B15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B13" i="9"/>
  <c r="C11" i="9"/>
  <c r="D11" i="9"/>
  <c r="E11" i="9"/>
  <c r="B11" i="9"/>
  <c r="C9" i="9"/>
  <c r="D9" i="9"/>
  <c r="E9" i="9"/>
  <c r="B9" i="9"/>
  <c r="C7" i="9"/>
  <c r="D7" i="9"/>
  <c r="E7" i="9"/>
  <c r="F7" i="9"/>
  <c r="B7" i="9"/>
  <c r="C5" i="9"/>
  <c r="D5" i="9"/>
  <c r="E5" i="9"/>
  <c r="F5" i="9"/>
  <c r="G5" i="9"/>
  <c r="B5" i="9"/>
  <c r="X51" i="16"/>
  <c r="X55" i="16"/>
  <c r="X53" i="16"/>
  <c r="X34" i="16"/>
  <c r="X37" i="16"/>
  <c r="X35" i="16"/>
  <c r="X14" i="16"/>
  <c r="X17" i="16"/>
  <c r="X16" i="16"/>
  <c r="X172" i="16"/>
  <c r="X175" i="16"/>
  <c r="X173" i="16"/>
  <c r="X144" i="16"/>
  <c r="X153" i="16"/>
  <c r="X147" i="16"/>
  <c r="X82" i="16"/>
  <c r="X85" i="16"/>
  <c r="X83" i="16"/>
  <c r="X50" i="16"/>
  <c r="X54" i="16"/>
  <c r="X52" i="16"/>
  <c r="X30" i="16"/>
  <c r="X36" i="16"/>
  <c r="X32" i="16"/>
  <c r="X11" i="16"/>
  <c r="X15" i="16"/>
  <c r="X13" i="16"/>
  <c r="X170" i="16"/>
  <c r="X174" i="16"/>
  <c r="X171" i="16"/>
  <c r="X142" i="16"/>
  <c r="X150" i="16"/>
  <c r="X146" i="16"/>
  <c r="X80" i="16"/>
  <c r="X84" i="16"/>
  <c r="X81" i="16"/>
  <c r="X376" i="16"/>
  <c r="X380" i="16"/>
  <c r="X377" i="16"/>
  <c r="X363" i="16"/>
  <c r="X367" i="16"/>
  <c r="X365" i="16"/>
  <c r="X239" i="16"/>
  <c r="X247" i="16"/>
  <c r="X244" i="16"/>
  <c r="X467" i="16"/>
  <c r="X475" i="16"/>
  <c r="X470" i="16"/>
  <c r="X448" i="16"/>
  <c r="X451" i="16"/>
  <c r="X449" i="16"/>
  <c r="X357" i="16"/>
  <c r="X361" i="16"/>
  <c r="X359" i="16"/>
  <c r="X374" i="16"/>
  <c r="X378" i="16"/>
  <c r="X375" i="16"/>
  <c r="X362" i="16"/>
  <c r="X366" i="16"/>
  <c r="X364" i="16"/>
  <c r="X236" i="16"/>
  <c r="X246" i="16"/>
  <c r="X242" i="16"/>
  <c r="X465" i="16"/>
  <c r="X474" i="16"/>
  <c r="X466" i="16"/>
  <c r="X446" i="16"/>
  <c r="X450" i="16"/>
  <c r="X447" i="16"/>
  <c r="X356" i="16"/>
  <c r="X360" i="16"/>
  <c r="X358" i="16"/>
  <c r="X112" i="16"/>
  <c r="X127" i="16"/>
  <c r="X120" i="16"/>
  <c r="X90" i="16"/>
  <c r="X96" i="16"/>
  <c r="X92" i="16"/>
  <c r="X10" i="16"/>
  <c r="X19" i="16"/>
  <c r="X12" i="16"/>
  <c r="X255" i="16"/>
  <c r="X259" i="16"/>
  <c r="X257" i="16"/>
  <c r="X217" i="16"/>
  <c r="X223" i="16"/>
  <c r="X221" i="16"/>
  <c r="X76" i="16"/>
  <c r="X79" i="16"/>
  <c r="X77" i="16"/>
  <c r="X108" i="16"/>
  <c r="X126" i="16"/>
  <c r="X118" i="16"/>
  <c r="X87" i="16"/>
  <c r="X94" i="16"/>
  <c r="X88" i="16"/>
  <c r="X8" i="16"/>
  <c r="X18" i="16"/>
  <c r="X9" i="16"/>
  <c r="X254" i="16"/>
  <c r="X258" i="16"/>
  <c r="X256" i="16"/>
  <c r="X215" i="16"/>
  <c r="X222" i="16"/>
  <c r="X219" i="16"/>
  <c r="X73" i="16"/>
  <c r="X78" i="16"/>
  <c r="X75" i="16"/>
  <c r="X107" i="16"/>
  <c r="X119" i="16"/>
  <c r="X110" i="16"/>
  <c r="X99" i="16"/>
  <c r="X103" i="16"/>
  <c r="X101" i="16"/>
  <c r="X22" i="16"/>
  <c r="X25" i="16"/>
  <c r="X23" i="16"/>
  <c r="X240" i="16"/>
  <c r="X245" i="16"/>
  <c r="X241" i="16"/>
  <c r="X214" i="16"/>
  <c r="X220" i="16"/>
  <c r="X216" i="16"/>
  <c r="X117" i="16"/>
  <c r="X124" i="16"/>
  <c r="X121" i="16"/>
  <c r="X104" i="16"/>
  <c r="X115" i="16"/>
  <c r="X105" i="16"/>
  <c r="X98" i="16"/>
  <c r="X102" i="16"/>
  <c r="X100" i="16"/>
  <c r="X20" i="16"/>
  <c r="X24" i="16"/>
  <c r="X21" i="16"/>
  <c r="X237" i="16"/>
  <c r="X243" i="16"/>
  <c r="X238" i="16"/>
  <c r="X212" i="16"/>
  <c r="X218" i="16"/>
  <c r="X213" i="16"/>
  <c r="X114" i="16"/>
  <c r="X123" i="16"/>
  <c r="X116" i="16"/>
  <c r="X441" i="16"/>
  <c r="X445" i="16"/>
  <c r="X443" i="16"/>
  <c r="X422" i="16"/>
  <c r="X427" i="16"/>
  <c r="X423" i="16"/>
  <c r="X315" i="16"/>
  <c r="X319" i="16"/>
  <c r="X317" i="16"/>
  <c r="X513" i="16"/>
  <c r="X517" i="16"/>
  <c r="X515" i="16"/>
  <c r="X507" i="16"/>
  <c r="X511" i="16"/>
  <c r="X509" i="16"/>
  <c r="X418" i="16"/>
  <c r="X425" i="16"/>
  <c r="X419" i="16"/>
  <c r="X440" i="16"/>
  <c r="X444" i="16"/>
  <c r="X442" i="16"/>
  <c r="X420" i="16"/>
  <c r="X426" i="16"/>
  <c r="X421" i="16"/>
  <c r="X314" i="16"/>
  <c r="X318" i="16"/>
  <c r="X316" i="16"/>
  <c r="X512" i="16"/>
  <c r="X516" i="16"/>
  <c r="X514" i="16"/>
  <c r="X506" i="16"/>
  <c r="X510" i="16"/>
  <c r="X508" i="16"/>
  <c r="X416" i="16"/>
  <c r="X424" i="16"/>
  <c r="X417" i="16"/>
  <c r="X198" i="16"/>
  <c r="X209" i="16"/>
  <c r="X199" i="16"/>
  <c r="X152" i="16"/>
  <c r="X157" i="16"/>
  <c r="X155" i="16"/>
  <c r="X28" i="16"/>
  <c r="X33" i="16"/>
  <c r="X29" i="16"/>
  <c r="X328" i="16"/>
  <c r="X335" i="16"/>
  <c r="X330" i="16"/>
  <c r="X274" i="16"/>
  <c r="X279" i="16"/>
  <c r="X275" i="16"/>
  <c r="X129" i="16"/>
  <c r="X133" i="16"/>
  <c r="X131" i="16"/>
  <c r="X192" i="16"/>
  <c r="X207" i="16"/>
  <c r="X195" i="16"/>
  <c r="X149" i="16"/>
  <c r="X156" i="16"/>
  <c r="X154" i="16"/>
  <c r="X26" i="16"/>
  <c r="X31" i="16"/>
  <c r="X27" i="16"/>
  <c r="X326" i="16"/>
  <c r="X334" i="16"/>
  <c r="X327" i="16"/>
  <c r="X272" i="16"/>
  <c r="X276" i="16"/>
  <c r="X273" i="16"/>
  <c r="X128" i="16"/>
  <c r="X132" i="16"/>
  <c r="X130" i="16"/>
  <c r="X89" i="16"/>
  <c r="X97" i="16"/>
  <c r="X93" i="16"/>
  <c r="X46" i="16"/>
  <c r="X49" i="16"/>
  <c r="X47" i="16"/>
  <c r="X4" i="16"/>
  <c r="X7" i="16"/>
  <c r="X5" i="16"/>
  <c r="X226" i="16"/>
  <c r="X229" i="16"/>
  <c r="X227" i="16"/>
  <c r="X165" i="16"/>
  <c r="X169" i="16"/>
  <c r="X167" i="16"/>
  <c r="X70" i="16"/>
  <c r="X74" i="16"/>
  <c r="X71" i="16"/>
  <c r="X86" i="16"/>
  <c r="X95" i="16"/>
  <c r="X91" i="16"/>
  <c r="X44" i="16"/>
  <c r="X48" i="16"/>
  <c r="X45" i="16"/>
  <c r="X2" i="16"/>
  <c r="E22" i="8" s="1"/>
  <c r="X6" i="16"/>
  <c r="X3" i="16"/>
  <c r="X224" i="16"/>
  <c r="X228" i="16"/>
  <c r="X225" i="16"/>
  <c r="X164" i="16"/>
  <c r="X168" i="16"/>
  <c r="X166" i="16"/>
  <c r="X68" i="16"/>
  <c r="X72" i="16"/>
  <c r="X69" i="16"/>
  <c r="X412" i="16"/>
  <c r="X415" i="16"/>
  <c r="X413" i="16"/>
  <c r="X369" i="16"/>
  <c r="X373" i="16"/>
  <c r="X371" i="16"/>
  <c r="X281" i="16"/>
  <c r="X292" i="16"/>
  <c r="X287" i="16"/>
  <c r="X502" i="16"/>
  <c r="X505" i="16"/>
  <c r="X503" i="16"/>
  <c r="X478" i="16"/>
  <c r="X481" i="16"/>
  <c r="X479" i="16"/>
  <c r="X385" i="16"/>
  <c r="X395" i="16"/>
  <c r="X389" i="16"/>
  <c r="X410" i="16"/>
  <c r="X414" i="16"/>
  <c r="X411" i="16"/>
  <c r="X368" i="16"/>
  <c r="X372" i="16"/>
  <c r="X370" i="16"/>
  <c r="X278" i="16"/>
  <c r="X290" i="16"/>
  <c r="X284" i="16"/>
  <c r="X500" i="16"/>
  <c r="X504" i="16"/>
  <c r="X501" i="16"/>
  <c r="X476" i="16"/>
  <c r="X480" i="16"/>
  <c r="X477" i="16"/>
  <c r="X384" i="16"/>
  <c r="X393" i="16"/>
  <c r="X387" i="16"/>
  <c r="X177" i="16"/>
  <c r="X185" i="16"/>
  <c r="X179" i="16"/>
  <c r="X136" i="16"/>
  <c r="X145" i="16"/>
  <c r="X137" i="16"/>
  <c r="X40" i="16"/>
  <c r="X43" i="16"/>
  <c r="X41" i="16"/>
  <c r="X304" i="16"/>
  <c r="X313" i="16"/>
  <c r="X308" i="16"/>
  <c r="X261" i="16"/>
  <c r="X265" i="16"/>
  <c r="X263" i="16"/>
  <c r="X111" i="16"/>
  <c r="X125" i="16"/>
  <c r="X113" i="16"/>
  <c r="X176" i="16"/>
  <c r="X183" i="16"/>
  <c r="X178" i="16"/>
  <c r="X134" i="16"/>
  <c r="X143" i="16"/>
  <c r="X135" i="16"/>
  <c r="X38" i="16"/>
  <c r="X42" i="16"/>
  <c r="X39" i="16"/>
  <c r="X302" i="16"/>
  <c r="X311" i="16"/>
  <c r="X306" i="16"/>
  <c r="X260" i="16"/>
  <c r="X264" i="16"/>
  <c r="X262" i="16"/>
  <c r="X106" i="16"/>
  <c r="X122" i="16"/>
  <c r="X109" i="16"/>
  <c r="X250" i="16"/>
  <c r="X253" i="16"/>
  <c r="X251" i="16"/>
  <c r="X202" i="16"/>
  <c r="X211" i="16"/>
  <c r="X206" i="16"/>
  <c r="X62" i="16"/>
  <c r="X67" i="16"/>
  <c r="X65" i="16"/>
  <c r="X352" i="16"/>
  <c r="X355" i="16"/>
  <c r="X353" i="16"/>
  <c r="X322" i="16"/>
  <c r="X325" i="16"/>
  <c r="X323" i="16"/>
  <c r="X194" i="16"/>
  <c r="X208" i="16"/>
  <c r="X200" i="16"/>
  <c r="X248" i="16"/>
  <c r="X252" i="16"/>
  <c r="X249" i="16"/>
  <c r="X197" i="16"/>
  <c r="X210" i="16"/>
  <c r="X204" i="16"/>
  <c r="X60" i="16"/>
  <c r="X66" i="16"/>
  <c r="X64" i="16"/>
  <c r="X350" i="16"/>
  <c r="X354" i="16"/>
  <c r="X351" i="16"/>
  <c r="X320" i="16"/>
  <c r="X324" i="16"/>
  <c r="X321" i="16"/>
  <c r="X191" i="16"/>
  <c r="X205" i="16"/>
  <c r="X196" i="16"/>
  <c r="X469" i="16"/>
  <c r="X473" i="16"/>
  <c r="X471" i="16"/>
  <c r="X454" i="16"/>
  <c r="X457" i="16"/>
  <c r="X455" i="16"/>
  <c r="X392" i="16"/>
  <c r="X397" i="16"/>
  <c r="X394" i="16"/>
  <c r="X531" i="16"/>
  <c r="X535" i="16"/>
  <c r="X533" i="16"/>
  <c r="X519" i="16"/>
  <c r="X523" i="16"/>
  <c r="X521" i="16"/>
  <c r="X496" i="16"/>
  <c r="X499" i="16"/>
  <c r="X497" i="16"/>
  <c r="X464" i="16"/>
  <c r="X472" i="16"/>
  <c r="X468" i="16"/>
  <c r="X452" i="16"/>
  <c r="X456" i="16"/>
  <c r="X453" i="16"/>
  <c r="X390" i="16"/>
  <c r="X396" i="16"/>
  <c r="X391" i="16"/>
  <c r="X530" i="16"/>
  <c r="X534" i="16"/>
  <c r="X532" i="16"/>
  <c r="X518" i="16"/>
  <c r="X522" i="16"/>
  <c r="X520" i="16"/>
  <c r="X493" i="16"/>
  <c r="X498" i="16"/>
  <c r="X495" i="16"/>
  <c r="X340" i="16"/>
  <c r="X343" i="16"/>
  <c r="X341" i="16"/>
  <c r="X297" i="16"/>
  <c r="X301" i="16"/>
  <c r="X299" i="16"/>
  <c r="X160" i="16"/>
  <c r="X163" i="16"/>
  <c r="X161" i="16"/>
  <c r="X436" i="16"/>
  <c r="X439" i="16"/>
  <c r="X437" i="16"/>
  <c r="X400" i="16"/>
  <c r="X405" i="16"/>
  <c r="X401" i="16"/>
  <c r="X282" i="16"/>
  <c r="X294" i="16"/>
  <c r="X288" i="16"/>
  <c r="X337" i="16"/>
  <c r="X342" i="16"/>
  <c r="X339" i="16"/>
  <c r="X296" i="16"/>
  <c r="X300" i="16"/>
  <c r="X298" i="16"/>
  <c r="X158" i="16"/>
  <c r="X162" i="16"/>
  <c r="X159" i="16"/>
  <c r="X434" i="16"/>
  <c r="X438" i="16"/>
  <c r="X435" i="16"/>
  <c r="X398" i="16"/>
  <c r="X403" i="16"/>
  <c r="X399" i="16"/>
  <c r="X277" i="16"/>
  <c r="X291" i="16"/>
  <c r="X285" i="16"/>
  <c r="X232" i="16"/>
  <c r="X235" i="16"/>
  <c r="X233" i="16"/>
  <c r="X181" i="16"/>
  <c r="X187" i="16"/>
  <c r="X184" i="16"/>
  <c r="X58" i="16"/>
  <c r="X63" i="16"/>
  <c r="X59" i="16"/>
  <c r="X346" i="16"/>
  <c r="X349" i="16"/>
  <c r="X347" i="16"/>
  <c r="X305" i="16"/>
  <c r="X312" i="16"/>
  <c r="X309" i="16"/>
  <c r="X189" i="16"/>
  <c r="X203" i="16"/>
  <c r="X193" i="16"/>
  <c r="X230" i="16"/>
  <c r="X234" i="16"/>
  <c r="X231" i="16"/>
  <c r="X180" i="16"/>
  <c r="X186" i="16"/>
  <c r="X182" i="16"/>
  <c r="X56" i="16"/>
  <c r="X61" i="16"/>
  <c r="X57" i="16"/>
  <c r="X344" i="16"/>
  <c r="X348" i="16"/>
  <c r="X345" i="16"/>
  <c r="X303" i="16"/>
  <c r="X310" i="16"/>
  <c r="X307" i="16"/>
  <c r="X188" i="16"/>
  <c r="X201" i="16"/>
  <c r="X190" i="16"/>
  <c r="X483" i="16"/>
  <c r="X491" i="16"/>
  <c r="X489" i="16"/>
  <c r="X460" i="16"/>
  <c r="X463" i="16"/>
  <c r="X461" i="16"/>
  <c r="X404" i="16"/>
  <c r="X409" i="16"/>
  <c r="X407" i="16"/>
  <c r="X537" i="16"/>
  <c r="X541" i="16"/>
  <c r="X539" i="16"/>
  <c r="X526" i="16"/>
  <c r="X529" i="16"/>
  <c r="X527" i="16"/>
  <c r="X487" i="16"/>
  <c r="X494" i="16"/>
  <c r="X488" i="16"/>
  <c r="X482" i="16"/>
  <c r="X490" i="16"/>
  <c r="X485" i="16"/>
  <c r="X458" i="16"/>
  <c r="X462" i="16"/>
  <c r="X459" i="16"/>
  <c r="X402" i="16"/>
  <c r="X408" i="16"/>
  <c r="X406" i="16"/>
  <c r="X536" i="16"/>
  <c r="X540" i="16"/>
  <c r="X538" i="16"/>
  <c r="X524" i="16"/>
  <c r="X528" i="16"/>
  <c r="X525" i="16"/>
  <c r="X484" i="16"/>
  <c r="X492" i="16"/>
  <c r="X486" i="16"/>
  <c r="X331" i="16"/>
  <c r="X338" i="16"/>
  <c r="X333" i="16"/>
  <c r="X283" i="16"/>
  <c r="X295" i="16"/>
  <c r="X289" i="16"/>
  <c r="X140" i="16"/>
  <c r="X151" i="16"/>
  <c r="X141" i="16"/>
  <c r="X430" i="16"/>
  <c r="X433" i="16"/>
  <c r="X431" i="16"/>
  <c r="X381" i="16"/>
  <c r="X388" i="16"/>
  <c r="X383" i="16"/>
  <c r="X268" i="16"/>
  <c r="X271" i="16"/>
  <c r="X269" i="16"/>
  <c r="X329" i="16"/>
  <c r="X336" i="16"/>
  <c r="X332" i="16"/>
  <c r="X280" i="16"/>
  <c r="X293" i="16"/>
  <c r="X286" i="16"/>
  <c r="X138" i="16"/>
  <c r="X148" i="16"/>
  <c r="X139" i="16"/>
  <c r="X428" i="16"/>
  <c r="X432" i="16"/>
  <c r="X429" i="16"/>
  <c r="X379" i="16"/>
  <c r="X386" i="16"/>
  <c r="X382" i="16"/>
  <c r="X266" i="16"/>
  <c r="X270" i="16"/>
  <c r="X267" i="16"/>
  <c r="W51" i="16"/>
  <c r="W55" i="16"/>
  <c r="W53" i="16"/>
  <c r="W34" i="16"/>
  <c r="W37" i="16"/>
  <c r="W35" i="16"/>
  <c r="W14" i="16"/>
  <c r="W17" i="16"/>
  <c r="W16" i="16"/>
  <c r="W172" i="16"/>
  <c r="W175" i="16"/>
  <c r="W173" i="16"/>
  <c r="W144" i="16"/>
  <c r="W153" i="16"/>
  <c r="W147" i="16"/>
  <c r="W82" i="16"/>
  <c r="W85" i="16"/>
  <c r="W83" i="16"/>
  <c r="W50" i="16"/>
  <c r="W54" i="16"/>
  <c r="W52" i="16"/>
  <c r="W30" i="16"/>
  <c r="W36" i="16"/>
  <c r="W32" i="16"/>
  <c r="W11" i="16"/>
  <c r="W15" i="16"/>
  <c r="W13" i="16"/>
  <c r="W170" i="16"/>
  <c r="W174" i="16"/>
  <c r="W171" i="16"/>
  <c r="W142" i="16"/>
  <c r="W150" i="16"/>
  <c r="W146" i="16"/>
  <c r="W80" i="16"/>
  <c r="W84" i="16"/>
  <c r="W81" i="16"/>
  <c r="W376" i="16"/>
  <c r="W380" i="16"/>
  <c r="W377" i="16"/>
  <c r="W363" i="16"/>
  <c r="W367" i="16"/>
  <c r="W365" i="16"/>
  <c r="W239" i="16"/>
  <c r="W247" i="16"/>
  <c r="W244" i="16"/>
  <c r="W467" i="16"/>
  <c r="W475" i="16"/>
  <c r="W470" i="16"/>
  <c r="W448" i="16"/>
  <c r="W451" i="16"/>
  <c r="W449" i="16"/>
  <c r="W357" i="16"/>
  <c r="W361" i="16"/>
  <c r="W359" i="16"/>
  <c r="W374" i="16"/>
  <c r="W378" i="16"/>
  <c r="W375" i="16"/>
  <c r="W362" i="16"/>
  <c r="W366" i="16"/>
  <c r="W364" i="16"/>
  <c r="W236" i="16"/>
  <c r="W246" i="16"/>
  <c r="W242" i="16"/>
  <c r="W465" i="16"/>
  <c r="W474" i="16"/>
  <c r="W466" i="16"/>
  <c r="W446" i="16"/>
  <c r="W450" i="16"/>
  <c r="W447" i="16"/>
  <c r="W356" i="16"/>
  <c r="W360" i="16"/>
  <c r="W358" i="16"/>
  <c r="W112" i="16"/>
  <c r="W127" i="16"/>
  <c r="W120" i="16"/>
  <c r="W90" i="16"/>
  <c r="W96" i="16"/>
  <c r="W92" i="16"/>
  <c r="W10" i="16"/>
  <c r="W19" i="16"/>
  <c r="W12" i="16"/>
  <c r="W255" i="16"/>
  <c r="W259" i="16"/>
  <c r="W257" i="16"/>
  <c r="W217" i="16"/>
  <c r="W223" i="16"/>
  <c r="W221" i="16"/>
  <c r="W76" i="16"/>
  <c r="W79" i="16"/>
  <c r="W77" i="16"/>
  <c r="W108" i="16"/>
  <c r="W126" i="16"/>
  <c r="W118" i="16"/>
  <c r="W87" i="16"/>
  <c r="W94" i="16"/>
  <c r="W88" i="16"/>
  <c r="W8" i="16"/>
  <c r="W18" i="16"/>
  <c r="W9" i="16"/>
  <c r="W254" i="16"/>
  <c r="W258" i="16"/>
  <c r="W256" i="16"/>
  <c r="W215" i="16"/>
  <c r="W222" i="16"/>
  <c r="W219" i="16"/>
  <c r="W73" i="16"/>
  <c r="W78" i="16"/>
  <c r="W75" i="16"/>
  <c r="W107" i="16"/>
  <c r="W119" i="16"/>
  <c r="W110" i="16"/>
  <c r="W99" i="16"/>
  <c r="W103" i="16"/>
  <c r="W101" i="16"/>
  <c r="W22" i="16"/>
  <c r="W25" i="16"/>
  <c r="W23" i="16"/>
  <c r="W240" i="16"/>
  <c r="W245" i="16"/>
  <c r="W241" i="16"/>
  <c r="W214" i="16"/>
  <c r="W220" i="16"/>
  <c r="W216" i="16"/>
  <c r="W117" i="16"/>
  <c r="W124" i="16"/>
  <c r="W121" i="16"/>
  <c r="W104" i="16"/>
  <c r="W115" i="16"/>
  <c r="W105" i="16"/>
  <c r="W98" i="16"/>
  <c r="W102" i="16"/>
  <c r="W100" i="16"/>
  <c r="W20" i="16"/>
  <c r="W24" i="16"/>
  <c r="W21" i="16"/>
  <c r="W237" i="16"/>
  <c r="W243" i="16"/>
  <c r="W238" i="16"/>
  <c r="W212" i="16"/>
  <c r="W218" i="16"/>
  <c r="W213" i="16"/>
  <c r="W114" i="16"/>
  <c r="W123" i="16"/>
  <c r="W116" i="16"/>
  <c r="W441" i="16"/>
  <c r="W445" i="16"/>
  <c r="W443" i="16"/>
  <c r="W422" i="16"/>
  <c r="W427" i="16"/>
  <c r="W423" i="16"/>
  <c r="W315" i="16"/>
  <c r="W319" i="16"/>
  <c r="W317" i="16"/>
  <c r="W513" i="16"/>
  <c r="W517" i="16"/>
  <c r="W515" i="16"/>
  <c r="W507" i="16"/>
  <c r="W511" i="16"/>
  <c r="W509" i="16"/>
  <c r="W418" i="16"/>
  <c r="W425" i="16"/>
  <c r="W419" i="16"/>
  <c r="W440" i="16"/>
  <c r="W444" i="16"/>
  <c r="W442" i="16"/>
  <c r="W420" i="16"/>
  <c r="W426" i="16"/>
  <c r="W421" i="16"/>
  <c r="W314" i="16"/>
  <c r="W318" i="16"/>
  <c r="W316" i="16"/>
  <c r="W512" i="16"/>
  <c r="W516" i="16"/>
  <c r="W514" i="16"/>
  <c r="W506" i="16"/>
  <c r="W510" i="16"/>
  <c r="W508" i="16"/>
  <c r="W416" i="16"/>
  <c r="W424" i="16"/>
  <c r="W417" i="16"/>
  <c r="W198" i="16"/>
  <c r="W209" i="16"/>
  <c r="W199" i="16"/>
  <c r="W152" i="16"/>
  <c r="W157" i="16"/>
  <c r="W155" i="16"/>
  <c r="W28" i="16"/>
  <c r="W33" i="16"/>
  <c r="W29" i="16"/>
  <c r="W328" i="16"/>
  <c r="W335" i="16"/>
  <c r="W330" i="16"/>
  <c r="W274" i="16"/>
  <c r="W279" i="16"/>
  <c r="W275" i="16"/>
  <c r="W129" i="16"/>
  <c r="W133" i="16"/>
  <c r="W131" i="16"/>
  <c r="W192" i="16"/>
  <c r="W207" i="16"/>
  <c r="W195" i="16"/>
  <c r="W149" i="16"/>
  <c r="W156" i="16"/>
  <c r="W154" i="16"/>
  <c r="W26" i="16"/>
  <c r="W31" i="16"/>
  <c r="W27" i="16"/>
  <c r="W326" i="16"/>
  <c r="W334" i="16"/>
  <c r="W327" i="16"/>
  <c r="W272" i="16"/>
  <c r="W276" i="16"/>
  <c r="W273" i="16"/>
  <c r="W128" i="16"/>
  <c r="W132" i="16"/>
  <c r="W130" i="16"/>
  <c r="W89" i="16"/>
  <c r="W97" i="16"/>
  <c r="W93" i="16"/>
  <c r="W46" i="16"/>
  <c r="W49" i="16"/>
  <c r="W47" i="16"/>
  <c r="W4" i="16"/>
  <c r="W7" i="16"/>
  <c r="W5" i="16"/>
  <c r="W226" i="16"/>
  <c r="W229" i="16"/>
  <c r="W227" i="16"/>
  <c r="W165" i="16"/>
  <c r="W169" i="16"/>
  <c r="W167" i="16"/>
  <c r="W70" i="16"/>
  <c r="W74" i="16"/>
  <c r="W71" i="16"/>
  <c r="W86" i="16"/>
  <c r="W95" i="16"/>
  <c r="W91" i="16"/>
  <c r="W44" i="16"/>
  <c r="W48" i="16"/>
  <c r="W45" i="16"/>
  <c r="W2" i="16"/>
  <c r="D21" i="8" s="1"/>
  <c r="W6" i="16"/>
  <c r="W3" i="16"/>
  <c r="W224" i="16"/>
  <c r="W228" i="16"/>
  <c r="W225" i="16"/>
  <c r="W164" i="16"/>
  <c r="W168" i="16"/>
  <c r="W166" i="16"/>
  <c r="W68" i="16"/>
  <c r="W72" i="16"/>
  <c r="W69" i="16"/>
  <c r="W412" i="16"/>
  <c r="W415" i="16"/>
  <c r="W413" i="16"/>
  <c r="W369" i="16"/>
  <c r="W373" i="16"/>
  <c r="W371" i="16"/>
  <c r="W281" i="16"/>
  <c r="W292" i="16"/>
  <c r="W287" i="16"/>
  <c r="W502" i="16"/>
  <c r="W505" i="16"/>
  <c r="W503" i="16"/>
  <c r="W478" i="16"/>
  <c r="W481" i="16"/>
  <c r="W479" i="16"/>
  <c r="W385" i="16"/>
  <c r="W395" i="16"/>
  <c r="W389" i="16"/>
  <c r="W410" i="16"/>
  <c r="W414" i="16"/>
  <c r="W411" i="16"/>
  <c r="W368" i="16"/>
  <c r="W372" i="16"/>
  <c r="W370" i="16"/>
  <c r="W278" i="16"/>
  <c r="W290" i="16"/>
  <c r="W284" i="16"/>
  <c r="W500" i="16"/>
  <c r="W504" i="16"/>
  <c r="W501" i="16"/>
  <c r="W476" i="16"/>
  <c r="W480" i="16"/>
  <c r="W477" i="16"/>
  <c r="W384" i="16"/>
  <c r="W393" i="16"/>
  <c r="W387" i="16"/>
  <c r="W177" i="16"/>
  <c r="W185" i="16"/>
  <c r="W179" i="16"/>
  <c r="W136" i="16"/>
  <c r="W145" i="16"/>
  <c r="W137" i="16"/>
  <c r="W40" i="16"/>
  <c r="W43" i="16"/>
  <c r="W41" i="16"/>
  <c r="W304" i="16"/>
  <c r="W313" i="16"/>
  <c r="W308" i="16"/>
  <c r="W261" i="16"/>
  <c r="W265" i="16"/>
  <c r="W263" i="16"/>
  <c r="W111" i="16"/>
  <c r="W125" i="16"/>
  <c r="W113" i="16"/>
  <c r="W176" i="16"/>
  <c r="W183" i="16"/>
  <c r="W178" i="16"/>
  <c r="W134" i="16"/>
  <c r="W143" i="16"/>
  <c r="W135" i="16"/>
  <c r="W38" i="16"/>
  <c r="W42" i="16"/>
  <c r="W39" i="16"/>
  <c r="W302" i="16"/>
  <c r="W311" i="16"/>
  <c r="W306" i="16"/>
  <c r="W260" i="16"/>
  <c r="W264" i="16"/>
  <c r="W262" i="16"/>
  <c r="W106" i="16"/>
  <c r="W122" i="16"/>
  <c r="W109" i="16"/>
  <c r="W250" i="16"/>
  <c r="W253" i="16"/>
  <c r="W251" i="16"/>
  <c r="W202" i="16"/>
  <c r="W211" i="16"/>
  <c r="W206" i="16"/>
  <c r="W62" i="16"/>
  <c r="W67" i="16"/>
  <c r="W65" i="16"/>
  <c r="W352" i="16"/>
  <c r="W355" i="16"/>
  <c r="W353" i="16"/>
  <c r="W322" i="16"/>
  <c r="W325" i="16"/>
  <c r="W323" i="16"/>
  <c r="W194" i="16"/>
  <c r="W208" i="16"/>
  <c r="W200" i="16"/>
  <c r="W248" i="16"/>
  <c r="W252" i="16"/>
  <c r="W249" i="16"/>
  <c r="W197" i="16"/>
  <c r="W210" i="16"/>
  <c r="W204" i="16"/>
  <c r="W60" i="16"/>
  <c r="W66" i="16"/>
  <c r="W64" i="16"/>
  <c r="W350" i="16"/>
  <c r="W354" i="16"/>
  <c r="W351" i="16"/>
  <c r="W320" i="16"/>
  <c r="W324" i="16"/>
  <c r="W321" i="16"/>
  <c r="W191" i="16"/>
  <c r="W205" i="16"/>
  <c r="W196" i="16"/>
  <c r="W469" i="16"/>
  <c r="W473" i="16"/>
  <c r="W471" i="16"/>
  <c r="W454" i="16"/>
  <c r="W457" i="16"/>
  <c r="W455" i="16"/>
  <c r="W392" i="16"/>
  <c r="W397" i="16"/>
  <c r="W394" i="16"/>
  <c r="W531" i="16"/>
  <c r="W535" i="16"/>
  <c r="W533" i="16"/>
  <c r="W519" i="16"/>
  <c r="W523" i="16"/>
  <c r="W521" i="16"/>
  <c r="W496" i="16"/>
  <c r="W499" i="16"/>
  <c r="W497" i="16"/>
  <c r="W464" i="16"/>
  <c r="W472" i="16"/>
  <c r="W468" i="16"/>
  <c r="W452" i="16"/>
  <c r="W456" i="16"/>
  <c r="W453" i="16"/>
  <c r="W390" i="16"/>
  <c r="W396" i="16"/>
  <c r="W391" i="16"/>
  <c r="W530" i="16"/>
  <c r="W534" i="16"/>
  <c r="W532" i="16"/>
  <c r="W518" i="16"/>
  <c r="W522" i="16"/>
  <c r="W520" i="16"/>
  <c r="W493" i="16"/>
  <c r="W498" i="16"/>
  <c r="W495" i="16"/>
  <c r="W340" i="16"/>
  <c r="W343" i="16"/>
  <c r="W341" i="16"/>
  <c r="W297" i="16"/>
  <c r="W301" i="16"/>
  <c r="W299" i="16"/>
  <c r="W160" i="16"/>
  <c r="W163" i="16"/>
  <c r="W161" i="16"/>
  <c r="W436" i="16"/>
  <c r="W439" i="16"/>
  <c r="W437" i="16"/>
  <c r="W400" i="16"/>
  <c r="W405" i="16"/>
  <c r="W401" i="16"/>
  <c r="W282" i="16"/>
  <c r="W294" i="16"/>
  <c r="W288" i="16"/>
  <c r="W337" i="16"/>
  <c r="W342" i="16"/>
  <c r="W339" i="16"/>
  <c r="W296" i="16"/>
  <c r="W300" i="16"/>
  <c r="W298" i="16"/>
  <c r="W158" i="16"/>
  <c r="W162" i="16"/>
  <c r="W159" i="16"/>
  <c r="W434" i="16"/>
  <c r="W438" i="16"/>
  <c r="W435" i="16"/>
  <c r="W398" i="16"/>
  <c r="W403" i="16"/>
  <c r="W399" i="16"/>
  <c r="W277" i="16"/>
  <c r="W291" i="16"/>
  <c r="W285" i="16"/>
  <c r="W232" i="16"/>
  <c r="W235" i="16"/>
  <c r="W233" i="16"/>
  <c r="W181" i="16"/>
  <c r="W187" i="16"/>
  <c r="W184" i="16"/>
  <c r="W58" i="16"/>
  <c r="W63" i="16"/>
  <c r="W59" i="16"/>
  <c r="W346" i="16"/>
  <c r="W349" i="16"/>
  <c r="W347" i="16"/>
  <c r="W305" i="16"/>
  <c r="W312" i="16"/>
  <c r="W309" i="16"/>
  <c r="W189" i="16"/>
  <c r="W203" i="16"/>
  <c r="W193" i="16"/>
  <c r="W230" i="16"/>
  <c r="W234" i="16"/>
  <c r="W231" i="16"/>
  <c r="W180" i="16"/>
  <c r="W186" i="16"/>
  <c r="W182" i="16"/>
  <c r="W56" i="16"/>
  <c r="W61" i="16"/>
  <c r="W57" i="16"/>
  <c r="W344" i="16"/>
  <c r="W348" i="16"/>
  <c r="W345" i="16"/>
  <c r="W303" i="16"/>
  <c r="W310" i="16"/>
  <c r="W307" i="16"/>
  <c r="W188" i="16"/>
  <c r="W201" i="16"/>
  <c r="W190" i="16"/>
  <c r="W483" i="16"/>
  <c r="W491" i="16"/>
  <c r="W489" i="16"/>
  <c r="W460" i="16"/>
  <c r="W463" i="16"/>
  <c r="W461" i="16"/>
  <c r="W404" i="16"/>
  <c r="W409" i="16"/>
  <c r="W407" i="16"/>
  <c r="W537" i="16"/>
  <c r="W541" i="16"/>
  <c r="W539" i="16"/>
  <c r="W526" i="16"/>
  <c r="W529" i="16"/>
  <c r="W527" i="16"/>
  <c r="W487" i="16"/>
  <c r="W494" i="16"/>
  <c r="W488" i="16"/>
  <c r="W482" i="16"/>
  <c r="W490" i="16"/>
  <c r="W485" i="16"/>
  <c r="W458" i="16"/>
  <c r="W462" i="16"/>
  <c r="W459" i="16"/>
  <c r="W402" i="16"/>
  <c r="W408" i="16"/>
  <c r="W406" i="16"/>
  <c r="W536" i="16"/>
  <c r="W540" i="16"/>
  <c r="W538" i="16"/>
  <c r="W524" i="16"/>
  <c r="W528" i="16"/>
  <c r="W525" i="16"/>
  <c r="W484" i="16"/>
  <c r="W492" i="16"/>
  <c r="W486" i="16"/>
  <c r="W331" i="16"/>
  <c r="W338" i="16"/>
  <c r="W333" i="16"/>
  <c r="W283" i="16"/>
  <c r="W295" i="16"/>
  <c r="W289" i="16"/>
  <c r="W140" i="16"/>
  <c r="W151" i="16"/>
  <c r="W141" i="16"/>
  <c r="W430" i="16"/>
  <c r="W433" i="16"/>
  <c r="W431" i="16"/>
  <c r="W381" i="16"/>
  <c r="W388" i="16"/>
  <c r="W383" i="16"/>
  <c r="W268" i="16"/>
  <c r="W271" i="16"/>
  <c r="W269" i="16"/>
  <c r="W329" i="16"/>
  <c r="W336" i="16"/>
  <c r="W332" i="16"/>
  <c r="W280" i="16"/>
  <c r="W293" i="16"/>
  <c r="W286" i="16"/>
  <c r="W138" i="16"/>
  <c r="W148" i="16"/>
  <c r="W139" i="16"/>
  <c r="W428" i="16"/>
  <c r="W432" i="16"/>
  <c r="W429" i="16"/>
  <c r="W379" i="16"/>
  <c r="W386" i="16"/>
  <c r="W382" i="16"/>
  <c r="W266" i="16"/>
  <c r="W270" i="16"/>
  <c r="W267" i="16"/>
  <c r="V51" i="16"/>
  <c r="V55" i="16"/>
  <c r="V53" i="16"/>
  <c r="V34" i="16"/>
  <c r="V37" i="16"/>
  <c r="V35" i="16"/>
  <c r="V14" i="16"/>
  <c r="V17" i="16"/>
  <c r="V16" i="16"/>
  <c r="V172" i="16"/>
  <c r="V175" i="16"/>
  <c r="V173" i="16"/>
  <c r="V144" i="16"/>
  <c r="V153" i="16"/>
  <c r="V147" i="16"/>
  <c r="V82" i="16"/>
  <c r="V85" i="16"/>
  <c r="V83" i="16"/>
  <c r="V50" i="16"/>
  <c r="V54" i="16"/>
  <c r="V52" i="16"/>
  <c r="V30" i="16"/>
  <c r="V36" i="16"/>
  <c r="V32" i="16"/>
  <c r="V11" i="16"/>
  <c r="V15" i="16"/>
  <c r="V13" i="16"/>
  <c r="V170" i="16"/>
  <c r="V174" i="16"/>
  <c r="V171" i="16"/>
  <c r="V142" i="16"/>
  <c r="V150" i="16"/>
  <c r="V146" i="16"/>
  <c r="V80" i="16"/>
  <c r="V84" i="16"/>
  <c r="V81" i="16"/>
  <c r="V376" i="16"/>
  <c r="V380" i="16"/>
  <c r="V377" i="16"/>
  <c r="V363" i="16"/>
  <c r="V367" i="16"/>
  <c r="V365" i="16"/>
  <c r="V239" i="16"/>
  <c r="V247" i="16"/>
  <c r="V244" i="16"/>
  <c r="V467" i="16"/>
  <c r="V475" i="16"/>
  <c r="V470" i="16"/>
  <c r="V448" i="16"/>
  <c r="V451" i="16"/>
  <c r="V449" i="16"/>
  <c r="V357" i="16"/>
  <c r="V361" i="16"/>
  <c r="V359" i="16"/>
  <c r="V374" i="16"/>
  <c r="V378" i="16"/>
  <c r="V375" i="16"/>
  <c r="V362" i="16"/>
  <c r="V366" i="16"/>
  <c r="V364" i="16"/>
  <c r="V236" i="16"/>
  <c r="V246" i="16"/>
  <c r="V242" i="16"/>
  <c r="V465" i="16"/>
  <c r="V474" i="16"/>
  <c r="V466" i="16"/>
  <c r="V446" i="16"/>
  <c r="V450" i="16"/>
  <c r="V447" i="16"/>
  <c r="V356" i="16"/>
  <c r="V360" i="16"/>
  <c r="V358" i="16"/>
  <c r="V112" i="16"/>
  <c r="V127" i="16"/>
  <c r="V120" i="16"/>
  <c r="V90" i="16"/>
  <c r="V96" i="16"/>
  <c r="V92" i="16"/>
  <c r="V10" i="16"/>
  <c r="V19" i="16"/>
  <c r="V12" i="16"/>
  <c r="V255" i="16"/>
  <c r="V259" i="16"/>
  <c r="V257" i="16"/>
  <c r="V217" i="16"/>
  <c r="V223" i="16"/>
  <c r="V221" i="16"/>
  <c r="V76" i="16"/>
  <c r="V79" i="16"/>
  <c r="V77" i="16"/>
  <c r="V108" i="16"/>
  <c r="V126" i="16"/>
  <c r="V118" i="16"/>
  <c r="V87" i="16"/>
  <c r="V94" i="16"/>
  <c r="V88" i="16"/>
  <c r="V8" i="16"/>
  <c r="V18" i="16"/>
  <c r="V9" i="16"/>
  <c r="V254" i="16"/>
  <c r="V258" i="16"/>
  <c r="V256" i="16"/>
  <c r="V215" i="16"/>
  <c r="V222" i="16"/>
  <c r="V219" i="16"/>
  <c r="V73" i="16"/>
  <c r="V78" i="16"/>
  <c r="V75" i="16"/>
  <c r="V107" i="16"/>
  <c r="V119" i="16"/>
  <c r="V110" i="16"/>
  <c r="V99" i="16"/>
  <c r="V103" i="16"/>
  <c r="V101" i="16"/>
  <c r="V22" i="16"/>
  <c r="V25" i="16"/>
  <c r="V23" i="16"/>
  <c r="V240" i="16"/>
  <c r="V245" i="16"/>
  <c r="V241" i="16"/>
  <c r="V214" i="16"/>
  <c r="V220" i="16"/>
  <c r="V216" i="16"/>
  <c r="V117" i="16"/>
  <c r="V124" i="16"/>
  <c r="V121" i="16"/>
  <c r="V104" i="16"/>
  <c r="V115" i="16"/>
  <c r="V105" i="16"/>
  <c r="V98" i="16"/>
  <c r="V102" i="16"/>
  <c r="V100" i="16"/>
  <c r="V20" i="16"/>
  <c r="V24" i="16"/>
  <c r="V21" i="16"/>
  <c r="V237" i="16"/>
  <c r="V243" i="16"/>
  <c r="V238" i="16"/>
  <c r="V212" i="16"/>
  <c r="V218" i="16"/>
  <c r="V213" i="16"/>
  <c r="V114" i="16"/>
  <c r="V123" i="16"/>
  <c r="V116" i="16"/>
  <c r="V441" i="16"/>
  <c r="V445" i="16"/>
  <c r="V443" i="16"/>
  <c r="V422" i="16"/>
  <c r="V427" i="16"/>
  <c r="V423" i="16"/>
  <c r="V315" i="16"/>
  <c r="V319" i="16"/>
  <c r="V317" i="16"/>
  <c r="V513" i="16"/>
  <c r="V517" i="16"/>
  <c r="V515" i="16"/>
  <c r="V507" i="16"/>
  <c r="V511" i="16"/>
  <c r="V509" i="16"/>
  <c r="V418" i="16"/>
  <c r="V425" i="16"/>
  <c r="V419" i="16"/>
  <c r="V440" i="16"/>
  <c r="V444" i="16"/>
  <c r="V442" i="16"/>
  <c r="V420" i="16"/>
  <c r="V426" i="16"/>
  <c r="V421" i="16"/>
  <c r="V314" i="16"/>
  <c r="V318" i="16"/>
  <c r="V316" i="16"/>
  <c r="V512" i="16"/>
  <c r="V516" i="16"/>
  <c r="V514" i="16"/>
  <c r="V506" i="16"/>
  <c r="V510" i="16"/>
  <c r="V508" i="16"/>
  <c r="V416" i="16"/>
  <c r="V424" i="16"/>
  <c r="V417" i="16"/>
  <c r="V198" i="16"/>
  <c r="V209" i="16"/>
  <c r="V199" i="16"/>
  <c r="V152" i="16"/>
  <c r="V157" i="16"/>
  <c r="V155" i="16"/>
  <c r="V28" i="16"/>
  <c r="V33" i="16"/>
  <c r="V29" i="16"/>
  <c r="V328" i="16"/>
  <c r="V335" i="16"/>
  <c r="V330" i="16"/>
  <c r="V274" i="16"/>
  <c r="V279" i="16"/>
  <c r="V275" i="16"/>
  <c r="V129" i="16"/>
  <c r="V133" i="16"/>
  <c r="V131" i="16"/>
  <c r="V192" i="16"/>
  <c r="V207" i="16"/>
  <c r="V195" i="16"/>
  <c r="V149" i="16"/>
  <c r="V156" i="16"/>
  <c r="V154" i="16"/>
  <c r="V26" i="16"/>
  <c r="V31" i="16"/>
  <c r="V27" i="16"/>
  <c r="V326" i="16"/>
  <c r="V334" i="16"/>
  <c r="V327" i="16"/>
  <c r="V272" i="16"/>
  <c r="V276" i="16"/>
  <c r="V273" i="16"/>
  <c r="V128" i="16"/>
  <c r="V132" i="16"/>
  <c r="V130" i="16"/>
  <c r="V89" i="16"/>
  <c r="V97" i="16"/>
  <c r="V93" i="16"/>
  <c r="V46" i="16"/>
  <c r="V49" i="16"/>
  <c r="V47" i="16"/>
  <c r="V4" i="16"/>
  <c r="V7" i="16"/>
  <c r="V5" i="16"/>
  <c r="V226" i="16"/>
  <c r="V229" i="16"/>
  <c r="V227" i="16"/>
  <c r="V165" i="16"/>
  <c r="V169" i="16"/>
  <c r="V167" i="16"/>
  <c r="V70" i="16"/>
  <c r="V74" i="16"/>
  <c r="V71" i="16"/>
  <c r="V86" i="16"/>
  <c r="V95" i="16"/>
  <c r="V91" i="16"/>
  <c r="V44" i="16"/>
  <c r="V48" i="16"/>
  <c r="V45" i="16"/>
  <c r="V2" i="16"/>
  <c r="C22" i="8" s="1"/>
  <c r="V6" i="16"/>
  <c r="V3" i="16"/>
  <c r="V224" i="16"/>
  <c r="V228" i="16"/>
  <c r="V225" i="16"/>
  <c r="V164" i="16"/>
  <c r="V168" i="16"/>
  <c r="V166" i="16"/>
  <c r="V68" i="16"/>
  <c r="V72" i="16"/>
  <c r="V69" i="16"/>
  <c r="V412" i="16"/>
  <c r="V415" i="16"/>
  <c r="V413" i="16"/>
  <c r="V369" i="16"/>
  <c r="V373" i="16"/>
  <c r="V371" i="16"/>
  <c r="V281" i="16"/>
  <c r="V292" i="16"/>
  <c r="V287" i="16"/>
  <c r="V502" i="16"/>
  <c r="V505" i="16"/>
  <c r="V503" i="16"/>
  <c r="V478" i="16"/>
  <c r="V481" i="16"/>
  <c r="V479" i="16"/>
  <c r="V385" i="16"/>
  <c r="V395" i="16"/>
  <c r="V389" i="16"/>
  <c r="V410" i="16"/>
  <c r="V414" i="16"/>
  <c r="V411" i="16"/>
  <c r="V368" i="16"/>
  <c r="V372" i="16"/>
  <c r="V370" i="16"/>
  <c r="V278" i="16"/>
  <c r="V290" i="16"/>
  <c r="V284" i="16"/>
  <c r="V500" i="16"/>
  <c r="V504" i="16"/>
  <c r="V501" i="16"/>
  <c r="V476" i="16"/>
  <c r="V480" i="16"/>
  <c r="V477" i="16"/>
  <c r="V384" i="16"/>
  <c r="V393" i="16"/>
  <c r="V387" i="16"/>
  <c r="V177" i="16"/>
  <c r="V185" i="16"/>
  <c r="V179" i="16"/>
  <c r="V136" i="16"/>
  <c r="V145" i="16"/>
  <c r="V137" i="16"/>
  <c r="V40" i="16"/>
  <c r="V43" i="16"/>
  <c r="V41" i="16"/>
  <c r="V304" i="16"/>
  <c r="V313" i="16"/>
  <c r="V308" i="16"/>
  <c r="V261" i="16"/>
  <c r="V265" i="16"/>
  <c r="V263" i="16"/>
  <c r="V111" i="16"/>
  <c r="V125" i="16"/>
  <c r="V113" i="16"/>
  <c r="V176" i="16"/>
  <c r="V183" i="16"/>
  <c r="V178" i="16"/>
  <c r="V134" i="16"/>
  <c r="V143" i="16"/>
  <c r="V135" i="16"/>
  <c r="V38" i="16"/>
  <c r="V42" i="16"/>
  <c r="V39" i="16"/>
  <c r="V302" i="16"/>
  <c r="V311" i="16"/>
  <c r="V306" i="16"/>
  <c r="V260" i="16"/>
  <c r="V264" i="16"/>
  <c r="V262" i="16"/>
  <c r="V106" i="16"/>
  <c r="V122" i="16"/>
  <c r="V109" i="16"/>
  <c r="V250" i="16"/>
  <c r="V253" i="16"/>
  <c r="V251" i="16"/>
  <c r="V202" i="16"/>
  <c r="V211" i="16"/>
  <c r="V206" i="16"/>
  <c r="V62" i="16"/>
  <c r="V67" i="16"/>
  <c r="V65" i="16"/>
  <c r="V352" i="16"/>
  <c r="V355" i="16"/>
  <c r="V353" i="16"/>
  <c r="V322" i="16"/>
  <c r="V325" i="16"/>
  <c r="V323" i="16"/>
  <c r="V194" i="16"/>
  <c r="V208" i="16"/>
  <c r="V200" i="16"/>
  <c r="V248" i="16"/>
  <c r="V252" i="16"/>
  <c r="V249" i="16"/>
  <c r="V197" i="16"/>
  <c r="V210" i="16"/>
  <c r="V204" i="16"/>
  <c r="V60" i="16"/>
  <c r="V66" i="16"/>
  <c r="V64" i="16"/>
  <c r="V350" i="16"/>
  <c r="V354" i="16"/>
  <c r="V351" i="16"/>
  <c r="V320" i="16"/>
  <c r="V324" i="16"/>
  <c r="V321" i="16"/>
  <c r="V191" i="16"/>
  <c r="V205" i="16"/>
  <c r="V196" i="16"/>
  <c r="V469" i="16"/>
  <c r="V473" i="16"/>
  <c r="V471" i="16"/>
  <c r="V454" i="16"/>
  <c r="V457" i="16"/>
  <c r="V455" i="16"/>
  <c r="V392" i="16"/>
  <c r="V397" i="16"/>
  <c r="V394" i="16"/>
  <c r="V531" i="16"/>
  <c r="V535" i="16"/>
  <c r="V533" i="16"/>
  <c r="V519" i="16"/>
  <c r="V523" i="16"/>
  <c r="V521" i="16"/>
  <c r="V496" i="16"/>
  <c r="V499" i="16"/>
  <c r="V497" i="16"/>
  <c r="V464" i="16"/>
  <c r="V472" i="16"/>
  <c r="V468" i="16"/>
  <c r="V452" i="16"/>
  <c r="V456" i="16"/>
  <c r="V453" i="16"/>
  <c r="V390" i="16"/>
  <c r="V396" i="16"/>
  <c r="V391" i="16"/>
  <c r="V530" i="16"/>
  <c r="V534" i="16"/>
  <c r="V532" i="16"/>
  <c r="V518" i="16"/>
  <c r="V522" i="16"/>
  <c r="V520" i="16"/>
  <c r="V493" i="16"/>
  <c r="V498" i="16"/>
  <c r="V495" i="16"/>
  <c r="V340" i="16"/>
  <c r="V343" i="16"/>
  <c r="V341" i="16"/>
  <c r="V297" i="16"/>
  <c r="V301" i="16"/>
  <c r="V299" i="16"/>
  <c r="V160" i="16"/>
  <c r="V163" i="16"/>
  <c r="V161" i="16"/>
  <c r="V436" i="16"/>
  <c r="V439" i="16"/>
  <c r="V437" i="16"/>
  <c r="V400" i="16"/>
  <c r="V405" i="16"/>
  <c r="V401" i="16"/>
  <c r="V282" i="16"/>
  <c r="V294" i="16"/>
  <c r="V288" i="16"/>
  <c r="V337" i="16"/>
  <c r="V342" i="16"/>
  <c r="V339" i="16"/>
  <c r="V296" i="16"/>
  <c r="V300" i="16"/>
  <c r="V298" i="16"/>
  <c r="V158" i="16"/>
  <c r="V162" i="16"/>
  <c r="V159" i="16"/>
  <c r="V434" i="16"/>
  <c r="V438" i="16"/>
  <c r="V435" i="16"/>
  <c r="V398" i="16"/>
  <c r="V403" i="16"/>
  <c r="V399" i="16"/>
  <c r="V277" i="16"/>
  <c r="V291" i="16"/>
  <c r="V285" i="16"/>
  <c r="V232" i="16"/>
  <c r="V235" i="16"/>
  <c r="V233" i="16"/>
  <c r="V181" i="16"/>
  <c r="V187" i="16"/>
  <c r="V184" i="16"/>
  <c r="V58" i="16"/>
  <c r="V63" i="16"/>
  <c r="V59" i="16"/>
  <c r="V346" i="16"/>
  <c r="V349" i="16"/>
  <c r="V347" i="16"/>
  <c r="V305" i="16"/>
  <c r="V312" i="16"/>
  <c r="V309" i="16"/>
  <c r="V189" i="16"/>
  <c r="V203" i="16"/>
  <c r="V193" i="16"/>
  <c r="V230" i="16"/>
  <c r="V234" i="16"/>
  <c r="V231" i="16"/>
  <c r="V180" i="16"/>
  <c r="V186" i="16"/>
  <c r="V182" i="16"/>
  <c r="V56" i="16"/>
  <c r="V61" i="16"/>
  <c r="V57" i="16"/>
  <c r="V344" i="16"/>
  <c r="V348" i="16"/>
  <c r="V345" i="16"/>
  <c r="V303" i="16"/>
  <c r="V310" i="16"/>
  <c r="V307" i="16"/>
  <c r="V188" i="16"/>
  <c r="V201" i="16"/>
  <c r="V190" i="16"/>
  <c r="V483" i="16"/>
  <c r="V491" i="16"/>
  <c r="V489" i="16"/>
  <c r="V460" i="16"/>
  <c r="V463" i="16"/>
  <c r="V461" i="16"/>
  <c r="V404" i="16"/>
  <c r="V409" i="16"/>
  <c r="V407" i="16"/>
  <c r="V537" i="16"/>
  <c r="V541" i="16"/>
  <c r="V539" i="16"/>
  <c r="V526" i="16"/>
  <c r="V529" i="16"/>
  <c r="V527" i="16"/>
  <c r="V487" i="16"/>
  <c r="V494" i="16"/>
  <c r="V488" i="16"/>
  <c r="V482" i="16"/>
  <c r="V490" i="16"/>
  <c r="V485" i="16"/>
  <c r="V458" i="16"/>
  <c r="V462" i="16"/>
  <c r="V459" i="16"/>
  <c r="V402" i="16"/>
  <c r="V408" i="16"/>
  <c r="V406" i="16"/>
  <c r="V536" i="16"/>
  <c r="V540" i="16"/>
  <c r="V538" i="16"/>
  <c r="V524" i="16"/>
  <c r="V528" i="16"/>
  <c r="V525" i="16"/>
  <c r="V484" i="16"/>
  <c r="V492" i="16"/>
  <c r="V486" i="16"/>
  <c r="V331" i="16"/>
  <c r="V338" i="16"/>
  <c r="V333" i="16"/>
  <c r="V283" i="16"/>
  <c r="V295" i="16"/>
  <c r="V289" i="16"/>
  <c r="V140" i="16"/>
  <c r="V151" i="16"/>
  <c r="V141" i="16"/>
  <c r="V430" i="16"/>
  <c r="V433" i="16"/>
  <c r="V431" i="16"/>
  <c r="V381" i="16"/>
  <c r="V388" i="16"/>
  <c r="V383" i="16"/>
  <c r="V268" i="16"/>
  <c r="V271" i="16"/>
  <c r="V269" i="16"/>
  <c r="V329" i="16"/>
  <c r="V336" i="16"/>
  <c r="V332" i="16"/>
  <c r="V280" i="16"/>
  <c r="V293" i="16"/>
  <c r="V286" i="16"/>
  <c r="V138" i="16"/>
  <c r="V148" i="16"/>
  <c r="V139" i="16"/>
  <c r="V428" i="16"/>
  <c r="V432" i="16"/>
  <c r="V429" i="16"/>
  <c r="V379" i="16"/>
  <c r="V386" i="16"/>
  <c r="V382" i="16"/>
  <c r="V266" i="16"/>
  <c r="V270" i="16"/>
  <c r="V267" i="16"/>
  <c r="U51" i="16"/>
  <c r="U55" i="16"/>
  <c r="U53" i="16"/>
  <c r="U34" i="16"/>
  <c r="U37" i="16"/>
  <c r="U35" i="16"/>
  <c r="U14" i="16"/>
  <c r="U17" i="16"/>
  <c r="U16" i="16"/>
  <c r="U172" i="16"/>
  <c r="U175" i="16"/>
  <c r="U173" i="16"/>
  <c r="U144" i="16"/>
  <c r="U153" i="16"/>
  <c r="U147" i="16"/>
  <c r="U82" i="16"/>
  <c r="U85" i="16"/>
  <c r="U83" i="16"/>
  <c r="U50" i="16"/>
  <c r="U54" i="16"/>
  <c r="U52" i="16"/>
  <c r="U30" i="16"/>
  <c r="U36" i="16"/>
  <c r="U32" i="16"/>
  <c r="U11" i="16"/>
  <c r="U15" i="16"/>
  <c r="U13" i="16"/>
  <c r="U170" i="16"/>
  <c r="U174" i="16"/>
  <c r="U171" i="16"/>
  <c r="U142" i="16"/>
  <c r="U150" i="16"/>
  <c r="U146" i="16"/>
  <c r="U80" i="16"/>
  <c r="U84" i="16"/>
  <c r="U81" i="16"/>
  <c r="U376" i="16"/>
  <c r="U380" i="16"/>
  <c r="U377" i="16"/>
  <c r="U363" i="16"/>
  <c r="U367" i="16"/>
  <c r="U365" i="16"/>
  <c r="U239" i="16"/>
  <c r="U247" i="16"/>
  <c r="U244" i="16"/>
  <c r="U467" i="16"/>
  <c r="U475" i="16"/>
  <c r="U470" i="16"/>
  <c r="U448" i="16"/>
  <c r="U451" i="16"/>
  <c r="U449" i="16"/>
  <c r="U357" i="16"/>
  <c r="U361" i="16"/>
  <c r="U359" i="16"/>
  <c r="U374" i="16"/>
  <c r="U378" i="16"/>
  <c r="U375" i="16"/>
  <c r="U362" i="16"/>
  <c r="U366" i="16"/>
  <c r="U364" i="16"/>
  <c r="U236" i="16"/>
  <c r="U246" i="16"/>
  <c r="U242" i="16"/>
  <c r="U465" i="16"/>
  <c r="U474" i="16"/>
  <c r="U466" i="16"/>
  <c r="U446" i="16"/>
  <c r="U450" i="16"/>
  <c r="U447" i="16"/>
  <c r="U356" i="16"/>
  <c r="U360" i="16"/>
  <c r="U358" i="16"/>
  <c r="U112" i="16"/>
  <c r="U127" i="16"/>
  <c r="U120" i="16"/>
  <c r="U90" i="16"/>
  <c r="U96" i="16"/>
  <c r="U92" i="16"/>
  <c r="U10" i="16"/>
  <c r="U19" i="16"/>
  <c r="U12" i="16"/>
  <c r="U255" i="16"/>
  <c r="U259" i="16"/>
  <c r="U257" i="16"/>
  <c r="U217" i="16"/>
  <c r="U223" i="16"/>
  <c r="U221" i="16"/>
  <c r="U76" i="16"/>
  <c r="U79" i="16"/>
  <c r="U77" i="16"/>
  <c r="U108" i="16"/>
  <c r="U126" i="16"/>
  <c r="U118" i="16"/>
  <c r="U87" i="16"/>
  <c r="U94" i="16"/>
  <c r="U88" i="16"/>
  <c r="U8" i="16"/>
  <c r="U18" i="16"/>
  <c r="U9" i="16"/>
  <c r="U254" i="16"/>
  <c r="U258" i="16"/>
  <c r="U256" i="16"/>
  <c r="U215" i="16"/>
  <c r="U222" i="16"/>
  <c r="U219" i="16"/>
  <c r="U73" i="16"/>
  <c r="U78" i="16"/>
  <c r="U75" i="16"/>
  <c r="U107" i="16"/>
  <c r="U119" i="16"/>
  <c r="U110" i="16"/>
  <c r="U99" i="16"/>
  <c r="U103" i="16"/>
  <c r="U101" i="16"/>
  <c r="U22" i="16"/>
  <c r="U25" i="16"/>
  <c r="U23" i="16"/>
  <c r="U240" i="16"/>
  <c r="U245" i="16"/>
  <c r="U241" i="16"/>
  <c r="U214" i="16"/>
  <c r="U220" i="16"/>
  <c r="U216" i="16"/>
  <c r="U117" i="16"/>
  <c r="U124" i="16"/>
  <c r="U121" i="16"/>
  <c r="U104" i="16"/>
  <c r="U115" i="16"/>
  <c r="U105" i="16"/>
  <c r="U98" i="16"/>
  <c r="U102" i="16"/>
  <c r="U100" i="16"/>
  <c r="U20" i="16"/>
  <c r="U24" i="16"/>
  <c r="U21" i="16"/>
  <c r="U237" i="16"/>
  <c r="U243" i="16"/>
  <c r="U238" i="16"/>
  <c r="U212" i="16"/>
  <c r="U218" i="16"/>
  <c r="U213" i="16"/>
  <c r="U114" i="16"/>
  <c r="U123" i="16"/>
  <c r="U116" i="16"/>
  <c r="U441" i="16"/>
  <c r="U445" i="16"/>
  <c r="U443" i="16"/>
  <c r="U422" i="16"/>
  <c r="U427" i="16"/>
  <c r="U423" i="16"/>
  <c r="U315" i="16"/>
  <c r="U319" i="16"/>
  <c r="U317" i="16"/>
  <c r="U513" i="16"/>
  <c r="U517" i="16"/>
  <c r="U515" i="16"/>
  <c r="U507" i="16"/>
  <c r="U511" i="16"/>
  <c r="U509" i="16"/>
  <c r="U418" i="16"/>
  <c r="U425" i="16"/>
  <c r="U419" i="16"/>
  <c r="U440" i="16"/>
  <c r="U444" i="16"/>
  <c r="U442" i="16"/>
  <c r="U420" i="16"/>
  <c r="U426" i="16"/>
  <c r="U421" i="16"/>
  <c r="U314" i="16"/>
  <c r="U318" i="16"/>
  <c r="U316" i="16"/>
  <c r="U512" i="16"/>
  <c r="U516" i="16"/>
  <c r="U514" i="16"/>
  <c r="U506" i="16"/>
  <c r="U510" i="16"/>
  <c r="U508" i="16"/>
  <c r="U416" i="16"/>
  <c r="U424" i="16"/>
  <c r="U417" i="16"/>
  <c r="U198" i="16"/>
  <c r="U209" i="16"/>
  <c r="U199" i="16"/>
  <c r="U152" i="16"/>
  <c r="U157" i="16"/>
  <c r="U155" i="16"/>
  <c r="U28" i="16"/>
  <c r="U33" i="16"/>
  <c r="U29" i="16"/>
  <c r="U328" i="16"/>
  <c r="U335" i="16"/>
  <c r="U330" i="16"/>
  <c r="U274" i="16"/>
  <c r="U279" i="16"/>
  <c r="U275" i="16"/>
  <c r="U129" i="16"/>
  <c r="U133" i="16"/>
  <c r="U131" i="16"/>
  <c r="U192" i="16"/>
  <c r="U207" i="16"/>
  <c r="U195" i="16"/>
  <c r="U149" i="16"/>
  <c r="U156" i="16"/>
  <c r="U154" i="16"/>
  <c r="U26" i="16"/>
  <c r="U31" i="16"/>
  <c r="U27" i="16"/>
  <c r="U326" i="16"/>
  <c r="U334" i="16"/>
  <c r="U327" i="16"/>
  <c r="U272" i="16"/>
  <c r="U276" i="16"/>
  <c r="U273" i="16"/>
  <c r="U128" i="16"/>
  <c r="U132" i="16"/>
  <c r="U130" i="16"/>
  <c r="U89" i="16"/>
  <c r="U97" i="16"/>
  <c r="U93" i="16"/>
  <c r="U46" i="16"/>
  <c r="U49" i="16"/>
  <c r="U47" i="16"/>
  <c r="U4" i="16"/>
  <c r="U7" i="16"/>
  <c r="U5" i="16"/>
  <c r="U226" i="16"/>
  <c r="U229" i="16"/>
  <c r="U227" i="16"/>
  <c r="U165" i="16"/>
  <c r="U169" i="16"/>
  <c r="U167" i="16"/>
  <c r="U70" i="16"/>
  <c r="U74" i="16"/>
  <c r="U71" i="16"/>
  <c r="U86" i="16"/>
  <c r="U95" i="16"/>
  <c r="U91" i="16"/>
  <c r="U44" i="16"/>
  <c r="U48" i="16"/>
  <c r="U45" i="16"/>
  <c r="U2" i="16"/>
  <c r="B22" i="8" s="1"/>
  <c r="U6" i="16"/>
  <c r="U3" i="16"/>
  <c r="U224" i="16"/>
  <c r="U228" i="16"/>
  <c r="U225" i="16"/>
  <c r="U164" i="16"/>
  <c r="U168" i="16"/>
  <c r="U166" i="16"/>
  <c r="U68" i="16"/>
  <c r="U72" i="16"/>
  <c r="U69" i="16"/>
  <c r="U412" i="16"/>
  <c r="U415" i="16"/>
  <c r="U413" i="16"/>
  <c r="U369" i="16"/>
  <c r="U373" i="16"/>
  <c r="U371" i="16"/>
  <c r="U281" i="16"/>
  <c r="U292" i="16"/>
  <c r="U287" i="16"/>
  <c r="U502" i="16"/>
  <c r="U505" i="16"/>
  <c r="U503" i="16"/>
  <c r="U478" i="16"/>
  <c r="U481" i="16"/>
  <c r="U479" i="16"/>
  <c r="U385" i="16"/>
  <c r="U395" i="16"/>
  <c r="U389" i="16"/>
  <c r="U410" i="16"/>
  <c r="U414" i="16"/>
  <c r="U411" i="16"/>
  <c r="U368" i="16"/>
  <c r="U372" i="16"/>
  <c r="U370" i="16"/>
  <c r="U278" i="16"/>
  <c r="U290" i="16"/>
  <c r="U284" i="16"/>
  <c r="U500" i="16"/>
  <c r="U504" i="16"/>
  <c r="U501" i="16"/>
  <c r="U476" i="16"/>
  <c r="U480" i="16"/>
  <c r="U477" i="16"/>
  <c r="U384" i="16"/>
  <c r="U393" i="16"/>
  <c r="U387" i="16"/>
  <c r="U177" i="16"/>
  <c r="U185" i="16"/>
  <c r="U179" i="16"/>
  <c r="U136" i="16"/>
  <c r="U145" i="16"/>
  <c r="U137" i="16"/>
  <c r="U40" i="16"/>
  <c r="U43" i="16"/>
  <c r="U41" i="16"/>
  <c r="U304" i="16"/>
  <c r="U313" i="16"/>
  <c r="U308" i="16"/>
  <c r="U261" i="16"/>
  <c r="U265" i="16"/>
  <c r="U263" i="16"/>
  <c r="U111" i="16"/>
  <c r="U125" i="16"/>
  <c r="U113" i="16"/>
  <c r="U176" i="16"/>
  <c r="U183" i="16"/>
  <c r="U178" i="16"/>
  <c r="U134" i="16"/>
  <c r="U143" i="16"/>
  <c r="U135" i="16"/>
  <c r="U38" i="16"/>
  <c r="U42" i="16"/>
  <c r="U39" i="16"/>
  <c r="U302" i="16"/>
  <c r="U311" i="16"/>
  <c r="U306" i="16"/>
  <c r="U260" i="16"/>
  <c r="U264" i="16"/>
  <c r="U262" i="16"/>
  <c r="U106" i="16"/>
  <c r="U122" i="16"/>
  <c r="U109" i="16"/>
  <c r="U250" i="16"/>
  <c r="U253" i="16"/>
  <c r="U251" i="16"/>
  <c r="U202" i="16"/>
  <c r="U211" i="16"/>
  <c r="U206" i="16"/>
  <c r="U62" i="16"/>
  <c r="U67" i="16"/>
  <c r="U65" i="16"/>
  <c r="U352" i="16"/>
  <c r="U355" i="16"/>
  <c r="U353" i="16"/>
  <c r="U322" i="16"/>
  <c r="U325" i="16"/>
  <c r="U323" i="16"/>
  <c r="U194" i="16"/>
  <c r="U208" i="16"/>
  <c r="U200" i="16"/>
  <c r="U248" i="16"/>
  <c r="U252" i="16"/>
  <c r="U249" i="16"/>
  <c r="U197" i="16"/>
  <c r="U210" i="16"/>
  <c r="U204" i="16"/>
  <c r="U60" i="16"/>
  <c r="U66" i="16"/>
  <c r="U64" i="16"/>
  <c r="U350" i="16"/>
  <c r="U354" i="16"/>
  <c r="U351" i="16"/>
  <c r="U320" i="16"/>
  <c r="U324" i="16"/>
  <c r="U321" i="16"/>
  <c r="U191" i="16"/>
  <c r="U205" i="16"/>
  <c r="U196" i="16"/>
  <c r="U469" i="16"/>
  <c r="U473" i="16"/>
  <c r="U471" i="16"/>
  <c r="U454" i="16"/>
  <c r="U457" i="16"/>
  <c r="U455" i="16"/>
  <c r="U392" i="16"/>
  <c r="U397" i="16"/>
  <c r="U394" i="16"/>
  <c r="U531" i="16"/>
  <c r="U535" i="16"/>
  <c r="U533" i="16"/>
  <c r="U519" i="16"/>
  <c r="U523" i="16"/>
  <c r="U521" i="16"/>
  <c r="U496" i="16"/>
  <c r="U499" i="16"/>
  <c r="U497" i="16"/>
  <c r="U464" i="16"/>
  <c r="U472" i="16"/>
  <c r="U468" i="16"/>
  <c r="U452" i="16"/>
  <c r="U456" i="16"/>
  <c r="U453" i="16"/>
  <c r="U390" i="16"/>
  <c r="U396" i="16"/>
  <c r="U391" i="16"/>
  <c r="U530" i="16"/>
  <c r="U534" i="16"/>
  <c r="U532" i="16"/>
  <c r="U518" i="16"/>
  <c r="U522" i="16"/>
  <c r="U520" i="16"/>
  <c r="U493" i="16"/>
  <c r="U498" i="16"/>
  <c r="U495" i="16"/>
  <c r="U340" i="16"/>
  <c r="U343" i="16"/>
  <c r="U341" i="16"/>
  <c r="U297" i="16"/>
  <c r="U301" i="16"/>
  <c r="U299" i="16"/>
  <c r="U160" i="16"/>
  <c r="U163" i="16"/>
  <c r="U161" i="16"/>
  <c r="U436" i="16"/>
  <c r="U439" i="16"/>
  <c r="U437" i="16"/>
  <c r="U400" i="16"/>
  <c r="U405" i="16"/>
  <c r="U401" i="16"/>
  <c r="U282" i="16"/>
  <c r="U294" i="16"/>
  <c r="U288" i="16"/>
  <c r="U337" i="16"/>
  <c r="U342" i="16"/>
  <c r="U339" i="16"/>
  <c r="U296" i="16"/>
  <c r="U300" i="16"/>
  <c r="U298" i="16"/>
  <c r="U158" i="16"/>
  <c r="U162" i="16"/>
  <c r="U159" i="16"/>
  <c r="U434" i="16"/>
  <c r="U438" i="16"/>
  <c r="U435" i="16"/>
  <c r="U398" i="16"/>
  <c r="U403" i="16"/>
  <c r="U399" i="16"/>
  <c r="U277" i="16"/>
  <c r="U291" i="16"/>
  <c r="U285" i="16"/>
  <c r="U232" i="16"/>
  <c r="U235" i="16"/>
  <c r="U233" i="16"/>
  <c r="U181" i="16"/>
  <c r="U187" i="16"/>
  <c r="U184" i="16"/>
  <c r="U58" i="16"/>
  <c r="U63" i="16"/>
  <c r="U59" i="16"/>
  <c r="U346" i="16"/>
  <c r="U349" i="16"/>
  <c r="U347" i="16"/>
  <c r="U305" i="16"/>
  <c r="U312" i="16"/>
  <c r="U309" i="16"/>
  <c r="U189" i="16"/>
  <c r="U203" i="16"/>
  <c r="U193" i="16"/>
  <c r="U230" i="16"/>
  <c r="U234" i="16"/>
  <c r="U231" i="16"/>
  <c r="U180" i="16"/>
  <c r="U186" i="16"/>
  <c r="U182" i="16"/>
  <c r="U56" i="16"/>
  <c r="U61" i="16"/>
  <c r="U57" i="16"/>
  <c r="U344" i="16"/>
  <c r="U348" i="16"/>
  <c r="U345" i="16"/>
  <c r="U303" i="16"/>
  <c r="U310" i="16"/>
  <c r="U307" i="16"/>
  <c r="U188" i="16"/>
  <c r="U201" i="16"/>
  <c r="U190" i="16"/>
  <c r="U483" i="16"/>
  <c r="U491" i="16"/>
  <c r="U489" i="16"/>
  <c r="U460" i="16"/>
  <c r="U463" i="16"/>
  <c r="U461" i="16"/>
  <c r="U404" i="16"/>
  <c r="U409" i="16"/>
  <c r="U407" i="16"/>
  <c r="U537" i="16"/>
  <c r="U541" i="16"/>
  <c r="U539" i="16"/>
  <c r="U526" i="16"/>
  <c r="U529" i="16"/>
  <c r="U527" i="16"/>
  <c r="U487" i="16"/>
  <c r="U494" i="16"/>
  <c r="U488" i="16"/>
  <c r="U482" i="16"/>
  <c r="U490" i="16"/>
  <c r="U485" i="16"/>
  <c r="U458" i="16"/>
  <c r="U462" i="16"/>
  <c r="U459" i="16"/>
  <c r="U402" i="16"/>
  <c r="U408" i="16"/>
  <c r="U406" i="16"/>
  <c r="U536" i="16"/>
  <c r="U540" i="16"/>
  <c r="U538" i="16"/>
  <c r="U524" i="16"/>
  <c r="U528" i="16"/>
  <c r="U525" i="16"/>
  <c r="U484" i="16"/>
  <c r="U492" i="16"/>
  <c r="U486" i="16"/>
  <c r="U331" i="16"/>
  <c r="U338" i="16"/>
  <c r="U333" i="16"/>
  <c r="U283" i="16"/>
  <c r="U295" i="16"/>
  <c r="U289" i="16"/>
  <c r="U140" i="16"/>
  <c r="U151" i="16"/>
  <c r="U141" i="16"/>
  <c r="U430" i="16"/>
  <c r="U433" i="16"/>
  <c r="U431" i="16"/>
  <c r="U381" i="16"/>
  <c r="U388" i="16"/>
  <c r="U383" i="16"/>
  <c r="U268" i="16"/>
  <c r="U271" i="16"/>
  <c r="U269" i="16"/>
  <c r="U329" i="16"/>
  <c r="U336" i="16"/>
  <c r="U332" i="16"/>
  <c r="U280" i="16"/>
  <c r="U293" i="16"/>
  <c r="U286" i="16"/>
  <c r="U138" i="16"/>
  <c r="U148" i="16"/>
  <c r="U139" i="16"/>
  <c r="U428" i="16"/>
  <c r="U432" i="16"/>
  <c r="U429" i="16"/>
  <c r="U379" i="16"/>
  <c r="U386" i="16"/>
  <c r="U382" i="16"/>
  <c r="U266" i="16"/>
  <c r="U270" i="16"/>
  <c r="U267" i="16"/>
  <c r="W50" i="17"/>
  <c r="W54" i="17"/>
  <c r="W52" i="17"/>
  <c r="W32" i="17"/>
  <c r="W36" i="17"/>
  <c r="W34" i="17"/>
  <c r="W2" i="17"/>
  <c r="W6" i="17"/>
  <c r="D13" i="8" s="1"/>
  <c r="W4" i="17"/>
  <c r="W56" i="17"/>
  <c r="W60" i="17"/>
  <c r="W58" i="17"/>
  <c r="W44" i="17"/>
  <c r="W48" i="17"/>
  <c r="W46" i="17"/>
  <c r="W8" i="17"/>
  <c r="W12" i="17"/>
  <c r="W10" i="17"/>
  <c r="W51" i="17"/>
  <c r="W55" i="17"/>
  <c r="W53" i="17"/>
  <c r="W33" i="17"/>
  <c r="W37" i="17"/>
  <c r="W35" i="17"/>
  <c r="W3" i="17"/>
  <c r="W7" i="17"/>
  <c r="W5" i="17"/>
  <c r="W57" i="17"/>
  <c r="W61" i="17"/>
  <c r="W59" i="17"/>
  <c r="W45" i="17"/>
  <c r="W49" i="17"/>
  <c r="W47" i="17"/>
  <c r="W9" i="17"/>
  <c r="W13" i="17"/>
  <c r="W11" i="17"/>
  <c r="W398" i="17"/>
  <c r="W402" i="17"/>
  <c r="W400" i="17"/>
  <c r="W368" i="17"/>
  <c r="W372" i="17"/>
  <c r="W370" i="17"/>
  <c r="W284" i="17"/>
  <c r="W288" i="17"/>
  <c r="W286" i="17"/>
  <c r="W410" i="17"/>
  <c r="W414" i="17"/>
  <c r="W412" i="17"/>
  <c r="W386" i="17"/>
  <c r="W390" i="17"/>
  <c r="W388" i="17"/>
  <c r="W302" i="17"/>
  <c r="W306" i="17"/>
  <c r="W304" i="17"/>
  <c r="W399" i="17"/>
  <c r="W403" i="17"/>
  <c r="W401" i="17"/>
  <c r="W369" i="17"/>
  <c r="W373" i="17"/>
  <c r="W371" i="17"/>
  <c r="W285" i="17"/>
  <c r="W289" i="17"/>
  <c r="W287" i="17"/>
  <c r="W411" i="17"/>
  <c r="W415" i="17"/>
  <c r="W413" i="17"/>
  <c r="W387" i="17"/>
  <c r="W391" i="17"/>
  <c r="W389" i="17"/>
  <c r="W303" i="17"/>
  <c r="W307" i="17"/>
  <c r="W305" i="17"/>
  <c r="W224" i="17"/>
  <c r="W232" i="17"/>
  <c r="W226" i="17"/>
  <c r="W194" i="17"/>
  <c r="W198" i="17"/>
  <c r="W196" i="17"/>
  <c r="W116" i="17"/>
  <c r="W122" i="17"/>
  <c r="W118" i="17"/>
  <c r="W236" i="17"/>
  <c r="W240" i="17"/>
  <c r="W238" i="17"/>
  <c r="W212" i="17"/>
  <c r="W216" i="17"/>
  <c r="W214" i="17"/>
  <c r="W128" i="17"/>
  <c r="W132" i="17"/>
  <c r="W130" i="17"/>
  <c r="W225" i="17"/>
  <c r="W233" i="17"/>
  <c r="W227" i="17"/>
  <c r="W195" i="17"/>
  <c r="W200" i="17"/>
  <c r="W197" i="17"/>
  <c r="W117" i="17"/>
  <c r="W123" i="17"/>
  <c r="W119" i="17"/>
  <c r="W237" i="17"/>
  <c r="W241" i="17"/>
  <c r="W239" i="17"/>
  <c r="W213" i="17"/>
  <c r="W217" i="17"/>
  <c r="W215" i="17"/>
  <c r="W129" i="17"/>
  <c r="W133" i="17"/>
  <c r="W131" i="17"/>
  <c r="W74" i="17"/>
  <c r="W78" i="17"/>
  <c r="W76" i="17"/>
  <c r="W62" i="17"/>
  <c r="W66" i="17"/>
  <c r="W64" i="17"/>
  <c r="W14" i="17"/>
  <c r="W18" i="17"/>
  <c r="W16" i="17"/>
  <c r="W86" i="17"/>
  <c r="W90" i="17"/>
  <c r="W88" i="17"/>
  <c r="W68" i="17"/>
  <c r="W72" i="17"/>
  <c r="W70" i="17"/>
  <c r="W20" i="17"/>
  <c r="W24" i="17"/>
  <c r="W22" i="17"/>
  <c r="W75" i="17"/>
  <c r="W79" i="17"/>
  <c r="W77" i="17"/>
  <c r="W63" i="17"/>
  <c r="W67" i="17"/>
  <c r="W65" i="17"/>
  <c r="W15" i="17"/>
  <c r="W19" i="17"/>
  <c r="W17" i="17"/>
  <c r="W87" i="17"/>
  <c r="W91" i="17"/>
  <c r="W89" i="17"/>
  <c r="W69" i="17"/>
  <c r="W73" i="17"/>
  <c r="W71" i="17"/>
  <c r="W21" i="17"/>
  <c r="W25" i="17"/>
  <c r="W23" i="17"/>
  <c r="W434" i="17"/>
  <c r="W439" i="17"/>
  <c r="W436" i="17"/>
  <c r="W422" i="17"/>
  <c r="W426" i="17"/>
  <c r="W424" i="17"/>
  <c r="W326" i="17"/>
  <c r="W330" i="17"/>
  <c r="W328" i="17"/>
  <c r="W446" i="17"/>
  <c r="W450" i="17"/>
  <c r="W448" i="17"/>
  <c r="W428" i="17"/>
  <c r="W432" i="17"/>
  <c r="W430" i="17"/>
  <c r="W332" i="17"/>
  <c r="W336" i="17"/>
  <c r="W334" i="17"/>
  <c r="W435" i="17"/>
  <c r="W441" i="17"/>
  <c r="W437" i="17"/>
  <c r="W423" i="17"/>
  <c r="W427" i="17"/>
  <c r="W425" i="17"/>
  <c r="W327" i="17"/>
  <c r="W331" i="17"/>
  <c r="W329" i="17"/>
  <c r="W447" i="17"/>
  <c r="W451" i="17"/>
  <c r="W449" i="17"/>
  <c r="W429" i="17"/>
  <c r="W433" i="17"/>
  <c r="W431" i="17"/>
  <c r="W333" i="17"/>
  <c r="W337" i="17"/>
  <c r="W335" i="17"/>
  <c r="W254" i="17"/>
  <c r="W258" i="17"/>
  <c r="W256" i="17"/>
  <c r="W242" i="17"/>
  <c r="W246" i="17"/>
  <c r="W244" i="17"/>
  <c r="W146" i="17"/>
  <c r="W150" i="17"/>
  <c r="W148" i="17"/>
  <c r="W266" i="17"/>
  <c r="W270" i="17"/>
  <c r="W268" i="17"/>
  <c r="W248" i="17"/>
  <c r="W252" i="17"/>
  <c r="W250" i="17"/>
  <c r="W152" i="17"/>
  <c r="W156" i="17"/>
  <c r="W154" i="17"/>
  <c r="W255" i="17"/>
  <c r="W259" i="17"/>
  <c r="W257" i="17"/>
  <c r="W243" i="17"/>
  <c r="W247" i="17"/>
  <c r="W245" i="17"/>
  <c r="W147" i="17"/>
  <c r="W151" i="17"/>
  <c r="W149" i="17"/>
  <c r="W267" i="17"/>
  <c r="W271" i="17"/>
  <c r="W269" i="17"/>
  <c r="W249" i="17"/>
  <c r="W253" i="17"/>
  <c r="W251" i="17"/>
  <c r="W153" i="17"/>
  <c r="W157" i="17"/>
  <c r="W155" i="17"/>
  <c r="W134" i="17"/>
  <c r="W138" i="17"/>
  <c r="W136" i="17"/>
  <c r="W98" i="17"/>
  <c r="W102" i="17"/>
  <c r="W100" i="17"/>
  <c r="W26" i="17"/>
  <c r="W30" i="17"/>
  <c r="W28" i="17"/>
  <c r="W140" i="17"/>
  <c r="W144" i="17"/>
  <c r="W142" i="17"/>
  <c r="W104" i="17"/>
  <c r="W108" i="17"/>
  <c r="W106" i="17"/>
  <c r="W38" i="17"/>
  <c r="W42" i="17"/>
  <c r="W40" i="17"/>
  <c r="W135" i="17"/>
  <c r="W139" i="17"/>
  <c r="W137" i="17"/>
  <c r="W99" i="17"/>
  <c r="W103" i="17"/>
  <c r="W101" i="17"/>
  <c r="W27" i="17"/>
  <c r="W31" i="17"/>
  <c r="W29" i="17"/>
  <c r="W141" i="17"/>
  <c r="W145" i="17"/>
  <c r="W143" i="17"/>
  <c r="W105" i="17"/>
  <c r="W109" i="17"/>
  <c r="W107" i="17"/>
  <c r="W39" i="17"/>
  <c r="W43" i="17"/>
  <c r="W41" i="17"/>
  <c r="W482" i="17"/>
  <c r="W486" i="17"/>
  <c r="W484" i="17"/>
  <c r="W458" i="17"/>
  <c r="W462" i="17"/>
  <c r="W460" i="17"/>
  <c r="W356" i="17"/>
  <c r="W360" i="17"/>
  <c r="W358" i="17"/>
  <c r="W488" i="17"/>
  <c r="W492" i="17"/>
  <c r="W490" i="17"/>
  <c r="W464" i="17"/>
  <c r="W468" i="17"/>
  <c r="W466" i="17"/>
  <c r="W374" i="17"/>
  <c r="W378" i="17"/>
  <c r="W376" i="17"/>
  <c r="W483" i="17"/>
  <c r="W487" i="17"/>
  <c r="W485" i="17"/>
  <c r="W459" i="17"/>
  <c r="W463" i="17"/>
  <c r="W461" i="17"/>
  <c r="W357" i="17"/>
  <c r="W361" i="17"/>
  <c r="W359" i="17"/>
  <c r="W489" i="17"/>
  <c r="W493" i="17"/>
  <c r="W491" i="17"/>
  <c r="W465" i="17"/>
  <c r="W469" i="17"/>
  <c r="W467" i="17"/>
  <c r="W375" i="17"/>
  <c r="W379" i="17"/>
  <c r="W377" i="17"/>
  <c r="W314" i="17"/>
  <c r="W318" i="17"/>
  <c r="W316" i="17"/>
  <c r="W278" i="17"/>
  <c r="W282" i="17"/>
  <c r="W280" i="17"/>
  <c r="W188" i="17"/>
  <c r="W192" i="17"/>
  <c r="W190" i="17"/>
  <c r="W320" i="17"/>
  <c r="W324" i="17"/>
  <c r="W322" i="17"/>
  <c r="W290" i="17"/>
  <c r="W294" i="17"/>
  <c r="W292" i="17"/>
  <c r="W206" i="17"/>
  <c r="W210" i="17"/>
  <c r="W208" i="17"/>
  <c r="W315" i="17"/>
  <c r="W319" i="17"/>
  <c r="W317" i="17"/>
  <c r="W279" i="17"/>
  <c r="W283" i="17"/>
  <c r="W281" i="17"/>
  <c r="W189" i="17"/>
  <c r="W193" i="17"/>
  <c r="W191" i="17"/>
  <c r="W321" i="17"/>
  <c r="W325" i="17"/>
  <c r="W323" i="17"/>
  <c r="W291" i="17"/>
  <c r="W295" i="17"/>
  <c r="W293" i="17"/>
  <c r="W207" i="17"/>
  <c r="W211" i="17"/>
  <c r="W209" i="17"/>
  <c r="W218" i="17"/>
  <c r="W222" i="17"/>
  <c r="W220" i="17"/>
  <c r="W182" i="17"/>
  <c r="W186" i="17"/>
  <c r="W184" i="17"/>
  <c r="W110" i="17"/>
  <c r="W114" i="17"/>
  <c r="W112" i="17"/>
  <c r="W228" i="17"/>
  <c r="W234" i="17"/>
  <c r="W230" i="17"/>
  <c r="W199" i="17"/>
  <c r="W204" i="17"/>
  <c r="W202" i="17"/>
  <c r="W120" i="17"/>
  <c r="W126" i="17"/>
  <c r="W124" i="17"/>
  <c r="W219" i="17"/>
  <c r="W223" i="17"/>
  <c r="W221" i="17"/>
  <c r="W183" i="17"/>
  <c r="W187" i="17"/>
  <c r="W185" i="17"/>
  <c r="W111" i="17"/>
  <c r="W115" i="17"/>
  <c r="W113" i="17"/>
  <c r="W229" i="17"/>
  <c r="W235" i="17"/>
  <c r="W231" i="17"/>
  <c r="W201" i="17"/>
  <c r="W205" i="17"/>
  <c r="W203" i="17"/>
  <c r="W121" i="17"/>
  <c r="W127" i="17"/>
  <c r="W125" i="17"/>
  <c r="W530" i="17"/>
  <c r="W534" i="17"/>
  <c r="W532" i="17"/>
  <c r="W518" i="17"/>
  <c r="W522" i="17"/>
  <c r="W520" i="17"/>
  <c r="W470" i="17"/>
  <c r="W474" i="17"/>
  <c r="W472" i="17"/>
  <c r="W536" i="17"/>
  <c r="W540" i="17"/>
  <c r="W538" i="17"/>
  <c r="W524" i="17"/>
  <c r="W528" i="17"/>
  <c r="W526" i="17"/>
  <c r="W476" i="17"/>
  <c r="W480" i="17"/>
  <c r="W478" i="17"/>
  <c r="W531" i="17"/>
  <c r="W535" i="17"/>
  <c r="W533" i="17"/>
  <c r="W519" i="17"/>
  <c r="W523" i="17"/>
  <c r="W521" i="17"/>
  <c r="W471" i="17"/>
  <c r="W475" i="17"/>
  <c r="W473" i="17"/>
  <c r="W537" i="17"/>
  <c r="W541" i="17"/>
  <c r="W539" i="17"/>
  <c r="W525" i="17"/>
  <c r="W529" i="17"/>
  <c r="W527" i="17"/>
  <c r="W477" i="17"/>
  <c r="W481" i="17"/>
  <c r="W479" i="17"/>
  <c r="W404" i="17"/>
  <c r="W408" i="17"/>
  <c r="W406" i="17"/>
  <c r="W380" i="17"/>
  <c r="W384" i="17"/>
  <c r="W382" i="17"/>
  <c r="W296" i="17"/>
  <c r="W300" i="17"/>
  <c r="W298" i="17"/>
  <c r="W416" i="17"/>
  <c r="W420" i="17"/>
  <c r="W418" i="17"/>
  <c r="W392" i="17"/>
  <c r="W396" i="17"/>
  <c r="W394" i="17"/>
  <c r="W308" i="17"/>
  <c r="W312" i="17"/>
  <c r="W310" i="17"/>
  <c r="W405" i="17"/>
  <c r="W409" i="17"/>
  <c r="W407" i="17"/>
  <c r="W381" i="17"/>
  <c r="W385" i="17"/>
  <c r="W383" i="17"/>
  <c r="W297" i="17"/>
  <c r="W301" i="17"/>
  <c r="W299" i="17"/>
  <c r="W417" i="17"/>
  <c r="W421" i="17"/>
  <c r="W419" i="17"/>
  <c r="W393" i="17"/>
  <c r="W397" i="17"/>
  <c r="W395" i="17"/>
  <c r="W309" i="17"/>
  <c r="W313" i="17"/>
  <c r="W311" i="17"/>
  <c r="W170" i="17"/>
  <c r="W174" i="17"/>
  <c r="W172" i="17"/>
  <c r="W158" i="17"/>
  <c r="W162" i="17"/>
  <c r="W160" i="17"/>
  <c r="W80" i="17"/>
  <c r="W84" i="17"/>
  <c r="W82" i="17"/>
  <c r="W176" i="17"/>
  <c r="W180" i="17"/>
  <c r="W178" i="17"/>
  <c r="W164" i="17"/>
  <c r="W168" i="17"/>
  <c r="W166" i="17"/>
  <c r="W92" i="17"/>
  <c r="W96" i="17"/>
  <c r="W94" i="17"/>
  <c r="W171" i="17"/>
  <c r="W175" i="17"/>
  <c r="W173" i="17"/>
  <c r="W159" i="17"/>
  <c r="W163" i="17"/>
  <c r="W161" i="17"/>
  <c r="W81" i="17"/>
  <c r="W85" i="17"/>
  <c r="W83" i="17"/>
  <c r="W177" i="17"/>
  <c r="W181" i="17"/>
  <c r="W179" i="17"/>
  <c r="W165" i="17"/>
  <c r="W169" i="17"/>
  <c r="W167" i="17"/>
  <c r="W93" i="17"/>
  <c r="W97" i="17"/>
  <c r="W95" i="17"/>
  <c r="W506" i="17"/>
  <c r="W510" i="17"/>
  <c r="W508" i="17"/>
  <c r="W494" i="17"/>
  <c r="W498" i="17"/>
  <c r="W496" i="17"/>
  <c r="W438" i="17"/>
  <c r="W444" i="17"/>
  <c r="W442" i="17"/>
  <c r="W512" i="17"/>
  <c r="W516" i="17"/>
  <c r="W514" i="17"/>
  <c r="W500" i="17"/>
  <c r="W504" i="17"/>
  <c r="W502" i="17"/>
  <c r="W452" i="17"/>
  <c r="W456" i="17"/>
  <c r="W454" i="17"/>
  <c r="W507" i="17"/>
  <c r="W511" i="17"/>
  <c r="W509" i="17"/>
  <c r="W495" i="17"/>
  <c r="W499" i="17"/>
  <c r="W497" i="17"/>
  <c r="W440" i="17"/>
  <c r="W445" i="17"/>
  <c r="W443" i="17"/>
  <c r="W513" i="17"/>
  <c r="W517" i="17"/>
  <c r="W515" i="17"/>
  <c r="W501" i="17"/>
  <c r="W505" i="17"/>
  <c r="W503" i="17"/>
  <c r="W453" i="17"/>
  <c r="W457" i="17"/>
  <c r="W455" i="17"/>
  <c r="W350" i="17"/>
  <c r="W354" i="17"/>
  <c r="W352" i="17"/>
  <c r="W338" i="17"/>
  <c r="W342" i="17"/>
  <c r="W340" i="17"/>
  <c r="W260" i="17"/>
  <c r="W264" i="17"/>
  <c r="W262" i="17"/>
  <c r="W362" i="17"/>
  <c r="W366" i="17"/>
  <c r="W364" i="17"/>
  <c r="W344" i="17"/>
  <c r="W348" i="17"/>
  <c r="W346" i="17"/>
  <c r="W272" i="17"/>
  <c r="W276" i="17"/>
  <c r="W274" i="17"/>
  <c r="W351" i="17"/>
  <c r="W355" i="17"/>
  <c r="W353" i="17"/>
  <c r="W339" i="17"/>
  <c r="W343" i="17"/>
  <c r="W341" i="17"/>
  <c r="W261" i="17"/>
  <c r="W265" i="17"/>
  <c r="W263" i="17"/>
  <c r="W363" i="17"/>
  <c r="W367" i="17"/>
  <c r="W365" i="17"/>
  <c r="W345" i="17"/>
  <c r="W349" i="17"/>
  <c r="W347" i="17"/>
  <c r="W273" i="17"/>
  <c r="W277" i="17"/>
  <c r="W275" i="17"/>
  <c r="V50" i="17"/>
  <c r="V54" i="17"/>
  <c r="V52" i="17"/>
  <c r="V32" i="17"/>
  <c r="V36" i="17"/>
  <c r="V34" i="17"/>
  <c r="V2" i="17"/>
  <c r="V6" i="17"/>
  <c r="V4" i="17"/>
  <c r="V56" i="17"/>
  <c r="V60" i="17"/>
  <c r="V58" i="17"/>
  <c r="V44" i="17"/>
  <c r="V48" i="17"/>
  <c r="V46" i="17"/>
  <c r="V8" i="17"/>
  <c r="V12" i="17"/>
  <c r="V10" i="17"/>
  <c r="V51" i="17"/>
  <c r="V55" i="17"/>
  <c r="V53" i="17"/>
  <c r="V33" i="17"/>
  <c r="V37" i="17"/>
  <c r="V35" i="17"/>
  <c r="V3" i="17"/>
  <c r="V7" i="17"/>
  <c r="V5" i="17"/>
  <c r="V57" i="17"/>
  <c r="V61" i="17"/>
  <c r="V59" i="17"/>
  <c r="V45" i="17"/>
  <c r="V49" i="17"/>
  <c r="V47" i="17"/>
  <c r="V9" i="17"/>
  <c r="V13" i="17"/>
  <c r="V11" i="17"/>
  <c r="V398" i="17"/>
  <c r="V402" i="17"/>
  <c r="V400" i="17"/>
  <c r="V368" i="17"/>
  <c r="V372" i="17"/>
  <c r="V370" i="17"/>
  <c r="V284" i="17"/>
  <c r="V288" i="17"/>
  <c r="V286" i="17"/>
  <c r="V410" i="17"/>
  <c r="V414" i="17"/>
  <c r="V412" i="17"/>
  <c r="V386" i="17"/>
  <c r="V390" i="17"/>
  <c r="V388" i="17"/>
  <c r="V302" i="17"/>
  <c r="V306" i="17"/>
  <c r="V304" i="17"/>
  <c r="V399" i="17"/>
  <c r="V403" i="17"/>
  <c r="V401" i="17"/>
  <c r="V369" i="17"/>
  <c r="V373" i="17"/>
  <c r="V371" i="17"/>
  <c r="V285" i="17"/>
  <c r="V289" i="17"/>
  <c r="V287" i="17"/>
  <c r="V411" i="17"/>
  <c r="V415" i="17"/>
  <c r="V413" i="17"/>
  <c r="V387" i="17"/>
  <c r="V391" i="17"/>
  <c r="V389" i="17"/>
  <c r="V303" i="17"/>
  <c r="V307" i="17"/>
  <c r="V305" i="17"/>
  <c r="V224" i="17"/>
  <c r="V232" i="17"/>
  <c r="V226" i="17"/>
  <c r="V194" i="17"/>
  <c r="V198" i="17"/>
  <c r="V196" i="17"/>
  <c r="V116" i="17"/>
  <c r="V122" i="17"/>
  <c r="V118" i="17"/>
  <c r="V236" i="17"/>
  <c r="V240" i="17"/>
  <c r="V238" i="17"/>
  <c r="V212" i="17"/>
  <c r="V216" i="17"/>
  <c r="V214" i="17"/>
  <c r="V128" i="17"/>
  <c r="V132" i="17"/>
  <c r="V130" i="17"/>
  <c r="V225" i="17"/>
  <c r="V233" i="17"/>
  <c r="V227" i="17"/>
  <c r="V195" i="17"/>
  <c r="V200" i="17"/>
  <c r="V197" i="17"/>
  <c r="V117" i="17"/>
  <c r="V123" i="17"/>
  <c r="V119" i="17"/>
  <c r="V237" i="17"/>
  <c r="V241" i="17"/>
  <c r="V239" i="17"/>
  <c r="V213" i="17"/>
  <c r="V217" i="17"/>
  <c r="V215" i="17"/>
  <c r="V129" i="17"/>
  <c r="V133" i="17"/>
  <c r="V131" i="17"/>
  <c r="V74" i="17"/>
  <c r="V78" i="17"/>
  <c r="V76" i="17"/>
  <c r="V62" i="17"/>
  <c r="V66" i="17"/>
  <c r="V64" i="17"/>
  <c r="V14" i="17"/>
  <c r="V18" i="17"/>
  <c r="V16" i="17"/>
  <c r="V86" i="17"/>
  <c r="V90" i="17"/>
  <c r="V88" i="17"/>
  <c r="V68" i="17"/>
  <c r="V72" i="17"/>
  <c r="V70" i="17"/>
  <c r="V20" i="17"/>
  <c r="V24" i="17"/>
  <c r="V22" i="17"/>
  <c r="V75" i="17"/>
  <c r="V79" i="17"/>
  <c r="V77" i="17"/>
  <c r="V63" i="17"/>
  <c r="V67" i="17"/>
  <c r="V65" i="17"/>
  <c r="V15" i="17"/>
  <c r="V19" i="17"/>
  <c r="V17" i="17"/>
  <c r="V87" i="17"/>
  <c r="V91" i="17"/>
  <c r="V89" i="17"/>
  <c r="V69" i="17"/>
  <c r="V73" i="17"/>
  <c r="V71" i="17"/>
  <c r="V21" i="17"/>
  <c r="V25" i="17"/>
  <c r="V23" i="17"/>
  <c r="V434" i="17"/>
  <c r="V439" i="17"/>
  <c r="V436" i="17"/>
  <c r="V422" i="17"/>
  <c r="V426" i="17"/>
  <c r="V424" i="17"/>
  <c r="V326" i="17"/>
  <c r="V330" i="17"/>
  <c r="V328" i="17"/>
  <c r="V446" i="17"/>
  <c r="V450" i="17"/>
  <c r="V448" i="17"/>
  <c r="V428" i="17"/>
  <c r="V432" i="17"/>
  <c r="V430" i="17"/>
  <c r="V332" i="17"/>
  <c r="V336" i="17"/>
  <c r="V334" i="17"/>
  <c r="V435" i="17"/>
  <c r="V441" i="17"/>
  <c r="V437" i="17"/>
  <c r="V423" i="17"/>
  <c r="V427" i="17"/>
  <c r="V425" i="17"/>
  <c r="V327" i="17"/>
  <c r="V331" i="17"/>
  <c r="V329" i="17"/>
  <c r="V447" i="17"/>
  <c r="V451" i="17"/>
  <c r="V449" i="17"/>
  <c r="V429" i="17"/>
  <c r="V433" i="17"/>
  <c r="V431" i="17"/>
  <c r="V333" i="17"/>
  <c r="V337" i="17"/>
  <c r="V335" i="17"/>
  <c r="V254" i="17"/>
  <c r="V258" i="17"/>
  <c r="V256" i="17"/>
  <c r="V242" i="17"/>
  <c r="V246" i="17"/>
  <c r="V244" i="17"/>
  <c r="V146" i="17"/>
  <c r="V150" i="17"/>
  <c r="V148" i="17"/>
  <c r="V266" i="17"/>
  <c r="V270" i="17"/>
  <c r="V268" i="17"/>
  <c r="V248" i="17"/>
  <c r="V252" i="17"/>
  <c r="V250" i="17"/>
  <c r="V152" i="17"/>
  <c r="V156" i="17"/>
  <c r="V154" i="17"/>
  <c r="V255" i="17"/>
  <c r="V259" i="17"/>
  <c r="V257" i="17"/>
  <c r="V243" i="17"/>
  <c r="V247" i="17"/>
  <c r="V245" i="17"/>
  <c r="V147" i="17"/>
  <c r="V151" i="17"/>
  <c r="V149" i="17"/>
  <c r="V267" i="17"/>
  <c r="V271" i="17"/>
  <c r="V269" i="17"/>
  <c r="V249" i="17"/>
  <c r="V253" i="17"/>
  <c r="V251" i="17"/>
  <c r="V153" i="17"/>
  <c r="V157" i="17"/>
  <c r="V155" i="17"/>
  <c r="V134" i="17"/>
  <c r="V138" i="17"/>
  <c r="V136" i="17"/>
  <c r="V98" i="17"/>
  <c r="V102" i="17"/>
  <c r="V100" i="17"/>
  <c r="V26" i="17"/>
  <c r="V30" i="17"/>
  <c r="V28" i="17"/>
  <c r="V140" i="17"/>
  <c r="V144" i="17"/>
  <c r="V142" i="17"/>
  <c r="V104" i="17"/>
  <c r="V108" i="17"/>
  <c r="V106" i="17"/>
  <c r="V38" i="17"/>
  <c r="V42" i="17"/>
  <c r="V40" i="17"/>
  <c r="V135" i="17"/>
  <c r="V139" i="17"/>
  <c r="V137" i="17"/>
  <c r="V99" i="17"/>
  <c r="V103" i="17"/>
  <c r="V101" i="17"/>
  <c r="V27" i="17"/>
  <c r="V31" i="17"/>
  <c r="V29" i="17"/>
  <c r="V141" i="17"/>
  <c r="V145" i="17"/>
  <c r="V143" i="17"/>
  <c r="V105" i="17"/>
  <c r="V109" i="17"/>
  <c r="V107" i="17"/>
  <c r="V39" i="17"/>
  <c r="V43" i="17"/>
  <c r="V41" i="17"/>
  <c r="V482" i="17"/>
  <c r="V486" i="17"/>
  <c r="V484" i="17"/>
  <c r="V458" i="17"/>
  <c r="V462" i="17"/>
  <c r="V460" i="17"/>
  <c r="V356" i="17"/>
  <c r="V360" i="17"/>
  <c r="V358" i="17"/>
  <c r="V488" i="17"/>
  <c r="V492" i="17"/>
  <c r="V490" i="17"/>
  <c r="V464" i="17"/>
  <c r="V468" i="17"/>
  <c r="V466" i="17"/>
  <c r="V374" i="17"/>
  <c r="V378" i="17"/>
  <c r="V376" i="17"/>
  <c r="V483" i="17"/>
  <c r="V487" i="17"/>
  <c r="V485" i="17"/>
  <c r="V459" i="17"/>
  <c r="V463" i="17"/>
  <c r="V461" i="17"/>
  <c r="V357" i="17"/>
  <c r="V361" i="17"/>
  <c r="V359" i="17"/>
  <c r="V489" i="17"/>
  <c r="V493" i="17"/>
  <c r="V491" i="17"/>
  <c r="V465" i="17"/>
  <c r="V469" i="17"/>
  <c r="V467" i="17"/>
  <c r="V375" i="17"/>
  <c r="V379" i="17"/>
  <c r="V377" i="17"/>
  <c r="V314" i="17"/>
  <c r="V318" i="17"/>
  <c r="V316" i="17"/>
  <c r="V278" i="17"/>
  <c r="V282" i="17"/>
  <c r="V280" i="17"/>
  <c r="V188" i="17"/>
  <c r="V192" i="17"/>
  <c r="V190" i="17"/>
  <c r="V320" i="17"/>
  <c r="V324" i="17"/>
  <c r="V322" i="17"/>
  <c r="V290" i="17"/>
  <c r="V294" i="17"/>
  <c r="V292" i="17"/>
  <c r="V206" i="17"/>
  <c r="V210" i="17"/>
  <c r="V208" i="17"/>
  <c r="V315" i="17"/>
  <c r="V319" i="17"/>
  <c r="V317" i="17"/>
  <c r="V279" i="17"/>
  <c r="V283" i="17"/>
  <c r="V281" i="17"/>
  <c r="V189" i="17"/>
  <c r="V193" i="17"/>
  <c r="V191" i="17"/>
  <c r="V321" i="17"/>
  <c r="V325" i="17"/>
  <c r="V323" i="17"/>
  <c r="V291" i="17"/>
  <c r="V295" i="17"/>
  <c r="V293" i="17"/>
  <c r="V207" i="17"/>
  <c r="V211" i="17"/>
  <c r="V209" i="17"/>
  <c r="V218" i="17"/>
  <c r="V222" i="17"/>
  <c r="V220" i="17"/>
  <c r="V182" i="17"/>
  <c r="V186" i="17"/>
  <c r="V184" i="17"/>
  <c r="V110" i="17"/>
  <c r="V114" i="17"/>
  <c r="V112" i="17"/>
  <c r="V228" i="17"/>
  <c r="V234" i="17"/>
  <c r="V230" i="17"/>
  <c r="V199" i="17"/>
  <c r="V204" i="17"/>
  <c r="V202" i="17"/>
  <c r="V120" i="17"/>
  <c r="V126" i="17"/>
  <c r="V124" i="17"/>
  <c r="V219" i="17"/>
  <c r="V223" i="17"/>
  <c r="V221" i="17"/>
  <c r="V183" i="17"/>
  <c r="V187" i="17"/>
  <c r="V185" i="17"/>
  <c r="V111" i="17"/>
  <c r="V115" i="17"/>
  <c r="V113" i="17"/>
  <c r="V229" i="17"/>
  <c r="V235" i="17"/>
  <c r="V231" i="17"/>
  <c r="V201" i="17"/>
  <c r="V205" i="17"/>
  <c r="V203" i="17"/>
  <c r="V121" i="17"/>
  <c r="V127" i="17"/>
  <c r="V125" i="17"/>
  <c r="V530" i="17"/>
  <c r="V534" i="17"/>
  <c r="V532" i="17"/>
  <c r="V518" i="17"/>
  <c r="V522" i="17"/>
  <c r="V520" i="17"/>
  <c r="V470" i="17"/>
  <c r="V474" i="17"/>
  <c r="V472" i="17"/>
  <c r="V536" i="17"/>
  <c r="V540" i="17"/>
  <c r="V538" i="17"/>
  <c r="V524" i="17"/>
  <c r="V528" i="17"/>
  <c r="V526" i="17"/>
  <c r="V476" i="17"/>
  <c r="V480" i="17"/>
  <c r="V478" i="17"/>
  <c r="V531" i="17"/>
  <c r="V535" i="17"/>
  <c r="V533" i="17"/>
  <c r="V519" i="17"/>
  <c r="V523" i="17"/>
  <c r="V521" i="17"/>
  <c r="V471" i="17"/>
  <c r="V475" i="17"/>
  <c r="V473" i="17"/>
  <c r="V537" i="17"/>
  <c r="V541" i="17"/>
  <c r="V539" i="17"/>
  <c r="V525" i="17"/>
  <c r="V529" i="17"/>
  <c r="V527" i="17"/>
  <c r="V477" i="17"/>
  <c r="V481" i="17"/>
  <c r="V479" i="17"/>
  <c r="V404" i="17"/>
  <c r="V408" i="17"/>
  <c r="V406" i="17"/>
  <c r="V380" i="17"/>
  <c r="V384" i="17"/>
  <c r="V382" i="17"/>
  <c r="V296" i="17"/>
  <c r="V300" i="17"/>
  <c r="V298" i="17"/>
  <c r="V416" i="17"/>
  <c r="V420" i="17"/>
  <c r="V418" i="17"/>
  <c r="V392" i="17"/>
  <c r="V396" i="17"/>
  <c r="V394" i="17"/>
  <c r="V308" i="17"/>
  <c r="V312" i="17"/>
  <c r="V310" i="17"/>
  <c r="V405" i="17"/>
  <c r="V409" i="17"/>
  <c r="V407" i="17"/>
  <c r="V381" i="17"/>
  <c r="V385" i="17"/>
  <c r="V383" i="17"/>
  <c r="V297" i="17"/>
  <c r="V301" i="17"/>
  <c r="V299" i="17"/>
  <c r="V417" i="17"/>
  <c r="V421" i="17"/>
  <c r="V419" i="17"/>
  <c r="V393" i="17"/>
  <c r="V397" i="17"/>
  <c r="V395" i="17"/>
  <c r="V309" i="17"/>
  <c r="V313" i="17"/>
  <c r="V311" i="17"/>
  <c r="V170" i="17"/>
  <c r="V174" i="17"/>
  <c r="V172" i="17"/>
  <c r="V158" i="17"/>
  <c r="V162" i="17"/>
  <c r="V160" i="17"/>
  <c r="V80" i="17"/>
  <c r="V84" i="17"/>
  <c r="V82" i="17"/>
  <c r="V176" i="17"/>
  <c r="V180" i="17"/>
  <c r="V178" i="17"/>
  <c r="V164" i="17"/>
  <c r="V168" i="17"/>
  <c r="V166" i="17"/>
  <c r="V92" i="17"/>
  <c r="V96" i="17"/>
  <c r="V94" i="17"/>
  <c r="V171" i="17"/>
  <c r="V175" i="17"/>
  <c r="V173" i="17"/>
  <c r="V159" i="17"/>
  <c r="V163" i="17"/>
  <c r="V161" i="17"/>
  <c r="V81" i="17"/>
  <c r="V85" i="17"/>
  <c r="V83" i="17"/>
  <c r="V177" i="17"/>
  <c r="V181" i="17"/>
  <c r="V179" i="17"/>
  <c r="V165" i="17"/>
  <c r="V169" i="17"/>
  <c r="V167" i="17"/>
  <c r="V93" i="17"/>
  <c r="V97" i="17"/>
  <c r="V95" i="17"/>
  <c r="V506" i="17"/>
  <c r="V510" i="17"/>
  <c r="V508" i="17"/>
  <c r="V494" i="17"/>
  <c r="V498" i="17"/>
  <c r="V496" i="17"/>
  <c r="V438" i="17"/>
  <c r="V444" i="17"/>
  <c r="V442" i="17"/>
  <c r="V512" i="17"/>
  <c r="V516" i="17"/>
  <c r="V514" i="17"/>
  <c r="V500" i="17"/>
  <c r="V504" i="17"/>
  <c r="V502" i="17"/>
  <c r="V452" i="17"/>
  <c r="V456" i="17"/>
  <c r="V454" i="17"/>
  <c r="V507" i="17"/>
  <c r="V511" i="17"/>
  <c r="V509" i="17"/>
  <c r="V495" i="17"/>
  <c r="V499" i="17"/>
  <c r="V497" i="17"/>
  <c r="V440" i="17"/>
  <c r="V445" i="17"/>
  <c r="V443" i="17"/>
  <c r="V513" i="17"/>
  <c r="V517" i="17"/>
  <c r="V515" i="17"/>
  <c r="V501" i="17"/>
  <c r="V505" i="17"/>
  <c r="V503" i="17"/>
  <c r="V453" i="17"/>
  <c r="V457" i="17"/>
  <c r="V455" i="17"/>
  <c r="V350" i="17"/>
  <c r="V354" i="17"/>
  <c r="V352" i="17"/>
  <c r="V338" i="17"/>
  <c r="V342" i="17"/>
  <c r="V340" i="17"/>
  <c r="V260" i="17"/>
  <c r="V264" i="17"/>
  <c r="V262" i="17"/>
  <c r="V362" i="17"/>
  <c r="V366" i="17"/>
  <c r="V364" i="17"/>
  <c r="V344" i="17"/>
  <c r="V348" i="17"/>
  <c r="V346" i="17"/>
  <c r="V272" i="17"/>
  <c r="V276" i="17"/>
  <c r="V274" i="17"/>
  <c r="V351" i="17"/>
  <c r="V355" i="17"/>
  <c r="V353" i="17"/>
  <c r="V339" i="17"/>
  <c r="V343" i="17"/>
  <c r="V341" i="17"/>
  <c r="V261" i="17"/>
  <c r="V265" i="17"/>
  <c r="V263" i="17"/>
  <c r="V363" i="17"/>
  <c r="V367" i="17"/>
  <c r="V365" i="17"/>
  <c r="V345" i="17"/>
  <c r="V349" i="17"/>
  <c r="V347" i="17"/>
  <c r="V273" i="17"/>
  <c r="V277" i="17"/>
  <c r="V275" i="17"/>
  <c r="U50" i="17"/>
  <c r="U54" i="17"/>
  <c r="U52" i="17"/>
  <c r="U32" i="17"/>
  <c r="U36" i="17"/>
  <c r="U34" i="17"/>
  <c r="U2" i="17"/>
  <c r="U6" i="17"/>
  <c r="U4" i="17"/>
  <c r="U56" i="17"/>
  <c r="U60" i="17"/>
  <c r="U58" i="17"/>
  <c r="U44" i="17"/>
  <c r="U48" i="17"/>
  <c r="U46" i="17"/>
  <c r="U8" i="17"/>
  <c r="U12" i="17"/>
  <c r="U10" i="17"/>
  <c r="U51" i="17"/>
  <c r="U55" i="17"/>
  <c r="U53" i="17"/>
  <c r="U33" i="17"/>
  <c r="U37" i="17"/>
  <c r="U35" i="17"/>
  <c r="U3" i="17"/>
  <c r="U7" i="17"/>
  <c r="U5" i="17"/>
  <c r="U57" i="17"/>
  <c r="U61" i="17"/>
  <c r="U59" i="17"/>
  <c r="U45" i="17"/>
  <c r="U49" i="17"/>
  <c r="U47" i="17"/>
  <c r="U9" i="17"/>
  <c r="U13" i="17"/>
  <c r="U11" i="17"/>
  <c r="U398" i="17"/>
  <c r="U402" i="17"/>
  <c r="U400" i="17"/>
  <c r="U368" i="17"/>
  <c r="U372" i="17"/>
  <c r="U370" i="17"/>
  <c r="U284" i="17"/>
  <c r="U288" i="17"/>
  <c r="U286" i="17"/>
  <c r="U410" i="17"/>
  <c r="U414" i="17"/>
  <c r="U412" i="17"/>
  <c r="U386" i="17"/>
  <c r="U390" i="17"/>
  <c r="U388" i="17"/>
  <c r="U302" i="17"/>
  <c r="U306" i="17"/>
  <c r="U304" i="17"/>
  <c r="U399" i="17"/>
  <c r="U403" i="17"/>
  <c r="U401" i="17"/>
  <c r="U369" i="17"/>
  <c r="U373" i="17"/>
  <c r="U371" i="17"/>
  <c r="U285" i="17"/>
  <c r="U289" i="17"/>
  <c r="U287" i="17"/>
  <c r="U411" i="17"/>
  <c r="U415" i="17"/>
  <c r="U413" i="17"/>
  <c r="U387" i="17"/>
  <c r="U391" i="17"/>
  <c r="U389" i="17"/>
  <c r="U303" i="17"/>
  <c r="U307" i="17"/>
  <c r="U305" i="17"/>
  <c r="U224" i="17"/>
  <c r="U232" i="17"/>
  <c r="U226" i="17"/>
  <c r="U194" i="17"/>
  <c r="U198" i="17"/>
  <c r="U196" i="17"/>
  <c r="U116" i="17"/>
  <c r="U122" i="17"/>
  <c r="U118" i="17"/>
  <c r="U236" i="17"/>
  <c r="U240" i="17"/>
  <c r="U238" i="17"/>
  <c r="U212" i="17"/>
  <c r="U216" i="17"/>
  <c r="U214" i="17"/>
  <c r="U128" i="17"/>
  <c r="U132" i="17"/>
  <c r="U130" i="17"/>
  <c r="U225" i="17"/>
  <c r="U233" i="17"/>
  <c r="U227" i="17"/>
  <c r="U195" i="17"/>
  <c r="U200" i="17"/>
  <c r="U197" i="17"/>
  <c r="U117" i="17"/>
  <c r="U123" i="17"/>
  <c r="U119" i="17"/>
  <c r="U237" i="17"/>
  <c r="U241" i="17"/>
  <c r="U239" i="17"/>
  <c r="U213" i="17"/>
  <c r="U217" i="17"/>
  <c r="U215" i="17"/>
  <c r="U129" i="17"/>
  <c r="U133" i="17"/>
  <c r="U131" i="17"/>
  <c r="U74" i="17"/>
  <c r="U78" i="17"/>
  <c r="U76" i="17"/>
  <c r="U62" i="17"/>
  <c r="U66" i="17"/>
  <c r="U64" i="17"/>
  <c r="U14" i="17"/>
  <c r="U18" i="17"/>
  <c r="U16" i="17"/>
  <c r="U86" i="17"/>
  <c r="U90" i="17"/>
  <c r="U88" i="17"/>
  <c r="U68" i="17"/>
  <c r="U72" i="17"/>
  <c r="U70" i="17"/>
  <c r="U20" i="17"/>
  <c r="U24" i="17"/>
  <c r="U22" i="17"/>
  <c r="U75" i="17"/>
  <c r="U79" i="17"/>
  <c r="U77" i="17"/>
  <c r="U63" i="17"/>
  <c r="U67" i="17"/>
  <c r="U65" i="17"/>
  <c r="U15" i="17"/>
  <c r="U19" i="17"/>
  <c r="U17" i="17"/>
  <c r="U87" i="17"/>
  <c r="U91" i="17"/>
  <c r="U89" i="17"/>
  <c r="U69" i="17"/>
  <c r="U73" i="17"/>
  <c r="U71" i="17"/>
  <c r="U21" i="17"/>
  <c r="U25" i="17"/>
  <c r="U23" i="17"/>
  <c r="U434" i="17"/>
  <c r="U439" i="17"/>
  <c r="U436" i="17"/>
  <c r="U422" i="17"/>
  <c r="U426" i="17"/>
  <c r="U424" i="17"/>
  <c r="U326" i="17"/>
  <c r="U330" i="17"/>
  <c r="U328" i="17"/>
  <c r="U446" i="17"/>
  <c r="U450" i="17"/>
  <c r="U448" i="17"/>
  <c r="U428" i="17"/>
  <c r="U432" i="17"/>
  <c r="U430" i="17"/>
  <c r="U332" i="17"/>
  <c r="U336" i="17"/>
  <c r="U334" i="17"/>
  <c r="U435" i="17"/>
  <c r="U441" i="17"/>
  <c r="U437" i="17"/>
  <c r="U423" i="17"/>
  <c r="U427" i="17"/>
  <c r="U425" i="17"/>
  <c r="U327" i="17"/>
  <c r="U331" i="17"/>
  <c r="U329" i="17"/>
  <c r="U447" i="17"/>
  <c r="U451" i="17"/>
  <c r="U449" i="17"/>
  <c r="U429" i="17"/>
  <c r="U433" i="17"/>
  <c r="U431" i="17"/>
  <c r="U333" i="17"/>
  <c r="U337" i="17"/>
  <c r="U335" i="17"/>
  <c r="U254" i="17"/>
  <c r="U258" i="17"/>
  <c r="U256" i="17"/>
  <c r="U242" i="17"/>
  <c r="U246" i="17"/>
  <c r="U244" i="17"/>
  <c r="U146" i="17"/>
  <c r="U150" i="17"/>
  <c r="U148" i="17"/>
  <c r="U266" i="17"/>
  <c r="U270" i="17"/>
  <c r="U268" i="17"/>
  <c r="U248" i="17"/>
  <c r="U252" i="17"/>
  <c r="U250" i="17"/>
  <c r="U152" i="17"/>
  <c r="U156" i="17"/>
  <c r="U154" i="17"/>
  <c r="U255" i="17"/>
  <c r="U259" i="17"/>
  <c r="U257" i="17"/>
  <c r="U243" i="17"/>
  <c r="U247" i="17"/>
  <c r="U245" i="17"/>
  <c r="U147" i="17"/>
  <c r="U151" i="17"/>
  <c r="U149" i="17"/>
  <c r="U267" i="17"/>
  <c r="U271" i="17"/>
  <c r="U269" i="17"/>
  <c r="U249" i="17"/>
  <c r="U253" i="17"/>
  <c r="U251" i="17"/>
  <c r="U153" i="17"/>
  <c r="U157" i="17"/>
  <c r="U155" i="17"/>
  <c r="U134" i="17"/>
  <c r="U138" i="17"/>
  <c r="U136" i="17"/>
  <c r="U98" i="17"/>
  <c r="U102" i="17"/>
  <c r="U100" i="17"/>
  <c r="U26" i="17"/>
  <c r="U30" i="17"/>
  <c r="U28" i="17"/>
  <c r="U140" i="17"/>
  <c r="U144" i="17"/>
  <c r="U142" i="17"/>
  <c r="U104" i="17"/>
  <c r="U108" i="17"/>
  <c r="U106" i="17"/>
  <c r="U38" i="17"/>
  <c r="U42" i="17"/>
  <c r="U40" i="17"/>
  <c r="U135" i="17"/>
  <c r="U139" i="17"/>
  <c r="U137" i="17"/>
  <c r="U99" i="17"/>
  <c r="U103" i="17"/>
  <c r="U101" i="17"/>
  <c r="U27" i="17"/>
  <c r="U31" i="17"/>
  <c r="U29" i="17"/>
  <c r="U141" i="17"/>
  <c r="U145" i="17"/>
  <c r="U143" i="17"/>
  <c r="U105" i="17"/>
  <c r="U109" i="17"/>
  <c r="U107" i="17"/>
  <c r="U39" i="17"/>
  <c r="U43" i="17"/>
  <c r="U41" i="17"/>
  <c r="U482" i="17"/>
  <c r="U486" i="17"/>
  <c r="U484" i="17"/>
  <c r="U458" i="17"/>
  <c r="U462" i="17"/>
  <c r="U460" i="17"/>
  <c r="U356" i="17"/>
  <c r="U360" i="17"/>
  <c r="U358" i="17"/>
  <c r="U488" i="17"/>
  <c r="U492" i="17"/>
  <c r="U490" i="17"/>
  <c r="U464" i="17"/>
  <c r="U468" i="17"/>
  <c r="U466" i="17"/>
  <c r="U374" i="17"/>
  <c r="U378" i="17"/>
  <c r="U376" i="17"/>
  <c r="U483" i="17"/>
  <c r="U487" i="17"/>
  <c r="U485" i="17"/>
  <c r="U459" i="17"/>
  <c r="U463" i="17"/>
  <c r="U461" i="17"/>
  <c r="U357" i="17"/>
  <c r="U361" i="17"/>
  <c r="U359" i="17"/>
  <c r="U489" i="17"/>
  <c r="U493" i="17"/>
  <c r="U491" i="17"/>
  <c r="U465" i="17"/>
  <c r="U469" i="17"/>
  <c r="U467" i="17"/>
  <c r="U375" i="17"/>
  <c r="U379" i="17"/>
  <c r="U377" i="17"/>
  <c r="U314" i="17"/>
  <c r="U318" i="17"/>
  <c r="U316" i="17"/>
  <c r="U278" i="17"/>
  <c r="U282" i="17"/>
  <c r="U280" i="17"/>
  <c r="U188" i="17"/>
  <c r="U192" i="17"/>
  <c r="U190" i="17"/>
  <c r="U320" i="17"/>
  <c r="U324" i="17"/>
  <c r="U322" i="17"/>
  <c r="U290" i="17"/>
  <c r="U294" i="17"/>
  <c r="U292" i="17"/>
  <c r="U206" i="17"/>
  <c r="U210" i="17"/>
  <c r="U208" i="17"/>
  <c r="U315" i="17"/>
  <c r="U319" i="17"/>
  <c r="U317" i="17"/>
  <c r="U279" i="17"/>
  <c r="U283" i="17"/>
  <c r="U281" i="17"/>
  <c r="U189" i="17"/>
  <c r="U193" i="17"/>
  <c r="U191" i="17"/>
  <c r="U321" i="17"/>
  <c r="U325" i="17"/>
  <c r="U323" i="17"/>
  <c r="U291" i="17"/>
  <c r="U295" i="17"/>
  <c r="U293" i="17"/>
  <c r="U207" i="17"/>
  <c r="U211" i="17"/>
  <c r="U209" i="17"/>
  <c r="U218" i="17"/>
  <c r="U222" i="17"/>
  <c r="U220" i="17"/>
  <c r="U182" i="17"/>
  <c r="U186" i="17"/>
  <c r="U184" i="17"/>
  <c r="U110" i="17"/>
  <c r="U114" i="17"/>
  <c r="U112" i="17"/>
  <c r="U228" i="17"/>
  <c r="U234" i="17"/>
  <c r="U230" i="17"/>
  <c r="U199" i="17"/>
  <c r="U204" i="17"/>
  <c r="U202" i="17"/>
  <c r="U120" i="17"/>
  <c r="U126" i="17"/>
  <c r="U124" i="17"/>
  <c r="U219" i="17"/>
  <c r="U223" i="17"/>
  <c r="U221" i="17"/>
  <c r="U183" i="17"/>
  <c r="U187" i="17"/>
  <c r="U185" i="17"/>
  <c r="U111" i="17"/>
  <c r="U115" i="17"/>
  <c r="U113" i="17"/>
  <c r="U229" i="17"/>
  <c r="U235" i="17"/>
  <c r="U231" i="17"/>
  <c r="U201" i="17"/>
  <c r="U205" i="17"/>
  <c r="U203" i="17"/>
  <c r="U121" i="17"/>
  <c r="U127" i="17"/>
  <c r="U125" i="17"/>
  <c r="U530" i="17"/>
  <c r="U534" i="17"/>
  <c r="U532" i="17"/>
  <c r="U518" i="17"/>
  <c r="U522" i="17"/>
  <c r="U520" i="17"/>
  <c r="U470" i="17"/>
  <c r="U474" i="17"/>
  <c r="U472" i="17"/>
  <c r="U536" i="17"/>
  <c r="U540" i="17"/>
  <c r="U538" i="17"/>
  <c r="U524" i="17"/>
  <c r="U528" i="17"/>
  <c r="U526" i="17"/>
  <c r="U476" i="17"/>
  <c r="U480" i="17"/>
  <c r="U478" i="17"/>
  <c r="U531" i="17"/>
  <c r="U535" i="17"/>
  <c r="U533" i="17"/>
  <c r="U519" i="17"/>
  <c r="U523" i="17"/>
  <c r="U521" i="17"/>
  <c r="U471" i="17"/>
  <c r="U475" i="17"/>
  <c r="U473" i="17"/>
  <c r="U537" i="17"/>
  <c r="U541" i="17"/>
  <c r="U539" i="17"/>
  <c r="U525" i="17"/>
  <c r="U529" i="17"/>
  <c r="U527" i="17"/>
  <c r="U477" i="17"/>
  <c r="U481" i="17"/>
  <c r="U479" i="17"/>
  <c r="U404" i="17"/>
  <c r="U408" i="17"/>
  <c r="U406" i="17"/>
  <c r="U380" i="17"/>
  <c r="U384" i="17"/>
  <c r="U382" i="17"/>
  <c r="U296" i="17"/>
  <c r="U300" i="17"/>
  <c r="U298" i="17"/>
  <c r="U416" i="17"/>
  <c r="U420" i="17"/>
  <c r="U418" i="17"/>
  <c r="U392" i="17"/>
  <c r="U396" i="17"/>
  <c r="U394" i="17"/>
  <c r="U308" i="17"/>
  <c r="U312" i="17"/>
  <c r="U310" i="17"/>
  <c r="U405" i="17"/>
  <c r="U409" i="17"/>
  <c r="U407" i="17"/>
  <c r="U381" i="17"/>
  <c r="U385" i="17"/>
  <c r="U383" i="17"/>
  <c r="U297" i="17"/>
  <c r="U301" i="17"/>
  <c r="U299" i="17"/>
  <c r="U417" i="17"/>
  <c r="U421" i="17"/>
  <c r="U419" i="17"/>
  <c r="U393" i="17"/>
  <c r="U397" i="17"/>
  <c r="U395" i="17"/>
  <c r="U309" i="17"/>
  <c r="U313" i="17"/>
  <c r="U311" i="17"/>
  <c r="U170" i="17"/>
  <c r="U174" i="17"/>
  <c r="U172" i="17"/>
  <c r="U158" i="17"/>
  <c r="U162" i="17"/>
  <c r="U160" i="17"/>
  <c r="U80" i="17"/>
  <c r="U84" i="17"/>
  <c r="U82" i="17"/>
  <c r="U176" i="17"/>
  <c r="U180" i="17"/>
  <c r="U178" i="17"/>
  <c r="U164" i="17"/>
  <c r="U168" i="17"/>
  <c r="U166" i="17"/>
  <c r="U92" i="17"/>
  <c r="U96" i="17"/>
  <c r="U94" i="17"/>
  <c r="U171" i="17"/>
  <c r="U175" i="17"/>
  <c r="U173" i="17"/>
  <c r="U159" i="17"/>
  <c r="U163" i="17"/>
  <c r="U161" i="17"/>
  <c r="U81" i="17"/>
  <c r="U85" i="17"/>
  <c r="U83" i="17"/>
  <c r="U177" i="17"/>
  <c r="U181" i="17"/>
  <c r="U179" i="17"/>
  <c r="U165" i="17"/>
  <c r="U169" i="17"/>
  <c r="U167" i="17"/>
  <c r="U93" i="17"/>
  <c r="U97" i="17"/>
  <c r="U95" i="17"/>
  <c r="U506" i="17"/>
  <c r="U510" i="17"/>
  <c r="U508" i="17"/>
  <c r="U494" i="17"/>
  <c r="U498" i="17"/>
  <c r="U496" i="17"/>
  <c r="U438" i="17"/>
  <c r="U444" i="17"/>
  <c r="U442" i="17"/>
  <c r="U512" i="17"/>
  <c r="U516" i="17"/>
  <c r="U514" i="17"/>
  <c r="U500" i="17"/>
  <c r="U504" i="17"/>
  <c r="U502" i="17"/>
  <c r="U452" i="17"/>
  <c r="U456" i="17"/>
  <c r="U454" i="17"/>
  <c r="U507" i="17"/>
  <c r="U511" i="17"/>
  <c r="U509" i="17"/>
  <c r="U495" i="17"/>
  <c r="U499" i="17"/>
  <c r="U497" i="17"/>
  <c r="U440" i="17"/>
  <c r="U445" i="17"/>
  <c r="U443" i="17"/>
  <c r="U513" i="17"/>
  <c r="U517" i="17"/>
  <c r="U515" i="17"/>
  <c r="U501" i="17"/>
  <c r="U505" i="17"/>
  <c r="U503" i="17"/>
  <c r="U453" i="17"/>
  <c r="U457" i="17"/>
  <c r="U455" i="17"/>
  <c r="U350" i="17"/>
  <c r="U354" i="17"/>
  <c r="U352" i="17"/>
  <c r="U338" i="17"/>
  <c r="U342" i="17"/>
  <c r="U340" i="17"/>
  <c r="U260" i="17"/>
  <c r="U264" i="17"/>
  <c r="U262" i="17"/>
  <c r="U362" i="17"/>
  <c r="U366" i="17"/>
  <c r="U364" i="17"/>
  <c r="U344" i="17"/>
  <c r="U348" i="17"/>
  <c r="U346" i="17"/>
  <c r="U272" i="17"/>
  <c r="U276" i="17"/>
  <c r="U274" i="17"/>
  <c r="U351" i="17"/>
  <c r="U355" i="17"/>
  <c r="U353" i="17"/>
  <c r="U339" i="17"/>
  <c r="U343" i="17"/>
  <c r="U341" i="17"/>
  <c r="U261" i="17"/>
  <c r="U265" i="17"/>
  <c r="U263" i="17"/>
  <c r="U363" i="17"/>
  <c r="U367" i="17"/>
  <c r="U365" i="17"/>
  <c r="U345" i="17"/>
  <c r="U349" i="17"/>
  <c r="U347" i="17"/>
  <c r="U273" i="17"/>
  <c r="U277" i="17"/>
  <c r="U275" i="17"/>
  <c r="W50" i="18"/>
  <c r="W56" i="18"/>
  <c r="W52" i="18"/>
  <c r="W30" i="18"/>
  <c r="W40" i="18"/>
  <c r="W32" i="18"/>
  <c r="W2" i="18"/>
  <c r="D6" i="8" s="1"/>
  <c r="W8" i="18"/>
  <c r="W4" i="18"/>
  <c r="W54" i="18"/>
  <c r="W60" i="18"/>
  <c r="W58" i="18"/>
  <c r="W44" i="18"/>
  <c r="W48" i="18"/>
  <c r="W46" i="18"/>
  <c r="W6" i="18"/>
  <c r="W12" i="18"/>
  <c r="W10" i="18"/>
  <c r="W51" i="18"/>
  <c r="W57" i="18"/>
  <c r="W53" i="18"/>
  <c r="W31" i="18"/>
  <c r="W41" i="18"/>
  <c r="W33" i="18"/>
  <c r="W3" i="18"/>
  <c r="W9" i="18"/>
  <c r="W5" i="18"/>
  <c r="W55" i="18"/>
  <c r="W61" i="18"/>
  <c r="W59" i="18"/>
  <c r="W45" i="18"/>
  <c r="W49" i="18"/>
  <c r="W47" i="18"/>
  <c r="W7" i="18"/>
  <c r="W13" i="18"/>
  <c r="W11" i="18"/>
  <c r="W398" i="18"/>
  <c r="W406" i="18"/>
  <c r="W400" i="18"/>
  <c r="W356" i="18"/>
  <c r="W380" i="18"/>
  <c r="W362" i="18"/>
  <c r="W282" i="18"/>
  <c r="W300" i="18"/>
  <c r="W284" i="18"/>
  <c r="W402" i="18"/>
  <c r="W412" i="18"/>
  <c r="W404" i="18"/>
  <c r="W374" i="18"/>
  <c r="W388" i="18"/>
  <c r="W376" i="18"/>
  <c r="W288" i="18"/>
  <c r="W304" i="18"/>
  <c r="W296" i="18"/>
  <c r="W399" i="18"/>
  <c r="W407" i="18"/>
  <c r="W401" i="18"/>
  <c r="W357" i="18"/>
  <c r="W381" i="18"/>
  <c r="W363" i="18"/>
  <c r="W283" i="18"/>
  <c r="W301" i="18"/>
  <c r="W285" i="18"/>
  <c r="W403" i="18"/>
  <c r="W413" i="18"/>
  <c r="W405" i="18"/>
  <c r="W375" i="18"/>
  <c r="W389" i="18"/>
  <c r="W377" i="18"/>
  <c r="W289" i="18"/>
  <c r="W305" i="18"/>
  <c r="W297" i="18"/>
  <c r="W222" i="18"/>
  <c r="W236" i="18"/>
  <c r="W226" i="18"/>
  <c r="W188" i="18"/>
  <c r="W206" i="18"/>
  <c r="W192" i="18"/>
  <c r="W110" i="18"/>
  <c r="W126" i="18"/>
  <c r="W114" i="18"/>
  <c r="W232" i="18"/>
  <c r="W240" i="18"/>
  <c r="W234" i="18"/>
  <c r="W210" i="18"/>
  <c r="W216" i="18"/>
  <c r="W212" i="18"/>
  <c r="W120" i="18"/>
  <c r="W134" i="18"/>
  <c r="W128" i="18"/>
  <c r="W223" i="18"/>
  <c r="W237" i="18"/>
  <c r="W227" i="18"/>
  <c r="W189" i="18"/>
  <c r="W207" i="18"/>
  <c r="W193" i="18"/>
  <c r="W111" i="18"/>
  <c r="W127" i="18"/>
  <c r="W115" i="18"/>
  <c r="W233" i="18"/>
  <c r="W241" i="18"/>
  <c r="W235" i="18"/>
  <c r="W211" i="18"/>
  <c r="W217" i="18"/>
  <c r="W213" i="18"/>
  <c r="W121" i="18"/>
  <c r="W135" i="18"/>
  <c r="W129" i="18"/>
  <c r="W74" i="18"/>
  <c r="W84" i="18"/>
  <c r="W78" i="18"/>
  <c r="W62" i="18"/>
  <c r="W68" i="18"/>
  <c r="W64" i="18"/>
  <c r="W14" i="18"/>
  <c r="W20" i="18"/>
  <c r="W16" i="18"/>
  <c r="W82" i="18"/>
  <c r="W94" i="18"/>
  <c r="W86" i="18"/>
  <c r="W66" i="18"/>
  <c r="W72" i="18"/>
  <c r="W70" i="18"/>
  <c r="W18" i="18"/>
  <c r="W24" i="18"/>
  <c r="W22" i="18"/>
  <c r="W75" i="18"/>
  <c r="W85" i="18"/>
  <c r="W79" i="18"/>
  <c r="W63" i="18"/>
  <c r="W69" i="18"/>
  <c r="W65" i="18"/>
  <c r="W15" i="18"/>
  <c r="W21" i="18"/>
  <c r="W17" i="18"/>
  <c r="W83" i="18"/>
  <c r="W95" i="18"/>
  <c r="W87" i="18"/>
  <c r="W67" i="18"/>
  <c r="W73" i="18"/>
  <c r="W71" i="18"/>
  <c r="W19" i="18"/>
  <c r="W25" i="18"/>
  <c r="W23" i="18"/>
  <c r="W434" i="18"/>
  <c r="W450" i="18"/>
  <c r="W438" i="18"/>
  <c r="W416" i="18"/>
  <c r="W426" i="18"/>
  <c r="W420" i="18"/>
  <c r="W326" i="18"/>
  <c r="W334" i="18"/>
  <c r="W328" i="18"/>
  <c r="W442" i="18"/>
  <c r="W454" i="18"/>
  <c r="W446" i="18"/>
  <c r="W428" i="18"/>
  <c r="W432" i="18"/>
  <c r="W430" i="18"/>
  <c r="W330" i="18"/>
  <c r="W336" i="18"/>
  <c r="W332" i="18"/>
  <c r="W435" i="18"/>
  <c r="W451" i="18"/>
  <c r="W439" i="18"/>
  <c r="W417" i="18"/>
  <c r="W427" i="18"/>
  <c r="W421" i="18"/>
  <c r="W327" i="18"/>
  <c r="W335" i="18"/>
  <c r="W329" i="18"/>
  <c r="W443" i="18"/>
  <c r="W455" i="18"/>
  <c r="W447" i="18"/>
  <c r="W429" i="18"/>
  <c r="W433" i="18"/>
  <c r="W431" i="18"/>
  <c r="W331" i="18"/>
  <c r="W337" i="18"/>
  <c r="W333" i="18"/>
  <c r="W254" i="18"/>
  <c r="W268" i="18"/>
  <c r="W258" i="18"/>
  <c r="W242" i="18"/>
  <c r="W250" i="18"/>
  <c r="W244" i="18"/>
  <c r="W146" i="18"/>
  <c r="W150" i="18"/>
  <c r="W148" i="18"/>
  <c r="W262" i="18"/>
  <c r="W274" i="18"/>
  <c r="W266" i="18"/>
  <c r="W246" i="18"/>
  <c r="W252" i="18"/>
  <c r="W248" i="18"/>
  <c r="W152" i="18"/>
  <c r="W156" i="18"/>
  <c r="W154" i="18"/>
  <c r="W255" i="18"/>
  <c r="W269" i="18"/>
  <c r="W259" i="18"/>
  <c r="W243" i="18"/>
  <c r="W251" i="18"/>
  <c r="W245" i="18"/>
  <c r="W147" i="18"/>
  <c r="W151" i="18"/>
  <c r="W149" i="18"/>
  <c r="W263" i="18"/>
  <c r="W275" i="18"/>
  <c r="W267" i="18"/>
  <c r="W247" i="18"/>
  <c r="W253" i="18"/>
  <c r="W249" i="18"/>
  <c r="W153" i="18"/>
  <c r="W157" i="18"/>
  <c r="W155" i="18"/>
  <c r="W132" i="18"/>
  <c r="W142" i="18"/>
  <c r="W136" i="18"/>
  <c r="W98" i="18"/>
  <c r="W102" i="18"/>
  <c r="W100" i="18"/>
  <c r="W26" i="18"/>
  <c r="W36" i="18"/>
  <c r="W28" i="18"/>
  <c r="W138" i="18"/>
  <c r="W144" i="18"/>
  <c r="W140" i="18"/>
  <c r="W104" i="18"/>
  <c r="W116" i="18"/>
  <c r="W106" i="18"/>
  <c r="W34" i="18"/>
  <c r="W42" i="18"/>
  <c r="W38" i="18"/>
  <c r="W133" i="18"/>
  <c r="W143" i="18"/>
  <c r="W137" i="18"/>
  <c r="W99" i="18"/>
  <c r="W103" i="18"/>
  <c r="W101" i="18"/>
  <c r="W27" i="18"/>
  <c r="W37" i="18"/>
  <c r="W29" i="18"/>
  <c r="W139" i="18"/>
  <c r="W145" i="18"/>
  <c r="W141" i="18"/>
  <c r="W105" i="18"/>
  <c r="W117" i="18"/>
  <c r="W107" i="18"/>
  <c r="W35" i="18"/>
  <c r="W43" i="18"/>
  <c r="W39" i="18"/>
  <c r="W482" i="18"/>
  <c r="W490" i="18"/>
  <c r="W484" i="18"/>
  <c r="W458" i="18"/>
  <c r="W466" i="18"/>
  <c r="W460" i="18"/>
  <c r="W350" i="18"/>
  <c r="W366" i="18"/>
  <c r="W354" i="18"/>
  <c r="W486" i="18"/>
  <c r="W492" i="18"/>
  <c r="W488" i="18"/>
  <c r="W462" i="18"/>
  <c r="W472" i="18"/>
  <c r="W464" i="18"/>
  <c r="W360" i="18"/>
  <c r="W382" i="18"/>
  <c r="W364" i="18"/>
  <c r="W483" i="18"/>
  <c r="W491" i="18"/>
  <c r="W485" i="18"/>
  <c r="W459" i="18"/>
  <c r="W467" i="18"/>
  <c r="W461" i="18"/>
  <c r="W351" i="18"/>
  <c r="W367" i="18"/>
  <c r="W355" i="18"/>
  <c r="W487" i="18"/>
  <c r="W493" i="18"/>
  <c r="W489" i="18"/>
  <c r="W463" i="18"/>
  <c r="W473" i="18"/>
  <c r="W465" i="18"/>
  <c r="W361" i="18"/>
  <c r="W383" i="18"/>
  <c r="W365" i="18"/>
  <c r="W312" i="18"/>
  <c r="W322" i="18"/>
  <c r="W316" i="18"/>
  <c r="W278" i="18"/>
  <c r="W286" i="18"/>
  <c r="W280" i="18"/>
  <c r="W180" i="18"/>
  <c r="W198" i="18"/>
  <c r="W182" i="18"/>
  <c r="W318" i="18"/>
  <c r="W324" i="18"/>
  <c r="W320" i="18"/>
  <c r="W290" i="18"/>
  <c r="W308" i="18"/>
  <c r="W298" i="18"/>
  <c r="W194" i="18"/>
  <c r="W208" i="18"/>
  <c r="W196" i="18"/>
  <c r="W313" i="18"/>
  <c r="W323" i="18"/>
  <c r="W317" i="18"/>
  <c r="W279" i="18"/>
  <c r="W287" i="18"/>
  <c r="W281" i="18"/>
  <c r="W181" i="18"/>
  <c r="W199" i="18"/>
  <c r="W183" i="18"/>
  <c r="W319" i="18"/>
  <c r="W325" i="18"/>
  <c r="W321" i="18"/>
  <c r="W291" i="18"/>
  <c r="W309" i="18"/>
  <c r="W299" i="18"/>
  <c r="W195" i="18"/>
  <c r="W209" i="18"/>
  <c r="W197" i="18"/>
  <c r="W218" i="18"/>
  <c r="W230" i="18"/>
  <c r="W220" i="18"/>
  <c r="W184" i="18"/>
  <c r="W204" i="18"/>
  <c r="W190" i="18"/>
  <c r="W108" i="18"/>
  <c r="W124" i="18"/>
  <c r="W112" i="18"/>
  <c r="W224" i="18"/>
  <c r="W238" i="18"/>
  <c r="W228" i="18"/>
  <c r="W200" i="18"/>
  <c r="W214" i="18"/>
  <c r="W202" i="18"/>
  <c r="W118" i="18"/>
  <c r="W130" i="18"/>
  <c r="W122" i="18"/>
  <c r="W219" i="18"/>
  <c r="W231" i="18"/>
  <c r="W221" i="18"/>
  <c r="W185" i="18"/>
  <c r="W205" i="18"/>
  <c r="W191" i="18"/>
  <c r="W109" i="18"/>
  <c r="W125" i="18"/>
  <c r="W113" i="18"/>
  <c r="W225" i="18"/>
  <c r="W239" i="18"/>
  <c r="W229" i="18"/>
  <c r="W201" i="18"/>
  <c r="W215" i="18"/>
  <c r="W203" i="18"/>
  <c r="W119" i="18"/>
  <c r="W131" i="18"/>
  <c r="W123" i="18"/>
  <c r="W530" i="18"/>
  <c r="W538" i="18"/>
  <c r="W532" i="18"/>
  <c r="W514" i="18"/>
  <c r="W522" i="18"/>
  <c r="W518" i="18"/>
  <c r="W468" i="18"/>
  <c r="W478" i="18"/>
  <c r="W470" i="18"/>
  <c r="W534" i="18"/>
  <c r="W540" i="18"/>
  <c r="W536" i="18"/>
  <c r="W524" i="18"/>
  <c r="W528" i="18"/>
  <c r="W526" i="18"/>
  <c r="W474" i="18"/>
  <c r="W480" i="18"/>
  <c r="W476" i="18"/>
  <c r="W531" i="18"/>
  <c r="W539" i="18"/>
  <c r="W533" i="18"/>
  <c r="W515" i="18"/>
  <c r="W523" i="18"/>
  <c r="W519" i="18"/>
  <c r="W469" i="18"/>
  <c r="W479" i="18"/>
  <c r="W471" i="18"/>
  <c r="W535" i="18"/>
  <c r="W541" i="18"/>
  <c r="W537" i="18"/>
  <c r="W525" i="18"/>
  <c r="W529" i="18"/>
  <c r="W527" i="18"/>
  <c r="W475" i="18"/>
  <c r="W481" i="18"/>
  <c r="W477" i="18"/>
  <c r="W408" i="18"/>
  <c r="W422" i="18"/>
  <c r="W410" i="18"/>
  <c r="W378" i="18"/>
  <c r="W394" i="18"/>
  <c r="W384" i="18"/>
  <c r="W292" i="18"/>
  <c r="W302" i="18"/>
  <c r="W294" i="18"/>
  <c r="W414" i="18"/>
  <c r="W424" i="18"/>
  <c r="W418" i="18"/>
  <c r="W390" i="18"/>
  <c r="W396" i="18"/>
  <c r="W392" i="18"/>
  <c r="W306" i="18"/>
  <c r="W314" i="18"/>
  <c r="W310" i="18"/>
  <c r="W409" i="18"/>
  <c r="W423" i="18"/>
  <c r="W411" i="18"/>
  <c r="W379" i="18"/>
  <c r="W395" i="18"/>
  <c r="W385" i="18"/>
  <c r="W293" i="18"/>
  <c r="W303" i="18"/>
  <c r="W295" i="18"/>
  <c r="W415" i="18"/>
  <c r="W425" i="18"/>
  <c r="W419" i="18"/>
  <c r="W391" i="18"/>
  <c r="W397" i="18"/>
  <c r="W393" i="18"/>
  <c r="W307" i="18"/>
  <c r="W315" i="18"/>
  <c r="W311" i="18"/>
  <c r="W170" i="18"/>
  <c r="W178" i="18"/>
  <c r="W172" i="18"/>
  <c r="W158" i="18"/>
  <c r="W166" i="18"/>
  <c r="W160" i="18"/>
  <c r="W76" i="18"/>
  <c r="W88" i="18"/>
  <c r="W80" i="18"/>
  <c r="W174" i="18"/>
  <c r="W186" i="18"/>
  <c r="W176" i="18"/>
  <c r="W162" i="18"/>
  <c r="W168" i="18"/>
  <c r="W164" i="18"/>
  <c r="W90" i="18"/>
  <c r="W96" i="18"/>
  <c r="W92" i="18"/>
  <c r="W171" i="18"/>
  <c r="W179" i="18"/>
  <c r="W173" i="18"/>
  <c r="W159" i="18"/>
  <c r="W167" i="18"/>
  <c r="W161" i="18"/>
  <c r="W77" i="18"/>
  <c r="W89" i="18"/>
  <c r="W81" i="18"/>
  <c r="W175" i="18"/>
  <c r="W187" i="18"/>
  <c r="W177" i="18"/>
  <c r="W163" i="18"/>
  <c r="W169" i="18"/>
  <c r="W165" i="18"/>
  <c r="W91" i="18"/>
  <c r="W97" i="18"/>
  <c r="W93" i="18"/>
  <c r="W506" i="18"/>
  <c r="W516" i="18"/>
  <c r="W508" i="18"/>
  <c r="W494" i="18"/>
  <c r="W502" i="18"/>
  <c r="W496" i="18"/>
  <c r="W436" i="18"/>
  <c r="W452" i="18"/>
  <c r="W440" i="18"/>
  <c r="W510" i="18"/>
  <c r="W520" i="18"/>
  <c r="W512" i="18"/>
  <c r="W498" i="18"/>
  <c r="W504" i="18"/>
  <c r="W500" i="18"/>
  <c r="W444" i="18"/>
  <c r="W456" i="18"/>
  <c r="W448" i="18"/>
  <c r="W507" i="18"/>
  <c r="W517" i="18"/>
  <c r="W509" i="18"/>
  <c r="W495" i="18"/>
  <c r="W503" i="18"/>
  <c r="W497" i="18"/>
  <c r="W437" i="18"/>
  <c r="W453" i="18"/>
  <c r="W441" i="18"/>
  <c r="W511" i="18"/>
  <c r="W521" i="18"/>
  <c r="W513" i="18"/>
  <c r="W499" i="18"/>
  <c r="W505" i="18"/>
  <c r="W501" i="18"/>
  <c r="W445" i="18"/>
  <c r="W457" i="18"/>
  <c r="W449" i="18"/>
  <c r="W352" i="18"/>
  <c r="W372" i="18"/>
  <c r="W358" i="18"/>
  <c r="W338" i="18"/>
  <c r="W346" i="18"/>
  <c r="W340" i="18"/>
  <c r="W256" i="18"/>
  <c r="W272" i="18"/>
  <c r="W260" i="18"/>
  <c r="W368" i="18"/>
  <c r="W386" i="18"/>
  <c r="W370" i="18"/>
  <c r="W342" i="18"/>
  <c r="W348" i="18"/>
  <c r="W344" i="18"/>
  <c r="W264" i="18"/>
  <c r="W276" i="18"/>
  <c r="W270" i="18"/>
  <c r="W353" i="18"/>
  <c r="W373" i="18"/>
  <c r="W359" i="18"/>
  <c r="W339" i="18"/>
  <c r="W347" i="18"/>
  <c r="W341" i="18"/>
  <c r="W257" i="18"/>
  <c r="W273" i="18"/>
  <c r="W261" i="18"/>
  <c r="W369" i="18"/>
  <c r="W387" i="18"/>
  <c r="W371" i="18"/>
  <c r="W343" i="18"/>
  <c r="W349" i="18"/>
  <c r="W345" i="18"/>
  <c r="W265" i="18"/>
  <c r="W277" i="18"/>
  <c r="W271" i="18"/>
  <c r="V50" i="18"/>
  <c r="V56" i="18"/>
  <c r="V52" i="18"/>
  <c r="V30" i="18"/>
  <c r="V40" i="18"/>
  <c r="V32" i="18"/>
  <c r="V2" i="18"/>
  <c r="C5" i="8" s="1"/>
  <c r="V8" i="18"/>
  <c r="V4" i="18"/>
  <c r="V54" i="18"/>
  <c r="V60" i="18"/>
  <c r="V58" i="18"/>
  <c r="V44" i="18"/>
  <c r="V48" i="18"/>
  <c r="V46" i="18"/>
  <c r="V6" i="18"/>
  <c r="V12" i="18"/>
  <c r="V10" i="18"/>
  <c r="V51" i="18"/>
  <c r="V57" i="18"/>
  <c r="V53" i="18"/>
  <c r="V31" i="18"/>
  <c r="V41" i="18"/>
  <c r="V33" i="18"/>
  <c r="V3" i="18"/>
  <c r="C6" i="8" s="1"/>
  <c r="V9" i="18"/>
  <c r="V5" i="18"/>
  <c r="V55" i="18"/>
  <c r="V61" i="18"/>
  <c r="V59" i="18"/>
  <c r="V45" i="18"/>
  <c r="V49" i="18"/>
  <c r="V47" i="18"/>
  <c r="V7" i="18"/>
  <c r="V13" i="18"/>
  <c r="V11" i="18"/>
  <c r="V398" i="18"/>
  <c r="V406" i="18"/>
  <c r="V400" i="18"/>
  <c r="V356" i="18"/>
  <c r="V380" i="18"/>
  <c r="V362" i="18"/>
  <c r="V282" i="18"/>
  <c r="V300" i="18"/>
  <c r="V284" i="18"/>
  <c r="V402" i="18"/>
  <c r="V412" i="18"/>
  <c r="V404" i="18"/>
  <c r="V374" i="18"/>
  <c r="V388" i="18"/>
  <c r="V376" i="18"/>
  <c r="V288" i="18"/>
  <c r="V304" i="18"/>
  <c r="V296" i="18"/>
  <c r="V399" i="18"/>
  <c r="V407" i="18"/>
  <c r="V401" i="18"/>
  <c r="V357" i="18"/>
  <c r="V381" i="18"/>
  <c r="V363" i="18"/>
  <c r="V283" i="18"/>
  <c r="V301" i="18"/>
  <c r="V285" i="18"/>
  <c r="V403" i="18"/>
  <c r="V413" i="18"/>
  <c r="V405" i="18"/>
  <c r="V375" i="18"/>
  <c r="V389" i="18"/>
  <c r="V377" i="18"/>
  <c r="V289" i="18"/>
  <c r="V305" i="18"/>
  <c r="V297" i="18"/>
  <c r="V222" i="18"/>
  <c r="V236" i="18"/>
  <c r="V226" i="18"/>
  <c r="V188" i="18"/>
  <c r="V206" i="18"/>
  <c r="V192" i="18"/>
  <c r="V110" i="18"/>
  <c r="V126" i="18"/>
  <c r="V114" i="18"/>
  <c r="V232" i="18"/>
  <c r="V240" i="18"/>
  <c r="V234" i="18"/>
  <c r="V210" i="18"/>
  <c r="V216" i="18"/>
  <c r="V212" i="18"/>
  <c r="V120" i="18"/>
  <c r="V134" i="18"/>
  <c r="V128" i="18"/>
  <c r="V223" i="18"/>
  <c r="V237" i="18"/>
  <c r="V227" i="18"/>
  <c r="V189" i="18"/>
  <c r="V207" i="18"/>
  <c r="V193" i="18"/>
  <c r="V111" i="18"/>
  <c r="V127" i="18"/>
  <c r="V115" i="18"/>
  <c r="V233" i="18"/>
  <c r="V241" i="18"/>
  <c r="V235" i="18"/>
  <c r="V211" i="18"/>
  <c r="V217" i="18"/>
  <c r="V213" i="18"/>
  <c r="V121" i="18"/>
  <c r="V135" i="18"/>
  <c r="V129" i="18"/>
  <c r="V74" i="18"/>
  <c r="V84" i="18"/>
  <c r="V78" i="18"/>
  <c r="V62" i="18"/>
  <c r="V68" i="18"/>
  <c r="V64" i="18"/>
  <c r="V14" i="18"/>
  <c r="V20" i="18"/>
  <c r="V16" i="18"/>
  <c r="V82" i="18"/>
  <c r="V94" i="18"/>
  <c r="V86" i="18"/>
  <c r="V66" i="18"/>
  <c r="V72" i="18"/>
  <c r="V70" i="18"/>
  <c r="V18" i="18"/>
  <c r="V24" i="18"/>
  <c r="V22" i="18"/>
  <c r="V75" i="18"/>
  <c r="V85" i="18"/>
  <c r="V79" i="18"/>
  <c r="V63" i="18"/>
  <c r="V69" i="18"/>
  <c r="V65" i="18"/>
  <c r="V15" i="18"/>
  <c r="V21" i="18"/>
  <c r="V17" i="18"/>
  <c r="V83" i="18"/>
  <c r="V95" i="18"/>
  <c r="V87" i="18"/>
  <c r="V67" i="18"/>
  <c r="V73" i="18"/>
  <c r="V71" i="18"/>
  <c r="V19" i="18"/>
  <c r="V25" i="18"/>
  <c r="V23" i="18"/>
  <c r="V434" i="18"/>
  <c r="V450" i="18"/>
  <c r="V438" i="18"/>
  <c r="V416" i="18"/>
  <c r="V426" i="18"/>
  <c r="V420" i="18"/>
  <c r="V326" i="18"/>
  <c r="V334" i="18"/>
  <c r="V328" i="18"/>
  <c r="V442" i="18"/>
  <c r="V454" i="18"/>
  <c r="V446" i="18"/>
  <c r="V428" i="18"/>
  <c r="V432" i="18"/>
  <c r="V430" i="18"/>
  <c r="V330" i="18"/>
  <c r="V336" i="18"/>
  <c r="V332" i="18"/>
  <c r="V435" i="18"/>
  <c r="V451" i="18"/>
  <c r="V439" i="18"/>
  <c r="V417" i="18"/>
  <c r="V427" i="18"/>
  <c r="V421" i="18"/>
  <c r="V327" i="18"/>
  <c r="V335" i="18"/>
  <c r="V329" i="18"/>
  <c r="V443" i="18"/>
  <c r="V455" i="18"/>
  <c r="V447" i="18"/>
  <c r="V429" i="18"/>
  <c r="V433" i="18"/>
  <c r="V431" i="18"/>
  <c r="V331" i="18"/>
  <c r="V337" i="18"/>
  <c r="V333" i="18"/>
  <c r="V254" i="18"/>
  <c r="V268" i="18"/>
  <c r="V258" i="18"/>
  <c r="V242" i="18"/>
  <c r="V250" i="18"/>
  <c r="V244" i="18"/>
  <c r="V146" i="18"/>
  <c r="V150" i="18"/>
  <c r="V148" i="18"/>
  <c r="V262" i="18"/>
  <c r="V274" i="18"/>
  <c r="V266" i="18"/>
  <c r="V246" i="18"/>
  <c r="V252" i="18"/>
  <c r="V248" i="18"/>
  <c r="V152" i="18"/>
  <c r="V156" i="18"/>
  <c r="V154" i="18"/>
  <c r="V255" i="18"/>
  <c r="V269" i="18"/>
  <c r="V259" i="18"/>
  <c r="V243" i="18"/>
  <c r="V251" i="18"/>
  <c r="V245" i="18"/>
  <c r="V147" i="18"/>
  <c r="V151" i="18"/>
  <c r="V149" i="18"/>
  <c r="V263" i="18"/>
  <c r="V275" i="18"/>
  <c r="V267" i="18"/>
  <c r="V247" i="18"/>
  <c r="V253" i="18"/>
  <c r="V249" i="18"/>
  <c r="V153" i="18"/>
  <c r="V157" i="18"/>
  <c r="V155" i="18"/>
  <c r="V132" i="18"/>
  <c r="V142" i="18"/>
  <c r="V136" i="18"/>
  <c r="V98" i="18"/>
  <c r="V102" i="18"/>
  <c r="V100" i="18"/>
  <c r="V26" i="18"/>
  <c r="V36" i="18"/>
  <c r="V28" i="18"/>
  <c r="V138" i="18"/>
  <c r="V144" i="18"/>
  <c r="V140" i="18"/>
  <c r="V104" i="18"/>
  <c r="V116" i="18"/>
  <c r="V106" i="18"/>
  <c r="V34" i="18"/>
  <c r="V42" i="18"/>
  <c r="V38" i="18"/>
  <c r="V133" i="18"/>
  <c r="V143" i="18"/>
  <c r="V137" i="18"/>
  <c r="V99" i="18"/>
  <c r="V103" i="18"/>
  <c r="V101" i="18"/>
  <c r="V27" i="18"/>
  <c r="V37" i="18"/>
  <c r="V29" i="18"/>
  <c r="V139" i="18"/>
  <c r="V145" i="18"/>
  <c r="V141" i="18"/>
  <c r="V105" i="18"/>
  <c r="V117" i="18"/>
  <c r="V107" i="18"/>
  <c r="V35" i="18"/>
  <c r="V43" i="18"/>
  <c r="V39" i="18"/>
  <c r="V482" i="18"/>
  <c r="V490" i="18"/>
  <c r="V484" i="18"/>
  <c r="V458" i="18"/>
  <c r="V466" i="18"/>
  <c r="V460" i="18"/>
  <c r="V350" i="18"/>
  <c r="V366" i="18"/>
  <c r="V354" i="18"/>
  <c r="V486" i="18"/>
  <c r="V492" i="18"/>
  <c r="V488" i="18"/>
  <c r="V462" i="18"/>
  <c r="V472" i="18"/>
  <c r="V464" i="18"/>
  <c r="V360" i="18"/>
  <c r="V382" i="18"/>
  <c r="V364" i="18"/>
  <c r="V483" i="18"/>
  <c r="V491" i="18"/>
  <c r="V485" i="18"/>
  <c r="V459" i="18"/>
  <c r="V467" i="18"/>
  <c r="V461" i="18"/>
  <c r="V351" i="18"/>
  <c r="V367" i="18"/>
  <c r="V355" i="18"/>
  <c r="V487" i="18"/>
  <c r="V493" i="18"/>
  <c r="V489" i="18"/>
  <c r="V463" i="18"/>
  <c r="V473" i="18"/>
  <c r="V465" i="18"/>
  <c r="V361" i="18"/>
  <c r="V383" i="18"/>
  <c r="V365" i="18"/>
  <c r="V312" i="18"/>
  <c r="V322" i="18"/>
  <c r="V316" i="18"/>
  <c r="V278" i="18"/>
  <c r="V286" i="18"/>
  <c r="V280" i="18"/>
  <c r="V180" i="18"/>
  <c r="V198" i="18"/>
  <c r="V182" i="18"/>
  <c r="V318" i="18"/>
  <c r="V324" i="18"/>
  <c r="V320" i="18"/>
  <c r="V290" i="18"/>
  <c r="V308" i="18"/>
  <c r="V298" i="18"/>
  <c r="V194" i="18"/>
  <c r="V208" i="18"/>
  <c r="V196" i="18"/>
  <c r="V313" i="18"/>
  <c r="V323" i="18"/>
  <c r="V317" i="18"/>
  <c r="V279" i="18"/>
  <c r="V287" i="18"/>
  <c r="V281" i="18"/>
  <c r="V181" i="18"/>
  <c r="V199" i="18"/>
  <c r="V183" i="18"/>
  <c r="V319" i="18"/>
  <c r="V325" i="18"/>
  <c r="V321" i="18"/>
  <c r="V291" i="18"/>
  <c r="V309" i="18"/>
  <c r="V299" i="18"/>
  <c r="V195" i="18"/>
  <c r="V209" i="18"/>
  <c r="V197" i="18"/>
  <c r="V218" i="18"/>
  <c r="V230" i="18"/>
  <c r="V220" i="18"/>
  <c r="V184" i="18"/>
  <c r="V204" i="18"/>
  <c r="V190" i="18"/>
  <c r="V108" i="18"/>
  <c r="V124" i="18"/>
  <c r="V112" i="18"/>
  <c r="V224" i="18"/>
  <c r="V238" i="18"/>
  <c r="V228" i="18"/>
  <c r="V200" i="18"/>
  <c r="V214" i="18"/>
  <c r="V202" i="18"/>
  <c r="V118" i="18"/>
  <c r="V130" i="18"/>
  <c r="V122" i="18"/>
  <c r="V219" i="18"/>
  <c r="V231" i="18"/>
  <c r="V221" i="18"/>
  <c r="V185" i="18"/>
  <c r="V205" i="18"/>
  <c r="V191" i="18"/>
  <c r="V109" i="18"/>
  <c r="V125" i="18"/>
  <c r="V113" i="18"/>
  <c r="V225" i="18"/>
  <c r="V239" i="18"/>
  <c r="V229" i="18"/>
  <c r="V201" i="18"/>
  <c r="V215" i="18"/>
  <c r="V203" i="18"/>
  <c r="V119" i="18"/>
  <c r="V131" i="18"/>
  <c r="V123" i="18"/>
  <c r="V530" i="18"/>
  <c r="V538" i="18"/>
  <c r="V532" i="18"/>
  <c r="V514" i="18"/>
  <c r="V522" i="18"/>
  <c r="V518" i="18"/>
  <c r="V468" i="18"/>
  <c r="V478" i="18"/>
  <c r="V470" i="18"/>
  <c r="V534" i="18"/>
  <c r="V540" i="18"/>
  <c r="V536" i="18"/>
  <c r="V524" i="18"/>
  <c r="V528" i="18"/>
  <c r="V526" i="18"/>
  <c r="V474" i="18"/>
  <c r="V480" i="18"/>
  <c r="V476" i="18"/>
  <c r="V531" i="18"/>
  <c r="V539" i="18"/>
  <c r="V533" i="18"/>
  <c r="V515" i="18"/>
  <c r="V523" i="18"/>
  <c r="V519" i="18"/>
  <c r="V469" i="18"/>
  <c r="V479" i="18"/>
  <c r="V471" i="18"/>
  <c r="V535" i="18"/>
  <c r="V541" i="18"/>
  <c r="V537" i="18"/>
  <c r="V525" i="18"/>
  <c r="V529" i="18"/>
  <c r="V527" i="18"/>
  <c r="V475" i="18"/>
  <c r="V481" i="18"/>
  <c r="V477" i="18"/>
  <c r="V408" i="18"/>
  <c r="V422" i="18"/>
  <c r="V410" i="18"/>
  <c r="V378" i="18"/>
  <c r="V394" i="18"/>
  <c r="V384" i="18"/>
  <c r="V292" i="18"/>
  <c r="V302" i="18"/>
  <c r="V294" i="18"/>
  <c r="V414" i="18"/>
  <c r="V424" i="18"/>
  <c r="V418" i="18"/>
  <c r="V390" i="18"/>
  <c r="V396" i="18"/>
  <c r="V392" i="18"/>
  <c r="V306" i="18"/>
  <c r="V314" i="18"/>
  <c r="V310" i="18"/>
  <c r="V409" i="18"/>
  <c r="V423" i="18"/>
  <c r="V411" i="18"/>
  <c r="V379" i="18"/>
  <c r="V395" i="18"/>
  <c r="V385" i="18"/>
  <c r="V293" i="18"/>
  <c r="V303" i="18"/>
  <c r="V295" i="18"/>
  <c r="V415" i="18"/>
  <c r="V425" i="18"/>
  <c r="V419" i="18"/>
  <c r="V391" i="18"/>
  <c r="V397" i="18"/>
  <c r="V393" i="18"/>
  <c r="V307" i="18"/>
  <c r="V315" i="18"/>
  <c r="V311" i="18"/>
  <c r="V170" i="18"/>
  <c r="V178" i="18"/>
  <c r="V172" i="18"/>
  <c r="V158" i="18"/>
  <c r="V166" i="18"/>
  <c r="V160" i="18"/>
  <c r="V76" i="18"/>
  <c r="V88" i="18"/>
  <c r="V80" i="18"/>
  <c r="V174" i="18"/>
  <c r="V186" i="18"/>
  <c r="V176" i="18"/>
  <c r="V162" i="18"/>
  <c r="V168" i="18"/>
  <c r="V164" i="18"/>
  <c r="V90" i="18"/>
  <c r="V96" i="18"/>
  <c r="V92" i="18"/>
  <c r="V171" i="18"/>
  <c r="V179" i="18"/>
  <c r="V173" i="18"/>
  <c r="V159" i="18"/>
  <c r="V167" i="18"/>
  <c r="V161" i="18"/>
  <c r="V77" i="18"/>
  <c r="V89" i="18"/>
  <c r="V81" i="18"/>
  <c r="V175" i="18"/>
  <c r="V187" i="18"/>
  <c r="V177" i="18"/>
  <c r="V163" i="18"/>
  <c r="V169" i="18"/>
  <c r="V165" i="18"/>
  <c r="V91" i="18"/>
  <c r="V97" i="18"/>
  <c r="V93" i="18"/>
  <c r="V506" i="18"/>
  <c r="V516" i="18"/>
  <c r="V508" i="18"/>
  <c r="V494" i="18"/>
  <c r="V502" i="18"/>
  <c r="V496" i="18"/>
  <c r="V436" i="18"/>
  <c r="V452" i="18"/>
  <c r="V440" i="18"/>
  <c r="V510" i="18"/>
  <c r="V520" i="18"/>
  <c r="V512" i="18"/>
  <c r="V498" i="18"/>
  <c r="V504" i="18"/>
  <c r="V500" i="18"/>
  <c r="V444" i="18"/>
  <c r="V456" i="18"/>
  <c r="V448" i="18"/>
  <c r="V507" i="18"/>
  <c r="V517" i="18"/>
  <c r="V509" i="18"/>
  <c r="V495" i="18"/>
  <c r="V503" i="18"/>
  <c r="V497" i="18"/>
  <c r="V437" i="18"/>
  <c r="V453" i="18"/>
  <c r="V441" i="18"/>
  <c r="V511" i="18"/>
  <c r="V521" i="18"/>
  <c r="V513" i="18"/>
  <c r="V499" i="18"/>
  <c r="V505" i="18"/>
  <c r="V501" i="18"/>
  <c r="V445" i="18"/>
  <c r="V457" i="18"/>
  <c r="V449" i="18"/>
  <c r="V352" i="18"/>
  <c r="V372" i="18"/>
  <c r="V358" i="18"/>
  <c r="V338" i="18"/>
  <c r="V346" i="18"/>
  <c r="V340" i="18"/>
  <c r="V256" i="18"/>
  <c r="V272" i="18"/>
  <c r="V260" i="18"/>
  <c r="V368" i="18"/>
  <c r="V386" i="18"/>
  <c r="V370" i="18"/>
  <c r="V342" i="18"/>
  <c r="V348" i="18"/>
  <c r="V344" i="18"/>
  <c r="V264" i="18"/>
  <c r="V276" i="18"/>
  <c r="V270" i="18"/>
  <c r="V353" i="18"/>
  <c r="V373" i="18"/>
  <c r="V359" i="18"/>
  <c r="V339" i="18"/>
  <c r="V347" i="18"/>
  <c r="V341" i="18"/>
  <c r="V257" i="18"/>
  <c r="V273" i="18"/>
  <c r="V261" i="18"/>
  <c r="V369" i="18"/>
  <c r="V387" i="18"/>
  <c r="V371" i="18"/>
  <c r="V343" i="18"/>
  <c r="V349" i="18"/>
  <c r="V345" i="18"/>
  <c r="V265" i="18"/>
  <c r="V277" i="18"/>
  <c r="V271" i="18"/>
  <c r="U50" i="18"/>
  <c r="U56" i="18"/>
  <c r="U52" i="18"/>
  <c r="U30" i="18"/>
  <c r="U40" i="18"/>
  <c r="U32" i="18"/>
  <c r="U2" i="18"/>
  <c r="B5" i="8" s="1"/>
  <c r="U8" i="18"/>
  <c r="U4" i="18"/>
  <c r="U54" i="18"/>
  <c r="U60" i="18"/>
  <c r="U58" i="18"/>
  <c r="U44" i="18"/>
  <c r="U48" i="18"/>
  <c r="U46" i="18"/>
  <c r="U6" i="18"/>
  <c r="U12" i="18"/>
  <c r="U10" i="18"/>
  <c r="U51" i="18"/>
  <c r="U57" i="18"/>
  <c r="U53" i="18"/>
  <c r="U31" i="18"/>
  <c r="U41" i="18"/>
  <c r="U33" i="18"/>
  <c r="U3" i="18"/>
  <c r="U9" i="18"/>
  <c r="U5" i="18"/>
  <c r="U55" i="18"/>
  <c r="U61" i="18"/>
  <c r="U59" i="18"/>
  <c r="U45" i="18"/>
  <c r="U49" i="18"/>
  <c r="U47" i="18"/>
  <c r="U7" i="18"/>
  <c r="U13" i="18"/>
  <c r="U11" i="18"/>
  <c r="U398" i="18"/>
  <c r="U406" i="18"/>
  <c r="U400" i="18"/>
  <c r="U356" i="18"/>
  <c r="U380" i="18"/>
  <c r="U362" i="18"/>
  <c r="U282" i="18"/>
  <c r="U300" i="18"/>
  <c r="U284" i="18"/>
  <c r="U402" i="18"/>
  <c r="U412" i="18"/>
  <c r="U404" i="18"/>
  <c r="U374" i="18"/>
  <c r="U388" i="18"/>
  <c r="U376" i="18"/>
  <c r="U288" i="18"/>
  <c r="U304" i="18"/>
  <c r="U296" i="18"/>
  <c r="U399" i="18"/>
  <c r="U407" i="18"/>
  <c r="U401" i="18"/>
  <c r="U357" i="18"/>
  <c r="U381" i="18"/>
  <c r="U363" i="18"/>
  <c r="U283" i="18"/>
  <c r="U301" i="18"/>
  <c r="U285" i="18"/>
  <c r="U403" i="18"/>
  <c r="U413" i="18"/>
  <c r="U405" i="18"/>
  <c r="U375" i="18"/>
  <c r="U389" i="18"/>
  <c r="U377" i="18"/>
  <c r="U289" i="18"/>
  <c r="U305" i="18"/>
  <c r="U297" i="18"/>
  <c r="U222" i="18"/>
  <c r="U236" i="18"/>
  <c r="U226" i="18"/>
  <c r="U188" i="18"/>
  <c r="U206" i="18"/>
  <c r="U192" i="18"/>
  <c r="U110" i="18"/>
  <c r="U126" i="18"/>
  <c r="U114" i="18"/>
  <c r="U232" i="18"/>
  <c r="U240" i="18"/>
  <c r="U234" i="18"/>
  <c r="U210" i="18"/>
  <c r="U216" i="18"/>
  <c r="U212" i="18"/>
  <c r="U120" i="18"/>
  <c r="U134" i="18"/>
  <c r="U128" i="18"/>
  <c r="U223" i="18"/>
  <c r="U237" i="18"/>
  <c r="U227" i="18"/>
  <c r="U189" i="18"/>
  <c r="U207" i="18"/>
  <c r="U193" i="18"/>
  <c r="U111" i="18"/>
  <c r="U127" i="18"/>
  <c r="U115" i="18"/>
  <c r="U233" i="18"/>
  <c r="U241" i="18"/>
  <c r="U235" i="18"/>
  <c r="U211" i="18"/>
  <c r="U217" i="18"/>
  <c r="U213" i="18"/>
  <c r="U121" i="18"/>
  <c r="U135" i="18"/>
  <c r="U129" i="18"/>
  <c r="U74" i="18"/>
  <c r="U84" i="18"/>
  <c r="U78" i="18"/>
  <c r="U62" i="18"/>
  <c r="U68" i="18"/>
  <c r="U64" i="18"/>
  <c r="U14" i="18"/>
  <c r="U20" i="18"/>
  <c r="U16" i="18"/>
  <c r="U82" i="18"/>
  <c r="U94" i="18"/>
  <c r="U86" i="18"/>
  <c r="U66" i="18"/>
  <c r="U72" i="18"/>
  <c r="U70" i="18"/>
  <c r="U18" i="18"/>
  <c r="U24" i="18"/>
  <c r="U22" i="18"/>
  <c r="U75" i="18"/>
  <c r="U85" i="18"/>
  <c r="U79" i="18"/>
  <c r="U63" i="18"/>
  <c r="U69" i="18"/>
  <c r="U65" i="18"/>
  <c r="U15" i="18"/>
  <c r="U21" i="18"/>
  <c r="U17" i="18"/>
  <c r="U83" i="18"/>
  <c r="U95" i="18"/>
  <c r="U87" i="18"/>
  <c r="U67" i="18"/>
  <c r="U73" i="18"/>
  <c r="U71" i="18"/>
  <c r="U19" i="18"/>
  <c r="U25" i="18"/>
  <c r="U23" i="18"/>
  <c r="U434" i="18"/>
  <c r="U450" i="18"/>
  <c r="U438" i="18"/>
  <c r="U416" i="18"/>
  <c r="U426" i="18"/>
  <c r="U420" i="18"/>
  <c r="U326" i="18"/>
  <c r="U334" i="18"/>
  <c r="U328" i="18"/>
  <c r="U442" i="18"/>
  <c r="U454" i="18"/>
  <c r="U446" i="18"/>
  <c r="U428" i="18"/>
  <c r="U432" i="18"/>
  <c r="U430" i="18"/>
  <c r="U330" i="18"/>
  <c r="U336" i="18"/>
  <c r="U332" i="18"/>
  <c r="U435" i="18"/>
  <c r="U451" i="18"/>
  <c r="U439" i="18"/>
  <c r="U417" i="18"/>
  <c r="U427" i="18"/>
  <c r="U421" i="18"/>
  <c r="U327" i="18"/>
  <c r="U335" i="18"/>
  <c r="U329" i="18"/>
  <c r="U443" i="18"/>
  <c r="U455" i="18"/>
  <c r="U447" i="18"/>
  <c r="U429" i="18"/>
  <c r="U433" i="18"/>
  <c r="U431" i="18"/>
  <c r="U331" i="18"/>
  <c r="U337" i="18"/>
  <c r="U333" i="18"/>
  <c r="U254" i="18"/>
  <c r="U268" i="18"/>
  <c r="U258" i="18"/>
  <c r="U242" i="18"/>
  <c r="U250" i="18"/>
  <c r="U244" i="18"/>
  <c r="U146" i="18"/>
  <c r="U150" i="18"/>
  <c r="U148" i="18"/>
  <c r="U262" i="18"/>
  <c r="U274" i="18"/>
  <c r="U266" i="18"/>
  <c r="U246" i="18"/>
  <c r="U252" i="18"/>
  <c r="U248" i="18"/>
  <c r="U152" i="18"/>
  <c r="U156" i="18"/>
  <c r="U154" i="18"/>
  <c r="U255" i="18"/>
  <c r="U269" i="18"/>
  <c r="U259" i="18"/>
  <c r="U243" i="18"/>
  <c r="U251" i="18"/>
  <c r="U245" i="18"/>
  <c r="U147" i="18"/>
  <c r="U151" i="18"/>
  <c r="U149" i="18"/>
  <c r="U263" i="18"/>
  <c r="U275" i="18"/>
  <c r="U267" i="18"/>
  <c r="U247" i="18"/>
  <c r="U253" i="18"/>
  <c r="U249" i="18"/>
  <c r="U153" i="18"/>
  <c r="U157" i="18"/>
  <c r="U155" i="18"/>
  <c r="U132" i="18"/>
  <c r="U142" i="18"/>
  <c r="U136" i="18"/>
  <c r="U98" i="18"/>
  <c r="U102" i="18"/>
  <c r="U100" i="18"/>
  <c r="U26" i="18"/>
  <c r="U36" i="18"/>
  <c r="U28" i="18"/>
  <c r="U138" i="18"/>
  <c r="U144" i="18"/>
  <c r="U140" i="18"/>
  <c r="U104" i="18"/>
  <c r="U116" i="18"/>
  <c r="U106" i="18"/>
  <c r="U34" i="18"/>
  <c r="U42" i="18"/>
  <c r="U38" i="18"/>
  <c r="U133" i="18"/>
  <c r="U143" i="18"/>
  <c r="U137" i="18"/>
  <c r="U99" i="18"/>
  <c r="U103" i="18"/>
  <c r="U101" i="18"/>
  <c r="U27" i="18"/>
  <c r="U37" i="18"/>
  <c r="U29" i="18"/>
  <c r="U139" i="18"/>
  <c r="U145" i="18"/>
  <c r="U141" i="18"/>
  <c r="U105" i="18"/>
  <c r="U117" i="18"/>
  <c r="U107" i="18"/>
  <c r="U35" i="18"/>
  <c r="U43" i="18"/>
  <c r="U39" i="18"/>
  <c r="U482" i="18"/>
  <c r="U490" i="18"/>
  <c r="U484" i="18"/>
  <c r="U458" i="18"/>
  <c r="U466" i="18"/>
  <c r="U460" i="18"/>
  <c r="U350" i="18"/>
  <c r="U366" i="18"/>
  <c r="U354" i="18"/>
  <c r="U486" i="18"/>
  <c r="U492" i="18"/>
  <c r="U488" i="18"/>
  <c r="U462" i="18"/>
  <c r="U472" i="18"/>
  <c r="U464" i="18"/>
  <c r="U360" i="18"/>
  <c r="U382" i="18"/>
  <c r="U364" i="18"/>
  <c r="U483" i="18"/>
  <c r="U491" i="18"/>
  <c r="U485" i="18"/>
  <c r="U459" i="18"/>
  <c r="U467" i="18"/>
  <c r="U461" i="18"/>
  <c r="U351" i="18"/>
  <c r="U367" i="18"/>
  <c r="U355" i="18"/>
  <c r="U487" i="18"/>
  <c r="U493" i="18"/>
  <c r="U489" i="18"/>
  <c r="U463" i="18"/>
  <c r="U473" i="18"/>
  <c r="U465" i="18"/>
  <c r="U361" i="18"/>
  <c r="U383" i="18"/>
  <c r="U365" i="18"/>
  <c r="U312" i="18"/>
  <c r="U322" i="18"/>
  <c r="U316" i="18"/>
  <c r="U278" i="18"/>
  <c r="U286" i="18"/>
  <c r="U280" i="18"/>
  <c r="U180" i="18"/>
  <c r="U198" i="18"/>
  <c r="U182" i="18"/>
  <c r="U318" i="18"/>
  <c r="U324" i="18"/>
  <c r="U320" i="18"/>
  <c r="U290" i="18"/>
  <c r="U308" i="18"/>
  <c r="U298" i="18"/>
  <c r="U194" i="18"/>
  <c r="U208" i="18"/>
  <c r="U196" i="18"/>
  <c r="U313" i="18"/>
  <c r="U323" i="18"/>
  <c r="U317" i="18"/>
  <c r="U279" i="18"/>
  <c r="U287" i="18"/>
  <c r="U281" i="18"/>
  <c r="U181" i="18"/>
  <c r="U199" i="18"/>
  <c r="U183" i="18"/>
  <c r="U319" i="18"/>
  <c r="U325" i="18"/>
  <c r="U321" i="18"/>
  <c r="U291" i="18"/>
  <c r="U309" i="18"/>
  <c r="U299" i="18"/>
  <c r="U195" i="18"/>
  <c r="U209" i="18"/>
  <c r="U197" i="18"/>
  <c r="U218" i="18"/>
  <c r="U230" i="18"/>
  <c r="U220" i="18"/>
  <c r="U184" i="18"/>
  <c r="U204" i="18"/>
  <c r="U190" i="18"/>
  <c r="U108" i="18"/>
  <c r="U124" i="18"/>
  <c r="U112" i="18"/>
  <c r="U224" i="18"/>
  <c r="U238" i="18"/>
  <c r="U228" i="18"/>
  <c r="U200" i="18"/>
  <c r="U214" i="18"/>
  <c r="U202" i="18"/>
  <c r="U118" i="18"/>
  <c r="U130" i="18"/>
  <c r="U122" i="18"/>
  <c r="U219" i="18"/>
  <c r="U231" i="18"/>
  <c r="U221" i="18"/>
  <c r="U185" i="18"/>
  <c r="U205" i="18"/>
  <c r="U191" i="18"/>
  <c r="U109" i="18"/>
  <c r="U125" i="18"/>
  <c r="U113" i="18"/>
  <c r="U225" i="18"/>
  <c r="U239" i="18"/>
  <c r="U229" i="18"/>
  <c r="U201" i="18"/>
  <c r="U215" i="18"/>
  <c r="U203" i="18"/>
  <c r="U119" i="18"/>
  <c r="U131" i="18"/>
  <c r="U123" i="18"/>
  <c r="U530" i="18"/>
  <c r="U538" i="18"/>
  <c r="U532" i="18"/>
  <c r="U514" i="18"/>
  <c r="U522" i="18"/>
  <c r="U518" i="18"/>
  <c r="U468" i="18"/>
  <c r="U478" i="18"/>
  <c r="U470" i="18"/>
  <c r="U534" i="18"/>
  <c r="U540" i="18"/>
  <c r="U536" i="18"/>
  <c r="U524" i="18"/>
  <c r="U528" i="18"/>
  <c r="U526" i="18"/>
  <c r="U474" i="18"/>
  <c r="U480" i="18"/>
  <c r="U476" i="18"/>
  <c r="U531" i="18"/>
  <c r="U539" i="18"/>
  <c r="U533" i="18"/>
  <c r="U515" i="18"/>
  <c r="U523" i="18"/>
  <c r="U519" i="18"/>
  <c r="U469" i="18"/>
  <c r="U479" i="18"/>
  <c r="U471" i="18"/>
  <c r="U535" i="18"/>
  <c r="U541" i="18"/>
  <c r="U537" i="18"/>
  <c r="U525" i="18"/>
  <c r="U529" i="18"/>
  <c r="U527" i="18"/>
  <c r="U475" i="18"/>
  <c r="U481" i="18"/>
  <c r="U477" i="18"/>
  <c r="U408" i="18"/>
  <c r="U422" i="18"/>
  <c r="U410" i="18"/>
  <c r="U378" i="18"/>
  <c r="U394" i="18"/>
  <c r="U384" i="18"/>
  <c r="U292" i="18"/>
  <c r="U302" i="18"/>
  <c r="U294" i="18"/>
  <c r="U414" i="18"/>
  <c r="U424" i="18"/>
  <c r="U418" i="18"/>
  <c r="U390" i="18"/>
  <c r="U396" i="18"/>
  <c r="U392" i="18"/>
  <c r="U306" i="18"/>
  <c r="U314" i="18"/>
  <c r="U310" i="18"/>
  <c r="U409" i="18"/>
  <c r="U423" i="18"/>
  <c r="U411" i="18"/>
  <c r="U379" i="18"/>
  <c r="U395" i="18"/>
  <c r="U385" i="18"/>
  <c r="U293" i="18"/>
  <c r="U303" i="18"/>
  <c r="U295" i="18"/>
  <c r="U415" i="18"/>
  <c r="U425" i="18"/>
  <c r="U419" i="18"/>
  <c r="U391" i="18"/>
  <c r="U397" i="18"/>
  <c r="U393" i="18"/>
  <c r="U307" i="18"/>
  <c r="U315" i="18"/>
  <c r="U311" i="18"/>
  <c r="U170" i="18"/>
  <c r="U178" i="18"/>
  <c r="U172" i="18"/>
  <c r="U158" i="18"/>
  <c r="U166" i="18"/>
  <c r="U160" i="18"/>
  <c r="U76" i="18"/>
  <c r="U88" i="18"/>
  <c r="U80" i="18"/>
  <c r="U174" i="18"/>
  <c r="U186" i="18"/>
  <c r="U176" i="18"/>
  <c r="U162" i="18"/>
  <c r="U168" i="18"/>
  <c r="U164" i="18"/>
  <c r="U90" i="18"/>
  <c r="U96" i="18"/>
  <c r="U92" i="18"/>
  <c r="U171" i="18"/>
  <c r="U179" i="18"/>
  <c r="U173" i="18"/>
  <c r="U159" i="18"/>
  <c r="U167" i="18"/>
  <c r="U161" i="18"/>
  <c r="U77" i="18"/>
  <c r="U89" i="18"/>
  <c r="U81" i="18"/>
  <c r="U175" i="18"/>
  <c r="U187" i="18"/>
  <c r="U177" i="18"/>
  <c r="U163" i="18"/>
  <c r="U169" i="18"/>
  <c r="U165" i="18"/>
  <c r="U91" i="18"/>
  <c r="U97" i="18"/>
  <c r="U93" i="18"/>
  <c r="U506" i="18"/>
  <c r="U516" i="18"/>
  <c r="U508" i="18"/>
  <c r="U494" i="18"/>
  <c r="U502" i="18"/>
  <c r="U496" i="18"/>
  <c r="U436" i="18"/>
  <c r="U452" i="18"/>
  <c r="U440" i="18"/>
  <c r="U510" i="18"/>
  <c r="U520" i="18"/>
  <c r="U512" i="18"/>
  <c r="U498" i="18"/>
  <c r="U504" i="18"/>
  <c r="U500" i="18"/>
  <c r="U444" i="18"/>
  <c r="U456" i="18"/>
  <c r="U448" i="18"/>
  <c r="U507" i="18"/>
  <c r="U517" i="18"/>
  <c r="U509" i="18"/>
  <c r="U495" i="18"/>
  <c r="U503" i="18"/>
  <c r="U497" i="18"/>
  <c r="U437" i="18"/>
  <c r="U453" i="18"/>
  <c r="U441" i="18"/>
  <c r="U511" i="18"/>
  <c r="U521" i="18"/>
  <c r="U513" i="18"/>
  <c r="U499" i="18"/>
  <c r="U505" i="18"/>
  <c r="U501" i="18"/>
  <c r="U445" i="18"/>
  <c r="U457" i="18"/>
  <c r="U449" i="18"/>
  <c r="U352" i="18"/>
  <c r="U372" i="18"/>
  <c r="U358" i="18"/>
  <c r="U338" i="18"/>
  <c r="U346" i="18"/>
  <c r="U340" i="18"/>
  <c r="U256" i="18"/>
  <c r="U272" i="18"/>
  <c r="U260" i="18"/>
  <c r="U368" i="18"/>
  <c r="U386" i="18"/>
  <c r="U370" i="18"/>
  <c r="U342" i="18"/>
  <c r="U348" i="18"/>
  <c r="U344" i="18"/>
  <c r="U264" i="18"/>
  <c r="U276" i="18"/>
  <c r="U270" i="18"/>
  <c r="U353" i="18"/>
  <c r="U373" i="18"/>
  <c r="U359" i="18"/>
  <c r="U339" i="18"/>
  <c r="U347" i="18"/>
  <c r="U341" i="18"/>
  <c r="U257" i="18"/>
  <c r="U273" i="18"/>
  <c r="U261" i="18"/>
  <c r="U369" i="18"/>
  <c r="U387" i="18"/>
  <c r="U371" i="18"/>
  <c r="U343" i="18"/>
  <c r="U349" i="18"/>
  <c r="U345" i="18"/>
  <c r="U265" i="18"/>
  <c r="U277" i="18"/>
  <c r="U271" i="18"/>
  <c r="E19" i="8"/>
  <c r="E20" i="8" s="1"/>
  <c r="D19" i="8"/>
  <c r="C19" i="8"/>
  <c r="D3" i="8"/>
  <c r="C3" i="8"/>
  <c r="B3" i="8"/>
  <c r="F23" i="1"/>
  <c r="E26" i="1"/>
  <c r="E25" i="1"/>
  <c r="D6" i="1"/>
  <c r="R13" i="10"/>
  <c r="R9" i="10"/>
  <c r="S9" i="10" s="1"/>
  <c r="D42" i="1" s="1"/>
  <c r="R8" i="10"/>
  <c r="S8" i="10" s="1"/>
  <c r="D41" i="1" s="1"/>
  <c r="R7" i="10"/>
  <c r="S7" i="10" s="1"/>
  <c r="D40" i="1" s="1"/>
  <c r="R6" i="10"/>
  <c r="S6" i="10" s="1"/>
  <c r="D39" i="1" s="1"/>
  <c r="R5" i="10"/>
  <c r="S5" i="10" s="1"/>
  <c r="D38" i="1" s="1"/>
  <c r="R4" i="10"/>
  <c r="S4" i="10" s="1"/>
  <c r="D37" i="1" s="1"/>
  <c r="R3" i="10"/>
  <c r="S3" i="10" s="1"/>
  <c r="D36" i="1" s="1"/>
  <c r="R2" i="10"/>
  <c r="J2" i="10"/>
  <c r="E2" i="10" s="1"/>
  <c r="J3" i="10"/>
  <c r="E3" i="10" s="1"/>
  <c r="J4" i="10"/>
  <c r="E4" i="10" s="1"/>
  <c r="J5" i="10"/>
  <c r="E5" i="10" s="1"/>
  <c r="J6" i="10"/>
  <c r="E6" i="10" s="1"/>
  <c r="J7" i="10"/>
  <c r="E7" i="10" s="1"/>
  <c r="J8" i="10"/>
  <c r="E8" i="10" s="1"/>
  <c r="J9" i="10"/>
  <c r="E9" i="10" s="1"/>
  <c r="J10" i="10"/>
  <c r="E10" i="10" s="1"/>
  <c r="J11" i="10"/>
  <c r="E11" i="10" s="1"/>
  <c r="J12" i="10"/>
  <c r="E12" i="10" s="1"/>
  <c r="J13" i="10"/>
  <c r="E13" i="10" s="1"/>
  <c r="J14" i="10"/>
  <c r="E14" i="10" s="1"/>
  <c r="J15" i="10"/>
  <c r="E15" i="10" s="1"/>
  <c r="J16" i="10"/>
  <c r="E16" i="10" s="1"/>
  <c r="J17" i="10"/>
  <c r="E17" i="10" s="1"/>
  <c r="J18" i="10"/>
  <c r="E18" i="10" s="1"/>
  <c r="J19" i="10"/>
  <c r="E19" i="10" s="1"/>
  <c r="J20" i="10"/>
  <c r="E20" i="10" s="1"/>
  <c r="J21" i="10"/>
  <c r="E21" i="10" s="1"/>
  <c r="J22" i="10"/>
  <c r="E22" i="10" s="1"/>
  <c r="J23" i="10"/>
  <c r="E23" i="10" s="1"/>
  <c r="J24" i="10"/>
  <c r="E24" i="10" s="1"/>
  <c r="J25" i="10"/>
  <c r="E25" i="10" s="1"/>
  <c r="J26" i="10"/>
  <c r="E26" i="10" s="1"/>
  <c r="J27" i="10"/>
  <c r="E27" i="10" s="1"/>
  <c r="J28" i="10"/>
  <c r="E28" i="10" s="1"/>
  <c r="J29" i="10"/>
  <c r="E29" i="10" s="1"/>
  <c r="J30" i="10"/>
  <c r="E30" i="10" s="1"/>
  <c r="J31" i="10"/>
  <c r="E31" i="10" s="1"/>
  <c r="J32" i="10"/>
  <c r="E32" i="10" s="1"/>
  <c r="J33" i="10"/>
  <c r="E33" i="10" s="1"/>
  <c r="J34" i="10"/>
  <c r="E34" i="10" s="1"/>
  <c r="J35" i="10"/>
  <c r="E35" i="10" s="1"/>
  <c r="J36" i="10"/>
  <c r="E36" i="10" s="1"/>
  <c r="J37" i="10"/>
  <c r="E37" i="10" s="1"/>
  <c r="J38" i="10"/>
  <c r="E38" i="10" s="1"/>
  <c r="J39" i="10"/>
  <c r="E39" i="10" s="1"/>
  <c r="J40" i="10"/>
  <c r="E40" i="10" s="1"/>
  <c r="J41" i="10"/>
  <c r="E41" i="10" s="1"/>
  <c r="J42" i="10"/>
  <c r="E42" i="10" s="1"/>
  <c r="J43" i="10"/>
  <c r="E43" i="10" s="1"/>
  <c r="J44" i="10"/>
  <c r="E44" i="10" s="1"/>
  <c r="J45" i="10"/>
  <c r="E45" i="10" s="1"/>
  <c r="J46" i="10"/>
  <c r="E46" i="10" s="1"/>
  <c r="J47" i="10"/>
  <c r="E47" i="10" s="1"/>
  <c r="J48" i="10"/>
  <c r="E48" i="10" s="1"/>
  <c r="J49" i="10"/>
  <c r="E49" i="10" s="1"/>
  <c r="J50" i="10"/>
  <c r="E50" i="10" s="1"/>
  <c r="J51" i="10"/>
  <c r="E51" i="10" s="1"/>
  <c r="J52" i="10"/>
  <c r="E52" i="10" s="1"/>
  <c r="J53" i="10"/>
  <c r="E53" i="10" s="1"/>
  <c r="J54" i="10"/>
  <c r="E54" i="10" s="1"/>
  <c r="J55" i="10"/>
  <c r="E55" i="10" s="1"/>
  <c r="J56" i="10"/>
  <c r="E56" i="10" s="1"/>
  <c r="J57" i="10"/>
  <c r="E57" i="10" s="1"/>
  <c r="J58" i="10"/>
  <c r="E58" i="10" s="1"/>
  <c r="J59" i="10"/>
  <c r="E59" i="10" s="1"/>
  <c r="J60" i="10"/>
  <c r="E60" i="10" s="1"/>
  <c r="J61" i="10"/>
  <c r="E61" i="10" s="1"/>
  <c r="J62" i="10"/>
  <c r="E62" i="10" s="1"/>
  <c r="J63" i="10"/>
  <c r="E63" i="10" s="1"/>
  <c r="J64" i="10"/>
  <c r="E64" i="10" s="1"/>
  <c r="J65" i="10"/>
  <c r="E65" i="10" s="1"/>
  <c r="J66" i="10"/>
  <c r="E66" i="10" s="1"/>
  <c r="J67" i="10"/>
  <c r="E67" i="10" s="1"/>
  <c r="J68" i="10"/>
  <c r="E68" i="10" s="1"/>
  <c r="J69" i="10"/>
  <c r="E69" i="10" s="1"/>
  <c r="J70" i="10"/>
  <c r="E70" i="10" s="1"/>
  <c r="J71" i="10"/>
  <c r="E71" i="10" s="1"/>
  <c r="J72" i="10"/>
  <c r="E72" i="10" s="1"/>
  <c r="J73" i="10"/>
  <c r="E73" i="10" s="1"/>
  <c r="J74" i="10"/>
  <c r="E74" i="10" s="1"/>
  <c r="J75" i="10"/>
  <c r="E75" i="10" s="1"/>
  <c r="J76" i="10"/>
  <c r="E76" i="10" s="1"/>
  <c r="J77" i="10"/>
  <c r="E77" i="10" s="1"/>
  <c r="J78" i="10"/>
  <c r="E78" i="10" s="1"/>
  <c r="J79" i="10"/>
  <c r="E79" i="10" s="1"/>
  <c r="J80" i="10"/>
  <c r="E80" i="10" s="1"/>
  <c r="J81" i="10"/>
  <c r="E81" i="10" s="1"/>
  <c r="J82" i="10"/>
  <c r="E82" i="10" s="1"/>
  <c r="J83" i="10"/>
  <c r="E83" i="10" s="1"/>
  <c r="J84" i="10"/>
  <c r="E84" i="10" s="1"/>
  <c r="J85" i="10"/>
  <c r="E85" i="10" s="1"/>
  <c r="J86" i="10"/>
  <c r="E86" i="10" s="1"/>
  <c r="J87" i="10"/>
  <c r="E87" i="10" s="1"/>
  <c r="J88" i="10"/>
  <c r="E88" i="10" s="1"/>
  <c r="J89" i="10"/>
  <c r="E89" i="10" s="1"/>
  <c r="J90" i="10"/>
  <c r="E90" i="10" s="1"/>
  <c r="J91" i="10"/>
  <c r="E91" i="10" s="1"/>
  <c r="J92" i="10"/>
  <c r="E92" i="10" s="1"/>
  <c r="J93" i="10"/>
  <c r="E93" i="10" s="1"/>
  <c r="J94" i="10"/>
  <c r="E94" i="10" s="1"/>
  <c r="J95" i="10"/>
  <c r="E95" i="10" s="1"/>
  <c r="J96" i="10"/>
  <c r="E96" i="10" s="1"/>
  <c r="J97" i="10"/>
  <c r="E97" i="10" s="1"/>
  <c r="J98" i="10"/>
  <c r="E98" i="10" s="1"/>
  <c r="J99" i="10"/>
  <c r="E99" i="10" s="1"/>
  <c r="J100" i="10"/>
  <c r="E100" i="10" s="1"/>
  <c r="J101" i="10"/>
  <c r="E101" i="10" s="1"/>
  <c r="J102" i="10"/>
  <c r="E102" i="10" s="1"/>
  <c r="J103" i="10"/>
  <c r="E103" i="10" s="1"/>
  <c r="J104" i="10"/>
  <c r="E104" i="10" s="1"/>
  <c r="J105" i="10"/>
  <c r="E105" i="10" s="1"/>
  <c r="J106" i="10"/>
  <c r="E106" i="10" s="1"/>
  <c r="J107" i="10"/>
  <c r="E107" i="10" s="1"/>
  <c r="J108" i="10"/>
  <c r="E108" i="10" s="1"/>
  <c r="J109" i="10"/>
  <c r="E109" i="10" s="1"/>
  <c r="J110" i="10"/>
  <c r="E110" i="10" s="1"/>
  <c r="J111" i="10"/>
  <c r="E111" i="10" s="1"/>
  <c r="J112" i="10"/>
  <c r="E112" i="10" s="1"/>
  <c r="J113" i="10"/>
  <c r="E113" i="10" s="1"/>
  <c r="J114" i="10"/>
  <c r="E114" i="10" s="1"/>
  <c r="J115" i="10"/>
  <c r="E115" i="10" s="1"/>
  <c r="J116" i="10"/>
  <c r="E116" i="10" s="1"/>
  <c r="J117" i="10"/>
  <c r="E117" i="10" s="1"/>
  <c r="J118" i="10"/>
  <c r="E118" i="10" s="1"/>
  <c r="J119" i="10"/>
  <c r="E119" i="10" s="1"/>
  <c r="J120" i="10"/>
  <c r="E120" i="10" s="1"/>
  <c r="J121" i="10"/>
  <c r="E121" i="10" s="1"/>
  <c r="J122" i="10"/>
  <c r="E122" i="10" s="1"/>
  <c r="J123" i="10"/>
  <c r="E123" i="10" s="1"/>
  <c r="J124" i="10"/>
  <c r="E124" i="10" s="1"/>
  <c r="J125" i="10"/>
  <c r="E125" i="10" s="1"/>
  <c r="J126" i="10"/>
  <c r="E126" i="10" s="1"/>
  <c r="J127" i="10"/>
  <c r="E127" i="10" s="1"/>
  <c r="J128" i="10"/>
  <c r="E128" i="10" s="1"/>
  <c r="J129" i="10"/>
  <c r="E129" i="10" s="1"/>
  <c r="J130" i="10"/>
  <c r="E130" i="10" s="1"/>
  <c r="J131" i="10"/>
  <c r="E131" i="10" s="1"/>
  <c r="J132" i="10"/>
  <c r="E132" i="10" s="1"/>
  <c r="J133" i="10"/>
  <c r="E133" i="10" s="1"/>
  <c r="J134" i="10"/>
  <c r="E134" i="10" s="1"/>
  <c r="J135" i="10"/>
  <c r="E135" i="10" s="1"/>
  <c r="J136" i="10"/>
  <c r="E136" i="10" s="1"/>
  <c r="J137" i="10"/>
  <c r="E137" i="10" s="1"/>
  <c r="J138" i="10"/>
  <c r="E138" i="10" s="1"/>
  <c r="J139" i="10"/>
  <c r="E139" i="10" s="1"/>
  <c r="J140" i="10"/>
  <c r="E140" i="10" s="1"/>
  <c r="J141" i="10"/>
  <c r="E141" i="10" s="1"/>
  <c r="J142" i="10"/>
  <c r="E142" i="10" s="1"/>
  <c r="J143" i="10"/>
  <c r="E143" i="10" s="1"/>
  <c r="J144" i="10"/>
  <c r="E144" i="10" s="1"/>
  <c r="J145" i="10"/>
  <c r="E145" i="10" s="1"/>
  <c r="J146" i="10"/>
  <c r="E146" i="10" s="1"/>
  <c r="J147" i="10"/>
  <c r="E147" i="10" s="1"/>
  <c r="J148" i="10"/>
  <c r="E148" i="10" s="1"/>
  <c r="J149" i="10"/>
  <c r="E149" i="10" s="1"/>
  <c r="J150" i="10"/>
  <c r="E150" i="10" s="1"/>
  <c r="J151" i="10"/>
  <c r="E151" i="10" s="1"/>
  <c r="J152" i="10"/>
  <c r="E152" i="10" s="1"/>
  <c r="J153" i="10"/>
  <c r="E153" i="10" s="1"/>
  <c r="J154" i="10"/>
  <c r="E154" i="10" s="1"/>
  <c r="J155" i="10"/>
  <c r="E155" i="10" s="1"/>
  <c r="J156" i="10"/>
  <c r="E156" i="10" s="1"/>
  <c r="J157" i="10"/>
  <c r="E157" i="10" s="1"/>
  <c r="J158" i="10"/>
  <c r="E158" i="10" s="1"/>
  <c r="J159" i="10"/>
  <c r="E159" i="10" s="1"/>
  <c r="J160" i="10"/>
  <c r="E160" i="10" s="1"/>
  <c r="J161" i="10"/>
  <c r="E161" i="10" s="1"/>
  <c r="J162" i="10"/>
  <c r="E162" i="10" s="1"/>
  <c r="J163" i="10"/>
  <c r="E163" i="10" s="1"/>
  <c r="J164" i="10"/>
  <c r="E164" i="10" s="1"/>
  <c r="J165" i="10"/>
  <c r="E165" i="10" s="1"/>
  <c r="J166" i="10"/>
  <c r="E166" i="10" s="1"/>
  <c r="J167" i="10"/>
  <c r="E167" i="10" s="1"/>
  <c r="J168" i="10"/>
  <c r="E168" i="10" s="1"/>
  <c r="J169" i="10"/>
  <c r="E169" i="10" s="1"/>
  <c r="J170" i="10"/>
  <c r="E170" i="10" s="1"/>
  <c r="J171" i="10"/>
  <c r="E171" i="10" s="1"/>
  <c r="J172" i="10"/>
  <c r="E172" i="10" s="1"/>
  <c r="J173" i="10"/>
  <c r="E173" i="10" s="1"/>
  <c r="J174" i="10"/>
  <c r="E174" i="10" s="1"/>
  <c r="J175" i="10"/>
  <c r="E175" i="10" s="1"/>
  <c r="J176" i="10"/>
  <c r="E176" i="10" s="1"/>
  <c r="J177" i="10"/>
  <c r="E177" i="10" s="1"/>
  <c r="J178" i="10"/>
  <c r="E178" i="10" s="1"/>
  <c r="J179" i="10"/>
  <c r="E179" i="10" s="1"/>
  <c r="J180" i="10"/>
  <c r="E180" i="10" s="1"/>
  <c r="J181" i="10"/>
  <c r="E181" i="10" s="1"/>
  <c r="J182" i="10"/>
  <c r="E182" i="10" s="1"/>
  <c r="J183" i="10"/>
  <c r="E183" i="10" s="1"/>
  <c r="J184" i="10"/>
  <c r="E184" i="10" s="1"/>
  <c r="J185" i="10"/>
  <c r="E185" i="10" s="1"/>
  <c r="J186" i="10"/>
  <c r="E186" i="10" s="1"/>
  <c r="J187" i="10"/>
  <c r="E187" i="10" s="1"/>
  <c r="J188" i="10"/>
  <c r="E188" i="10" s="1"/>
  <c r="J189" i="10"/>
  <c r="E189" i="10" s="1"/>
  <c r="J190" i="10"/>
  <c r="E190" i="10" s="1"/>
  <c r="J191" i="10"/>
  <c r="E191" i="10" s="1"/>
  <c r="J192" i="10"/>
  <c r="E192" i="10" s="1"/>
  <c r="J193" i="10"/>
  <c r="E193" i="10" s="1"/>
  <c r="J194" i="10"/>
  <c r="E194" i="10" s="1"/>
  <c r="J195" i="10"/>
  <c r="E195" i="10" s="1"/>
  <c r="J196" i="10"/>
  <c r="E196" i="10" s="1"/>
  <c r="J197" i="10"/>
  <c r="E197" i="10" s="1"/>
  <c r="J198" i="10"/>
  <c r="E198" i="10" s="1"/>
  <c r="J199" i="10"/>
  <c r="E199" i="10" s="1"/>
  <c r="J200" i="10"/>
  <c r="E200" i="10" s="1"/>
  <c r="J201" i="10"/>
  <c r="E201" i="10" s="1"/>
  <c r="J202" i="10"/>
  <c r="E202" i="10" s="1"/>
  <c r="J203" i="10"/>
  <c r="E203" i="10" s="1"/>
  <c r="J204" i="10"/>
  <c r="E204" i="10" s="1"/>
  <c r="J205" i="10"/>
  <c r="E205" i="10" s="1"/>
  <c r="J206" i="10"/>
  <c r="E206" i="10" s="1"/>
  <c r="J207" i="10"/>
  <c r="E207" i="10" s="1"/>
  <c r="J208" i="10"/>
  <c r="E208" i="10" s="1"/>
  <c r="J209" i="10"/>
  <c r="E209" i="10" s="1"/>
  <c r="J210" i="10"/>
  <c r="E210" i="10" s="1"/>
  <c r="J211" i="10"/>
  <c r="E211" i="10" s="1"/>
  <c r="J212" i="10"/>
  <c r="E212" i="10" s="1"/>
  <c r="J213" i="10"/>
  <c r="E213" i="10" s="1"/>
  <c r="J214" i="10"/>
  <c r="E214" i="10" s="1"/>
  <c r="J215" i="10"/>
  <c r="E215" i="10" s="1"/>
  <c r="J216" i="10"/>
  <c r="E216" i="10" s="1"/>
  <c r="J217" i="10"/>
  <c r="E217" i="10" s="1"/>
  <c r="J218" i="10"/>
  <c r="E218" i="10" s="1"/>
  <c r="J219" i="10"/>
  <c r="E219" i="10" s="1"/>
  <c r="J220" i="10"/>
  <c r="E220" i="10" s="1"/>
  <c r="J221" i="10"/>
  <c r="E221" i="10" s="1"/>
  <c r="J222" i="10"/>
  <c r="E222" i="10" s="1"/>
  <c r="J223" i="10"/>
  <c r="E223" i="10" s="1"/>
  <c r="J224" i="10"/>
  <c r="E224" i="10" s="1"/>
  <c r="J225" i="10"/>
  <c r="E225" i="10" s="1"/>
  <c r="J226" i="10"/>
  <c r="E226" i="10" s="1"/>
  <c r="J227" i="10"/>
  <c r="E227" i="10" s="1"/>
  <c r="J228" i="10"/>
  <c r="E228" i="10" s="1"/>
  <c r="J229" i="10"/>
  <c r="E229" i="10" s="1"/>
  <c r="J230" i="10"/>
  <c r="E230" i="10" s="1"/>
  <c r="J231" i="10"/>
  <c r="E231" i="10" s="1"/>
  <c r="J232" i="10"/>
  <c r="E232" i="10" s="1"/>
  <c r="J233" i="10"/>
  <c r="E233" i="10" s="1"/>
  <c r="J234" i="10"/>
  <c r="E234" i="10" s="1"/>
  <c r="J235" i="10"/>
  <c r="E235" i="10" s="1"/>
  <c r="J236" i="10"/>
  <c r="E236" i="10" s="1"/>
  <c r="J237" i="10"/>
  <c r="E237" i="10" s="1"/>
  <c r="J238" i="10"/>
  <c r="E238" i="10" s="1"/>
  <c r="J239" i="10"/>
  <c r="E239" i="10" s="1"/>
  <c r="J240" i="10"/>
  <c r="E240" i="10" s="1"/>
  <c r="J241" i="10"/>
  <c r="E241" i="10" s="1"/>
  <c r="J242" i="10"/>
  <c r="E242" i="10" s="1"/>
  <c r="J243" i="10"/>
  <c r="E243" i="10" s="1"/>
  <c r="J244" i="10"/>
  <c r="E244" i="10" s="1"/>
  <c r="J245" i="10"/>
  <c r="E245" i="10" s="1"/>
  <c r="J246" i="10"/>
  <c r="E246" i="10" s="1"/>
  <c r="J247" i="10"/>
  <c r="E247" i="10" s="1"/>
  <c r="J248" i="10"/>
  <c r="E248" i="10" s="1"/>
  <c r="J249" i="10"/>
  <c r="E249" i="10" s="1"/>
  <c r="J250" i="10"/>
  <c r="E250" i="10" s="1"/>
  <c r="J251" i="10"/>
  <c r="E251" i="10" s="1"/>
  <c r="J252" i="10"/>
  <c r="E252" i="10" s="1"/>
  <c r="J253" i="10"/>
  <c r="E253" i="10" s="1"/>
  <c r="J254" i="10"/>
  <c r="E254" i="10" s="1"/>
  <c r="J255" i="10"/>
  <c r="E255" i="10" s="1"/>
  <c r="J256" i="10"/>
  <c r="E256" i="10" s="1"/>
  <c r="J257" i="10"/>
  <c r="E257" i="10" s="1"/>
  <c r="J258" i="10"/>
  <c r="E258" i="10" s="1"/>
  <c r="J259" i="10"/>
  <c r="E259" i="10" s="1"/>
  <c r="J260" i="10"/>
  <c r="E260" i="10" s="1"/>
  <c r="J261" i="10"/>
  <c r="E261" i="10" s="1"/>
  <c r="J262" i="10"/>
  <c r="E262" i="10" s="1"/>
  <c r="J263" i="10"/>
  <c r="E263" i="10" s="1"/>
  <c r="J264" i="10"/>
  <c r="E264" i="10" s="1"/>
  <c r="J265" i="10"/>
  <c r="E265" i="10" s="1"/>
  <c r="J266" i="10"/>
  <c r="E266" i="10" s="1"/>
  <c r="J267" i="10"/>
  <c r="E267" i="10" s="1"/>
  <c r="J268" i="10"/>
  <c r="E268" i="10" s="1"/>
  <c r="J269" i="10"/>
  <c r="E269" i="10" s="1"/>
  <c r="J270" i="10"/>
  <c r="E270" i="10" s="1"/>
  <c r="J271" i="10"/>
  <c r="E271" i="10" s="1"/>
  <c r="J272" i="10"/>
  <c r="E272" i="10" s="1"/>
  <c r="J273" i="10"/>
  <c r="E273" i="10" s="1"/>
  <c r="J274" i="10"/>
  <c r="E274" i="10" s="1"/>
  <c r="J275" i="10"/>
  <c r="E275" i="10" s="1"/>
  <c r="J276" i="10"/>
  <c r="E276" i="10" s="1"/>
  <c r="J277" i="10"/>
  <c r="E277" i="10" s="1"/>
  <c r="J278" i="10"/>
  <c r="E278" i="10" s="1"/>
  <c r="J279" i="10"/>
  <c r="E279" i="10" s="1"/>
  <c r="J280" i="10"/>
  <c r="E280" i="10" s="1"/>
  <c r="J281" i="10"/>
  <c r="E281" i="10" s="1"/>
  <c r="J282" i="10"/>
  <c r="E282" i="10" s="1"/>
  <c r="J283" i="10"/>
  <c r="E283" i="10" s="1"/>
  <c r="J284" i="10"/>
  <c r="E284" i="10" s="1"/>
  <c r="J285" i="10"/>
  <c r="E285" i="10" s="1"/>
  <c r="J286" i="10"/>
  <c r="E286" i="10" s="1"/>
  <c r="J287" i="10"/>
  <c r="E287" i="10" s="1"/>
  <c r="J288" i="10"/>
  <c r="E288" i="10" s="1"/>
  <c r="J289" i="10"/>
  <c r="E289" i="10" s="1"/>
  <c r="J290" i="10"/>
  <c r="E290" i="10" s="1"/>
  <c r="J291" i="10"/>
  <c r="E291" i="10" s="1"/>
  <c r="J292" i="10"/>
  <c r="E292" i="10" s="1"/>
  <c r="J293" i="10"/>
  <c r="E293" i="10" s="1"/>
  <c r="J294" i="10"/>
  <c r="E294" i="10" s="1"/>
  <c r="J295" i="10"/>
  <c r="E295" i="10" s="1"/>
  <c r="J296" i="10"/>
  <c r="E296" i="10" s="1"/>
  <c r="J297" i="10"/>
  <c r="E297" i="10" s="1"/>
  <c r="J298" i="10"/>
  <c r="E298" i="10" s="1"/>
  <c r="J299" i="10"/>
  <c r="E299" i="10" s="1"/>
  <c r="J300" i="10"/>
  <c r="E300" i="10" s="1"/>
  <c r="J301" i="10"/>
  <c r="E301" i="10" s="1"/>
  <c r="J302" i="10"/>
  <c r="E302" i="10" s="1"/>
  <c r="J303" i="10"/>
  <c r="E303" i="10" s="1"/>
  <c r="J304" i="10"/>
  <c r="E304" i="10" s="1"/>
  <c r="J305" i="10"/>
  <c r="E305" i="10" s="1"/>
  <c r="J306" i="10"/>
  <c r="E306" i="10" s="1"/>
  <c r="J307" i="10"/>
  <c r="E307" i="10" s="1"/>
  <c r="J308" i="10"/>
  <c r="E308" i="10" s="1"/>
  <c r="J309" i="10"/>
  <c r="E309" i="10" s="1"/>
  <c r="J310" i="10"/>
  <c r="E310" i="10" s="1"/>
  <c r="J311" i="10"/>
  <c r="E311" i="10" s="1"/>
  <c r="J312" i="10"/>
  <c r="E312" i="10" s="1"/>
  <c r="J313" i="10"/>
  <c r="E313" i="10" s="1"/>
  <c r="J314" i="10"/>
  <c r="E314" i="10" s="1"/>
  <c r="J315" i="10"/>
  <c r="E315" i="10" s="1"/>
  <c r="J316" i="10"/>
  <c r="E316" i="10" s="1"/>
  <c r="J317" i="10"/>
  <c r="E317" i="10" s="1"/>
  <c r="J318" i="10"/>
  <c r="E318" i="10" s="1"/>
  <c r="J319" i="10"/>
  <c r="E319" i="10" s="1"/>
  <c r="J320" i="10"/>
  <c r="E320" i="10" s="1"/>
  <c r="J321" i="10"/>
  <c r="E321" i="10" s="1"/>
  <c r="J322" i="10"/>
  <c r="E322" i="10" s="1"/>
  <c r="J323" i="10"/>
  <c r="E323" i="10" s="1"/>
  <c r="J324" i="10"/>
  <c r="E324" i="10" s="1"/>
  <c r="J325" i="10"/>
  <c r="E325" i="10" s="1"/>
  <c r="J326" i="10"/>
  <c r="E326" i="10" s="1"/>
  <c r="J327" i="10"/>
  <c r="E327" i="10" s="1"/>
  <c r="J328" i="10"/>
  <c r="E328" i="10" s="1"/>
  <c r="J329" i="10"/>
  <c r="E329" i="10" s="1"/>
  <c r="J330" i="10"/>
  <c r="E330" i="10" s="1"/>
  <c r="J331" i="10"/>
  <c r="E331" i="10" s="1"/>
  <c r="J332" i="10"/>
  <c r="E332" i="10" s="1"/>
  <c r="J333" i="10"/>
  <c r="E333" i="10" s="1"/>
  <c r="J334" i="10"/>
  <c r="E334" i="10" s="1"/>
  <c r="J335" i="10"/>
  <c r="E335" i="10" s="1"/>
  <c r="J336" i="10"/>
  <c r="E336" i="10" s="1"/>
  <c r="J337" i="10"/>
  <c r="E337" i="10" s="1"/>
  <c r="J338" i="10"/>
  <c r="E338" i="10" s="1"/>
  <c r="J339" i="10"/>
  <c r="E339" i="10" s="1"/>
  <c r="J340" i="10"/>
  <c r="E340" i="10" s="1"/>
  <c r="J341" i="10"/>
  <c r="E341" i="10" s="1"/>
  <c r="J342" i="10"/>
  <c r="E342" i="10" s="1"/>
  <c r="J343" i="10"/>
  <c r="E343" i="10" s="1"/>
  <c r="J344" i="10"/>
  <c r="E344" i="10" s="1"/>
  <c r="J345" i="10"/>
  <c r="E345" i="10" s="1"/>
  <c r="J346" i="10"/>
  <c r="E346" i="10" s="1"/>
  <c r="J347" i="10"/>
  <c r="E347" i="10" s="1"/>
  <c r="J348" i="10"/>
  <c r="E348" i="10" s="1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R9" i="11"/>
  <c r="S9" i="11" s="1"/>
  <c r="F22" i="1" s="1"/>
  <c r="R8" i="11"/>
  <c r="S8" i="11" s="1"/>
  <c r="F21" i="1" s="1"/>
  <c r="R7" i="11"/>
  <c r="S7" i="11" s="1"/>
  <c r="F20" i="1" s="1"/>
  <c r="R6" i="11"/>
  <c r="S6" i="11" s="1"/>
  <c r="F19" i="1" s="1"/>
  <c r="R5" i="11"/>
  <c r="S5" i="11" s="1"/>
  <c r="F18" i="1" s="1"/>
  <c r="R4" i="11"/>
  <c r="S4" i="11" s="1"/>
  <c r="F17" i="1" s="1"/>
  <c r="R3" i="11"/>
  <c r="S3" i="11" s="1"/>
  <c r="F16" i="1" s="1"/>
  <c r="R2" i="11"/>
  <c r="H2" i="11"/>
  <c r="C2" i="11" s="1"/>
  <c r="H3" i="11"/>
  <c r="C3" i="11" s="1"/>
  <c r="H4" i="11"/>
  <c r="C4" i="11" s="1"/>
  <c r="H5" i="11"/>
  <c r="C5" i="11" s="1"/>
  <c r="H6" i="11"/>
  <c r="C6" i="11" s="1"/>
  <c r="H7" i="11"/>
  <c r="C7" i="11" s="1"/>
  <c r="H8" i="11"/>
  <c r="C8" i="11" s="1"/>
  <c r="H9" i="11"/>
  <c r="C9" i="11" s="1"/>
  <c r="H10" i="11"/>
  <c r="C10" i="11" s="1"/>
  <c r="H11" i="11"/>
  <c r="C11" i="11" s="1"/>
  <c r="H12" i="11"/>
  <c r="C12" i="11" s="1"/>
  <c r="H13" i="11"/>
  <c r="C13" i="11" s="1"/>
  <c r="H14" i="11"/>
  <c r="C14" i="11" s="1"/>
  <c r="H15" i="11"/>
  <c r="C15" i="11" s="1"/>
  <c r="H16" i="11"/>
  <c r="C16" i="11" s="1"/>
  <c r="H17" i="11"/>
  <c r="C17" i="11" s="1"/>
  <c r="H18" i="11"/>
  <c r="C18" i="11" s="1"/>
  <c r="H19" i="11"/>
  <c r="C19" i="11" s="1"/>
  <c r="H20" i="11"/>
  <c r="C20" i="11" s="1"/>
  <c r="H21" i="11"/>
  <c r="C21" i="11" s="1"/>
  <c r="H22" i="11"/>
  <c r="C22" i="11" s="1"/>
  <c r="H23" i="11"/>
  <c r="C23" i="11" s="1"/>
  <c r="H24" i="11"/>
  <c r="C24" i="11" s="1"/>
  <c r="H25" i="11"/>
  <c r="C25" i="11" s="1"/>
  <c r="H26" i="11"/>
  <c r="C26" i="11" s="1"/>
  <c r="H27" i="11"/>
  <c r="C27" i="11" s="1"/>
  <c r="H28" i="11"/>
  <c r="C28" i="11" s="1"/>
  <c r="H29" i="11"/>
  <c r="C29" i="11" s="1"/>
  <c r="H30" i="11"/>
  <c r="C30" i="11" s="1"/>
  <c r="H31" i="11"/>
  <c r="C31" i="11" s="1"/>
  <c r="H32" i="11"/>
  <c r="C32" i="11" s="1"/>
  <c r="H33" i="11"/>
  <c r="C33" i="11" s="1"/>
  <c r="H34" i="11"/>
  <c r="C34" i="11" s="1"/>
  <c r="H35" i="11"/>
  <c r="C35" i="11" s="1"/>
  <c r="H36" i="11"/>
  <c r="C36" i="11" s="1"/>
  <c r="H37" i="11"/>
  <c r="C37" i="11" s="1"/>
  <c r="H38" i="11"/>
  <c r="C38" i="11" s="1"/>
  <c r="H39" i="11"/>
  <c r="C39" i="11" s="1"/>
  <c r="H40" i="11"/>
  <c r="C40" i="11" s="1"/>
  <c r="H41" i="11"/>
  <c r="C41" i="11" s="1"/>
  <c r="H42" i="11"/>
  <c r="C42" i="11" s="1"/>
  <c r="H43" i="11"/>
  <c r="C43" i="11" s="1"/>
  <c r="H44" i="11"/>
  <c r="C44" i="11" s="1"/>
  <c r="H45" i="11"/>
  <c r="C45" i="11" s="1"/>
  <c r="H46" i="11"/>
  <c r="C46" i="11" s="1"/>
  <c r="H47" i="11"/>
  <c r="C47" i="11" s="1"/>
  <c r="H48" i="11"/>
  <c r="C48" i="11" s="1"/>
  <c r="H49" i="11"/>
  <c r="C49" i="11" s="1"/>
  <c r="H50" i="11"/>
  <c r="C50" i="11" s="1"/>
  <c r="H51" i="11"/>
  <c r="C51" i="11" s="1"/>
  <c r="H52" i="11"/>
  <c r="C52" i="11" s="1"/>
  <c r="H53" i="11"/>
  <c r="C53" i="11" s="1"/>
  <c r="H54" i="11"/>
  <c r="C54" i="11" s="1"/>
  <c r="H55" i="11"/>
  <c r="C55" i="11" s="1"/>
  <c r="H56" i="11"/>
  <c r="C56" i="11" s="1"/>
  <c r="H57" i="11"/>
  <c r="C57" i="11" s="1"/>
  <c r="H58" i="11"/>
  <c r="C58" i="11" s="1"/>
  <c r="H59" i="11"/>
  <c r="C59" i="11" s="1"/>
  <c r="H60" i="11"/>
  <c r="C60" i="11" s="1"/>
  <c r="H61" i="11"/>
  <c r="C61" i="11" s="1"/>
  <c r="H62" i="11"/>
  <c r="C62" i="11" s="1"/>
  <c r="H63" i="11"/>
  <c r="C63" i="11" s="1"/>
  <c r="H64" i="11"/>
  <c r="C64" i="11" s="1"/>
  <c r="H65" i="11"/>
  <c r="C65" i="11" s="1"/>
  <c r="H66" i="11"/>
  <c r="C66" i="11" s="1"/>
  <c r="H67" i="11"/>
  <c r="C67" i="11" s="1"/>
  <c r="H68" i="11"/>
  <c r="C68" i="11" s="1"/>
  <c r="H69" i="11"/>
  <c r="C69" i="11" s="1"/>
  <c r="H70" i="11"/>
  <c r="C70" i="11" s="1"/>
  <c r="H71" i="11"/>
  <c r="C71" i="11" s="1"/>
  <c r="H72" i="11"/>
  <c r="C72" i="11" s="1"/>
  <c r="H73" i="11"/>
  <c r="C73" i="11" s="1"/>
  <c r="H74" i="11"/>
  <c r="C74" i="11" s="1"/>
  <c r="H75" i="11"/>
  <c r="C75" i="11" s="1"/>
  <c r="H76" i="11"/>
  <c r="C76" i="11" s="1"/>
  <c r="H77" i="11"/>
  <c r="C77" i="11" s="1"/>
  <c r="H78" i="11"/>
  <c r="C78" i="11" s="1"/>
  <c r="H79" i="11"/>
  <c r="C79" i="11" s="1"/>
  <c r="H80" i="11"/>
  <c r="C80" i="11" s="1"/>
  <c r="H81" i="11"/>
  <c r="C81" i="11" s="1"/>
  <c r="H82" i="11"/>
  <c r="C82" i="11" s="1"/>
  <c r="H83" i="11"/>
  <c r="C83" i="11" s="1"/>
  <c r="H84" i="11"/>
  <c r="C84" i="11" s="1"/>
  <c r="H85" i="11"/>
  <c r="C85" i="11" s="1"/>
  <c r="H86" i="11"/>
  <c r="C86" i="11" s="1"/>
  <c r="H87" i="11"/>
  <c r="C87" i="11" s="1"/>
  <c r="H88" i="11"/>
  <c r="C88" i="11" s="1"/>
  <c r="H89" i="11"/>
  <c r="C89" i="11" s="1"/>
  <c r="H90" i="11"/>
  <c r="C90" i="11" s="1"/>
  <c r="H91" i="11"/>
  <c r="C91" i="11" s="1"/>
  <c r="H92" i="11"/>
  <c r="C92" i="11" s="1"/>
  <c r="H93" i="11"/>
  <c r="C93" i="11" s="1"/>
  <c r="H94" i="11"/>
  <c r="C94" i="11" s="1"/>
  <c r="H95" i="11"/>
  <c r="C95" i="11" s="1"/>
  <c r="H96" i="11"/>
  <c r="C96" i="11" s="1"/>
  <c r="H97" i="11"/>
  <c r="C97" i="11" s="1"/>
  <c r="H98" i="11"/>
  <c r="C98" i="11" s="1"/>
  <c r="H99" i="11"/>
  <c r="C99" i="11" s="1"/>
  <c r="H100" i="11"/>
  <c r="C100" i="11" s="1"/>
  <c r="H101" i="11"/>
  <c r="C101" i="11" s="1"/>
  <c r="H102" i="11"/>
  <c r="C102" i="11" s="1"/>
  <c r="H103" i="11"/>
  <c r="C103" i="11" s="1"/>
  <c r="H104" i="11"/>
  <c r="C104" i="11" s="1"/>
  <c r="H105" i="11"/>
  <c r="C105" i="11" s="1"/>
  <c r="H106" i="11"/>
  <c r="C106" i="11" s="1"/>
  <c r="H107" i="11"/>
  <c r="C107" i="11" s="1"/>
  <c r="H108" i="11"/>
  <c r="C108" i="11" s="1"/>
  <c r="H109" i="11"/>
  <c r="C109" i="11" s="1"/>
  <c r="H110" i="11"/>
  <c r="C110" i="11" s="1"/>
  <c r="H111" i="11"/>
  <c r="C111" i="11" s="1"/>
  <c r="H112" i="11"/>
  <c r="C112" i="11" s="1"/>
  <c r="H113" i="11"/>
  <c r="C113" i="11" s="1"/>
  <c r="H114" i="11"/>
  <c r="C114" i="11" s="1"/>
  <c r="H115" i="11"/>
  <c r="C115" i="11" s="1"/>
  <c r="H116" i="11"/>
  <c r="C116" i="11" s="1"/>
  <c r="H117" i="11"/>
  <c r="C117" i="11" s="1"/>
  <c r="H118" i="11"/>
  <c r="C118" i="11" s="1"/>
  <c r="H119" i="11"/>
  <c r="C119" i="11" s="1"/>
  <c r="H120" i="11"/>
  <c r="C120" i="11" s="1"/>
  <c r="H121" i="11"/>
  <c r="C121" i="11" s="1"/>
  <c r="H122" i="11"/>
  <c r="C122" i="11" s="1"/>
  <c r="H123" i="11"/>
  <c r="C123" i="11" s="1"/>
  <c r="H124" i="11"/>
  <c r="C124" i="11" s="1"/>
  <c r="H125" i="11"/>
  <c r="C125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I2" i="12"/>
  <c r="I3" i="12"/>
  <c r="I1" i="12"/>
  <c r="E3" i="12"/>
  <c r="E2" i="12"/>
  <c r="E1" i="12"/>
  <c r="E3" i="13"/>
  <c r="E2" i="13"/>
  <c r="E1" i="13"/>
  <c r="G2" i="14"/>
  <c r="G1" i="14"/>
  <c r="D2" i="14"/>
  <c r="D3" i="14"/>
  <c r="D4" i="14"/>
  <c r="D5" i="14"/>
  <c r="D6" i="14"/>
  <c r="D7" i="14"/>
  <c r="R11" i="11" l="1"/>
  <c r="R11" i="10"/>
  <c r="E31" i="1" s="1"/>
  <c r="S2" i="10"/>
  <c r="S2" i="11"/>
  <c r="D22" i="8"/>
  <c r="Z338" i="16" s="1"/>
  <c r="Z149" i="16"/>
  <c r="C21" i="8"/>
  <c r="E21" i="8"/>
  <c r="Z226" i="16"/>
  <c r="Z327" i="16"/>
  <c r="Z279" i="16"/>
  <c r="Z466" i="16"/>
  <c r="Z451" i="16"/>
  <c r="Z432" i="16"/>
  <c r="Z332" i="16"/>
  <c r="Z381" i="16"/>
  <c r="Z295" i="16"/>
  <c r="Z525" i="16"/>
  <c r="Z402" i="16"/>
  <c r="Z485" i="16"/>
  <c r="Z494" i="16"/>
  <c r="Z526" i="16"/>
  <c r="Z407" i="16"/>
  <c r="Z463" i="16"/>
  <c r="Z483" i="16"/>
  <c r="Z307" i="16"/>
  <c r="Z348" i="16"/>
  <c r="Z56" i="16"/>
  <c r="Z231" i="16"/>
  <c r="Z203" i="16"/>
  <c r="Z305" i="16"/>
  <c r="Z59" i="16"/>
  <c r="Z187" i="16"/>
  <c r="Z232" i="16"/>
  <c r="Z399" i="16"/>
  <c r="Z438" i="16"/>
  <c r="Z158" i="16"/>
  <c r="Z339" i="16"/>
  <c r="Z294" i="16"/>
  <c r="Z400" i="16"/>
  <c r="Z161" i="16"/>
  <c r="Z301" i="16"/>
  <c r="Z340" i="16"/>
  <c r="Z520" i="16"/>
  <c r="Z534" i="16"/>
  <c r="Z390" i="16"/>
  <c r="Z468" i="16"/>
  <c r="Z499" i="16"/>
  <c r="Z519" i="16"/>
  <c r="Z394" i="16"/>
  <c r="Z457" i="16"/>
  <c r="Z469" i="16"/>
  <c r="Z321" i="16"/>
  <c r="Z354" i="16"/>
  <c r="Z60" i="16"/>
  <c r="Z249" i="16"/>
  <c r="Z208" i="16"/>
  <c r="Z322" i="16"/>
  <c r="Z65" i="16"/>
  <c r="Z211" i="16"/>
  <c r="Z250" i="16"/>
  <c r="Z262" i="16"/>
  <c r="Z311" i="16"/>
  <c r="Z38" i="16"/>
  <c r="Z178" i="16"/>
  <c r="Z125" i="16"/>
  <c r="Z261" i="16"/>
  <c r="Z41" i="16"/>
  <c r="Z145" i="16"/>
  <c r="Z177" i="16"/>
  <c r="Z477" i="16"/>
  <c r="Z504" i="16"/>
  <c r="Z278" i="16"/>
  <c r="Z411" i="16"/>
  <c r="Z395" i="16"/>
  <c r="Z478" i="16"/>
  <c r="Z287" i="16"/>
  <c r="Z373" i="16"/>
  <c r="Z412" i="16"/>
  <c r="Z166" i="16"/>
  <c r="Z228" i="16"/>
  <c r="Z2" i="16"/>
  <c r="Z91" i="16"/>
  <c r="Z74" i="16"/>
  <c r="Z165" i="16"/>
  <c r="Z5" i="16"/>
  <c r="Z49" i="16"/>
  <c r="Z89" i="16"/>
  <c r="Z273" i="16"/>
  <c r="Z334" i="16"/>
  <c r="Z26" i="16"/>
  <c r="Z195" i="16"/>
  <c r="Z133" i="16"/>
  <c r="Z274" i="16"/>
  <c r="Z29" i="16"/>
  <c r="Z157" i="16"/>
  <c r="Z198" i="16"/>
  <c r="Z508" i="16"/>
  <c r="Z516" i="16"/>
  <c r="Z314" i="16"/>
  <c r="Z442" i="16"/>
  <c r="Z425" i="16"/>
  <c r="Z507" i="16"/>
  <c r="Z317" i="16"/>
  <c r="Z427" i="16"/>
  <c r="Z441" i="16"/>
  <c r="Z213" i="16"/>
  <c r="Z243" i="16"/>
  <c r="Z20" i="16"/>
  <c r="Z105" i="16"/>
  <c r="Z124" i="16"/>
  <c r="Z214" i="16"/>
  <c r="Z23" i="16"/>
  <c r="Z103" i="16"/>
  <c r="Z107" i="16"/>
  <c r="Z219" i="16"/>
  <c r="Z258" i="16"/>
  <c r="Z8" i="16"/>
  <c r="Z118" i="16"/>
  <c r="Z79" i="16"/>
  <c r="Z217" i="16"/>
  <c r="Z12" i="16"/>
  <c r="Z96" i="16"/>
  <c r="Z112" i="16"/>
  <c r="Z447" i="16"/>
  <c r="Z474" i="16"/>
  <c r="Z236" i="16"/>
  <c r="Z375" i="16"/>
  <c r="Z361" i="16"/>
  <c r="Z448" i="16"/>
  <c r="Z244" i="16"/>
  <c r="Z367" i="16"/>
  <c r="Z376" i="16"/>
  <c r="Z146" i="16"/>
  <c r="Z174" i="16"/>
  <c r="Z11" i="16"/>
  <c r="Z52" i="16"/>
  <c r="Z85" i="16"/>
  <c r="Z144" i="16"/>
  <c r="Z16" i="16"/>
  <c r="Z37" i="16"/>
  <c r="Z51" i="16"/>
  <c r="Z266" i="16"/>
  <c r="Z148" i="16"/>
  <c r="Z430" i="16"/>
  <c r="Z484" i="16"/>
  <c r="Z458" i="16"/>
  <c r="Z537" i="16"/>
  <c r="Z188" i="16"/>
  <c r="Z180" i="16"/>
  <c r="Z346" i="16"/>
  <c r="Z235" i="16"/>
  <c r="Z162" i="16"/>
  <c r="Z405" i="16"/>
  <c r="Z343" i="16"/>
  <c r="Z396" i="16"/>
  <c r="Z523" i="16"/>
  <c r="Z455" i="16"/>
  <c r="Z351" i="16"/>
  <c r="Z200" i="16"/>
  <c r="Z206" i="16"/>
  <c r="Z306" i="16"/>
  <c r="Z113" i="16"/>
  <c r="Z137" i="16"/>
  <c r="Z501" i="16"/>
  <c r="Z389" i="16"/>
  <c r="Z371" i="16"/>
  <c r="Z225" i="16"/>
  <c r="Z71" i="16"/>
  <c r="Z128" i="16"/>
  <c r="Z131" i="16"/>
  <c r="Z416" i="16"/>
  <c r="Z419" i="16"/>
  <c r="Z114" i="16"/>
  <c r="Z121" i="16"/>
  <c r="Z101" i="16"/>
  <c r="Z18" i="16"/>
  <c r="Z255" i="16"/>
  <c r="Z246" i="16"/>
  <c r="Z467" i="16"/>
  <c r="Z171" i="16"/>
  <c r="Z153" i="16"/>
  <c r="Z267" i="16"/>
  <c r="Z386" i="16"/>
  <c r="Z428" i="16"/>
  <c r="Z286" i="16"/>
  <c r="Z336" i="16"/>
  <c r="Z268" i="16"/>
  <c r="Z431" i="16"/>
  <c r="Z151" i="16"/>
  <c r="Z283" i="16"/>
  <c r="Z486" i="16"/>
  <c r="Z528" i="16"/>
  <c r="Z536" i="16"/>
  <c r="Z459" i="16"/>
  <c r="Z490" i="16"/>
  <c r="Z487" i="16"/>
  <c r="Z539" i="16"/>
  <c r="Z409" i="16"/>
  <c r="Z460" i="16"/>
  <c r="Z190" i="16"/>
  <c r="Z310" i="16"/>
  <c r="Z344" i="16"/>
  <c r="Z182" i="16"/>
  <c r="Z234" i="16"/>
  <c r="Z189" i="16"/>
  <c r="Z347" i="16"/>
  <c r="Z63" i="16"/>
  <c r="Z181" i="16"/>
  <c r="Z285" i="16"/>
  <c r="Z403" i="16"/>
  <c r="Z434" i="16"/>
  <c r="Z298" i="16"/>
  <c r="Z342" i="16"/>
  <c r="Z282" i="16"/>
  <c r="Z437" i="16"/>
  <c r="Z163" i="16"/>
  <c r="Z297" i="16"/>
  <c r="Z495" i="16"/>
  <c r="Z522" i="16"/>
  <c r="Z530" i="16"/>
  <c r="Z453" i="16"/>
  <c r="Z472" i="16"/>
  <c r="Z496" i="16"/>
  <c r="Z533" i="16"/>
  <c r="Z397" i="16"/>
  <c r="Z454" i="16"/>
  <c r="Z196" i="16"/>
  <c r="Z324" i="16"/>
  <c r="Z350" i="16"/>
  <c r="Z204" i="16"/>
  <c r="Z252" i="16"/>
  <c r="Z194" i="16"/>
  <c r="Z353" i="16"/>
  <c r="Z67" i="16"/>
  <c r="Z202" i="16"/>
  <c r="Z109" i="16"/>
  <c r="Z264" i="16"/>
  <c r="Z302" i="16"/>
  <c r="Z135" i="16"/>
  <c r="Z183" i="16"/>
  <c r="Z111" i="16"/>
  <c r="Z308" i="16"/>
  <c r="Z43" i="16"/>
  <c r="Z136" i="16"/>
  <c r="Z387" i="16"/>
  <c r="Z480" i="16"/>
  <c r="Z500" i="16"/>
  <c r="Z370" i="16"/>
  <c r="Z414" i="16"/>
  <c r="Z385" i="16"/>
  <c r="Z503" i="16"/>
  <c r="Z292" i="16"/>
  <c r="Z369" i="16"/>
  <c r="Z69" i="16"/>
  <c r="Z168" i="16"/>
  <c r="Z224" i="16"/>
  <c r="Z45" i="16"/>
  <c r="Z95" i="16"/>
  <c r="Z70" i="16"/>
  <c r="Z227" i="16"/>
  <c r="Z7" i="16"/>
  <c r="Z46" i="16"/>
  <c r="Z130" i="16"/>
  <c r="Z276" i="16"/>
  <c r="Z326" i="16"/>
  <c r="Z154" i="16"/>
  <c r="Z207" i="16"/>
  <c r="Z129" i="16"/>
  <c r="Z330" i="16"/>
  <c r="Z33" i="16"/>
  <c r="Z152" i="16"/>
  <c r="Z417" i="16"/>
  <c r="Z510" i="16"/>
  <c r="Z512" i="16"/>
  <c r="Z421" i="16"/>
  <c r="Z444" i="16"/>
  <c r="Z418" i="16"/>
  <c r="Z515" i="16"/>
  <c r="Z319" i="16"/>
  <c r="Z422" i="16"/>
  <c r="Z116" i="16"/>
  <c r="Z218" i="16"/>
  <c r="Z237" i="16"/>
  <c r="Z100" i="16"/>
  <c r="Z115" i="16"/>
  <c r="Z117" i="16"/>
  <c r="Z241" i="16"/>
  <c r="Z25" i="16"/>
  <c r="Z99" i="16"/>
  <c r="Z75" i="16"/>
  <c r="Z222" i="16"/>
  <c r="Z254" i="16"/>
  <c r="Z88" i="16"/>
  <c r="Z126" i="16"/>
  <c r="Z76" i="16"/>
  <c r="Z257" i="16"/>
  <c r="Z19" i="16"/>
  <c r="Z90" i="16"/>
  <c r="Z358" i="16"/>
  <c r="Z450" i="16"/>
  <c r="Z465" i="16"/>
  <c r="Z364" i="16"/>
  <c r="Z378" i="16"/>
  <c r="Z357" i="16"/>
  <c r="Z470" i="16"/>
  <c r="Z247" i="16"/>
  <c r="Z363" i="16"/>
  <c r="Z81" i="16"/>
  <c r="Z150" i="16"/>
  <c r="Z170" i="16"/>
  <c r="Z32" i="16"/>
  <c r="Z54" i="16"/>
  <c r="Z82" i="16"/>
  <c r="Z173" i="16"/>
  <c r="Z17" i="16"/>
  <c r="Z34" i="16"/>
  <c r="B21" i="8"/>
  <c r="Y203" i="16" s="1"/>
  <c r="Y28" i="17"/>
  <c r="Y271" i="17"/>
  <c r="Y248" i="17"/>
  <c r="Y431" i="17"/>
  <c r="Y336" i="17"/>
  <c r="Y434" i="17"/>
  <c r="Y77" i="17"/>
  <c r="Y66" i="17"/>
  <c r="Y117" i="17"/>
  <c r="Y118" i="17"/>
  <c r="Y415" i="17"/>
  <c r="Y386" i="17"/>
  <c r="Y47" i="17"/>
  <c r="Y12" i="17"/>
  <c r="Y50" i="17"/>
  <c r="X160" i="17"/>
  <c r="X513" i="17"/>
  <c r="X178" i="17"/>
  <c r="X380" i="17"/>
  <c r="X229" i="17"/>
  <c r="X206" i="17"/>
  <c r="X458" i="17"/>
  <c r="X253" i="17"/>
  <c r="X441" i="17"/>
  <c r="X88" i="17"/>
  <c r="X194" i="17"/>
  <c r="X49" i="17"/>
  <c r="X32" i="17"/>
  <c r="B13" i="8"/>
  <c r="X94" i="17"/>
  <c r="X355" i="17"/>
  <c r="X511" i="17"/>
  <c r="Y92" i="17"/>
  <c r="X383" i="17"/>
  <c r="Y521" i="17"/>
  <c r="Y185" i="17"/>
  <c r="X209" i="17"/>
  <c r="Y469" i="17"/>
  <c r="Y109" i="17"/>
  <c r="X98" i="17"/>
  <c r="Y335" i="17"/>
  <c r="Y23" i="17"/>
  <c r="X18" i="17"/>
  <c r="Y122" i="17"/>
  <c r="Y412" i="17"/>
  <c r="X57" i="17"/>
  <c r="Y277" i="17"/>
  <c r="Y343" i="17"/>
  <c r="X346" i="17"/>
  <c r="Y352" i="17"/>
  <c r="Y443" i="17"/>
  <c r="Y507" i="17"/>
  <c r="X516" i="17"/>
  <c r="X508" i="17"/>
  <c r="X165" i="17"/>
  <c r="X163" i="17"/>
  <c r="X166" i="17"/>
  <c r="X80" i="17"/>
  <c r="X313" i="17"/>
  <c r="X299" i="17"/>
  <c r="X405" i="17"/>
  <c r="X420" i="17"/>
  <c r="X406" i="17"/>
  <c r="X525" i="17"/>
  <c r="X523" i="17"/>
  <c r="X526" i="17"/>
  <c r="X470" i="17"/>
  <c r="X127" i="17"/>
  <c r="X113" i="17"/>
  <c r="X219" i="17"/>
  <c r="X234" i="17"/>
  <c r="X220" i="17"/>
  <c r="X291" i="17"/>
  <c r="X283" i="17"/>
  <c r="X292" i="17"/>
  <c r="X188" i="17"/>
  <c r="X379" i="17"/>
  <c r="X359" i="17"/>
  <c r="X483" i="17"/>
  <c r="X492" i="17"/>
  <c r="X484" i="17"/>
  <c r="X105" i="17"/>
  <c r="X103" i="17"/>
  <c r="X106" i="17"/>
  <c r="X26" i="17"/>
  <c r="X157" i="17"/>
  <c r="X149" i="17"/>
  <c r="X255" i="17"/>
  <c r="X270" i="17"/>
  <c r="X256" i="17"/>
  <c r="X429" i="17"/>
  <c r="X427" i="17"/>
  <c r="X430" i="17"/>
  <c r="X326" i="17"/>
  <c r="X25" i="17"/>
  <c r="X17" i="17"/>
  <c r="X75" i="17"/>
  <c r="X90" i="17"/>
  <c r="X76" i="17"/>
  <c r="X213" i="17"/>
  <c r="X200" i="17"/>
  <c r="X214" i="17"/>
  <c r="X116" i="17"/>
  <c r="X307" i="17"/>
  <c r="C14" i="8"/>
  <c r="D14" i="8"/>
  <c r="X340" i="17"/>
  <c r="X168" i="17"/>
  <c r="Y373" i="17"/>
  <c r="Y284" i="17"/>
  <c r="Y5" i="17"/>
  <c r="Y60" i="17"/>
  <c r="B14" i="8"/>
  <c r="Y369" i="17"/>
  <c r="Y370" i="17"/>
  <c r="Y7" i="17"/>
  <c r="Y56" i="17"/>
  <c r="C13" i="8"/>
  <c r="X140" i="17" s="1"/>
  <c r="X387" i="17"/>
  <c r="X388" i="17"/>
  <c r="X13" i="17"/>
  <c r="X51" i="17"/>
  <c r="X52" i="17"/>
  <c r="X410" i="17"/>
  <c r="X59" i="17"/>
  <c r="X48" i="17"/>
  <c r="X73" i="18"/>
  <c r="X65" i="18"/>
  <c r="X85" i="18"/>
  <c r="X18" i="18"/>
  <c r="X86" i="18"/>
  <c r="X20" i="18"/>
  <c r="X62" i="18"/>
  <c r="X129" i="18"/>
  <c r="X217" i="18"/>
  <c r="X233" i="18"/>
  <c r="X193" i="18"/>
  <c r="X237" i="18"/>
  <c r="X120" i="18"/>
  <c r="X234" i="18"/>
  <c r="X126" i="18"/>
  <c r="X188" i="18"/>
  <c r="X297" i="18"/>
  <c r="X389" i="18"/>
  <c r="X403" i="18"/>
  <c r="X363" i="18"/>
  <c r="X407" i="18"/>
  <c r="X288" i="18"/>
  <c r="X404" i="18"/>
  <c r="X300" i="18"/>
  <c r="X356" i="18"/>
  <c r="X11" i="18"/>
  <c r="X49" i="18"/>
  <c r="X55" i="18"/>
  <c r="X33" i="18"/>
  <c r="X57" i="18"/>
  <c r="X6" i="18"/>
  <c r="X58" i="18"/>
  <c r="X8" i="18"/>
  <c r="X30" i="18"/>
  <c r="D5" i="8"/>
  <c r="X125" i="18" s="1"/>
  <c r="X349" i="18"/>
  <c r="X272" i="18"/>
  <c r="X505" i="18"/>
  <c r="X444" i="18"/>
  <c r="X161" i="18"/>
  <c r="X176" i="18"/>
  <c r="X88" i="18"/>
  <c r="X311" i="18"/>
  <c r="X397" i="18"/>
  <c r="X415" i="18"/>
  <c r="X418" i="18"/>
  <c r="X302" i="18"/>
  <c r="X378" i="18"/>
  <c r="X529" i="18"/>
  <c r="X535" i="18"/>
  <c r="X519" i="18"/>
  <c r="X474" i="18"/>
  <c r="X536" i="18"/>
  <c r="X478" i="18"/>
  <c r="X123" i="18"/>
  <c r="X215" i="18"/>
  <c r="X225" i="18"/>
  <c r="X200" i="18"/>
  <c r="X317" i="18"/>
  <c r="X351" i="18"/>
  <c r="X27" i="18"/>
  <c r="X275" i="18"/>
  <c r="X431" i="18"/>
  <c r="X336" i="18"/>
  <c r="X434" i="18"/>
  <c r="X95" i="18"/>
  <c r="X16" i="18"/>
  <c r="X241" i="18"/>
  <c r="X210" i="18"/>
  <c r="X377" i="18"/>
  <c r="X304" i="18"/>
  <c r="X380" i="18"/>
  <c r="X3" i="18"/>
  <c r="X4" i="18"/>
  <c r="X113" i="18"/>
  <c r="X205" i="18"/>
  <c r="X219" i="18"/>
  <c r="X202" i="18"/>
  <c r="X238" i="18"/>
  <c r="X108" i="18"/>
  <c r="X220" i="18"/>
  <c r="X209" i="18"/>
  <c r="X291" i="18"/>
  <c r="X183" i="18"/>
  <c r="X287" i="18"/>
  <c r="X313" i="18"/>
  <c r="X298" i="18"/>
  <c r="X324" i="18"/>
  <c r="X180" i="18"/>
  <c r="X316" i="18"/>
  <c r="X383" i="18"/>
  <c r="X463" i="18"/>
  <c r="X355" i="18"/>
  <c r="X467" i="18"/>
  <c r="X483" i="18"/>
  <c r="X464" i="18"/>
  <c r="X492" i="18"/>
  <c r="X350" i="18"/>
  <c r="X484" i="18"/>
  <c r="X43" i="18"/>
  <c r="X105" i="18"/>
  <c r="X29" i="18"/>
  <c r="X103" i="18"/>
  <c r="X133" i="18"/>
  <c r="X106" i="18"/>
  <c r="X144" i="18"/>
  <c r="X26" i="18"/>
  <c r="X136" i="18"/>
  <c r="X157" i="18"/>
  <c r="X247" i="18"/>
  <c r="X149" i="18"/>
  <c r="X251" i="18"/>
  <c r="X255" i="18"/>
  <c r="X248" i="18"/>
  <c r="X274" i="18"/>
  <c r="X146" i="18"/>
  <c r="X258" i="18"/>
  <c r="X337" i="18"/>
  <c r="X429" i="18"/>
  <c r="X329" i="18"/>
  <c r="X427" i="18"/>
  <c r="X435" i="18"/>
  <c r="X430" i="18"/>
  <c r="X454" i="18"/>
  <c r="X326" i="18"/>
  <c r="X438" i="18"/>
  <c r="X25" i="18"/>
  <c r="X67" i="18"/>
  <c r="X17" i="18"/>
  <c r="X69" i="18"/>
  <c r="X75" i="18"/>
  <c r="X70" i="18"/>
  <c r="X94" i="18"/>
  <c r="X14" i="18"/>
  <c r="X78" i="18"/>
  <c r="X135" i="18"/>
  <c r="X211" i="18"/>
  <c r="X115" i="18"/>
  <c r="X207" i="18"/>
  <c r="X223" i="18"/>
  <c r="X212" i="18"/>
  <c r="X240" i="18"/>
  <c r="X110" i="18"/>
  <c r="X226" i="18"/>
  <c r="X305" i="18"/>
  <c r="X375" i="18"/>
  <c r="X285" i="18"/>
  <c r="X381" i="18"/>
  <c r="X399" i="18"/>
  <c r="X376" i="18"/>
  <c r="X412" i="18"/>
  <c r="X282" i="18"/>
  <c r="X400" i="18"/>
  <c r="X13" i="18"/>
  <c r="X45" i="18"/>
  <c r="X5" i="18"/>
  <c r="X41" i="18"/>
  <c r="X51" i="18"/>
  <c r="X46" i="18"/>
  <c r="X60" i="18"/>
  <c r="X2" i="18"/>
  <c r="X52" i="18"/>
  <c r="B6" i="8"/>
  <c r="Y440" i="18" s="1"/>
  <c r="X277" i="18"/>
  <c r="X343" i="18"/>
  <c r="X261" i="18"/>
  <c r="X347" i="18"/>
  <c r="X353" i="18"/>
  <c r="X344" i="18"/>
  <c r="X386" i="18"/>
  <c r="X256" i="18"/>
  <c r="X358" i="18"/>
  <c r="X457" i="18"/>
  <c r="X499" i="18"/>
  <c r="X441" i="18"/>
  <c r="X503" i="18"/>
  <c r="X507" i="18"/>
  <c r="X500" i="18"/>
  <c r="X520" i="18"/>
  <c r="X436" i="18"/>
  <c r="X508" i="18"/>
  <c r="X97" i="18"/>
  <c r="X163" i="18"/>
  <c r="X81" i="18"/>
  <c r="X167" i="18"/>
  <c r="X171" i="18"/>
  <c r="X164" i="18"/>
  <c r="X186" i="18"/>
  <c r="X76" i="18"/>
  <c r="X172" i="18"/>
  <c r="X315" i="18"/>
  <c r="X391" i="18"/>
  <c r="X295" i="18"/>
  <c r="X395" i="18"/>
  <c r="X409" i="18"/>
  <c r="X392" i="18"/>
  <c r="X424" i="18"/>
  <c r="X292" i="18"/>
  <c r="X410" i="18"/>
  <c r="X481" i="18"/>
  <c r="X525" i="18"/>
  <c r="X471" i="18"/>
  <c r="X523" i="18"/>
  <c r="X531" i="18"/>
  <c r="X526" i="18"/>
  <c r="X540" i="18"/>
  <c r="X468" i="18"/>
  <c r="X532" i="18"/>
  <c r="X131" i="18"/>
  <c r="X201" i="18"/>
  <c r="X221" i="18"/>
  <c r="Y359" i="18"/>
  <c r="Y352" i="18"/>
  <c r="Z352" i="18" s="1"/>
  <c r="Y456" i="18"/>
  <c r="Y506" i="18"/>
  <c r="Y166" i="18"/>
  <c r="Y293" i="18"/>
  <c r="Y390" i="18"/>
  <c r="Y469" i="18"/>
  <c r="Y522" i="18"/>
  <c r="Y109" i="18"/>
  <c r="Z109" i="18" s="1"/>
  <c r="X112" i="18"/>
  <c r="Y299" i="18"/>
  <c r="Z299" i="18" s="1"/>
  <c r="X299" i="18"/>
  <c r="X208" i="18"/>
  <c r="Y312" i="18"/>
  <c r="X312" i="18"/>
  <c r="X485" i="18"/>
  <c r="Y354" i="18"/>
  <c r="Z354" i="18" s="1"/>
  <c r="X354" i="18"/>
  <c r="X145" i="18"/>
  <c r="Y104" i="18"/>
  <c r="X104" i="18"/>
  <c r="X249" i="18"/>
  <c r="Y156" i="18"/>
  <c r="Z156" i="18" s="1"/>
  <c r="X156" i="18"/>
  <c r="X254" i="18"/>
  <c r="Y439" i="18"/>
  <c r="X439" i="18"/>
  <c r="X426" i="18"/>
  <c r="Y15" i="18"/>
  <c r="Z15" i="18" s="1"/>
  <c r="X15" i="18"/>
  <c r="X66" i="18"/>
  <c r="Y213" i="18"/>
  <c r="X213" i="18"/>
  <c r="X134" i="18"/>
  <c r="Y222" i="18"/>
  <c r="Z222" i="18" s="1"/>
  <c r="X222" i="18"/>
  <c r="X401" i="18"/>
  <c r="Y398" i="18"/>
  <c r="X398" i="18"/>
  <c r="X53" i="18"/>
  <c r="X40" i="18"/>
  <c r="Y40" i="18"/>
  <c r="Y264" i="18"/>
  <c r="Y338" i="18"/>
  <c r="Y511" i="18"/>
  <c r="Y494" i="18"/>
  <c r="Y175" i="18"/>
  <c r="Y179" i="18"/>
  <c r="Y265" i="18"/>
  <c r="Y371" i="18"/>
  <c r="Y273" i="18"/>
  <c r="Y270" i="18"/>
  <c r="Y348" i="18"/>
  <c r="Z348" i="18" s="1"/>
  <c r="Y368" i="18"/>
  <c r="Y372" i="18"/>
  <c r="Y445" i="18"/>
  <c r="Y513" i="18"/>
  <c r="Z513" i="18" s="1"/>
  <c r="Y495" i="18"/>
  <c r="Y448" i="18"/>
  <c r="Y504" i="18"/>
  <c r="Y496" i="18"/>
  <c r="Y516" i="18"/>
  <c r="Y91" i="18"/>
  <c r="Y89" i="18"/>
  <c r="Y159" i="18"/>
  <c r="Z159" i="18" s="1"/>
  <c r="Y92" i="18"/>
  <c r="Y174" i="18"/>
  <c r="Y160" i="18"/>
  <c r="Y178" i="18"/>
  <c r="Z178" i="18" s="1"/>
  <c r="Y419" i="18"/>
  <c r="Y303" i="18"/>
  <c r="Y379" i="18"/>
  <c r="Y396" i="18"/>
  <c r="Y414" i="18"/>
  <c r="Y384" i="18"/>
  <c r="Y422" i="18"/>
  <c r="Y475" i="18"/>
  <c r="Y537" i="18"/>
  <c r="Y479" i="18"/>
  <c r="Y515" i="18"/>
  <c r="Y476" i="18"/>
  <c r="Y528" i="18"/>
  <c r="Y534" i="18"/>
  <c r="Y518" i="18"/>
  <c r="Y538" i="18"/>
  <c r="Y119" i="18"/>
  <c r="Y229" i="18"/>
  <c r="Y125" i="18"/>
  <c r="Z125" i="18" s="1"/>
  <c r="Y185" i="18"/>
  <c r="Y122" i="18"/>
  <c r="Y214" i="18"/>
  <c r="Z214" i="18" s="1"/>
  <c r="X214" i="18"/>
  <c r="Y224" i="18"/>
  <c r="Z224" i="18" s="1"/>
  <c r="X224" i="18"/>
  <c r="Y190" i="18"/>
  <c r="Z190" i="18" s="1"/>
  <c r="X190" i="18"/>
  <c r="Y230" i="18"/>
  <c r="Z230" i="18" s="1"/>
  <c r="X230" i="18"/>
  <c r="Y195" i="18"/>
  <c r="Z195" i="18" s="1"/>
  <c r="X195" i="18"/>
  <c r="Y321" i="18"/>
  <c r="Z321" i="18" s="1"/>
  <c r="X321" i="18"/>
  <c r="Y199" i="18"/>
  <c r="Z199" i="18" s="1"/>
  <c r="X199" i="18"/>
  <c r="Y279" i="18"/>
  <c r="Z279" i="18" s="1"/>
  <c r="X279" i="18"/>
  <c r="Y196" i="18"/>
  <c r="Z196" i="18" s="1"/>
  <c r="X196" i="18"/>
  <c r="Y308" i="18"/>
  <c r="Z308" i="18" s="1"/>
  <c r="X308" i="18"/>
  <c r="Y318" i="18"/>
  <c r="Z318" i="18" s="1"/>
  <c r="X318" i="18"/>
  <c r="Y280" i="18"/>
  <c r="Z280" i="18" s="1"/>
  <c r="X280" i="18"/>
  <c r="Y322" i="18"/>
  <c r="Z322" i="18" s="1"/>
  <c r="X322" i="18"/>
  <c r="Y361" i="18"/>
  <c r="Z361" i="18" s="1"/>
  <c r="X361" i="18"/>
  <c r="Y489" i="18"/>
  <c r="Z489" i="18" s="1"/>
  <c r="X489" i="18"/>
  <c r="Y367" i="18"/>
  <c r="Z367" i="18" s="1"/>
  <c r="X367" i="18"/>
  <c r="Y459" i="18"/>
  <c r="Z459" i="18" s="1"/>
  <c r="X459" i="18"/>
  <c r="Y364" i="18"/>
  <c r="Z364" i="18" s="1"/>
  <c r="X364" i="18"/>
  <c r="Y472" i="18"/>
  <c r="Z472" i="18" s="1"/>
  <c r="X472" i="18"/>
  <c r="Y486" i="18"/>
  <c r="Z486" i="18" s="1"/>
  <c r="X486" i="18"/>
  <c r="Y460" i="18"/>
  <c r="Z460" i="18" s="1"/>
  <c r="X460" i="18"/>
  <c r="Y490" i="18"/>
  <c r="Z490" i="18" s="1"/>
  <c r="X490" i="18"/>
  <c r="Y35" i="18"/>
  <c r="Z35" i="18" s="1"/>
  <c r="X35" i="18"/>
  <c r="Y141" i="18"/>
  <c r="Z141" i="18" s="1"/>
  <c r="X141" i="18"/>
  <c r="Y37" i="18"/>
  <c r="Z37" i="18" s="1"/>
  <c r="X37" i="18"/>
  <c r="Y99" i="18"/>
  <c r="Z99" i="18" s="1"/>
  <c r="X99" i="18"/>
  <c r="Y38" i="18"/>
  <c r="Z38" i="18" s="1"/>
  <c r="X38" i="18"/>
  <c r="Y116" i="18"/>
  <c r="Z116" i="18" s="1"/>
  <c r="X116" i="18"/>
  <c r="Y138" i="18"/>
  <c r="Z138" i="18" s="1"/>
  <c r="X138" i="18"/>
  <c r="Y100" i="18"/>
  <c r="Z100" i="18" s="1"/>
  <c r="X100" i="18"/>
  <c r="Y142" i="18"/>
  <c r="Z142" i="18" s="1"/>
  <c r="X142" i="18"/>
  <c r="Y153" i="18"/>
  <c r="Z153" i="18" s="1"/>
  <c r="X153" i="18"/>
  <c r="Y267" i="18"/>
  <c r="Z267" i="18" s="1"/>
  <c r="X267" i="18"/>
  <c r="Y151" i="18"/>
  <c r="Z151" i="18" s="1"/>
  <c r="X151" i="18"/>
  <c r="Y243" i="18"/>
  <c r="Z243" i="18" s="1"/>
  <c r="X243" i="18"/>
  <c r="Y154" i="18"/>
  <c r="Z154" i="18" s="1"/>
  <c r="X154" i="18"/>
  <c r="Y252" i="18"/>
  <c r="Z252" i="18" s="1"/>
  <c r="X252" i="18"/>
  <c r="Y262" i="18"/>
  <c r="Z262" i="18" s="1"/>
  <c r="X262" i="18"/>
  <c r="Y244" i="18"/>
  <c r="Z244" i="18" s="1"/>
  <c r="X244" i="18"/>
  <c r="Y268" i="18"/>
  <c r="Z268" i="18" s="1"/>
  <c r="X268" i="18"/>
  <c r="Y331" i="18"/>
  <c r="Z331" i="18" s="1"/>
  <c r="X331" i="18"/>
  <c r="Y447" i="18"/>
  <c r="Z447" i="18" s="1"/>
  <c r="X447" i="18"/>
  <c r="Y335" i="18"/>
  <c r="Z335" i="18" s="1"/>
  <c r="X335" i="18"/>
  <c r="Y417" i="18"/>
  <c r="Z417" i="18" s="1"/>
  <c r="X417" i="18"/>
  <c r="Y332" i="18"/>
  <c r="Z332" i="18" s="1"/>
  <c r="X332" i="18"/>
  <c r="Y432" i="18"/>
  <c r="Z432" i="18" s="1"/>
  <c r="X432" i="18"/>
  <c r="Y442" i="18"/>
  <c r="Z442" i="18" s="1"/>
  <c r="X442" i="18"/>
  <c r="Y420" i="18"/>
  <c r="Z420" i="18" s="1"/>
  <c r="X420" i="18"/>
  <c r="Y450" i="18"/>
  <c r="Z450" i="18" s="1"/>
  <c r="X450" i="18"/>
  <c r="Y19" i="18"/>
  <c r="Z19" i="18" s="1"/>
  <c r="X19" i="18"/>
  <c r="Y87" i="18"/>
  <c r="Z87" i="18" s="1"/>
  <c r="X87" i="18"/>
  <c r="Y21" i="18"/>
  <c r="Z21" i="18" s="1"/>
  <c r="X21" i="18"/>
  <c r="Y63" i="18"/>
  <c r="Z63" i="18" s="1"/>
  <c r="X63" i="18"/>
  <c r="Y22" i="18"/>
  <c r="Z22" i="18" s="1"/>
  <c r="X22" i="18"/>
  <c r="Y72" i="18"/>
  <c r="Z72" i="18" s="1"/>
  <c r="X72" i="18"/>
  <c r="Y82" i="18"/>
  <c r="Z82" i="18" s="1"/>
  <c r="X82" i="18"/>
  <c r="Y64" i="18"/>
  <c r="Z64" i="18" s="1"/>
  <c r="X64" i="18"/>
  <c r="Y84" i="18"/>
  <c r="Z84" i="18" s="1"/>
  <c r="X84" i="18"/>
  <c r="Y121" i="18"/>
  <c r="Z121" i="18" s="1"/>
  <c r="X121" i="18"/>
  <c r="Y235" i="18"/>
  <c r="Z235" i="18" s="1"/>
  <c r="X235" i="18"/>
  <c r="Y127" i="18"/>
  <c r="Z127" i="18" s="1"/>
  <c r="X127" i="18"/>
  <c r="Y189" i="18"/>
  <c r="Z189" i="18" s="1"/>
  <c r="X189" i="18"/>
  <c r="Y128" i="18"/>
  <c r="Z128" i="18" s="1"/>
  <c r="X128" i="18"/>
  <c r="Y216" i="18"/>
  <c r="Z216" i="18" s="1"/>
  <c r="X216" i="18"/>
  <c r="Y232" i="18"/>
  <c r="Z232" i="18" s="1"/>
  <c r="X232" i="18"/>
  <c r="Y192" i="18"/>
  <c r="Z192" i="18" s="1"/>
  <c r="X192" i="18"/>
  <c r="Y236" i="18"/>
  <c r="Z236" i="18" s="1"/>
  <c r="X236" i="18"/>
  <c r="Y289" i="18"/>
  <c r="Z289" i="18" s="1"/>
  <c r="X289" i="18"/>
  <c r="Y405" i="18"/>
  <c r="Z405" i="18" s="1"/>
  <c r="X405" i="18"/>
  <c r="Y301" i="18"/>
  <c r="Z301" i="18" s="1"/>
  <c r="X301" i="18"/>
  <c r="Y357" i="18"/>
  <c r="Z357" i="18" s="1"/>
  <c r="X357" i="18"/>
  <c r="Y296" i="18"/>
  <c r="Z296" i="18" s="1"/>
  <c r="X296" i="18"/>
  <c r="Y388" i="18"/>
  <c r="Z388" i="18" s="1"/>
  <c r="X388" i="18"/>
  <c r="Y402" i="18"/>
  <c r="Z402" i="18" s="1"/>
  <c r="X402" i="18"/>
  <c r="Y362" i="18"/>
  <c r="Z362" i="18" s="1"/>
  <c r="X362" i="18"/>
  <c r="Y406" i="18"/>
  <c r="Z406" i="18" s="1"/>
  <c r="X406" i="18"/>
  <c r="Y7" i="18"/>
  <c r="Z7" i="18" s="1"/>
  <c r="X7" i="18"/>
  <c r="Y59" i="18"/>
  <c r="Z59" i="18" s="1"/>
  <c r="X59" i="18"/>
  <c r="Y9" i="18"/>
  <c r="Z9" i="18" s="1"/>
  <c r="X9" i="18"/>
  <c r="Y31" i="18"/>
  <c r="Z31" i="18" s="1"/>
  <c r="X31" i="18"/>
  <c r="Y10" i="18"/>
  <c r="Z10" i="18" s="1"/>
  <c r="X10" i="18"/>
  <c r="Y48" i="18"/>
  <c r="Z48" i="18" s="1"/>
  <c r="X48" i="18"/>
  <c r="Y54" i="18"/>
  <c r="Z54" i="18" s="1"/>
  <c r="X54" i="18"/>
  <c r="Y32" i="18"/>
  <c r="Z32" i="18" s="1"/>
  <c r="X32" i="18"/>
  <c r="Y56" i="18"/>
  <c r="Z56" i="18" s="1"/>
  <c r="X56" i="18"/>
  <c r="X265" i="18"/>
  <c r="X371" i="18"/>
  <c r="X273" i="18"/>
  <c r="X339" i="18"/>
  <c r="X270" i="18"/>
  <c r="X348" i="18"/>
  <c r="X368" i="18"/>
  <c r="X340" i="18"/>
  <c r="X372" i="18"/>
  <c r="X445" i="18"/>
  <c r="X513" i="18"/>
  <c r="X453" i="18"/>
  <c r="X495" i="18"/>
  <c r="X448" i="18"/>
  <c r="X504" i="18"/>
  <c r="X510" i="18"/>
  <c r="X496" i="18"/>
  <c r="X516" i="18"/>
  <c r="X91" i="18"/>
  <c r="X177" i="18"/>
  <c r="X89" i="18"/>
  <c r="X159" i="18"/>
  <c r="X92" i="18"/>
  <c r="X168" i="18"/>
  <c r="X174" i="18"/>
  <c r="X160" i="18"/>
  <c r="X178" i="18"/>
  <c r="X307" i="18"/>
  <c r="X419" i="18"/>
  <c r="X303" i="18"/>
  <c r="X379" i="18"/>
  <c r="X310" i="18"/>
  <c r="X396" i="18"/>
  <c r="X414" i="18"/>
  <c r="X384" i="18"/>
  <c r="X422" i="18"/>
  <c r="X475" i="18"/>
  <c r="X537" i="18"/>
  <c r="X479" i="18"/>
  <c r="X515" i="18"/>
  <c r="X476" i="18"/>
  <c r="X528" i="18"/>
  <c r="X534" i="18"/>
  <c r="X518" i="18"/>
  <c r="X538" i="18"/>
  <c r="X119" i="18"/>
  <c r="X229" i="18"/>
  <c r="X109" i="18"/>
  <c r="X122" i="18"/>
  <c r="Y345" i="18"/>
  <c r="Y276" i="18"/>
  <c r="Z276" i="18" s="1"/>
  <c r="Y521" i="18"/>
  <c r="Y498" i="18"/>
  <c r="Z498" i="18" s="1"/>
  <c r="Y165" i="18"/>
  <c r="Y96" i="18"/>
  <c r="Z96" i="18" s="1"/>
  <c r="Y170" i="18"/>
  <c r="Y411" i="18"/>
  <c r="Z411" i="18" s="1"/>
  <c r="Y394" i="18"/>
  <c r="Y480" i="18"/>
  <c r="Z480" i="18" s="1"/>
  <c r="Y530" i="18"/>
  <c r="Y130" i="18"/>
  <c r="Z130" i="18" s="1"/>
  <c r="Y325" i="18"/>
  <c r="X325" i="18"/>
  <c r="Y290" i="18"/>
  <c r="X290" i="18"/>
  <c r="Y465" i="18"/>
  <c r="X465" i="18"/>
  <c r="Y382" i="18"/>
  <c r="X382" i="18"/>
  <c r="Y482" i="18"/>
  <c r="X482" i="18"/>
  <c r="Y137" i="18"/>
  <c r="X137" i="18"/>
  <c r="Y102" i="18"/>
  <c r="X102" i="18"/>
  <c r="Y147" i="18"/>
  <c r="X147" i="18"/>
  <c r="Y148" i="18"/>
  <c r="X148" i="18"/>
  <c r="Y455" i="18"/>
  <c r="X455" i="18"/>
  <c r="Y328" i="18"/>
  <c r="X328" i="18"/>
  <c r="Y79" i="18"/>
  <c r="X79" i="18"/>
  <c r="Y68" i="18"/>
  <c r="X68" i="18"/>
  <c r="Y111" i="18"/>
  <c r="X111" i="18"/>
  <c r="Y114" i="18"/>
  <c r="X114" i="18"/>
  <c r="Y413" i="18"/>
  <c r="X413" i="18"/>
  <c r="Y374" i="18"/>
  <c r="X374" i="18"/>
  <c r="Y47" i="18"/>
  <c r="X47" i="18"/>
  <c r="X44" i="18"/>
  <c r="Y44" i="18"/>
  <c r="Z44" i="18" s="1"/>
  <c r="X345" i="18"/>
  <c r="X387" i="18"/>
  <c r="X257" i="18"/>
  <c r="X359" i="18"/>
  <c r="X276" i="18"/>
  <c r="X342" i="18"/>
  <c r="X260" i="18"/>
  <c r="X346" i="18"/>
  <c r="X352" i="18"/>
  <c r="X501" i="18"/>
  <c r="X521" i="18"/>
  <c r="X437" i="18"/>
  <c r="X509" i="18"/>
  <c r="X456" i="18"/>
  <c r="X498" i="18"/>
  <c r="X440" i="18"/>
  <c r="X502" i="18"/>
  <c r="X506" i="18"/>
  <c r="X165" i="18"/>
  <c r="X187" i="18"/>
  <c r="X77" i="18"/>
  <c r="X173" i="18"/>
  <c r="X96" i="18"/>
  <c r="X162" i="18"/>
  <c r="X80" i="18"/>
  <c r="X166" i="18"/>
  <c r="X170" i="18"/>
  <c r="X393" i="18"/>
  <c r="X425" i="18"/>
  <c r="X293" i="18"/>
  <c r="X411" i="18"/>
  <c r="X314" i="18"/>
  <c r="X390" i="18"/>
  <c r="X294" i="18"/>
  <c r="X394" i="18"/>
  <c r="X408" i="18"/>
  <c r="X527" i="18"/>
  <c r="X541" i="18"/>
  <c r="X469" i="18"/>
  <c r="X533" i="18"/>
  <c r="X480" i="18"/>
  <c r="X524" i="18"/>
  <c r="X470" i="18"/>
  <c r="X522" i="18"/>
  <c r="X530" i="18"/>
  <c r="X203" i="18"/>
  <c r="X239" i="18"/>
  <c r="X191" i="18"/>
  <c r="X130" i="18"/>
  <c r="B19" i="8"/>
  <c r="C11" i="8"/>
  <c r="D11" i="8"/>
  <c r="B11" i="8"/>
  <c r="S11" i="11" l="1"/>
  <c r="F15" i="1"/>
  <c r="S11" i="10"/>
  <c r="D35" i="1"/>
  <c r="Y151" i="16"/>
  <c r="Y467" i="16"/>
  <c r="Y255" i="16"/>
  <c r="Y101" i="16"/>
  <c r="Y114" i="16"/>
  <c r="Y416" i="16"/>
  <c r="Y526" i="16"/>
  <c r="Y141" i="16"/>
  <c r="Y138" i="16"/>
  <c r="Y103" i="16"/>
  <c r="Y441" i="16"/>
  <c r="Y508" i="16"/>
  <c r="Y334" i="16"/>
  <c r="AA334" i="16" s="1"/>
  <c r="Y2" i="16"/>
  <c r="Y411" i="16"/>
  <c r="Y125" i="16"/>
  <c r="Y322" i="16"/>
  <c r="AA322" i="16" s="1"/>
  <c r="Y394" i="16"/>
  <c r="Y301" i="16"/>
  <c r="Y232" i="16"/>
  <c r="Y307" i="16"/>
  <c r="AA307" i="16" s="1"/>
  <c r="Y462" i="16"/>
  <c r="Y536" i="16"/>
  <c r="Y431" i="16"/>
  <c r="AA431" i="16" s="1"/>
  <c r="Y428" i="16"/>
  <c r="AA428" i="16" s="1"/>
  <c r="Y34" i="16"/>
  <c r="Y170" i="16"/>
  <c r="Y81" i="16"/>
  <c r="Y247" i="16"/>
  <c r="Y357" i="16"/>
  <c r="Y364" i="16"/>
  <c r="Y450" i="16"/>
  <c r="Y90" i="16"/>
  <c r="AA90" i="16" s="1"/>
  <c r="Y257" i="16"/>
  <c r="Y126" i="16"/>
  <c r="Y254" i="16"/>
  <c r="Y75" i="16"/>
  <c r="Y25" i="16"/>
  <c r="Y117" i="16"/>
  <c r="Y100" i="16"/>
  <c r="Y218" i="16"/>
  <c r="AA218" i="16" s="1"/>
  <c r="Y422" i="16"/>
  <c r="Y515" i="16"/>
  <c r="Y444" i="16"/>
  <c r="Y512" i="16"/>
  <c r="Y417" i="16"/>
  <c r="Y33" i="16"/>
  <c r="Y129" i="16"/>
  <c r="Y154" i="16"/>
  <c r="Y276" i="16"/>
  <c r="Y46" i="16"/>
  <c r="Y227" i="16"/>
  <c r="Y95" i="16"/>
  <c r="Y224" i="16"/>
  <c r="Y69" i="16"/>
  <c r="Y292" i="16"/>
  <c r="Y385" i="16"/>
  <c r="Y370" i="16"/>
  <c r="Y480" i="16"/>
  <c r="Y136" i="16"/>
  <c r="Y308" i="16"/>
  <c r="Y183" i="16"/>
  <c r="Y302" i="16"/>
  <c r="Y109" i="16"/>
  <c r="Y67" i="16"/>
  <c r="Y194" i="16"/>
  <c r="Y204" i="16"/>
  <c r="Y324" i="16"/>
  <c r="Y454" i="16"/>
  <c r="Y533" i="16"/>
  <c r="Y472" i="16"/>
  <c r="Y530" i="16"/>
  <c r="Y495" i="16"/>
  <c r="Y163" i="16"/>
  <c r="Y282" i="16"/>
  <c r="Y298" i="16"/>
  <c r="Y403" i="16"/>
  <c r="Y181" i="16"/>
  <c r="Y234" i="16"/>
  <c r="Y190" i="16"/>
  <c r="AA486" i="16"/>
  <c r="Y171" i="16"/>
  <c r="Y131" i="16"/>
  <c r="Y501" i="16"/>
  <c r="Y113" i="16"/>
  <c r="Y206" i="16"/>
  <c r="Y351" i="16"/>
  <c r="Y523" i="16"/>
  <c r="Y343" i="16"/>
  <c r="Y162" i="16"/>
  <c r="Y346" i="16"/>
  <c r="Y188" i="16"/>
  <c r="Y458" i="16"/>
  <c r="Y482" i="16"/>
  <c r="Y381" i="16"/>
  <c r="Y432" i="16"/>
  <c r="Y37" i="16"/>
  <c r="Y376" i="16"/>
  <c r="Y244" i="16"/>
  <c r="Y361" i="16"/>
  <c r="Y236" i="16"/>
  <c r="Y447" i="16"/>
  <c r="Y96" i="16"/>
  <c r="Y217" i="16"/>
  <c r="Y219" i="16"/>
  <c r="AA103" i="16"/>
  <c r="Y243" i="16"/>
  <c r="AA441" i="16"/>
  <c r="Y314" i="16"/>
  <c r="AA508" i="16"/>
  <c r="Y195" i="16"/>
  <c r="Y74" i="16"/>
  <c r="AA2" i="16"/>
  <c r="Y478" i="16"/>
  <c r="AA411" i="16"/>
  <c r="Y41" i="16"/>
  <c r="AA125" i="16"/>
  <c r="Y211" i="16"/>
  <c r="Y469" i="16"/>
  <c r="AA394" i="16"/>
  <c r="Y520" i="16"/>
  <c r="AA301" i="16"/>
  <c r="Y438" i="16"/>
  <c r="AA232" i="16"/>
  <c r="Y56" i="16"/>
  <c r="Y286" i="16"/>
  <c r="Y173" i="16"/>
  <c r="Y525" i="16"/>
  <c r="Y268" i="16"/>
  <c r="AA268" i="16" s="1"/>
  <c r="Y386" i="16"/>
  <c r="AA386" i="16" s="1"/>
  <c r="AA173" i="16"/>
  <c r="AA170" i="16"/>
  <c r="AA247" i="16"/>
  <c r="AA364" i="16"/>
  <c r="AA126" i="16"/>
  <c r="AA75" i="16"/>
  <c r="AA117" i="16"/>
  <c r="AA444" i="16"/>
  <c r="AA512" i="16"/>
  <c r="AA129" i="16"/>
  <c r="AA276" i="16"/>
  <c r="AA227" i="16"/>
  <c r="AA224" i="16"/>
  <c r="AA292" i="16"/>
  <c r="AA370" i="16"/>
  <c r="AA480" i="16"/>
  <c r="AA136" i="16"/>
  <c r="AA183" i="16"/>
  <c r="AA302" i="16"/>
  <c r="AA109" i="16"/>
  <c r="AA67" i="16"/>
  <c r="AA194" i="16"/>
  <c r="AA204" i="16"/>
  <c r="AA324" i="16"/>
  <c r="AA454" i="16"/>
  <c r="AA533" i="16"/>
  <c r="AA472" i="16"/>
  <c r="AA530" i="16"/>
  <c r="AA495" i="16"/>
  <c r="AA163" i="16"/>
  <c r="AA282" i="16"/>
  <c r="AA298" i="16"/>
  <c r="AA403" i="16"/>
  <c r="AA181" i="16"/>
  <c r="Y347" i="16"/>
  <c r="AA347" i="16" s="1"/>
  <c r="AA234" i="16"/>
  <c r="Y344" i="16"/>
  <c r="AA344" i="16" s="1"/>
  <c r="AA190" i="16"/>
  <c r="Y409" i="16"/>
  <c r="AA409" i="16" s="1"/>
  <c r="AA171" i="16"/>
  <c r="Y246" i="16"/>
  <c r="AA246" i="16" s="1"/>
  <c r="Y18" i="16"/>
  <c r="AA18" i="16" s="1"/>
  <c r="Y121" i="16"/>
  <c r="AA121" i="16" s="1"/>
  <c r="Y419" i="16"/>
  <c r="AA419" i="16" s="1"/>
  <c r="AA131" i="16"/>
  <c r="Y71" i="16"/>
  <c r="AA71" i="16" s="1"/>
  <c r="Y371" i="16"/>
  <c r="AA371" i="16" s="1"/>
  <c r="AA501" i="16"/>
  <c r="AA113" i="16"/>
  <c r="AA206" i="16"/>
  <c r="AA351" i="16"/>
  <c r="AA523" i="16"/>
  <c r="AA343" i="16"/>
  <c r="AA162" i="16"/>
  <c r="AA346" i="16"/>
  <c r="AA188" i="16"/>
  <c r="AA458" i="16"/>
  <c r="Y540" i="16"/>
  <c r="Y271" i="16"/>
  <c r="Y382" i="16"/>
  <c r="AA37" i="16"/>
  <c r="Y144" i="16"/>
  <c r="AA144" i="16" s="1"/>
  <c r="Y52" i="16"/>
  <c r="AA52" i="16" s="1"/>
  <c r="Y174" i="16"/>
  <c r="AA174" i="16" s="1"/>
  <c r="AA376" i="16"/>
  <c r="AA244" i="16"/>
  <c r="AA361" i="16"/>
  <c r="AA236" i="16"/>
  <c r="AA447" i="16"/>
  <c r="AA96" i="16"/>
  <c r="AA217" i="16"/>
  <c r="Y8" i="16"/>
  <c r="AA219" i="16"/>
  <c r="Y105" i="16"/>
  <c r="AA243" i="16"/>
  <c r="Y425" i="16"/>
  <c r="AA314" i="16"/>
  <c r="AA198" i="16"/>
  <c r="Y274" i="16"/>
  <c r="AA195" i="16"/>
  <c r="AA273" i="16"/>
  <c r="Y5" i="16"/>
  <c r="AA74" i="16"/>
  <c r="Y373" i="16"/>
  <c r="AA478" i="16"/>
  <c r="Y177" i="16"/>
  <c r="AA41" i="16"/>
  <c r="AA178" i="16"/>
  <c r="Y262" i="16"/>
  <c r="AA211" i="16"/>
  <c r="AA208" i="16"/>
  <c r="Y354" i="16"/>
  <c r="AA469" i="16"/>
  <c r="Y390" i="16"/>
  <c r="AA520" i="16"/>
  <c r="Y339" i="16"/>
  <c r="AA438" i="16"/>
  <c r="AA187" i="16"/>
  <c r="AA56" i="16"/>
  <c r="AA526" i="16"/>
  <c r="Y283" i="16"/>
  <c r="AA283" i="16" s="1"/>
  <c r="Y490" i="16"/>
  <c r="AA490" i="16" s="1"/>
  <c r="Y430" i="16"/>
  <c r="AA430" i="16" s="1"/>
  <c r="Y485" i="16"/>
  <c r="Y481" i="16"/>
  <c r="Y6" i="16"/>
  <c r="Y97" i="16"/>
  <c r="Y328" i="16"/>
  <c r="Y511" i="16"/>
  <c r="Y98" i="16"/>
  <c r="Y87" i="16"/>
  <c r="Y541" i="16"/>
  <c r="Y489" i="16"/>
  <c r="Y303" i="16"/>
  <c r="Y186" i="16"/>
  <c r="Y309" i="16"/>
  <c r="Y58" i="16"/>
  <c r="Y291" i="16"/>
  <c r="Y159" i="16"/>
  <c r="Y337" i="16"/>
  <c r="Y439" i="16"/>
  <c r="Y341" i="16"/>
  <c r="Y518" i="16"/>
  <c r="Y456" i="16"/>
  <c r="Y521" i="16"/>
  <c r="Y392" i="16"/>
  <c r="Y205" i="16"/>
  <c r="Y64" i="16"/>
  <c r="Y248" i="16"/>
  <c r="Y355" i="16"/>
  <c r="Y251" i="16"/>
  <c r="Y260" i="16"/>
  <c r="Y143" i="16"/>
  <c r="Y263" i="16"/>
  <c r="Y40" i="16"/>
  <c r="Y393" i="16"/>
  <c r="Y284" i="16"/>
  <c r="Y410" i="16"/>
  <c r="Y505" i="16"/>
  <c r="Y413" i="16"/>
  <c r="Y164" i="16"/>
  <c r="Y48" i="16"/>
  <c r="Y167" i="16"/>
  <c r="Y4" i="16"/>
  <c r="Y132" i="16"/>
  <c r="Y27" i="16"/>
  <c r="Y192" i="16"/>
  <c r="Y335" i="16"/>
  <c r="Y199" i="16"/>
  <c r="Y506" i="16"/>
  <c r="Y426" i="16"/>
  <c r="Y509" i="16"/>
  <c r="Y315" i="16"/>
  <c r="Y123" i="16"/>
  <c r="Y21" i="16"/>
  <c r="Y104" i="16"/>
  <c r="Y245" i="16"/>
  <c r="Y110" i="16"/>
  <c r="Y215" i="16"/>
  <c r="Y94" i="16"/>
  <c r="Y221" i="16"/>
  <c r="Y10" i="16"/>
  <c r="Y360" i="16"/>
  <c r="Y242" i="16"/>
  <c r="Y374" i="16"/>
  <c r="Y475" i="16"/>
  <c r="Y377" i="16"/>
  <c r="Y142" i="16"/>
  <c r="Y36" i="16"/>
  <c r="Y147" i="16"/>
  <c r="Y14" i="16"/>
  <c r="Y270" i="16"/>
  <c r="Y329" i="16"/>
  <c r="Y406" i="16"/>
  <c r="Y368" i="16"/>
  <c r="Y68" i="16"/>
  <c r="Y269" i="16"/>
  <c r="Y226" i="16"/>
  <c r="Y279" i="16"/>
  <c r="Y451" i="16"/>
  <c r="Y407" i="16"/>
  <c r="AA407" i="16" s="1"/>
  <c r="Y483" i="16"/>
  <c r="AA483" i="16" s="1"/>
  <c r="Y348" i="16"/>
  <c r="Y231" i="16"/>
  <c r="AA231" i="16" s="1"/>
  <c r="Y305" i="16"/>
  <c r="AA305" i="16" s="1"/>
  <c r="Y187" i="16"/>
  <c r="Y399" i="16"/>
  <c r="Y158" i="16"/>
  <c r="AA158" i="16" s="1"/>
  <c r="Y294" i="16"/>
  <c r="AA294" i="16" s="1"/>
  <c r="Y161" i="16"/>
  <c r="AA161" i="16" s="1"/>
  <c r="Y340" i="16"/>
  <c r="Y534" i="16"/>
  <c r="AA534" i="16" s="1"/>
  <c r="Y468" i="16"/>
  <c r="AA468" i="16" s="1"/>
  <c r="Y519" i="16"/>
  <c r="AA519" i="16" s="1"/>
  <c r="Y457" i="16"/>
  <c r="Y321" i="16"/>
  <c r="AA321" i="16" s="1"/>
  <c r="Y60" i="16"/>
  <c r="AA60" i="16" s="1"/>
  <c r="Y208" i="16"/>
  <c r="Y65" i="16"/>
  <c r="Y250" i="16"/>
  <c r="AA250" i="16" s="1"/>
  <c r="Y311" i="16"/>
  <c r="AA311" i="16" s="1"/>
  <c r="Y178" i="16"/>
  <c r="Y261" i="16"/>
  <c r="Y145" i="16"/>
  <c r="AA145" i="16" s="1"/>
  <c r="Y477" i="16"/>
  <c r="AA477" i="16" s="1"/>
  <c r="Y278" i="16"/>
  <c r="AA278" i="16" s="1"/>
  <c r="Y395" i="16"/>
  <c r="Y287" i="16"/>
  <c r="AA287" i="16" s="1"/>
  <c r="Y412" i="16"/>
  <c r="AA412" i="16" s="1"/>
  <c r="Y228" i="16"/>
  <c r="AA228" i="16" s="1"/>
  <c r="Y91" i="16"/>
  <c r="Y165" i="16"/>
  <c r="AA165" i="16" s="1"/>
  <c r="Y49" i="16"/>
  <c r="AA49" i="16" s="1"/>
  <c r="Y273" i="16"/>
  <c r="Y26" i="16"/>
  <c r="Y133" i="16"/>
  <c r="AA133" i="16" s="1"/>
  <c r="Y29" i="16"/>
  <c r="AA29" i="16" s="1"/>
  <c r="Y198" i="16"/>
  <c r="Y516" i="16"/>
  <c r="Y442" i="16"/>
  <c r="AA442" i="16" s="1"/>
  <c r="Y507" i="16"/>
  <c r="AA507" i="16" s="1"/>
  <c r="Y427" i="16"/>
  <c r="AA427" i="16" s="1"/>
  <c r="Y213" i="16"/>
  <c r="Y20" i="16"/>
  <c r="AA20" i="16" s="1"/>
  <c r="Y124" i="16"/>
  <c r="AA124" i="16" s="1"/>
  <c r="Y23" i="16"/>
  <c r="AA23" i="16" s="1"/>
  <c r="Y107" i="16"/>
  <c r="Y258" i="16"/>
  <c r="AA258" i="16" s="1"/>
  <c r="Y118" i="16"/>
  <c r="AA118" i="16" s="1"/>
  <c r="Y486" i="16"/>
  <c r="Y487" i="16"/>
  <c r="AA487" i="16" s="1"/>
  <c r="Y295" i="16"/>
  <c r="Y338" i="16"/>
  <c r="AA338" i="16" s="1"/>
  <c r="Y529" i="16"/>
  <c r="Y61" i="16"/>
  <c r="Y184" i="16"/>
  <c r="Y288" i="16"/>
  <c r="Y493" i="16"/>
  <c r="Y531" i="16"/>
  <c r="Y66" i="16"/>
  <c r="Y253" i="16"/>
  <c r="Y134" i="16"/>
  <c r="Y384" i="16"/>
  <c r="Y362" i="16"/>
  <c r="Y15" i="16"/>
  <c r="Y379" i="16"/>
  <c r="Y383" i="16"/>
  <c r="Y538" i="16"/>
  <c r="Y461" i="16"/>
  <c r="Y312" i="16"/>
  <c r="Y296" i="16"/>
  <c r="Y532" i="16"/>
  <c r="Y191" i="16"/>
  <c r="Y352" i="16"/>
  <c r="Y265" i="16"/>
  <c r="Y47" i="16"/>
  <c r="Y155" i="16"/>
  <c r="Y513" i="16"/>
  <c r="Y220" i="16"/>
  <c r="Y223" i="16"/>
  <c r="Y359" i="16"/>
  <c r="Y30" i="16"/>
  <c r="Y388" i="16"/>
  <c r="Y420" i="16"/>
  <c r="Y24" i="16"/>
  <c r="Y73" i="16"/>
  <c r="Y127" i="16"/>
  <c r="Y83" i="16"/>
  <c r="Y528" i="16"/>
  <c r="AA528" i="16" s="1"/>
  <c r="Y266" i="16"/>
  <c r="Y331" i="16"/>
  <c r="Y514" i="16"/>
  <c r="Y445" i="16"/>
  <c r="Y119" i="16"/>
  <c r="Y92" i="16"/>
  <c r="Y404" i="16"/>
  <c r="Y201" i="16"/>
  <c r="Y57" i="16"/>
  <c r="Y230" i="16"/>
  <c r="Y349" i="16"/>
  <c r="Y233" i="16"/>
  <c r="Y398" i="16"/>
  <c r="Y300" i="16"/>
  <c r="Y401" i="16"/>
  <c r="Y160" i="16"/>
  <c r="Y498" i="16"/>
  <c r="Y391" i="16"/>
  <c r="Y464" i="16"/>
  <c r="Y535" i="16"/>
  <c r="Y471" i="16"/>
  <c r="Y320" i="16"/>
  <c r="Y210" i="16"/>
  <c r="Y323" i="16"/>
  <c r="Y62" i="16"/>
  <c r="Y122" i="16"/>
  <c r="Y39" i="16"/>
  <c r="Y176" i="16"/>
  <c r="Y313" i="16"/>
  <c r="Y179" i="16"/>
  <c r="Y476" i="16"/>
  <c r="Y372" i="16"/>
  <c r="Y479" i="16"/>
  <c r="Y281" i="16"/>
  <c r="Y72" i="16"/>
  <c r="Y3" i="16"/>
  <c r="Y86" i="16"/>
  <c r="Y229" i="16"/>
  <c r="Y93" i="16"/>
  <c r="Y272" i="16"/>
  <c r="Y156" i="16"/>
  <c r="Y275" i="16"/>
  <c r="Y28" i="16"/>
  <c r="Y424" i="16"/>
  <c r="Y316" i="16"/>
  <c r="Y440" i="16"/>
  <c r="Y517" i="16"/>
  <c r="Y443" i="16"/>
  <c r="Y212" i="16"/>
  <c r="Y102" i="16"/>
  <c r="Y216" i="16"/>
  <c r="Y22" i="16"/>
  <c r="Y78" i="16"/>
  <c r="Y9" i="16"/>
  <c r="Y108" i="16"/>
  <c r="Y259" i="16"/>
  <c r="Y120" i="16"/>
  <c r="Y446" i="16"/>
  <c r="Y366" i="16"/>
  <c r="Y449" i="16"/>
  <c r="Y239" i="16"/>
  <c r="Y84" i="16"/>
  <c r="Y13" i="16"/>
  <c r="Y50" i="16"/>
  <c r="Y175" i="16"/>
  <c r="Y53" i="16"/>
  <c r="Y139" i="16"/>
  <c r="Y433" i="16"/>
  <c r="Y149" i="16"/>
  <c r="Y429" i="16"/>
  <c r="Y524" i="16"/>
  <c r="Y327" i="16"/>
  <c r="Y466" i="16"/>
  <c r="Y459" i="16"/>
  <c r="AA459" i="16" s="1"/>
  <c r="Y148" i="16"/>
  <c r="AA148" i="16" s="1"/>
  <c r="Y402" i="16"/>
  <c r="AA402" i="16" s="1"/>
  <c r="Y408" i="16"/>
  <c r="Y491" i="16"/>
  <c r="Y193" i="16"/>
  <c r="Y435" i="16"/>
  <c r="Y299" i="16"/>
  <c r="Y452" i="16"/>
  <c r="Y473" i="16"/>
  <c r="Y325" i="16"/>
  <c r="Y42" i="16"/>
  <c r="Y304" i="16"/>
  <c r="Y290" i="16"/>
  <c r="Y415" i="16"/>
  <c r="Y169" i="16"/>
  <c r="Y31" i="16"/>
  <c r="Y365" i="16"/>
  <c r="Y172" i="16"/>
  <c r="Y293" i="16"/>
  <c r="Y140" i="16"/>
  <c r="Y289" i="16"/>
  <c r="Y488" i="16"/>
  <c r="Y345" i="16"/>
  <c r="Y277" i="16"/>
  <c r="Y436" i="16"/>
  <c r="Y497" i="16"/>
  <c r="Y197" i="16"/>
  <c r="Y106" i="16"/>
  <c r="Y185" i="16"/>
  <c r="Y502" i="16"/>
  <c r="Y44" i="16"/>
  <c r="Y318" i="16"/>
  <c r="Y238" i="16"/>
  <c r="Y256" i="16"/>
  <c r="Y356" i="16"/>
  <c r="Y380" i="16"/>
  <c r="Y35" i="16"/>
  <c r="Y280" i="16"/>
  <c r="Y527" i="16"/>
  <c r="Y209" i="16"/>
  <c r="Y423" i="16"/>
  <c r="Y240" i="16"/>
  <c r="Y77" i="16"/>
  <c r="Y80" i="16"/>
  <c r="Y55" i="16"/>
  <c r="AA150" i="16"/>
  <c r="Y54" i="16"/>
  <c r="AA54" i="16" s="1"/>
  <c r="Y539" i="16"/>
  <c r="AA539" i="16" s="1"/>
  <c r="AA34" i="16"/>
  <c r="AA81" i="16"/>
  <c r="AA357" i="16"/>
  <c r="AA450" i="16"/>
  <c r="AA257" i="16"/>
  <c r="AA254" i="16"/>
  <c r="AA25" i="16"/>
  <c r="AA100" i="16"/>
  <c r="AA422" i="16"/>
  <c r="AA515" i="16"/>
  <c r="AA417" i="16"/>
  <c r="AA33" i="16"/>
  <c r="AA154" i="16"/>
  <c r="AA46" i="16"/>
  <c r="AA95" i="16"/>
  <c r="AA69" i="16"/>
  <c r="AA385" i="16"/>
  <c r="AA308" i="16"/>
  <c r="Y494" i="16"/>
  <c r="Y333" i="16"/>
  <c r="Y336" i="16"/>
  <c r="AA336" i="16" s="1"/>
  <c r="Y267" i="16"/>
  <c r="AA267" i="16" s="1"/>
  <c r="Y17" i="16"/>
  <c r="AA17" i="16" s="1"/>
  <c r="Y82" i="16"/>
  <c r="AA82" i="16" s="1"/>
  <c r="Y32" i="16"/>
  <c r="AA32" i="16" s="1"/>
  <c r="Y150" i="16"/>
  <c r="Y363" i="16"/>
  <c r="AA363" i="16" s="1"/>
  <c r="Y470" i="16"/>
  <c r="AA470" i="16" s="1"/>
  <c r="Y378" i="16"/>
  <c r="AA378" i="16" s="1"/>
  <c r="Y465" i="16"/>
  <c r="AA465" i="16" s="1"/>
  <c r="Y358" i="16"/>
  <c r="AA358" i="16" s="1"/>
  <c r="Y19" i="16"/>
  <c r="AA19" i="16" s="1"/>
  <c r="Y76" i="16"/>
  <c r="AA76" i="16" s="1"/>
  <c r="Y88" i="16"/>
  <c r="AA88" i="16" s="1"/>
  <c r="Y222" i="16"/>
  <c r="AA222" i="16" s="1"/>
  <c r="Y99" i="16"/>
  <c r="AA99" i="16" s="1"/>
  <c r="Y241" i="16"/>
  <c r="AA241" i="16" s="1"/>
  <c r="Y115" i="16"/>
  <c r="AA115" i="16" s="1"/>
  <c r="Y237" i="16"/>
  <c r="AA237" i="16" s="1"/>
  <c r="Y116" i="16"/>
  <c r="AA116" i="16" s="1"/>
  <c r="Y319" i="16"/>
  <c r="AA319" i="16" s="1"/>
  <c r="Y418" i="16"/>
  <c r="AA418" i="16" s="1"/>
  <c r="Y421" i="16"/>
  <c r="AA421" i="16" s="1"/>
  <c r="Y510" i="16"/>
  <c r="AA510" i="16" s="1"/>
  <c r="Y152" i="16"/>
  <c r="AA152" i="16" s="1"/>
  <c r="Y330" i="16"/>
  <c r="AA330" i="16" s="1"/>
  <c r="Y207" i="16"/>
  <c r="AA207" i="16" s="1"/>
  <c r="Y326" i="16"/>
  <c r="AA326" i="16" s="1"/>
  <c r="Y130" i="16"/>
  <c r="AA130" i="16" s="1"/>
  <c r="Y7" i="16"/>
  <c r="AA7" i="16" s="1"/>
  <c r="Y70" i="16"/>
  <c r="AA70" i="16" s="1"/>
  <c r="Y45" i="16"/>
  <c r="AA45" i="16" s="1"/>
  <c r="Y168" i="16"/>
  <c r="AA168" i="16" s="1"/>
  <c r="Y369" i="16"/>
  <c r="AA369" i="16" s="1"/>
  <c r="Y503" i="16"/>
  <c r="AA503" i="16" s="1"/>
  <c r="Y414" i="16"/>
  <c r="AA414" i="16" s="1"/>
  <c r="Y500" i="16"/>
  <c r="AA500" i="16" s="1"/>
  <c r="Y387" i="16"/>
  <c r="AA387" i="16" s="1"/>
  <c r="Y43" i="16"/>
  <c r="AA43" i="16" s="1"/>
  <c r="Y111" i="16"/>
  <c r="AA111" i="16" s="1"/>
  <c r="Y135" i="16"/>
  <c r="AA135" i="16" s="1"/>
  <c r="Y264" i="16"/>
  <c r="AA264" i="16" s="1"/>
  <c r="Y202" i="16"/>
  <c r="AA202" i="16" s="1"/>
  <c r="Y353" i="16"/>
  <c r="AA353" i="16" s="1"/>
  <c r="Y252" i="16"/>
  <c r="AA252" i="16" s="1"/>
  <c r="Y350" i="16"/>
  <c r="AA350" i="16" s="1"/>
  <c r="Y196" i="16"/>
  <c r="AA196" i="16" s="1"/>
  <c r="Y397" i="16"/>
  <c r="AA397" i="16" s="1"/>
  <c r="Y496" i="16"/>
  <c r="AA496" i="16" s="1"/>
  <c r="Y453" i="16"/>
  <c r="AA453" i="16" s="1"/>
  <c r="Y522" i="16"/>
  <c r="AA522" i="16" s="1"/>
  <c r="Y297" i="16"/>
  <c r="AA297" i="16" s="1"/>
  <c r="Y437" i="16"/>
  <c r="AA437" i="16" s="1"/>
  <c r="Y342" i="16"/>
  <c r="AA342" i="16" s="1"/>
  <c r="Y434" i="16"/>
  <c r="AA434" i="16" s="1"/>
  <c r="Y285" i="16"/>
  <c r="AA285" i="16" s="1"/>
  <c r="Y63" i="16"/>
  <c r="AA63" i="16" s="1"/>
  <c r="Y189" i="16"/>
  <c r="AA189" i="16" s="1"/>
  <c r="Y182" i="16"/>
  <c r="AA182" i="16" s="1"/>
  <c r="Y310" i="16"/>
  <c r="AA310" i="16" s="1"/>
  <c r="Y460" i="16"/>
  <c r="AA460" i="16" s="1"/>
  <c r="AA536" i="16"/>
  <c r="AA151" i="16"/>
  <c r="AA286" i="16"/>
  <c r="Y153" i="16"/>
  <c r="AA153" i="16" s="1"/>
  <c r="AA467" i="16"/>
  <c r="AA255" i="16"/>
  <c r="AA101" i="16"/>
  <c r="AA114" i="16"/>
  <c r="AA416" i="16"/>
  <c r="Y128" i="16"/>
  <c r="AA128" i="16" s="1"/>
  <c r="Y225" i="16"/>
  <c r="AA225" i="16" s="1"/>
  <c r="Y389" i="16"/>
  <c r="AA389" i="16" s="1"/>
  <c r="Y137" i="16"/>
  <c r="AA137" i="16" s="1"/>
  <c r="Y306" i="16"/>
  <c r="AA306" i="16" s="1"/>
  <c r="Y200" i="16"/>
  <c r="AA200" i="16" s="1"/>
  <c r="Y455" i="16"/>
  <c r="AA455" i="16" s="1"/>
  <c r="Y396" i="16"/>
  <c r="AA396" i="16" s="1"/>
  <c r="Y405" i="16"/>
  <c r="AA405" i="16" s="1"/>
  <c r="Y235" i="16"/>
  <c r="AA235" i="16" s="1"/>
  <c r="Y180" i="16"/>
  <c r="AA180" i="16" s="1"/>
  <c r="Y537" i="16"/>
  <c r="AA537" i="16" s="1"/>
  <c r="Y484" i="16"/>
  <c r="AA484" i="16" s="1"/>
  <c r="AA266" i="16"/>
  <c r="Y492" i="16"/>
  <c r="Y332" i="16"/>
  <c r="AA332" i="16" s="1"/>
  <c r="Y51" i="16"/>
  <c r="AA51" i="16" s="1"/>
  <c r="Y16" i="16"/>
  <c r="AA16" i="16" s="1"/>
  <c r="Y85" i="16"/>
  <c r="AA85" i="16" s="1"/>
  <c r="Y11" i="16"/>
  <c r="AA11" i="16" s="1"/>
  <c r="Y146" i="16"/>
  <c r="AA146" i="16" s="1"/>
  <c r="Y367" i="16"/>
  <c r="AA367" i="16" s="1"/>
  <c r="Y448" i="16"/>
  <c r="AA448" i="16" s="1"/>
  <c r="Y375" i="16"/>
  <c r="AA375" i="16" s="1"/>
  <c r="Y474" i="16"/>
  <c r="AA474" i="16" s="1"/>
  <c r="Y112" i="16"/>
  <c r="AA112" i="16" s="1"/>
  <c r="Y12" i="16"/>
  <c r="AA12" i="16" s="1"/>
  <c r="Y79" i="16"/>
  <c r="AA79" i="16" s="1"/>
  <c r="AA8" i="16"/>
  <c r="AA107" i="16"/>
  <c r="Y214" i="16"/>
  <c r="AA214" i="16" s="1"/>
  <c r="AA105" i="16"/>
  <c r="AA213" i="16"/>
  <c r="Y317" i="16"/>
  <c r="AA317" i="16" s="1"/>
  <c r="AA425" i="16"/>
  <c r="AA516" i="16"/>
  <c r="Y157" i="16"/>
  <c r="AA157" i="16" s="1"/>
  <c r="AA274" i="16"/>
  <c r="AA26" i="16"/>
  <c r="Y89" i="16"/>
  <c r="AA89" i="16" s="1"/>
  <c r="AA5" i="16"/>
  <c r="AA91" i="16"/>
  <c r="Y166" i="16"/>
  <c r="AA166" i="16" s="1"/>
  <c r="AA373" i="16"/>
  <c r="AA395" i="16"/>
  <c r="Y504" i="16"/>
  <c r="AA504" i="16" s="1"/>
  <c r="AA177" i="16"/>
  <c r="AA261" i="16"/>
  <c r="Y38" i="16"/>
  <c r="AA38" i="16" s="1"/>
  <c r="AA262" i="16"/>
  <c r="AA65" i="16"/>
  <c r="Y249" i="16"/>
  <c r="AA249" i="16" s="1"/>
  <c r="AA354" i="16"/>
  <c r="AA457" i="16"/>
  <c r="Y499" i="16"/>
  <c r="AA499" i="16" s="1"/>
  <c r="AA390" i="16"/>
  <c r="AA340" i="16"/>
  <c r="Y400" i="16"/>
  <c r="AA400" i="16" s="1"/>
  <c r="AA339" i="16"/>
  <c r="AA399" i="16"/>
  <c r="Y59" i="16"/>
  <c r="AA59" i="16" s="1"/>
  <c r="AA203" i="16"/>
  <c r="AA348" i="16"/>
  <c r="Y463" i="16"/>
  <c r="AA463" i="16" s="1"/>
  <c r="AA295" i="16"/>
  <c r="AA466" i="16"/>
  <c r="AA327" i="16"/>
  <c r="AA149" i="16"/>
  <c r="Z14" i="16"/>
  <c r="AA14" i="16" s="1"/>
  <c r="Z147" i="16"/>
  <c r="AA147" i="16" s="1"/>
  <c r="Z36" i="16"/>
  <c r="AA36" i="16" s="1"/>
  <c r="Z142" i="16"/>
  <c r="AA142" i="16" s="1"/>
  <c r="Z377" i="16"/>
  <c r="AA377" i="16" s="1"/>
  <c r="Z475" i="16"/>
  <c r="AA475" i="16" s="1"/>
  <c r="Z374" i="16"/>
  <c r="AA374" i="16" s="1"/>
  <c r="Z242" i="16"/>
  <c r="AA242" i="16" s="1"/>
  <c r="Z360" i="16"/>
  <c r="AA360" i="16" s="1"/>
  <c r="Z10" i="16"/>
  <c r="AA10" i="16" s="1"/>
  <c r="Z221" i="16"/>
  <c r="AA221" i="16" s="1"/>
  <c r="Z94" i="16"/>
  <c r="AA94" i="16" s="1"/>
  <c r="Z215" i="16"/>
  <c r="AA215" i="16" s="1"/>
  <c r="Z110" i="16"/>
  <c r="AA110" i="16" s="1"/>
  <c r="Z245" i="16"/>
  <c r="AA245" i="16" s="1"/>
  <c r="Z104" i="16"/>
  <c r="AA104" i="16" s="1"/>
  <c r="Z21" i="16"/>
  <c r="AA21" i="16" s="1"/>
  <c r="Z123" i="16"/>
  <c r="AA123" i="16" s="1"/>
  <c r="Z315" i="16"/>
  <c r="AA315" i="16" s="1"/>
  <c r="Z509" i="16"/>
  <c r="AA509" i="16" s="1"/>
  <c r="Z426" i="16"/>
  <c r="AA426" i="16" s="1"/>
  <c r="Z506" i="16"/>
  <c r="AA506" i="16" s="1"/>
  <c r="Z199" i="16"/>
  <c r="AA199" i="16" s="1"/>
  <c r="Z335" i="16"/>
  <c r="AA335" i="16" s="1"/>
  <c r="Z192" i="16"/>
  <c r="AA192" i="16" s="1"/>
  <c r="Z27" i="16"/>
  <c r="AA27" i="16" s="1"/>
  <c r="Z132" i="16"/>
  <c r="AA132" i="16" s="1"/>
  <c r="Z4" i="16"/>
  <c r="AA4" i="16" s="1"/>
  <c r="Z167" i="16"/>
  <c r="AA167" i="16" s="1"/>
  <c r="Z48" i="16"/>
  <c r="AA48" i="16" s="1"/>
  <c r="Z164" i="16"/>
  <c r="AA164" i="16" s="1"/>
  <c r="Z413" i="16"/>
  <c r="AA413" i="16" s="1"/>
  <c r="Z505" i="16"/>
  <c r="AA505" i="16" s="1"/>
  <c r="Z410" i="16"/>
  <c r="AA410" i="16" s="1"/>
  <c r="Z284" i="16"/>
  <c r="AA284" i="16" s="1"/>
  <c r="Z393" i="16"/>
  <c r="AA393" i="16" s="1"/>
  <c r="Z40" i="16"/>
  <c r="AA40" i="16" s="1"/>
  <c r="Z263" i="16"/>
  <c r="AA263" i="16" s="1"/>
  <c r="Z143" i="16"/>
  <c r="AA143" i="16" s="1"/>
  <c r="Z260" i="16"/>
  <c r="AA260" i="16" s="1"/>
  <c r="Z251" i="16"/>
  <c r="AA251" i="16" s="1"/>
  <c r="Z355" i="16"/>
  <c r="AA355" i="16" s="1"/>
  <c r="Z248" i="16"/>
  <c r="AA248" i="16" s="1"/>
  <c r="Z64" i="16"/>
  <c r="AA64" i="16" s="1"/>
  <c r="Z205" i="16"/>
  <c r="AA205" i="16" s="1"/>
  <c r="Z392" i="16"/>
  <c r="AA392" i="16" s="1"/>
  <c r="Z521" i="16"/>
  <c r="AA521" i="16" s="1"/>
  <c r="Z456" i="16"/>
  <c r="AA456" i="16" s="1"/>
  <c r="Z518" i="16"/>
  <c r="AA518" i="16" s="1"/>
  <c r="Z341" i="16"/>
  <c r="AA341" i="16" s="1"/>
  <c r="Z439" i="16"/>
  <c r="AA439" i="16" s="1"/>
  <c r="Z337" i="16"/>
  <c r="AA337" i="16" s="1"/>
  <c r="Z159" i="16"/>
  <c r="AA159" i="16" s="1"/>
  <c r="Z291" i="16"/>
  <c r="AA291" i="16" s="1"/>
  <c r="Z58" i="16"/>
  <c r="AA58" i="16" s="1"/>
  <c r="Z309" i="16"/>
  <c r="AA309" i="16" s="1"/>
  <c r="Z186" i="16"/>
  <c r="AA186" i="16" s="1"/>
  <c r="Z303" i="16"/>
  <c r="AA303" i="16" s="1"/>
  <c r="Z489" i="16"/>
  <c r="AA489" i="16" s="1"/>
  <c r="Z541" i="16"/>
  <c r="AA541" i="16" s="1"/>
  <c r="Z406" i="16"/>
  <c r="AA406" i="16" s="1"/>
  <c r="Z140" i="16"/>
  <c r="AA140" i="16" s="1"/>
  <c r="Z293" i="16"/>
  <c r="AA293" i="16" s="1"/>
  <c r="Z92" i="16"/>
  <c r="AA92" i="16" s="1"/>
  <c r="Z119" i="16"/>
  <c r="AA119" i="16" s="1"/>
  <c r="Z445" i="16"/>
  <c r="AA445" i="16" s="1"/>
  <c r="Z514" i="16"/>
  <c r="AA514" i="16" s="1"/>
  <c r="Z388" i="16"/>
  <c r="AA388" i="16" s="1"/>
  <c r="Z540" i="16"/>
  <c r="AA540" i="16" s="1"/>
  <c r="Z141" i="16"/>
  <c r="AA141" i="16" s="1"/>
  <c r="Z138" i="16"/>
  <c r="AA138" i="16" s="1"/>
  <c r="Z55" i="16"/>
  <c r="AA55" i="16" s="1"/>
  <c r="Z80" i="16"/>
  <c r="AA80" i="16" s="1"/>
  <c r="Z77" i="16"/>
  <c r="AA77" i="16" s="1"/>
  <c r="Z240" i="16"/>
  <c r="AA240" i="16" s="1"/>
  <c r="Z423" i="16"/>
  <c r="AA423" i="16" s="1"/>
  <c r="Z209" i="16"/>
  <c r="AA209" i="16" s="1"/>
  <c r="Z35" i="16"/>
  <c r="AA35" i="16" s="1"/>
  <c r="Z380" i="16"/>
  <c r="AA380" i="16" s="1"/>
  <c r="Z356" i="16"/>
  <c r="AA356" i="16" s="1"/>
  <c r="Z256" i="16"/>
  <c r="Z238" i="16"/>
  <c r="AA238" i="16" s="1"/>
  <c r="Z318" i="16"/>
  <c r="AA318" i="16" s="1"/>
  <c r="Z44" i="16"/>
  <c r="AA44" i="16" s="1"/>
  <c r="Z502" i="16"/>
  <c r="Z185" i="16"/>
  <c r="AA185" i="16" s="1"/>
  <c r="Z106" i="16"/>
  <c r="AA106" i="16" s="1"/>
  <c r="Z197" i="16"/>
  <c r="AA197" i="16" s="1"/>
  <c r="Z497" i="16"/>
  <c r="Z436" i="16"/>
  <c r="AA436" i="16" s="1"/>
  <c r="Z277" i="16"/>
  <c r="AA277" i="16" s="1"/>
  <c r="Z345" i="16"/>
  <c r="AA345" i="16" s="1"/>
  <c r="Z488" i="16"/>
  <c r="Z289" i="16"/>
  <c r="AA289" i="16" s="1"/>
  <c r="Z527" i="16"/>
  <c r="AA527" i="16" s="1"/>
  <c r="Z524" i="16"/>
  <c r="AA524" i="16" s="1"/>
  <c r="Z433" i="16"/>
  <c r="Z139" i="16"/>
  <c r="AA139" i="16" s="1"/>
  <c r="Z172" i="16"/>
  <c r="AA172" i="16" s="1"/>
  <c r="Z365" i="16"/>
  <c r="AA365" i="16" s="1"/>
  <c r="Z31" i="16"/>
  <c r="AA31" i="16" s="1"/>
  <c r="Z169" i="16"/>
  <c r="AA169" i="16" s="1"/>
  <c r="Z415" i="16"/>
  <c r="AA415" i="16" s="1"/>
  <c r="Z290" i="16"/>
  <c r="AA290" i="16" s="1"/>
  <c r="Z304" i="16"/>
  <c r="AA304" i="16" s="1"/>
  <c r="Z42" i="16"/>
  <c r="AA42" i="16" s="1"/>
  <c r="Z325" i="16"/>
  <c r="AA325" i="16" s="1"/>
  <c r="Z473" i="16"/>
  <c r="AA473" i="16" s="1"/>
  <c r="Z452" i="16"/>
  <c r="AA452" i="16" s="1"/>
  <c r="Z299" i="16"/>
  <c r="AA299" i="16" s="1"/>
  <c r="Z435" i="16"/>
  <c r="AA435" i="16" s="1"/>
  <c r="Z193" i="16"/>
  <c r="AA193" i="16" s="1"/>
  <c r="Z491" i="16"/>
  <c r="AA491" i="16" s="1"/>
  <c r="Z408" i="16"/>
  <c r="AA408" i="16" s="1"/>
  <c r="Z280" i="16"/>
  <c r="AA280" i="16" s="1"/>
  <c r="AA494" i="16"/>
  <c r="AA525" i="16"/>
  <c r="AA381" i="16"/>
  <c r="AA432" i="16"/>
  <c r="AA451" i="16"/>
  <c r="AA279" i="16"/>
  <c r="AA226" i="16"/>
  <c r="Z68" i="16"/>
  <c r="AA68" i="16" s="1"/>
  <c r="Z368" i="16"/>
  <c r="AA368" i="16" s="1"/>
  <c r="Z269" i="16"/>
  <c r="AA269" i="16" s="1"/>
  <c r="Z53" i="16"/>
  <c r="AA53" i="16" s="1"/>
  <c r="Z175" i="16"/>
  <c r="AA175" i="16" s="1"/>
  <c r="Z50" i="16"/>
  <c r="Z13" i="16"/>
  <c r="AA13" i="16" s="1"/>
  <c r="Z84" i="16"/>
  <c r="AA84" i="16" s="1"/>
  <c r="Z239" i="16"/>
  <c r="AA239" i="16" s="1"/>
  <c r="Z449" i="16"/>
  <c r="Z366" i="16"/>
  <c r="AA366" i="16" s="1"/>
  <c r="Z446" i="16"/>
  <c r="AA446" i="16" s="1"/>
  <c r="Z120" i="16"/>
  <c r="AA120" i="16" s="1"/>
  <c r="Z259" i="16"/>
  <c r="AA259" i="16" s="1"/>
  <c r="Z108" i="16"/>
  <c r="AA108" i="16" s="1"/>
  <c r="Z9" i="16"/>
  <c r="AA9" i="16" s="1"/>
  <c r="Z78" i="16"/>
  <c r="AA78" i="16" s="1"/>
  <c r="Z22" i="16"/>
  <c r="AA22" i="16" s="1"/>
  <c r="Z216" i="16"/>
  <c r="AA216" i="16" s="1"/>
  <c r="Z102" i="16"/>
  <c r="AA102" i="16" s="1"/>
  <c r="Z212" i="16"/>
  <c r="AA212" i="16" s="1"/>
  <c r="Z443" i="16"/>
  <c r="AA443" i="16" s="1"/>
  <c r="Z517" i="16"/>
  <c r="AA517" i="16" s="1"/>
  <c r="Z440" i="16"/>
  <c r="AA440" i="16" s="1"/>
  <c r="Z316" i="16"/>
  <c r="AA316" i="16" s="1"/>
  <c r="Z424" i="16"/>
  <c r="AA424" i="16" s="1"/>
  <c r="Z28" i="16"/>
  <c r="AA28" i="16" s="1"/>
  <c r="Z275" i="16"/>
  <c r="AA275" i="16" s="1"/>
  <c r="Z156" i="16"/>
  <c r="AA156" i="16" s="1"/>
  <c r="Z272" i="16"/>
  <c r="AA272" i="16" s="1"/>
  <c r="Z93" i="16"/>
  <c r="AA93" i="16" s="1"/>
  <c r="Z229" i="16"/>
  <c r="AA229" i="16" s="1"/>
  <c r="Z86" i="16"/>
  <c r="AA86" i="16" s="1"/>
  <c r="Z3" i="16"/>
  <c r="AA3" i="16" s="1"/>
  <c r="Z72" i="16"/>
  <c r="AA72" i="16" s="1"/>
  <c r="Z281" i="16"/>
  <c r="AA281" i="16" s="1"/>
  <c r="Z479" i="16"/>
  <c r="AA479" i="16" s="1"/>
  <c r="Z372" i="16"/>
  <c r="AA372" i="16" s="1"/>
  <c r="Z476" i="16"/>
  <c r="AA476" i="16" s="1"/>
  <c r="Z179" i="16"/>
  <c r="AA179" i="16" s="1"/>
  <c r="Z313" i="16"/>
  <c r="AA313" i="16" s="1"/>
  <c r="Z176" i="16"/>
  <c r="AA176" i="16" s="1"/>
  <c r="Z39" i="16"/>
  <c r="AA39" i="16" s="1"/>
  <c r="Z122" i="16"/>
  <c r="AA122" i="16" s="1"/>
  <c r="Z62" i="16"/>
  <c r="AA62" i="16" s="1"/>
  <c r="Z323" i="16"/>
  <c r="AA323" i="16" s="1"/>
  <c r="Z210" i="16"/>
  <c r="AA210" i="16" s="1"/>
  <c r="Z320" i="16"/>
  <c r="AA320" i="16" s="1"/>
  <c r="Z471" i="16"/>
  <c r="AA471" i="16" s="1"/>
  <c r="Z535" i="16"/>
  <c r="AA535" i="16" s="1"/>
  <c r="Z464" i="16"/>
  <c r="AA464" i="16" s="1"/>
  <c r="Z391" i="16"/>
  <c r="AA391" i="16" s="1"/>
  <c r="Z498" i="16"/>
  <c r="AA498" i="16" s="1"/>
  <c r="Z160" i="16"/>
  <c r="AA160" i="16" s="1"/>
  <c r="Z401" i="16"/>
  <c r="AA401" i="16" s="1"/>
  <c r="Z300" i="16"/>
  <c r="AA300" i="16" s="1"/>
  <c r="Z398" i="16"/>
  <c r="AA398" i="16" s="1"/>
  <c r="Z233" i="16"/>
  <c r="AA233" i="16" s="1"/>
  <c r="Z349" i="16"/>
  <c r="AA349" i="16" s="1"/>
  <c r="Z230" i="16"/>
  <c r="AA230" i="16" s="1"/>
  <c r="Z57" i="16"/>
  <c r="AA57" i="16" s="1"/>
  <c r="Z201" i="16"/>
  <c r="AA201" i="16" s="1"/>
  <c r="Z404" i="16"/>
  <c r="AA404" i="16" s="1"/>
  <c r="Z482" i="16"/>
  <c r="AA482" i="16" s="1"/>
  <c r="Z492" i="16"/>
  <c r="AA492" i="16" s="1"/>
  <c r="Z383" i="16"/>
  <c r="AA383" i="16" s="1"/>
  <c r="Z379" i="16"/>
  <c r="AA379" i="16" s="1"/>
  <c r="Z87" i="16"/>
  <c r="AA87" i="16" s="1"/>
  <c r="Z98" i="16"/>
  <c r="AA98" i="16" s="1"/>
  <c r="Z511" i="16"/>
  <c r="AA511" i="16" s="1"/>
  <c r="Z328" i="16"/>
  <c r="AA328" i="16" s="1"/>
  <c r="Z97" i="16"/>
  <c r="AA97" i="16" s="1"/>
  <c r="Z6" i="16"/>
  <c r="AA6" i="16" s="1"/>
  <c r="Z481" i="16"/>
  <c r="AA481" i="16" s="1"/>
  <c r="Z429" i="16"/>
  <c r="AA429" i="16" s="1"/>
  <c r="AA485" i="16"/>
  <c r="Z331" i="16"/>
  <c r="AA331" i="16" s="1"/>
  <c r="Z271" i="16"/>
  <c r="AA271" i="16" s="1"/>
  <c r="Z382" i="16"/>
  <c r="AA382" i="16" s="1"/>
  <c r="Z83" i="16"/>
  <c r="AA83" i="16" s="1"/>
  <c r="Z127" i="16"/>
  <c r="AA127" i="16" s="1"/>
  <c r="Z73" i="16"/>
  <c r="AA73" i="16" s="1"/>
  <c r="Z24" i="16"/>
  <c r="AA24" i="16" s="1"/>
  <c r="Z420" i="16"/>
  <c r="AA420" i="16" s="1"/>
  <c r="Z30" i="16"/>
  <c r="AA30" i="16" s="1"/>
  <c r="Z359" i="16"/>
  <c r="AA359" i="16" s="1"/>
  <c r="Z223" i="16"/>
  <c r="AA223" i="16" s="1"/>
  <c r="Z220" i="16"/>
  <c r="AA220" i="16" s="1"/>
  <c r="Z513" i="16"/>
  <c r="AA513" i="16" s="1"/>
  <c r="Z155" i="16"/>
  <c r="AA155" i="16" s="1"/>
  <c r="Z47" i="16"/>
  <c r="AA47" i="16" s="1"/>
  <c r="Z265" i="16"/>
  <c r="AA265" i="16" s="1"/>
  <c r="Z352" i="16"/>
  <c r="AA352" i="16" s="1"/>
  <c r="Z191" i="16"/>
  <c r="AA191" i="16" s="1"/>
  <c r="Z532" i="16"/>
  <c r="AA532" i="16" s="1"/>
  <c r="Z296" i="16"/>
  <c r="AA296" i="16" s="1"/>
  <c r="Z312" i="16"/>
  <c r="AA312" i="16" s="1"/>
  <c r="Z461" i="16"/>
  <c r="AA461" i="16" s="1"/>
  <c r="Z538" i="16"/>
  <c r="AA538" i="16" s="1"/>
  <c r="Z462" i="16"/>
  <c r="AA462" i="16" s="1"/>
  <c r="Z333" i="16"/>
  <c r="AA333" i="16" s="1"/>
  <c r="Z329" i="16"/>
  <c r="AA329" i="16" s="1"/>
  <c r="Z270" i="16"/>
  <c r="AA270" i="16" s="1"/>
  <c r="Z15" i="16"/>
  <c r="AA15" i="16" s="1"/>
  <c r="Z362" i="16"/>
  <c r="AA362" i="16" s="1"/>
  <c r="Z384" i="16"/>
  <c r="AA384" i="16" s="1"/>
  <c r="Z134" i="16"/>
  <c r="AA134" i="16" s="1"/>
  <c r="Z253" i="16"/>
  <c r="AA253" i="16" s="1"/>
  <c r="Z66" i="16"/>
  <c r="AA66" i="16" s="1"/>
  <c r="Z531" i="16"/>
  <c r="AA531" i="16" s="1"/>
  <c r="Z493" i="16"/>
  <c r="AA493" i="16" s="1"/>
  <c r="Z288" i="16"/>
  <c r="AA288" i="16" s="1"/>
  <c r="Z184" i="16"/>
  <c r="AA184" i="16" s="1"/>
  <c r="Z61" i="16"/>
  <c r="AA61" i="16" s="1"/>
  <c r="Z529" i="16"/>
  <c r="AA529" i="16" s="1"/>
  <c r="Y349" i="17"/>
  <c r="Y364" i="17"/>
  <c r="Y497" i="17"/>
  <c r="Y169" i="17"/>
  <c r="Y84" i="17"/>
  <c r="Y409" i="17"/>
  <c r="Y529" i="17"/>
  <c r="Y474" i="17"/>
  <c r="Y223" i="17"/>
  <c r="Y295" i="17"/>
  <c r="Y322" i="17"/>
  <c r="Y461" i="17"/>
  <c r="Y41" i="17"/>
  <c r="Y142" i="17"/>
  <c r="Y267" i="17"/>
  <c r="Y242" i="17"/>
  <c r="Y332" i="17"/>
  <c r="Y87" i="17"/>
  <c r="Y62" i="17"/>
  <c r="Y128" i="17"/>
  <c r="Y371" i="17"/>
  <c r="Y273" i="17"/>
  <c r="Y274" i="17"/>
  <c r="Y354" i="17"/>
  <c r="Y495" i="17"/>
  <c r="Y496" i="17"/>
  <c r="Y85" i="17"/>
  <c r="Y176" i="17"/>
  <c r="Y419" i="17"/>
  <c r="Y381" i="17"/>
  <c r="Y396" i="17"/>
  <c r="Y382" i="17"/>
  <c r="Y477" i="17"/>
  <c r="Y475" i="17"/>
  <c r="Y478" i="17"/>
  <c r="Y536" i="17"/>
  <c r="Y534" i="17"/>
  <c r="Y231" i="17"/>
  <c r="Y183" i="17"/>
  <c r="Y204" i="17"/>
  <c r="Y184" i="17"/>
  <c r="Y207" i="17"/>
  <c r="Y193" i="17"/>
  <c r="Y208" i="17"/>
  <c r="Y320" i="17"/>
  <c r="Y318" i="17"/>
  <c r="Y491" i="17"/>
  <c r="Y459" i="17"/>
  <c r="Y468" i="17"/>
  <c r="Y460" i="17"/>
  <c r="Y39" i="17"/>
  <c r="Y31" i="17"/>
  <c r="Y40" i="17"/>
  <c r="Y140" i="17"/>
  <c r="Z140" i="17" s="1"/>
  <c r="Y365" i="17"/>
  <c r="Y348" i="17"/>
  <c r="Y453" i="17"/>
  <c r="Y454" i="17"/>
  <c r="Y510" i="17"/>
  <c r="Y159" i="17"/>
  <c r="Y160" i="17"/>
  <c r="Z160" i="17" s="1"/>
  <c r="Y341" i="17"/>
  <c r="Y455" i="17"/>
  <c r="Y444" i="17"/>
  <c r="Y175" i="17"/>
  <c r="Y397" i="17"/>
  <c r="Y300" i="17"/>
  <c r="Y535" i="17"/>
  <c r="Y205" i="17"/>
  <c r="Y114" i="17"/>
  <c r="Y319" i="17"/>
  <c r="Y377" i="17"/>
  <c r="Y490" i="17"/>
  <c r="Y101" i="17"/>
  <c r="Y155" i="17"/>
  <c r="Y152" i="17"/>
  <c r="Y447" i="17"/>
  <c r="Y422" i="17"/>
  <c r="Y20" i="17"/>
  <c r="Y237" i="17"/>
  <c r="Y305" i="17"/>
  <c r="Y288" i="17"/>
  <c r="Y265" i="17"/>
  <c r="Y362" i="17"/>
  <c r="Y515" i="17"/>
  <c r="Y504" i="17"/>
  <c r="Y93" i="17"/>
  <c r="Y94" i="17"/>
  <c r="Z94" i="17" s="1"/>
  <c r="Y174" i="17"/>
  <c r="Y301" i="17"/>
  <c r="Y310" i="17"/>
  <c r="Y416" i="17"/>
  <c r="Y408" i="17"/>
  <c r="Y539" i="17"/>
  <c r="Y519" i="17"/>
  <c r="Y528" i="17"/>
  <c r="Y520" i="17"/>
  <c r="Y121" i="17"/>
  <c r="Y115" i="17"/>
  <c r="Y124" i="17"/>
  <c r="Y228" i="17"/>
  <c r="Y222" i="17"/>
  <c r="Y323" i="17"/>
  <c r="Y279" i="17"/>
  <c r="Y294" i="17"/>
  <c r="Y280" i="17"/>
  <c r="Y375" i="17"/>
  <c r="Y361" i="17"/>
  <c r="Y376" i="17"/>
  <c r="Y488" i="17"/>
  <c r="Y486" i="17"/>
  <c r="Y143" i="17"/>
  <c r="Y99" i="17"/>
  <c r="Y108" i="17"/>
  <c r="Y100" i="17"/>
  <c r="Y153" i="17"/>
  <c r="Y151" i="17"/>
  <c r="Y154" i="17"/>
  <c r="Y266" i="17"/>
  <c r="Y258" i="17"/>
  <c r="Y449" i="17"/>
  <c r="Y423" i="17"/>
  <c r="Y432" i="17"/>
  <c r="Y424" i="17"/>
  <c r="Y21" i="17"/>
  <c r="Y19" i="17"/>
  <c r="Y22" i="17"/>
  <c r="Y86" i="17"/>
  <c r="Y78" i="17"/>
  <c r="Y239" i="17"/>
  <c r="Y195" i="17"/>
  <c r="Y216" i="17"/>
  <c r="Y196" i="17"/>
  <c r="Y303" i="17"/>
  <c r="Y289" i="17"/>
  <c r="Y363" i="17"/>
  <c r="Y338" i="17"/>
  <c r="Y514" i="17"/>
  <c r="Y161" i="17"/>
  <c r="Y311" i="17"/>
  <c r="Y308" i="17"/>
  <c r="Y537" i="17"/>
  <c r="Y518" i="17"/>
  <c r="Y120" i="17"/>
  <c r="Y321" i="17"/>
  <c r="Y278" i="17"/>
  <c r="Y374" i="17"/>
  <c r="Y141" i="17"/>
  <c r="Y30" i="17"/>
  <c r="Y259" i="17"/>
  <c r="Y433" i="17"/>
  <c r="Y330" i="17"/>
  <c r="Y79" i="17"/>
  <c r="Y131" i="17"/>
  <c r="Y238" i="17"/>
  <c r="Y411" i="17"/>
  <c r="Y368" i="17"/>
  <c r="Y35" i="17"/>
  <c r="Y58" i="17"/>
  <c r="Y339" i="17"/>
  <c r="Y340" i="17"/>
  <c r="Z340" i="17" s="1"/>
  <c r="Y445" i="17"/>
  <c r="Y512" i="17"/>
  <c r="Y179" i="17"/>
  <c r="Y168" i="17"/>
  <c r="Z168" i="17" s="1"/>
  <c r="Y309" i="17"/>
  <c r="Y452" i="17"/>
  <c r="Y367" i="17"/>
  <c r="Y353" i="17"/>
  <c r="Y344" i="17"/>
  <c r="Y342" i="17"/>
  <c r="Y503" i="17"/>
  <c r="Y440" i="17"/>
  <c r="Y456" i="17"/>
  <c r="Y442" i="17"/>
  <c r="Y506" i="17"/>
  <c r="Y181" i="17"/>
  <c r="Y173" i="17"/>
  <c r="Y164" i="17"/>
  <c r="Y162" i="17"/>
  <c r="Y395" i="17"/>
  <c r="Y297" i="17"/>
  <c r="Y312" i="17"/>
  <c r="Y298" i="17"/>
  <c r="Y404" i="17"/>
  <c r="Y541" i="17"/>
  <c r="Y533" i="17"/>
  <c r="Y524" i="17"/>
  <c r="Y522" i="17"/>
  <c r="Y203" i="17"/>
  <c r="Y111" i="17"/>
  <c r="Y126" i="17"/>
  <c r="Y112" i="17"/>
  <c r="Y218" i="17"/>
  <c r="Y325" i="17"/>
  <c r="Y317" i="17"/>
  <c r="Y290" i="17"/>
  <c r="Y282" i="17"/>
  <c r="Y467" i="17"/>
  <c r="Y357" i="17"/>
  <c r="Y378" i="17"/>
  <c r="Y358" i="17"/>
  <c r="Y482" i="17"/>
  <c r="Y145" i="17"/>
  <c r="Y137" i="17"/>
  <c r="Y104" i="17"/>
  <c r="Y102" i="17"/>
  <c r="Y251" i="17"/>
  <c r="Y147" i="17"/>
  <c r="Y156" i="17"/>
  <c r="Y148" i="17"/>
  <c r="Y254" i="17"/>
  <c r="Y451" i="17"/>
  <c r="Y437" i="17"/>
  <c r="Y428" i="17"/>
  <c r="Y426" i="17"/>
  <c r="Y71" i="17"/>
  <c r="Y15" i="17"/>
  <c r="Y24" i="17"/>
  <c r="Y16" i="17"/>
  <c r="Y74" i="17"/>
  <c r="Y241" i="17"/>
  <c r="Y227" i="17"/>
  <c r="Y212" i="17"/>
  <c r="Y198" i="17"/>
  <c r="Y389" i="17"/>
  <c r="Y285" i="17"/>
  <c r="Y306" i="17"/>
  <c r="Y286" i="17"/>
  <c r="Y398" i="17"/>
  <c r="Y61" i="17"/>
  <c r="Y53" i="17"/>
  <c r="Y44" i="17"/>
  <c r="Y36" i="17"/>
  <c r="Y511" i="17"/>
  <c r="Z511" i="17" s="1"/>
  <c r="Y45" i="17"/>
  <c r="Y287" i="17"/>
  <c r="Y307" i="17"/>
  <c r="Z307" i="17" s="1"/>
  <c r="Y200" i="17"/>
  <c r="Z200" i="17" s="1"/>
  <c r="Y90" i="17"/>
  <c r="Z90" i="17" s="1"/>
  <c r="Y25" i="17"/>
  <c r="Z25" i="17" s="1"/>
  <c r="Y427" i="17"/>
  <c r="Z427" i="17" s="1"/>
  <c r="Y103" i="17"/>
  <c r="Z103" i="17" s="1"/>
  <c r="X34" i="17"/>
  <c r="X33" i="17"/>
  <c r="X402" i="17"/>
  <c r="X304" i="17"/>
  <c r="X60" i="17"/>
  <c r="X5" i="17"/>
  <c r="Z5" i="17" s="1"/>
  <c r="X284" i="17"/>
  <c r="X373" i="17"/>
  <c r="Y54" i="17"/>
  <c r="Y10" i="17"/>
  <c r="Y9" i="17"/>
  <c r="Y390" i="17"/>
  <c r="Y52" i="17"/>
  <c r="Z52" i="17" s="1"/>
  <c r="Y51" i="17"/>
  <c r="Z51" i="17" s="1"/>
  <c r="Y13" i="17"/>
  <c r="Z13" i="17" s="1"/>
  <c r="Y388" i="17"/>
  <c r="Z388" i="17" s="1"/>
  <c r="Y387" i="17"/>
  <c r="Z387" i="17" s="1"/>
  <c r="X512" i="17"/>
  <c r="X226" i="17"/>
  <c r="X240" i="17"/>
  <c r="X225" i="17"/>
  <c r="X119" i="17"/>
  <c r="X133" i="17"/>
  <c r="X14" i="17"/>
  <c r="X70" i="17"/>
  <c r="X67" i="17"/>
  <c r="X69" i="17"/>
  <c r="X436" i="17"/>
  <c r="X450" i="17"/>
  <c r="X435" i="17"/>
  <c r="X329" i="17"/>
  <c r="X337" i="17"/>
  <c r="X146" i="17"/>
  <c r="X250" i="17"/>
  <c r="X247" i="17"/>
  <c r="X249" i="17"/>
  <c r="X136" i="17"/>
  <c r="X144" i="17"/>
  <c r="X135" i="17"/>
  <c r="X29" i="17"/>
  <c r="X43" i="17"/>
  <c r="X356" i="17"/>
  <c r="X466" i="17"/>
  <c r="X463" i="17"/>
  <c r="X465" i="17"/>
  <c r="X316" i="17"/>
  <c r="X324" i="17"/>
  <c r="X315" i="17"/>
  <c r="X191" i="17"/>
  <c r="X211" i="17"/>
  <c r="X110" i="17"/>
  <c r="X202" i="17"/>
  <c r="X187" i="17"/>
  <c r="X201" i="17"/>
  <c r="X532" i="17"/>
  <c r="X540" i="17"/>
  <c r="X531" i="17"/>
  <c r="X473" i="17"/>
  <c r="X481" i="17"/>
  <c r="X296" i="17"/>
  <c r="X394" i="17"/>
  <c r="X385" i="17"/>
  <c r="X393" i="17"/>
  <c r="X172" i="17"/>
  <c r="X180" i="17"/>
  <c r="X171" i="17"/>
  <c r="X83" i="17"/>
  <c r="X97" i="17"/>
  <c r="X438" i="17"/>
  <c r="X502" i="17"/>
  <c r="Y499" i="17"/>
  <c r="X457" i="17"/>
  <c r="Y260" i="17"/>
  <c r="Y351" i="17"/>
  <c r="Z351" i="17" s="1"/>
  <c r="X345" i="17"/>
  <c r="Y6" i="17"/>
  <c r="Y11" i="17"/>
  <c r="X391" i="17"/>
  <c r="Y233" i="17"/>
  <c r="Y65" i="17"/>
  <c r="X425" i="17"/>
  <c r="Y268" i="17"/>
  <c r="Z268" i="17" s="1"/>
  <c r="Y38" i="17"/>
  <c r="X487" i="17"/>
  <c r="Y192" i="17"/>
  <c r="Y230" i="17"/>
  <c r="Z230" i="17" s="1"/>
  <c r="X538" i="17"/>
  <c r="Y479" i="17"/>
  <c r="Y158" i="17"/>
  <c r="X494" i="17"/>
  <c r="Y505" i="17"/>
  <c r="Y275" i="17"/>
  <c r="X362" i="17"/>
  <c r="X8" i="17"/>
  <c r="X302" i="17"/>
  <c r="X197" i="17"/>
  <c r="X73" i="17"/>
  <c r="X150" i="17"/>
  <c r="X139" i="17"/>
  <c r="X489" i="17"/>
  <c r="X182" i="17"/>
  <c r="X476" i="17"/>
  <c r="X417" i="17"/>
  <c r="X95" i="17"/>
  <c r="X272" i="17"/>
  <c r="X453" i="17"/>
  <c r="Y4" i="17"/>
  <c r="Y3" i="17"/>
  <c r="Y372" i="17"/>
  <c r="Y401" i="17"/>
  <c r="Y224" i="17"/>
  <c r="Y132" i="17"/>
  <c r="Y215" i="17"/>
  <c r="Y68" i="17"/>
  <c r="Y91" i="17"/>
  <c r="Y328" i="17"/>
  <c r="Y327" i="17"/>
  <c r="Y246" i="17"/>
  <c r="Y257" i="17"/>
  <c r="Y134" i="17"/>
  <c r="Y42" i="17"/>
  <c r="Y107" i="17"/>
  <c r="Y464" i="17"/>
  <c r="Y493" i="17"/>
  <c r="Y190" i="17"/>
  <c r="Y189" i="17"/>
  <c r="Y186" i="17"/>
  <c r="Y221" i="17"/>
  <c r="Y530" i="17"/>
  <c r="Y480" i="17"/>
  <c r="Y527" i="17"/>
  <c r="Y392" i="17"/>
  <c r="Y421" i="17"/>
  <c r="Y82" i="17"/>
  <c r="Y81" i="17"/>
  <c r="Y498" i="17"/>
  <c r="Y509" i="17"/>
  <c r="Y350" i="17"/>
  <c r="Y276" i="17"/>
  <c r="Y347" i="17"/>
  <c r="X274" i="17"/>
  <c r="X232" i="17"/>
  <c r="X130" i="17"/>
  <c r="X129" i="17"/>
  <c r="X72" i="17"/>
  <c r="X89" i="17"/>
  <c r="X446" i="17"/>
  <c r="X331" i="17"/>
  <c r="X244" i="17"/>
  <c r="X243" i="17"/>
  <c r="X138" i="17"/>
  <c r="Z60" i="17"/>
  <c r="Z284" i="17"/>
  <c r="X54" i="17"/>
  <c r="X10" i="17"/>
  <c r="X9" i="17"/>
  <c r="X390" i="17"/>
  <c r="X2" i="17"/>
  <c r="X37" i="17"/>
  <c r="X400" i="17"/>
  <c r="X399" i="17"/>
  <c r="Y48" i="17"/>
  <c r="Z48" i="17" s="1"/>
  <c r="Y59" i="17"/>
  <c r="Z59" i="17" s="1"/>
  <c r="Y46" i="17"/>
  <c r="Y414" i="17"/>
  <c r="Z414" i="17" s="1"/>
  <c r="X339" i="17"/>
  <c r="Y214" i="17"/>
  <c r="Z214" i="17" s="1"/>
  <c r="Y76" i="17"/>
  <c r="Z76" i="17" s="1"/>
  <c r="Y17" i="17"/>
  <c r="Z17" i="17" s="1"/>
  <c r="Y430" i="17"/>
  <c r="Z430" i="17" s="1"/>
  <c r="Y105" i="17"/>
  <c r="Z105" i="17" s="1"/>
  <c r="X56" i="17"/>
  <c r="Z56" i="17" s="1"/>
  <c r="X7" i="17"/>
  <c r="Z7" i="17" s="1"/>
  <c r="X370" i="17"/>
  <c r="Z370" i="17" s="1"/>
  <c r="X369" i="17"/>
  <c r="Z369" i="17" s="1"/>
  <c r="X46" i="17"/>
  <c r="X45" i="17"/>
  <c r="X414" i="17"/>
  <c r="X287" i="17"/>
  <c r="Y34" i="17"/>
  <c r="Z34" i="17" s="1"/>
  <c r="Y33" i="17"/>
  <c r="Z33" i="17" s="1"/>
  <c r="Y402" i="17"/>
  <c r="Z402" i="17" s="1"/>
  <c r="Y304" i="17"/>
  <c r="Z304" i="17" s="1"/>
  <c r="Y2" i="17"/>
  <c r="Z2" i="17" s="1"/>
  <c r="Y37" i="17"/>
  <c r="Z37" i="17" s="1"/>
  <c r="Y400" i="17"/>
  <c r="Y399" i="17"/>
  <c r="X309" i="17"/>
  <c r="X445" i="17"/>
  <c r="Y226" i="17"/>
  <c r="Z226" i="17" s="1"/>
  <c r="Y240" i="17"/>
  <c r="Z240" i="17" s="1"/>
  <c r="Y225" i="17"/>
  <c r="Z225" i="17" s="1"/>
  <c r="Y119" i="17"/>
  <c r="Z119" i="17" s="1"/>
  <c r="Y133" i="17"/>
  <c r="Z133" i="17" s="1"/>
  <c r="Y14" i="17"/>
  <c r="Z14" i="17" s="1"/>
  <c r="Y70" i="17"/>
  <c r="Z70" i="17" s="1"/>
  <c r="Y67" i="17"/>
  <c r="Z67" i="17" s="1"/>
  <c r="Y69" i="17"/>
  <c r="Z69" i="17" s="1"/>
  <c r="Y436" i="17"/>
  <c r="Z436" i="17" s="1"/>
  <c r="Y450" i="17"/>
  <c r="Z450" i="17" s="1"/>
  <c r="Y435" i="17"/>
  <c r="Z435" i="17" s="1"/>
  <c r="Y329" i="17"/>
  <c r="Z329" i="17" s="1"/>
  <c r="Y337" i="17"/>
  <c r="Z337" i="17" s="1"/>
  <c r="Y146" i="17"/>
  <c r="Z146" i="17" s="1"/>
  <c r="Y250" i="17"/>
  <c r="Y247" i="17"/>
  <c r="Z247" i="17" s="1"/>
  <c r="Y249" i="17"/>
  <c r="Z249" i="17" s="1"/>
  <c r="Y136" i="17"/>
  <c r="Z136" i="17" s="1"/>
  <c r="Y144" i="17"/>
  <c r="Y135" i="17"/>
  <c r="Z135" i="17" s="1"/>
  <c r="Y29" i="17"/>
  <c r="Z29" i="17" s="1"/>
  <c r="Y43" i="17"/>
  <c r="Z43" i="17" s="1"/>
  <c r="Y356" i="17"/>
  <c r="Y466" i="17"/>
  <c r="Z466" i="17" s="1"/>
  <c r="Y463" i="17"/>
  <c r="Z463" i="17" s="1"/>
  <c r="Y465" i="17"/>
  <c r="Z465" i="17" s="1"/>
  <c r="Y316" i="17"/>
  <c r="Y324" i="17"/>
  <c r="Z324" i="17" s="1"/>
  <c r="Y315" i="17"/>
  <c r="Z315" i="17" s="1"/>
  <c r="Y191" i="17"/>
  <c r="Z191" i="17" s="1"/>
  <c r="Y211" i="17"/>
  <c r="Y110" i="17"/>
  <c r="Z110" i="17" s="1"/>
  <c r="Y202" i="17"/>
  <c r="Z202" i="17" s="1"/>
  <c r="Y187" i="17"/>
  <c r="Z187" i="17" s="1"/>
  <c r="Y201" i="17"/>
  <c r="Y532" i="17"/>
  <c r="Z532" i="17" s="1"/>
  <c r="Y540" i="17"/>
  <c r="Z540" i="17" s="1"/>
  <c r="Y531" i="17"/>
  <c r="Z531" i="17" s="1"/>
  <c r="Y473" i="17"/>
  <c r="Y481" i="17"/>
  <c r="Z481" i="17" s="1"/>
  <c r="Y296" i="17"/>
  <c r="Z296" i="17" s="1"/>
  <c r="Y394" i="17"/>
  <c r="Z394" i="17" s="1"/>
  <c r="Y385" i="17"/>
  <c r="Y393" i="17"/>
  <c r="Z393" i="17" s="1"/>
  <c r="Y172" i="17"/>
  <c r="Z172" i="17" s="1"/>
  <c r="Y180" i="17"/>
  <c r="Z180" i="17" s="1"/>
  <c r="Y171" i="17"/>
  <c r="Y83" i="17"/>
  <c r="Z83" i="17" s="1"/>
  <c r="Y97" i="17"/>
  <c r="Z97" i="17" s="1"/>
  <c r="Y438" i="17"/>
  <c r="Z438" i="17" s="1"/>
  <c r="Y502" i="17"/>
  <c r="X443" i="17"/>
  <c r="Z443" i="17" s="1"/>
  <c r="Y457" i="17"/>
  <c r="Z457" i="17" s="1"/>
  <c r="Y366" i="17"/>
  <c r="Z366" i="17" s="1"/>
  <c r="X343" i="17"/>
  <c r="Z343" i="17" s="1"/>
  <c r="Y345" i="17"/>
  <c r="Z345" i="17" s="1"/>
  <c r="Y55" i="17"/>
  <c r="X412" i="17"/>
  <c r="Z412" i="17" s="1"/>
  <c r="Y391" i="17"/>
  <c r="Y217" i="17"/>
  <c r="X23" i="17"/>
  <c r="Z23" i="17" s="1"/>
  <c r="Y425" i="17"/>
  <c r="Z425" i="17" s="1"/>
  <c r="Y245" i="17"/>
  <c r="X109" i="17"/>
  <c r="Y487" i="17"/>
  <c r="Z487" i="17" s="1"/>
  <c r="Y281" i="17"/>
  <c r="Z281" i="17" s="1"/>
  <c r="X185" i="17"/>
  <c r="Z185" i="17" s="1"/>
  <c r="Y538" i="17"/>
  <c r="Z538" i="17" s="1"/>
  <c r="Y418" i="17"/>
  <c r="X92" i="17"/>
  <c r="Z92" i="17" s="1"/>
  <c r="Y494" i="17"/>
  <c r="Y264" i="17"/>
  <c r="X174" i="17"/>
  <c r="X349" i="17"/>
  <c r="Y8" i="17"/>
  <c r="Y302" i="17"/>
  <c r="Z302" i="17" s="1"/>
  <c r="Y197" i="17"/>
  <c r="Z197" i="17" s="1"/>
  <c r="Y73" i="17"/>
  <c r="Z73" i="17" s="1"/>
  <c r="Y150" i="17"/>
  <c r="Y139" i="17"/>
  <c r="Z139" i="17" s="1"/>
  <c r="Y489" i="17"/>
  <c r="Z489" i="17" s="1"/>
  <c r="Y182" i="17"/>
  <c r="Z182" i="17" s="1"/>
  <c r="Y476" i="17"/>
  <c r="Y417" i="17"/>
  <c r="Z417" i="17" s="1"/>
  <c r="Y95" i="17"/>
  <c r="Z95" i="17" s="1"/>
  <c r="Y272" i="17"/>
  <c r="Z272" i="17" s="1"/>
  <c r="X348" i="17"/>
  <c r="X44" i="17"/>
  <c r="X61" i="17"/>
  <c r="X286" i="17"/>
  <c r="X285" i="17"/>
  <c r="X198" i="17"/>
  <c r="X227" i="17"/>
  <c r="X74" i="17"/>
  <c r="X24" i="17"/>
  <c r="X71" i="17"/>
  <c r="X428" i="17"/>
  <c r="X451" i="17"/>
  <c r="X148" i="17"/>
  <c r="X147" i="17"/>
  <c r="X102" i="17"/>
  <c r="X137" i="17"/>
  <c r="X482" i="17"/>
  <c r="X378" i="17"/>
  <c r="X467" i="17"/>
  <c r="X290" i="17"/>
  <c r="X325" i="17"/>
  <c r="X112" i="17"/>
  <c r="X111" i="17"/>
  <c r="X522" i="17"/>
  <c r="X533" i="17"/>
  <c r="X404" i="17"/>
  <c r="X312" i="17"/>
  <c r="X395" i="17"/>
  <c r="X164" i="17"/>
  <c r="X181" i="17"/>
  <c r="X442" i="17"/>
  <c r="X440" i="17"/>
  <c r="X342" i="17"/>
  <c r="X353" i="17"/>
  <c r="X452" i="17"/>
  <c r="X273" i="17"/>
  <c r="Y232" i="17"/>
  <c r="Y130" i="17"/>
  <c r="Z130" i="17" s="1"/>
  <c r="Y129" i="17"/>
  <c r="Z129" i="17" s="1"/>
  <c r="Y72" i="17"/>
  <c r="Z72" i="17" s="1"/>
  <c r="Y89" i="17"/>
  <c r="Y446" i="17"/>
  <c r="Z446" i="17" s="1"/>
  <c r="Y331" i="17"/>
  <c r="Z331" i="17" s="1"/>
  <c r="Y244" i="17"/>
  <c r="Z244" i="17" s="1"/>
  <c r="Y243" i="17"/>
  <c r="Y138" i="17"/>
  <c r="Z138" i="17" s="1"/>
  <c r="Y27" i="17"/>
  <c r="Z27" i="17" s="1"/>
  <c r="Y462" i="17"/>
  <c r="Y485" i="17"/>
  <c r="Y314" i="17"/>
  <c r="Y210" i="17"/>
  <c r="Z210" i="17" s="1"/>
  <c r="Y293" i="17"/>
  <c r="Y199" i="17"/>
  <c r="Y235" i="17"/>
  <c r="Y472" i="17"/>
  <c r="Z472" i="17" s="1"/>
  <c r="Y471" i="17"/>
  <c r="Y384" i="17"/>
  <c r="Y407" i="17"/>
  <c r="Y170" i="17"/>
  <c r="Z170" i="17" s="1"/>
  <c r="Y96" i="17"/>
  <c r="Y167" i="17"/>
  <c r="Y500" i="17"/>
  <c r="Y517" i="17"/>
  <c r="Z517" i="17" s="1"/>
  <c r="Y262" i="17"/>
  <c r="Y261" i="17"/>
  <c r="X85" i="17"/>
  <c r="X413" i="17"/>
  <c r="X236" i="17"/>
  <c r="X123" i="17"/>
  <c r="X64" i="17"/>
  <c r="X63" i="17"/>
  <c r="X439" i="17"/>
  <c r="X334" i="17"/>
  <c r="X333" i="17"/>
  <c r="X252" i="17"/>
  <c r="X269" i="17"/>
  <c r="Z373" i="17"/>
  <c r="Z109" i="17"/>
  <c r="X31" i="17"/>
  <c r="X504" i="17"/>
  <c r="X501" i="17"/>
  <c r="X499" i="17"/>
  <c r="Y410" i="17"/>
  <c r="Z410" i="17" s="1"/>
  <c r="X179" i="17"/>
  <c r="Y116" i="17"/>
  <c r="Z116" i="17" s="1"/>
  <c r="Y213" i="17"/>
  <c r="Z213" i="17" s="1"/>
  <c r="Y75" i="17"/>
  <c r="Z75" i="17" s="1"/>
  <c r="Y326" i="17"/>
  <c r="Z326" i="17" s="1"/>
  <c r="Y429" i="17"/>
  <c r="Z429" i="17" s="1"/>
  <c r="Y256" i="17"/>
  <c r="Z256" i="17" s="1"/>
  <c r="Y270" i="17"/>
  <c r="Z270" i="17" s="1"/>
  <c r="Y255" i="17"/>
  <c r="Z255" i="17" s="1"/>
  <c r="Y149" i="17"/>
  <c r="Z149" i="17" s="1"/>
  <c r="Y157" i="17"/>
  <c r="Z157" i="17" s="1"/>
  <c r="Y26" i="17"/>
  <c r="Z26" i="17" s="1"/>
  <c r="Y106" i="17"/>
  <c r="Z106" i="17" s="1"/>
  <c r="Y484" i="17"/>
  <c r="Z484" i="17" s="1"/>
  <c r="Y492" i="17"/>
  <c r="Z492" i="17" s="1"/>
  <c r="Y483" i="17"/>
  <c r="Z483" i="17" s="1"/>
  <c r="Y359" i="17"/>
  <c r="Z359" i="17" s="1"/>
  <c r="Y379" i="17"/>
  <c r="Z379" i="17" s="1"/>
  <c r="Y188" i="17"/>
  <c r="Z188" i="17" s="1"/>
  <c r="Y292" i="17"/>
  <c r="Z292" i="17" s="1"/>
  <c r="Y283" i="17"/>
  <c r="Z283" i="17" s="1"/>
  <c r="Y291" i="17"/>
  <c r="Z291" i="17" s="1"/>
  <c r="Y220" i="17"/>
  <c r="Z220" i="17" s="1"/>
  <c r="Y234" i="17"/>
  <c r="Z234" i="17" s="1"/>
  <c r="Y219" i="17"/>
  <c r="Z219" i="17" s="1"/>
  <c r="Y113" i="17"/>
  <c r="Z113" i="17" s="1"/>
  <c r="Y127" i="17"/>
  <c r="Z127" i="17" s="1"/>
  <c r="Y470" i="17"/>
  <c r="Z470" i="17" s="1"/>
  <c r="Y526" i="17"/>
  <c r="Z526" i="17" s="1"/>
  <c r="Y523" i="17"/>
  <c r="Z523" i="17" s="1"/>
  <c r="Y525" i="17"/>
  <c r="Z525" i="17" s="1"/>
  <c r="Y406" i="17"/>
  <c r="Z406" i="17" s="1"/>
  <c r="Y420" i="17"/>
  <c r="Z420" i="17" s="1"/>
  <c r="Y405" i="17"/>
  <c r="Z405" i="17" s="1"/>
  <c r="Y299" i="17"/>
  <c r="Z299" i="17" s="1"/>
  <c r="Y313" i="17"/>
  <c r="Z313" i="17" s="1"/>
  <c r="Y80" i="17"/>
  <c r="Z80" i="17" s="1"/>
  <c r="Y166" i="17"/>
  <c r="Z166" i="17" s="1"/>
  <c r="Y163" i="17"/>
  <c r="Z163" i="17" s="1"/>
  <c r="Y165" i="17"/>
  <c r="Z165" i="17" s="1"/>
  <c r="Y508" i="17"/>
  <c r="Z508" i="17" s="1"/>
  <c r="Y516" i="17"/>
  <c r="Z516" i="17" s="1"/>
  <c r="X507" i="17"/>
  <c r="Z507" i="17" s="1"/>
  <c r="Y501" i="17"/>
  <c r="Z501" i="17" s="1"/>
  <c r="X260" i="17"/>
  <c r="Y346" i="17"/>
  <c r="Z346" i="17" s="1"/>
  <c r="Y263" i="17"/>
  <c r="X6" i="17"/>
  <c r="Y57" i="17"/>
  <c r="Z57" i="17" s="1"/>
  <c r="Y403" i="17"/>
  <c r="X233" i="17"/>
  <c r="Y18" i="17"/>
  <c r="Z18" i="17" s="1"/>
  <c r="Y448" i="17"/>
  <c r="X268" i="17"/>
  <c r="Y98" i="17"/>
  <c r="Z98" i="17" s="1"/>
  <c r="Y360" i="17"/>
  <c r="X192" i="17"/>
  <c r="Y209" i="17"/>
  <c r="Z209" i="17" s="1"/>
  <c r="Y125" i="17"/>
  <c r="X479" i="17"/>
  <c r="Y383" i="17"/>
  <c r="Z383" i="17" s="1"/>
  <c r="Y177" i="17"/>
  <c r="X505" i="17"/>
  <c r="Y355" i="17"/>
  <c r="Z355" i="17" s="1"/>
  <c r="X515" i="17"/>
  <c r="Y32" i="17"/>
  <c r="Z32" i="17" s="1"/>
  <c r="Y49" i="17"/>
  <c r="Z49" i="17" s="1"/>
  <c r="Y194" i="17"/>
  <c r="Z194" i="17" s="1"/>
  <c r="Y88" i="17"/>
  <c r="Z88" i="17" s="1"/>
  <c r="Y441" i="17"/>
  <c r="Z441" i="17" s="1"/>
  <c r="Y253" i="17"/>
  <c r="Z253" i="17" s="1"/>
  <c r="Y458" i="17"/>
  <c r="Z458" i="17" s="1"/>
  <c r="Y206" i="17"/>
  <c r="Z206" i="17" s="1"/>
  <c r="Y229" i="17"/>
  <c r="Z229" i="17" s="1"/>
  <c r="Y380" i="17"/>
  <c r="Z380" i="17" s="1"/>
  <c r="Y178" i="17"/>
  <c r="Z178" i="17" s="1"/>
  <c r="Y513" i="17"/>
  <c r="Z513" i="17" s="1"/>
  <c r="X159" i="17"/>
  <c r="X36" i="17"/>
  <c r="X53" i="17"/>
  <c r="X398" i="17"/>
  <c r="X306" i="17"/>
  <c r="X389" i="17"/>
  <c r="X212" i="17"/>
  <c r="X241" i="17"/>
  <c r="X16" i="17"/>
  <c r="X15" i="17"/>
  <c r="X426" i="17"/>
  <c r="X437" i="17"/>
  <c r="X254" i="17"/>
  <c r="X156" i="17"/>
  <c r="X251" i="17"/>
  <c r="X104" i="17"/>
  <c r="X145" i="17"/>
  <c r="X358" i="17"/>
  <c r="X357" i="17"/>
  <c r="X282" i="17"/>
  <c r="X317" i="17"/>
  <c r="X218" i="17"/>
  <c r="X126" i="17"/>
  <c r="X203" i="17"/>
  <c r="X524" i="17"/>
  <c r="X541" i="17"/>
  <c r="X298" i="17"/>
  <c r="X297" i="17"/>
  <c r="X162" i="17"/>
  <c r="X173" i="17"/>
  <c r="X506" i="17"/>
  <c r="X456" i="17"/>
  <c r="X503" i="17"/>
  <c r="X344" i="17"/>
  <c r="X367" i="17"/>
  <c r="X496" i="17"/>
  <c r="Y413" i="17"/>
  <c r="Y236" i="17"/>
  <c r="Z236" i="17" s="1"/>
  <c r="Y123" i="17"/>
  <c r="Z123" i="17" s="1"/>
  <c r="Y64" i="17"/>
  <c r="Z64" i="17" s="1"/>
  <c r="Y63" i="17"/>
  <c r="Y439" i="17"/>
  <c r="Z439" i="17" s="1"/>
  <c r="Y334" i="17"/>
  <c r="Z334" i="17" s="1"/>
  <c r="Y333" i="17"/>
  <c r="Z333" i="17" s="1"/>
  <c r="Y252" i="17"/>
  <c r="Y269" i="17"/>
  <c r="Z269" i="17" s="1"/>
  <c r="X40" i="17"/>
  <c r="X352" i="17"/>
  <c r="Z352" i="17" s="1"/>
  <c r="X366" i="17"/>
  <c r="X351" i="17"/>
  <c r="X263" i="17"/>
  <c r="X277" i="17"/>
  <c r="Z277" i="17" s="1"/>
  <c r="X55" i="17"/>
  <c r="X11" i="17"/>
  <c r="X403" i="17"/>
  <c r="X122" i="17"/>
  <c r="Z122" i="17" s="1"/>
  <c r="X217" i="17"/>
  <c r="X65" i="17"/>
  <c r="X448" i="17"/>
  <c r="X335" i="17"/>
  <c r="Z335" i="17" s="1"/>
  <c r="X245" i="17"/>
  <c r="X38" i="17"/>
  <c r="X360" i="17"/>
  <c r="X469" i="17"/>
  <c r="Z469" i="17" s="1"/>
  <c r="X281" i="17"/>
  <c r="X230" i="17"/>
  <c r="X125" i="17"/>
  <c r="X521" i="17"/>
  <c r="Z521" i="17" s="1"/>
  <c r="X418" i="17"/>
  <c r="X158" i="17"/>
  <c r="X177" i="17"/>
  <c r="X264" i="17"/>
  <c r="X275" i="17"/>
  <c r="X93" i="17"/>
  <c r="X265" i="17"/>
  <c r="X58" i="17"/>
  <c r="X35" i="17"/>
  <c r="X368" i="17"/>
  <c r="X411" i="17"/>
  <c r="X238" i="17"/>
  <c r="X131" i="17"/>
  <c r="X79" i="17"/>
  <c r="X330" i="17"/>
  <c r="X433" i="17"/>
  <c r="X259" i="17"/>
  <c r="X30" i="17"/>
  <c r="X141" i="17"/>
  <c r="X374" i="17"/>
  <c r="X278" i="17"/>
  <c r="X321" i="17"/>
  <c r="X120" i="17"/>
  <c r="X518" i="17"/>
  <c r="X537" i="17"/>
  <c r="X308" i="17"/>
  <c r="X311" i="17"/>
  <c r="X161" i="17"/>
  <c r="X514" i="17"/>
  <c r="X338" i="17"/>
  <c r="X363" i="17"/>
  <c r="X510" i="17"/>
  <c r="X365" i="17"/>
  <c r="X495" i="17"/>
  <c r="X289" i="17"/>
  <c r="X303" i="17"/>
  <c r="X196" i="17"/>
  <c r="X216" i="17"/>
  <c r="X195" i="17"/>
  <c r="X239" i="17"/>
  <c r="X78" i="17"/>
  <c r="X86" i="17"/>
  <c r="X22" i="17"/>
  <c r="X19" i="17"/>
  <c r="X21" i="17"/>
  <c r="X424" i="17"/>
  <c r="X432" i="17"/>
  <c r="X423" i="17"/>
  <c r="X449" i="17"/>
  <c r="X258" i="17"/>
  <c r="X266" i="17"/>
  <c r="X154" i="17"/>
  <c r="X151" i="17"/>
  <c r="X153" i="17"/>
  <c r="X100" i="17"/>
  <c r="X108" i="17"/>
  <c r="X99" i="17"/>
  <c r="X143" i="17"/>
  <c r="X486" i="17"/>
  <c r="X488" i="17"/>
  <c r="X376" i="17"/>
  <c r="X361" i="17"/>
  <c r="X375" i="17"/>
  <c r="X280" i="17"/>
  <c r="X294" i="17"/>
  <c r="X279" i="17"/>
  <c r="X323" i="17"/>
  <c r="X222" i="17"/>
  <c r="X228" i="17"/>
  <c r="X124" i="17"/>
  <c r="X115" i="17"/>
  <c r="X121" i="17"/>
  <c r="X520" i="17"/>
  <c r="X528" i="17"/>
  <c r="X519" i="17"/>
  <c r="X539" i="17"/>
  <c r="X408" i="17"/>
  <c r="X416" i="17"/>
  <c r="X310" i="17"/>
  <c r="X301" i="17"/>
  <c r="X288" i="17"/>
  <c r="X305" i="17"/>
  <c r="X237" i="17"/>
  <c r="X20" i="17"/>
  <c r="X422" i="17"/>
  <c r="X447" i="17"/>
  <c r="X152" i="17"/>
  <c r="X155" i="17"/>
  <c r="X101" i="17"/>
  <c r="X490" i="17"/>
  <c r="X377" i="17"/>
  <c r="X319" i="17"/>
  <c r="X114" i="17"/>
  <c r="X205" i="17"/>
  <c r="X535" i="17"/>
  <c r="X300" i="17"/>
  <c r="X397" i="17"/>
  <c r="X175" i="17"/>
  <c r="X444" i="17"/>
  <c r="X455" i="17"/>
  <c r="X341" i="17"/>
  <c r="X454" i="17"/>
  <c r="X50" i="17"/>
  <c r="Z50" i="17" s="1"/>
  <c r="X4" i="17"/>
  <c r="X12" i="17"/>
  <c r="Z12" i="17" s="1"/>
  <c r="X3" i="17"/>
  <c r="X47" i="17"/>
  <c r="Z47" i="17" s="1"/>
  <c r="X372" i="17"/>
  <c r="X386" i="17"/>
  <c r="Z386" i="17" s="1"/>
  <c r="X401" i="17"/>
  <c r="X415" i="17"/>
  <c r="Z415" i="17" s="1"/>
  <c r="X224" i="17"/>
  <c r="X118" i="17"/>
  <c r="Z118" i="17" s="1"/>
  <c r="X132" i="17"/>
  <c r="X117" i="17"/>
  <c r="Z117" i="17" s="1"/>
  <c r="X215" i="17"/>
  <c r="X66" i="17"/>
  <c r="Z66" i="17" s="1"/>
  <c r="X68" i="17"/>
  <c r="X77" i="17"/>
  <c r="Z77" i="17" s="1"/>
  <c r="X91" i="17"/>
  <c r="X434" i="17"/>
  <c r="Z434" i="17" s="1"/>
  <c r="X328" i="17"/>
  <c r="X336" i="17"/>
  <c r="Z336" i="17" s="1"/>
  <c r="X327" i="17"/>
  <c r="X431" i="17"/>
  <c r="Z431" i="17" s="1"/>
  <c r="X246" i="17"/>
  <c r="X248" i="17"/>
  <c r="Z248" i="17" s="1"/>
  <c r="X257" i="17"/>
  <c r="X271" i="17"/>
  <c r="Z271" i="17" s="1"/>
  <c r="X134" i="17"/>
  <c r="X28" i="17"/>
  <c r="Z28" i="17" s="1"/>
  <c r="X42" i="17"/>
  <c r="X27" i="17"/>
  <c r="X107" i="17"/>
  <c r="X462" i="17"/>
  <c r="X464" i="17"/>
  <c r="X485" i="17"/>
  <c r="X493" i="17"/>
  <c r="X314" i="17"/>
  <c r="X190" i="17"/>
  <c r="X210" i="17"/>
  <c r="X189" i="17"/>
  <c r="X293" i="17"/>
  <c r="X186" i="17"/>
  <c r="X199" i="17"/>
  <c r="X221" i="17"/>
  <c r="X235" i="17"/>
  <c r="X530" i="17"/>
  <c r="X472" i="17"/>
  <c r="X480" i="17"/>
  <c r="X471" i="17"/>
  <c r="X527" i="17"/>
  <c r="X384" i="17"/>
  <c r="X392" i="17"/>
  <c r="X407" i="17"/>
  <c r="X421" i="17"/>
  <c r="X170" i="17"/>
  <c r="X82" i="17"/>
  <c r="X96" i="17"/>
  <c r="X81" i="17"/>
  <c r="X167" i="17"/>
  <c r="X498" i="17"/>
  <c r="X500" i="17"/>
  <c r="X509" i="17"/>
  <c r="X517" i="17"/>
  <c r="X350" i="17"/>
  <c r="X262" i="17"/>
  <c r="X276" i="17"/>
  <c r="X261" i="17"/>
  <c r="X347" i="17"/>
  <c r="X176" i="17"/>
  <c r="X354" i="17"/>
  <c r="X39" i="17"/>
  <c r="X460" i="17"/>
  <c r="X468" i="17"/>
  <c r="X459" i="17"/>
  <c r="X491" i="17"/>
  <c r="X318" i="17"/>
  <c r="X320" i="17"/>
  <c r="X208" i="17"/>
  <c r="X193" i="17"/>
  <c r="X207" i="17"/>
  <c r="X184" i="17"/>
  <c r="X204" i="17"/>
  <c r="X183" i="17"/>
  <c r="X231" i="17"/>
  <c r="X534" i="17"/>
  <c r="X536" i="17"/>
  <c r="X478" i="17"/>
  <c r="X475" i="17"/>
  <c r="X477" i="17"/>
  <c r="X382" i="17"/>
  <c r="X396" i="17"/>
  <c r="X381" i="17"/>
  <c r="X419" i="17"/>
  <c r="X371" i="17"/>
  <c r="X128" i="17"/>
  <c r="X62" i="17"/>
  <c r="X87" i="17"/>
  <c r="X332" i="17"/>
  <c r="X242" i="17"/>
  <c r="X267" i="17"/>
  <c r="X142" i="17"/>
  <c r="X41" i="17"/>
  <c r="X461" i="17"/>
  <c r="X322" i="17"/>
  <c r="X295" i="17"/>
  <c r="X223" i="17"/>
  <c r="X474" i="17"/>
  <c r="X529" i="17"/>
  <c r="X409" i="17"/>
  <c r="X84" i="17"/>
  <c r="X169" i="17"/>
  <c r="X497" i="17"/>
  <c r="X364" i="17"/>
  <c r="Z476" i="18"/>
  <c r="Z396" i="18"/>
  <c r="Z265" i="18"/>
  <c r="Z293" i="18"/>
  <c r="Z47" i="18"/>
  <c r="Z413" i="18"/>
  <c r="Z111" i="18"/>
  <c r="Z79" i="18"/>
  <c r="Z455" i="18"/>
  <c r="Z147" i="18"/>
  <c r="Z137" i="18"/>
  <c r="Z382" i="18"/>
  <c r="Z290" i="18"/>
  <c r="Z530" i="18"/>
  <c r="Z170" i="18"/>
  <c r="Z521" i="18"/>
  <c r="Z518" i="18"/>
  <c r="Z515" i="18"/>
  <c r="Z422" i="18"/>
  <c r="Z379" i="18"/>
  <c r="Z160" i="18"/>
  <c r="Z89" i="18"/>
  <c r="Z504" i="18"/>
  <c r="Z445" i="18"/>
  <c r="Z270" i="18"/>
  <c r="Z213" i="18"/>
  <c r="Z104" i="18"/>
  <c r="Z522" i="18"/>
  <c r="Z166" i="18"/>
  <c r="Z359" i="18"/>
  <c r="Z229" i="18"/>
  <c r="Z534" i="18"/>
  <c r="Z479" i="18"/>
  <c r="Z384" i="18"/>
  <c r="Z303" i="18"/>
  <c r="Z174" i="18"/>
  <c r="Z91" i="18"/>
  <c r="Z448" i="18"/>
  <c r="Z372" i="18"/>
  <c r="Z273" i="18"/>
  <c r="Z469" i="18"/>
  <c r="Z506" i="18"/>
  <c r="Z440" i="18"/>
  <c r="Z374" i="18"/>
  <c r="Z114" i="18"/>
  <c r="Z68" i="18"/>
  <c r="Z328" i="18"/>
  <c r="Z148" i="18"/>
  <c r="Z102" i="18"/>
  <c r="Z482" i="18"/>
  <c r="Z465" i="18"/>
  <c r="Z325" i="18"/>
  <c r="Z394" i="18"/>
  <c r="Z165" i="18"/>
  <c r="Z345" i="18"/>
  <c r="Z122" i="18"/>
  <c r="Z119" i="18"/>
  <c r="Z528" i="18"/>
  <c r="Z537" i="18"/>
  <c r="Z414" i="18"/>
  <c r="Z419" i="18"/>
  <c r="Z92" i="18"/>
  <c r="Z516" i="18"/>
  <c r="Z495" i="18"/>
  <c r="Z368" i="18"/>
  <c r="Z371" i="18"/>
  <c r="Z40" i="18"/>
  <c r="Z398" i="18"/>
  <c r="Z439" i="18"/>
  <c r="Z312" i="18"/>
  <c r="Z390" i="18"/>
  <c r="Z456" i="18"/>
  <c r="Z538" i="18"/>
  <c r="Z475" i="18"/>
  <c r="Z496" i="18"/>
  <c r="Y2" i="18"/>
  <c r="Z2" i="18" s="1"/>
  <c r="Y46" i="18"/>
  <c r="Z46" i="18" s="1"/>
  <c r="Y41" i="18"/>
  <c r="Z41" i="18" s="1"/>
  <c r="Y45" i="18"/>
  <c r="Z45" i="18" s="1"/>
  <c r="Y400" i="18"/>
  <c r="Z400" i="18" s="1"/>
  <c r="Y412" i="18"/>
  <c r="Z412" i="18" s="1"/>
  <c r="Y399" i="18"/>
  <c r="Z399" i="18" s="1"/>
  <c r="Y285" i="18"/>
  <c r="Z285" i="18" s="1"/>
  <c r="Y305" i="18"/>
  <c r="Z305" i="18" s="1"/>
  <c r="Y110" i="18"/>
  <c r="Z110" i="18" s="1"/>
  <c r="Y212" i="18"/>
  <c r="Z212" i="18" s="1"/>
  <c r="Y207" i="18"/>
  <c r="Z207" i="18" s="1"/>
  <c r="Y211" i="18"/>
  <c r="Z211" i="18" s="1"/>
  <c r="Y78" i="18"/>
  <c r="Z78" i="18" s="1"/>
  <c r="Y94" i="18"/>
  <c r="Z94" i="18" s="1"/>
  <c r="Y75" i="18"/>
  <c r="Z75" i="18" s="1"/>
  <c r="Y17" i="18"/>
  <c r="Z17" i="18" s="1"/>
  <c r="Y25" i="18"/>
  <c r="Z25" i="18" s="1"/>
  <c r="Y326" i="18"/>
  <c r="Z326" i="18" s="1"/>
  <c r="Y430" i="18"/>
  <c r="Z430" i="18" s="1"/>
  <c r="Y427" i="18"/>
  <c r="Z427" i="18" s="1"/>
  <c r="Y429" i="18"/>
  <c r="Z429" i="18" s="1"/>
  <c r="Y258" i="18"/>
  <c r="Z258" i="18" s="1"/>
  <c r="Y274" i="18"/>
  <c r="Z274" i="18" s="1"/>
  <c r="Y255" i="18"/>
  <c r="Z255" i="18" s="1"/>
  <c r="Y149" i="18"/>
  <c r="Z149" i="18" s="1"/>
  <c r="Y157" i="18"/>
  <c r="Z157" i="18" s="1"/>
  <c r="Y26" i="18"/>
  <c r="Z26" i="18" s="1"/>
  <c r="Y106" i="18"/>
  <c r="Z106" i="18" s="1"/>
  <c r="Y103" i="18"/>
  <c r="Z103" i="18" s="1"/>
  <c r="Y105" i="18"/>
  <c r="Z105" i="18" s="1"/>
  <c r="Y484" i="18"/>
  <c r="Z484" i="18" s="1"/>
  <c r="Y492" i="18"/>
  <c r="Z492" i="18" s="1"/>
  <c r="Y483" i="18"/>
  <c r="Z483" i="18" s="1"/>
  <c r="Y355" i="18"/>
  <c r="Z355" i="18" s="1"/>
  <c r="Y383" i="18"/>
  <c r="Z383" i="18" s="1"/>
  <c r="Y180" i="18"/>
  <c r="Z180" i="18" s="1"/>
  <c r="Y298" i="18"/>
  <c r="Z298" i="18" s="1"/>
  <c r="Y287" i="18"/>
  <c r="Z287" i="18" s="1"/>
  <c r="Y291" i="18"/>
  <c r="Z291" i="18" s="1"/>
  <c r="Y220" i="18"/>
  <c r="Z220" i="18" s="1"/>
  <c r="Y238" i="18"/>
  <c r="Z238" i="18" s="1"/>
  <c r="Y219" i="18"/>
  <c r="Z219" i="18" s="1"/>
  <c r="Y113" i="18"/>
  <c r="Z113" i="18" s="1"/>
  <c r="Y468" i="18"/>
  <c r="Z468" i="18" s="1"/>
  <c r="Y523" i="18"/>
  <c r="Z523" i="18" s="1"/>
  <c r="Y410" i="18"/>
  <c r="Z410" i="18" s="1"/>
  <c r="Y409" i="18"/>
  <c r="Z409" i="18" s="1"/>
  <c r="Y315" i="18"/>
  <c r="Z315" i="18" s="1"/>
  <c r="Y164" i="18"/>
  <c r="Z164" i="18" s="1"/>
  <c r="Y163" i="18"/>
  <c r="Z163" i="18" s="1"/>
  <c r="Y520" i="18"/>
  <c r="Z520" i="18" s="1"/>
  <c r="Y441" i="18"/>
  <c r="Z441" i="18" s="1"/>
  <c r="Y256" i="18"/>
  <c r="Z256" i="18" s="1"/>
  <c r="Y347" i="18"/>
  <c r="Z347" i="18" s="1"/>
  <c r="Y423" i="18"/>
  <c r="Y517" i="18"/>
  <c r="Y369" i="18"/>
  <c r="Y533" i="18"/>
  <c r="Z533" i="18" s="1"/>
  <c r="Y80" i="18"/>
  <c r="Z80" i="18" s="1"/>
  <c r="Y501" i="18"/>
  <c r="Z501" i="18" s="1"/>
  <c r="Y8" i="18"/>
  <c r="Z8" i="18" s="1"/>
  <c r="Y6" i="18"/>
  <c r="Z6" i="18" s="1"/>
  <c r="Y33" i="18"/>
  <c r="Z33" i="18" s="1"/>
  <c r="Y49" i="18"/>
  <c r="Z49" i="18" s="1"/>
  <c r="Y356" i="18"/>
  <c r="Z356" i="18" s="1"/>
  <c r="Y404" i="18"/>
  <c r="Z404" i="18" s="1"/>
  <c r="Y407" i="18"/>
  <c r="Z407" i="18" s="1"/>
  <c r="Y403" i="18"/>
  <c r="Z403" i="18" s="1"/>
  <c r="Y297" i="18"/>
  <c r="Z297" i="18" s="1"/>
  <c r="Y126" i="18"/>
  <c r="Z126" i="18" s="1"/>
  <c r="Y120" i="18"/>
  <c r="Z120" i="18" s="1"/>
  <c r="Y193" i="18"/>
  <c r="Z193" i="18" s="1"/>
  <c r="Y217" i="18"/>
  <c r="Z217" i="18" s="1"/>
  <c r="Y62" i="18"/>
  <c r="Z62" i="18" s="1"/>
  <c r="Y86" i="18"/>
  <c r="Z86" i="18" s="1"/>
  <c r="Y85" i="18"/>
  <c r="Z85" i="18" s="1"/>
  <c r="Y83" i="18"/>
  <c r="Y23" i="18"/>
  <c r="Y334" i="18"/>
  <c r="Y330" i="18"/>
  <c r="Y421" i="18"/>
  <c r="Y433" i="18"/>
  <c r="Y242" i="18"/>
  <c r="Y266" i="18"/>
  <c r="Y269" i="18"/>
  <c r="Y263" i="18"/>
  <c r="Y155" i="18"/>
  <c r="Y36" i="18"/>
  <c r="Y34" i="18"/>
  <c r="Y101" i="18"/>
  <c r="Y117" i="18"/>
  <c r="Y458" i="18"/>
  <c r="Y488" i="18"/>
  <c r="Y491" i="18"/>
  <c r="Y487" i="18"/>
  <c r="Y365" i="18"/>
  <c r="Y198" i="18"/>
  <c r="Y194" i="18"/>
  <c r="Y281" i="18"/>
  <c r="Y309" i="18"/>
  <c r="Y184" i="18"/>
  <c r="Y228" i="18"/>
  <c r="Y231" i="18"/>
  <c r="Y123" i="18"/>
  <c r="Z123" i="18" s="1"/>
  <c r="Y474" i="18"/>
  <c r="Z474" i="18" s="1"/>
  <c r="Y529" i="18"/>
  <c r="Z529" i="18" s="1"/>
  <c r="Y418" i="18"/>
  <c r="Z418" i="18" s="1"/>
  <c r="Y311" i="18"/>
  <c r="Z311" i="18" s="1"/>
  <c r="Y161" i="18"/>
  <c r="Z161" i="18" s="1"/>
  <c r="Y272" i="18"/>
  <c r="Z272" i="18" s="1"/>
  <c r="Y50" i="18"/>
  <c r="Y61" i="18"/>
  <c r="Y283" i="18"/>
  <c r="Y227" i="18"/>
  <c r="Y24" i="18"/>
  <c r="Y428" i="18"/>
  <c r="Y250" i="18"/>
  <c r="Y132" i="18"/>
  <c r="Y107" i="18"/>
  <c r="Y493" i="18"/>
  <c r="Y181" i="18"/>
  <c r="Y203" i="18"/>
  <c r="Z203" i="18" s="1"/>
  <c r="Y393" i="18"/>
  <c r="Z393" i="18" s="1"/>
  <c r="Y437" i="18"/>
  <c r="Z437" i="18" s="1"/>
  <c r="X385" i="18"/>
  <c r="X169" i="18"/>
  <c r="X517" i="18"/>
  <c r="X338" i="18"/>
  <c r="Z338" i="18" s="1"/>
  <c r="X369" i="18"/>
  <c r="Y201" i="18"/>
  <c r="Z201" i="18" s="1"/>
  <c r="Y540" i="18"/>
  <c r="Z540" i="18" s="1"/>
  <c r="Y471" i="18"/>
  <c r="Z471" i="18" s="1"/>
  <c r="Y292" i="18"/>
  <c r="Z292" i="18" s="1"/>
  <c r="Y395" i="18"/>
  <c r="Z395" i="18" s="1"/>
  <c r="Y172" i="18"/>
  <c r="Z172" i="18" s="1"/>
  <c r="Y171" i="18"/>
  <c r="Z171" i="18" s="1"/>
  <c r="Y97" i="18"/>
  <c r="Z97" i="18" s="1"/>
  <c r="Y500" i="18"/>
  <c r="Z500" i="18" s="1"/>
  <c r="Y499" i="18"/>
  <c r="Z499" i="18" s="1"/>
  <c r="Y386" i="18"/>
  <c r="Z386" i="18" s="1"/>
  <c r="Y261" i="18"/>
  <c r="Z261" i="18" s="1"/>
  <c r="Y90" i="18"/>
  <c r="Y497" i="18"/>
  <c r="Y271" i="18"/>
  <c r="Y3" i="18"/>
  <c r="Z3" i="18" s="1"/>
  <c r="Y304" i="18"/>
  <c r="Z304" i="18" s="1"/>
  <c r="Y210" i="18"/>
  <c r="Z210" i="18" s="1"/>
  <c r="Y16" i="18"/>
  <c r="Z16" i="18" s="1"/>
  <c r="Y434" i="18"/>
  <c r="Z434" i="18" s="1"/>
  <c r="Y431" i="18"/>
  <c r="Z431" i="18" s="1"/>
  <c r="Y275" i="18"/>
  <c r="Z275" i="18" s="1"/>
  <c r="Y27" i="18"/>
  <c r="Z27" i="18" s="1"/>
  <c r="Y351" i="18"/>
  <c r="Z351" i="18" s="1"/>
  <c r="Y317" i="18"/>
  <c r="Z317" i="18" s="1"/>
  <c r="Y200" i="18"/>
  <c r="Z200" i="18" s="1"/>
  <c r="Y541" i="18"/>
  <c r="Z541" i="18" s="1"/>
  <c r="Y77" i="18"/>
  <c r="Z77" i="18" s="1"/>
  <c r="Y342" i="18"/>
  <c r="Z342" i="18" s="1"/>
  <c r="X416" i="18"/>
  <c r="X446" i="18"/>
  <c r="X451" i="18"/>
  <c r="X443" i="18"/>
  <c r="X333" i="18"/>
  <c r="X150" i="18"/>
  <c r="X152" i="18"/>
  <c r="X245" i="18"/>
  <c r="X253" i="18"/>
  <c r="X98" i="18"/>
  <c r="X140" i="18"/>
  <c r="X143" i="18"/>
  <c r="X139" i="18"/>
  <c r="X39" i="18"/>
  <c r="X366" i="18"/>
  <c r="X360" i="18"/>
  <c r="X461" i="18"/>
  <c r="X473" i="18"/>
  <c r="X278" i="18"/>
  <c r="X320" i="18"/>
  <c r="X323" i="18"/>
  <c r="X319" i="18"/>
  <c r="X197" i="18"/>
  <c r="X124" i="18"/>
  <c r="X118" i="18"/>
  <c r="Y191" i="18"/>
  <c r="Z191" i="18" s="1"/>
  <c r="Y514" i="18"/>
  <c r="Y539" i="18"/>
  <c r="Y477" i="18"/>
  <c r="Y306" i="18"/>
  <c r="Y158" i="18"/>
  <c r="Y93" i="18"/>
  <c r="Y373" i="18"/>
  <c r="X12" i="18"/>
  <c r="X284" i="18"/>
  <c r="X206" i="18"/>
  <c r="X74" i="18"/>
  <c r="X71" i="18"/>
  <c r="X327" i="18"/>
  <c r="X259" i="18"/>
  <c r="X42" i="18"/>
  <c r="X462" i="18"/>
  <c r="X182" i="18"/>
  <c r="X204" i="18"/>
  <c r="Y524" i="18"/>
  <c r="Z524" i="18" s="1"/>
  <c r="Y162" i="18"/>
  <c r="Z162" i="18" s="1"/>
  <c r="Y346" i="18"/>
  <c r="Z346" i="18" s="1"/>
  <c r="X90" i="18"/>
  <c r="X494" i="18"/>
  <c r="Z494" i="18" s="1"/>
  <c r="X497" i="18"/>
  <c r="X370" i="18"/>
  <c r="X271" i="18"/>
  <c r="Y310" i="18"/>
  <c r="Z310" i="18" s="1"/>
  <c r="Y307" i="18"/>
  <c r="Z307" i="18" s="1"/>
  <c r="Y168" i="18"/>
  <c r="Z168" i="18" s="1"/>
  <c r="Y177" i="18"/>
  <c r="Z177" i="18" s="1"/>
  <c r="Y510" i="18"/>
  <c r="Z510" i="18" s="1"/>
  <c r="Y453" i="18"/>
  <c r="Z453" i="18" s="1"/>
  <c r="Y340" i="18"/>
  <c r="Z340" i="18" s="1"/>
  <c r="Y339" i="18"/>
  <c r="Z339" i="18" s="1"/>
  <c r="Y385" i="18"/>
  <c r="Z385" i="18" s="1"/>
  <c r="Y512" i="18"/>
  <c r="Y341" i="18"/>
  <c r="Y53" i="18"/>
  <c r="Z53" i="18" s="1"/>
  <c r="Y401" i="18"/>
  <c r="Z401" i="18" s="1"/>
  <c r="Y134" i="18"/>
  <c r="Z134" i="18" s="1"/>
  <c r="Y66" i="18"/>
  <c r="Z66" i="18" s="1"/>
  <c r="Y426" i="18"/>
  <c r="Z426" i="18" s="1"/>
  <c r="Y254" i="18"/>
  <c r="Z254" i="18" s="1"/>
  <c r="Y249" i="18"/>
  <c r="Z249" i="18" s="1"/>
  <c r="Y145" i="18"/>
  <c r="Z145" i="18" s="1"/>
  <c r="Y485" i="18"/>
  <c r="Z485" i="18" s="1"/>
  <c r="Y208" i="18"/>
  <c r="Z208" i="18" s="1"/>
  <c r="Y112" i="18"/>
  <c r="Z112" i="18" s="1"/>
  <c r="Y408" i="18"/>
  <c r="Z408" i="18" s="1"/>
  <c r="Y173" i="18"/>
  <c r="Z173" i="18" s="1"/>
  <c r="Y260" i="18"/>
  <c r="Z260" i="18" s="1"/>
  <c r="Y52" i="18"/>
  <c r="Z52" i="18" s="1"/>
  <c r="Y60" i="18"/>
  <c r="Z60" i="18" s="1"/>
  <c r="Y51" i="18"/>
  <c r="Z51" i="18" s="1"/>
  <c r="Y5" i="18"/>
  <c r="Z5" i="18" s="1"/>
  <c r="Y13" i="18"/>
  <c r="Z13" i="18" s="1"/>
  <c r="Y282" i="18"/>
  <c r="Z282" i="18" s="1"/>
  <c r="Y376" i="18"/>
  <c r="Z376" i="18" s="1"/>
  <c r="Y381" i="18"/>
  <c r="Z381" i="18" s="1"/>
  <c r="Y375" i="18"/>
  <c r="Z375" i="18" s="1"/>
  <c r="Y226" i="18"/>
  <c r="Z226" i="18" s="1"/>
  <c r="Y240" i="18"/>
  <c r="Z240" i="18" s="1"/>
  <c r="Y223" i="18"/>
  <c r="Z223" i="18" s="1"/>
  <c r="Y115" i="18"/>
  <c r="Z115" i="18" s="1"/>
  <c r="Y135" i="18"/>
  <c r="Z135" i="18" s="1"/>
  <c r="Y14" i="18"/>
  <c r="Z14" i="18" s="1"/>
  <c r="Y70" i="18"/>
  <c r="Z70" i="18" s="1"/>
  <c r="Y69" i="18"/>
  <c r="Z69" i="18" s="1"/>
  <c r="Y67" i="18"/>
  <c r="Z67" i="18" s="1"/>
  <c r="Y438" i="18"/>
  <c r="Z438" i="18" s="1"/>
  <c r="Y454" i="18"/>
  <c r="Z454" i="18" s="1"/>
  <c r="Y435" i="18"/>
  <c r="Z435" i="18" s="1"/>
  <c r="Y329" i="18"/>
  <c r="Z329" i="18" s="1"/>
  <c r="Y337" i="18"/>
  <c r="Z337" i="18" s="1"/>
  <c r="Y146" i="18"/>
  <c r="Z146" i="18" s="1"/>
  <c r="Y248" i="18"/>
  <c r="Z248" i="18" s="1"/>
  <c r="Y251" i="18"/>
  <c r="Z251" i="18" s="1"/>
  <c r="Y247" i="18"/>
  <c r="Z247" i="18" s="1"/>
  <c r="Y136" i="18"/>
  <c r="Z136" i="18" s="1"/>
  <c r="Y144" i="18"/>
  <c r="Z144" i="18" s="1"/>
  <c r="Y133" i="18"/>
  <c r="Z133" i="18" s="1"/>
  <c r="Y29" i="18"/>
  <c r="Z29" i="18" s="1"/>
  <c r="Y43" i="18"/>
  <c r="Z43" i="18" s="1"/>
  <c r="Y350" i="18"/>
  <c r="Z350" i="18" s="1"/>
  <c r="Y464" i="18"/>
  <c r="Z464" i="18" s="1"/>
  <c r="Y467" i="18"/>
  <c r="Z467" i="18" s="1"/>
  <c r="Y463" i="18"/>
  <c r="Z463" i="18" s="1"/>
  <c r="Y316" i="18"/>
  <c r="Z316" i="18" s="1"/>
  <c r="Y324" i="18"/>
  <c r="Z324" i="18" s="1"/>
  <c r="Y313" i="18"/>
  <c r="Z313" i="18" s="1"/>
  <c r="Y183" i="18"/>
  <c r="Z183" i="18" s="1"/>
  <c r="Y209" i="18"/>
  <c r="Z209" i="18" s="1"/>
  <c r="Y108" i="18"/>
  <c r="Z108" i="18" s="1"/>
  <c r="Y202" i="18"/>
  <c r="Z202" i="18" s="1"/>
  <c r="Y205" i="18"/>
  <c r="Z205" i="18" s="1"/>
  <c r="Y131" i="18"/>
  <c r="Z131" i="18" s="1"/>
  <c r="Y526" i="18"/>
  <c r="Z526" i="18" s="1"/>
  <c r="Y525" i="18"/>
  <c r="Z525" i="18" s="1"/>
  <c r="Y424" i="18"/>
  <c r="Z424" i="18" s="1"/>
  <c r="Y295" i="18"/>
  <c r="Z295" i="18" s="1"/>
  <c r="Y76" i="18"/>
  <c r="Z76" i="18" s="1"/>
  <c r="Y167" i="18"/>
  <c r="Z167" i="18" s="1"/>
  <c r="Y508" i="18"/>
  <c r="Z508" i="18" s="1"/>
  <c r="Y507" i="18"/>
  <c r="Z507" i="18" s="1"/>
  <c r="Y457" i="18"/>
  <c r="Z457" i="18" s="1"/>
  <c r="Y344" i="18"/>
  <c r="Z344" i="18" s="1"/>
  <c r="Y343" i="18"/>
  <c r="Z343" i="18" s="1"/>
  <c r="Y169" i="18"/>
  <c r="Z169" i="18" s="1"/>
  <c r="Y449" i="18"/>
  <c r="Y4" i="18"/>
  <c r="Z4" i="18" s="1"/>
  <c r="X246" i="18"/>
  <c r="X28" i="18"/>
  <c r="X466" i="18"/>
  <c r="X286" i="18"/>
  <c r="X218" i="18"/>
  <c r="Y239" i="18"/>
  <c r="Z239" i="18" s="1"/>
  <c r="Y294" i="18"/>
  <c r="Z294" i="18" s="1"/>
  <c r="Y502" i="18"/>
  <c r="Z502" i="18" s="1"/>
  <c r="Y387" i="18"/>
  <c r="Z387" i="18" s="1"/>
  <c r="X514" i="18"/>
  <c r="X539" i="18"/>
  <c r="X477" i="18"/>
  <c r="X306" i="18"/>
  <c r="X158" i="18"/>
  <c r="X93" i="18"/>
  <c r="X373" i="18"/>
  <c r="Y30" i="18"/>
  <c r="Z30" i="18" s="1"/>
  <c r="Y58" i="18"/>
  <c r="Z58" i="18" s="1"/>
  <c r="Y57" i="18"/>
  <c r="Z57" i="18" s="1"/>
  <c r="Y55" i="18"/>
  <c r="Z55" i="18" s="1"/>
  <c r="Y11" i="18"/>
  <c r="Z11" i="18" s="1"/>
  <c r="Y300" i="18"/>
  <c r="Z300" i="18" s="1"/>
  <c r="Y288" i="18"/>
  <c r="Z288" i="18" s="1"/>
  <c r="Y363" i="18"/>
  <c r="Z363" i="18" s="1"/>
  <c r="Y389" i="18"/>
  <c r="Z389" i="18" s="1"/>
  <c r="Y188" i="18"/>
  <c r="Z188" i="18" s="1"/>
  <c r="Y234" i="18"/>
  <c r="Z234" i="18" s="1"/>
  <c r="Y237" i="18"/>
  <c r="Z237" i="18" s="1"/>
  <c r="Y233" i="18"/>
  <c r="Z233" i="18" s="1"/>
  <c r="Y129" i="18"/>
  <c r="Z129" i="18" s="1"/>
  <c r="Y20" i="18"/>
  <c r="Z20" i="18" s="1"/>
  <c r="Y18" i="18"/>
  <c r="Z18" i="18" s="1"/>
  <c r="Y65" i="18"/>
  <c r="Z65" i="18" s="1"/>
  <c r="Y73" i="18"/>
  <c r="Z73" i="18" s="1"/>
  <c r="Y416" i="18"/>
  <c r="Z416" i="18" s="1"/>
  <c r="Y446" i="18"/>
  <c r="Z446" i="18" s="1"/>
  <c r="Y451" i="18"/>
  <c r="Z451" i="18" s="1"/>
  <c r="Y443" i="18"/>
  <c r="Z443" i="18" s="1"/>
  <c r="Y333" i="18"/>
  <c r="Z333" i="18" s="1"/>
  <c r="Y150" i="18"/>
  <c r="Z150" i="18" s="1"/>
  <c r="Y152" i="18"/>
  <c r="Z152" i="18" s="1"/>
  <c r="Y245" i="18"/>
  <c r="Z245" i="18" s="1"/>
  <c r="Y253" i="18"/>
  <c r="Z253" i="18" s="1"/>
  <c r="Y98" i="18"/>
  <c r="Z98" i="18" s="1"/>
  <c r="Y140" i="18"/>
  <c r="Z140" i="18" s="1"/>
  <c r="Y143" i="18"/>
  <c r="Z143" i="18" s="1"/>
  <c r="Y139" i="18"/>
  <c r="Z139" i="18" s="1"/>
  <c r="Y39" i="18"/>
  <c r="Z39" i="18" s="1"/>
  <c r="Y366" i="18"/>
  <c r="Z366" i="18" s="1"/>
  <c r="Y360" i="18"/>
  <c r="Z360" i="18" s="1"/>
  <c r="Y461" i="18"/>
  <c r="Z461" i="18" s="1"/>
  <c r="Y473" i="18"/>
  <c r="Z473" i="18" s="1"/>
  <c r="Y278" i="18"/>
  <c r="Z278" i="18" s="1"/>
  <c r="Y320" i="18"/>
  <c r="Z320" i="18" s="1"/>
  <c r="Y323" i="18"/>
  <c r="Z323" i="18" s="1"/>
  <c r="Y319" i="18"/>
  <c r="Z319" i="18" s="1"/>
  <c r="Y197" i="18"/>
  <c r="Z197" i="18" s="1"/>
  <c r="Y124" i="18"/>
  <c r="Z124" i="18" s="1"/>
  <c r="Y118" i="18"/>
  <c r="Z118" i="18" s="1"/>
  <c r="Y225" i="18"/>
  <c r="Z225" i="18" s="1"/>
  <c r="Y478" i="18"/>
  <c r="Z478" i="18" s="1"/>
  <c r="Y519" i="18"/>
  <c r="Z519" i="18" s="1"/>
  <c r="Y378" i="18"/>
  <c r="Z378" i="18" s="1"/>
  <c r="Y415" i="18"/>
  <c r="Z415" i="18" s="1"/>
  <c r="Y88" i="18"/>
  <c r="Z88" i="18" s="1"/>
  <c r="Y444" i="18"/>
  <c r="Z444" i="18" s="1"/>
  <c r="Y349" i="18"/>
  <c r="Z349" i="18" s="1"/>
  <c r="Y12" i="18"/>
  <c r="Z12" i="18" s="1"/>
  <c r="Y284" i="18"/>
  <c r="Z284" i="18" s="1"/>
  <c r="Y206" i="18"/>
  <c r="Z206" i="18" s="1"/>
  <c r="Y74" i="18"/>
  <c r="Z74" i="18" s="1"/>
  <c r="Y71" i="18"/>
  <c r="Z71" i="18" s="1"/>
  <c r="Y327" i="18"/>
  <c r="Z327" i="18" s="1"/>
  <c r="Y259" i="18"/>
  <c r="Z259" i="18" s="1"/>
  <c r="Y42" i="18"/>
  <c r="Z42" i="18" s="1"/>
  <c r="Y462" i="18"/>
  <c r="Z462" i="18" s="1"/>
  <c r="Y182" i="18"/>
  <c r="Z182" i="18" s="1"/>
  <c r="Y204" i="18"/>
  <c r="Z204" i="18" s="1"/>
  <c r="Y527" i="18"/>
  <c r="Z527" i="18" s="1"/>
  <c r="Y187" i="18"/>
  <c r="Z187" i="18" s="1"/>
  <c r="Y257" i="18"/>
  <c r="Z257" i="18" s="1"/>
  <c r="X179" i="18"/>
  <c r="Z179" i="18" s="1"/>
  <c r="X452" i="18"/>
  <c r="X511" i="18"/>
  <c r="Z511" i="18" s="1"/>
  <c r="X264" i="18"/>
  <c r="Z264" i="18" s="1"/>
  <c r="X185" i="18"/>
  <c r="Z185" i="18" s="1"/>
  <c r="Y532" i="18"/>
  <c r="Z532" i="18" s="1"/>
  <c r="Y531" i="18"/>
  <c r="Z531" i="18" s="1"/>
  <c r="Y481" i="18"/>
  <c r="Z481" i="18" s="1"/>
  <c r="Y392" i="18"/>
  <c r="Z392" i="18" s="1"/>
  <c r="Y391" i="18"/>
  <c r="Z391" i="18" s="1"/>
  <c r="Y186" i="18"/>
  <c r="Z186" i="18" s="1"/>
  <c r="Y81" i="18"/>
  <c r="Z81" i="18" s="1"/>
  <c r="Y436" i="18"/>
  <c r="Z436" i="18" s="1"/>
  <c r="Y503" i="18"/>
  <c r="Z503" i="18" s="1"/>
  <c r="Y358" i="18"/>
  <c r="Z358" i="18" s="1"/>
  <c r="Y353" i="18"/>
  <c r="Z353" i="18" s="1"/>
  <c r="Y277" i="18"/>
  <c r="Z277" i="18" s="1"/>
  <c r="Y452" i="18"/>
  <c r="Z452" i="18" s="1"/>
  <c r="Y370" i="18"/>
  <c r="Z370" i="18" s="1"/>
  <c r="Y380" i="18"/>
  <c r="Z380" i="18" s="1"/>
  <c r="Y377" i="18"/>
  <c r="Z377" i="18" s="1"/>
  <c r="Y241" i="18"/>
  <c r="Z241" i="18" s="1"/>
  <c r="Y95" i="18"/>
  <c r="Z95" i="18" s="1"/>
  <c r="Y336" i="18"/>
  <c r="Z336" i="18" s="1"/>
  <c r="Y246" i="18"/>
  <c r="Z246" i="18" s="1"/>
  <c r="Y28" i="18"/>
  <c r="Z28" i="18" s="1"/>
  <c r="Y466" i="18"/>
  <c r="Z466" i="18" s="1"/>
  <c r="Y286" i="18"/>
  <c r="Z286" i="18" s="1"/>
  <c r="Y218" i="18"/>
  <c r="Z218" i="18" s="1"/>
  <c r="Y470" i="18"/>
  <c r="Z470" i="18" s="1"/>
  <c r="Y425" i="18"/>
  <c r="Z425" i="18" s="1"/>
  <c r="Y509" i="18"/>
  <c r="Z509" i="18" s="1"/>
  <c r="X83" i="18"/>
  <c r="X23" i="18"/>
  <c r="X334" i="18"/>
  <c r="X330" i="18"/>
  <c r="X421" i="18"/>
  <c r="X433" i="18"/>
  <c r="X242" i="18"/>
  <c r="X266" i="18"/>
  <c r="X269" i="18"/>
  <c r="X263" i="18"/>
  <c r="X155" i="18"/>
  <c r="X36" i="18"/>
  <c r="X34" i="18"/>
  <c r="X101" i="18"/>
  <c r="X117" i="18"/>
  <c r="X458" i="18"/>
  <c r="X488" i="18"/>
  <c r="X491" i="18"/>
  <c r="X487" i="18"/>
  <c r="X365" i="18"/>
  <c r="X198" i="18"/>
  <c r="X194" i="18"/>
  <c r="X281" i="18"/>
  <c r="X309" i="18"/>
  <c r="X184" i="18"/>
  <c r="X228" i="18"/>
  <c r="X231" i="18"/>
  <c r="Y215" i="18"/>
  <c r="Z215" i="18" s="1"/>
  <c r="Y536" i="18"/>
  <c r="Z536" i="18" s="1"/>
  <c r="Y535" i="18"/>
  <c r="Z535" i="18" s="1"/>
  <c r="Y302" i="18"/>
  <c r="Z302" i="18" s="1"/>
  <c r="Y397" i="18"/>
  <c r="Z397" i="18" s="1"/>
  <c r="Y176" i="18"/>
  <c r="Z176" i="18" s="1"/>
  <c r="Y505" i="18"/>
  <c r="Z505" i="18" s="1"/>
  <c r="X50" i="18"/>
  <c r="X61" i="18"/>
  <c r="X283" i="18"/>
  <c r="X227" i="18"/>
  <c r="X24" i="18"/>
  <c r="X428" i="18"/>
  <c r="X250" i="18"/>
  <c r="X132" i="18"/>
  <c r="X107" i="18"/>
  <c r="X493" i="18"/>
  <c r="X181" i="18"/>
  <c r="Y221" i="18"/>
  <c r="Z221" i="18" s="1"/>
  <c r="Y314" i="18"/>
  <c r="Z314" i="18" s="1"/>
  <c r="X423" i="18"/>
  <c r="X175" i="18"/>
  <c r="Z175" i="18" s="1"/>
  <c r="X512" i="18"/>
  <c r="X449" i="18"/>
  <c r="X341" i="18"/>
  <c r="D20" i="8"/>
  <c r="C20" i="8"/>
  <c r="B20" i="8"/>
  <c r="D12" i="8"/>
  <c r="C12" i="8"/>
  <c r="B12" i="8"/>
  <c r="C4" i="8"/>
  <c r="D4" i="8"/>
  <c r="B4" i="8"/>
  <c r="H26" i="7"/>
  <c r="H25" i="7"/>
  <c r="H24" i="7"/>
  <c r="H23" i="7"/>
  <c r="AA449" i="16" l="1"/>
  <c r="AA50" i="16"/>
  <c r="AA433" i="16"/>
  <c r="AA488" i="16"/>
  <c r="AA497" i="16"/>
  <c r="AA502" i="16"/>
  <c r="AA256" i="16"/>
  <c r="Z448" i="17"/>
  <c r="Z262" i="17"/>
  <c r="Z96" i="17"/>
  <c r="Z471" i="17"/>
  <c r="Z293" i="17"/>
  <c r="Z462" i="17"/>
  <c r="Z243" i="17"/>
  <c r="Z89" i="17"/>
  <c r="Z232" i="17"/>
  <c r="Z476" i="17"/>
  <c r="Z150" i="17"/>
  <c r="Z8" i="17"/>
  <c r="Z494" i="17"/>
  <c r="Z245" i="17"/>
  <c r="Z391" i="17"/>
  <c r="Z502" i="17"/>
  <c r="Z171" i="17"/>
  <c r="Z385" i="17"/>
  <c r="Z473" i="17"/>
  <c r="Z201" i="17"/>
  <c r="Z211" i="17"/>
  <c r="Z316" i="17"/>
  <c r="Z356" i="17"/>
  <c r="Z144" i="17"/>
  <c r="Z250" i="17"/>
  <c r="Z276" i="17"/>
  <c r="Z81" i="17"/>
  <c r="Z527" i="17"/>
  <c r="Z186" i="17"/>
  <c r="Z464" i="17"/>
  <c r="Z257" i="17"/>
  <c r="Z91" i="17"/>
  <c r="Z224" i="17"/>
  <c r="Z4" i="17"/>
  <c r="Z505" i="17"/>
  <c r="Z38" i="17"/>
  <c r="Z233" i="17"/>
  <c r="Z499" i="17"/>
  <c r="Z9" i="17"/>
  <c r="Z36" i="17"/>
  <c r="Z398" i="17"/>
  <c r="Z389" i="17"/>
  <c r="Z241" i="17"/>
  <c r="Z15" i="17"/>
  <c r="Z437" i="17"/>
  <c r="Z156" i="17"/>
  <c r="Z104" i="17"/>
  <c r="Z358" i="17"/>
  <c r="Z282" i="17"/>
  <c r="Z218" i="17"/>
  <c r="Z203" i="17"/>
  <c r="Z541" i="17"/>
  <c r="Z297" i="17"/>
  <c r="Z173" i="17"/>
  <c r="Z456" i="17"/>
  <c r="Z344" i="17"/>
  <c r="Z309" i="17"/>
  <c r="Z445" i="17"/>
  <c r="Z35" i="17"/>
  <c r="Z131" i="17"/>
  <c r="Z259" i="17"/>
  <c r="Z278" i="17"/>
  <c r="Z537" i="17"/>
  <c r="Z514" i="17"/>
  <c r="Z303" i="17"/>
  <c r="Z239" i="17"/>
  <c r="Z19" i="17"/>
  <c r="Z423" i="17"/>
  <c r="Z154" i="17"/>
  <c r="Z108" i="17"/>
  <c r="Z488" i="17"/>
  <c r="Z280" i="17"/>
  <c r="Z222" i="17"/>
  <c r="Z121" i="17"/>
  <c r="Z539" i="17"/>
  <c r="Z301" i="17"/>
  <c r="Z504" i="17"/>
  <c r="Z288" i="17"/>
  <c r="Z422" i="17"/>
  <c r="Z101" i="17"/>
  <c r="Z114" i="17"/>
  <c r="Z397" i="17"/>
  <c r="Z341" i="17"/>
  <c r="Z454" i="17"/>
  <c r="Z460" i="17"/>
  <c r="Z318" i="17"/>
  <c r="Z207" i="17"/>
  <c r="Z231" i="17"/>
  <c r="Z475" i="17"/>
  <c r="Z381" i="17"/>
  <c r="Z496" i="17"/>
  <c r="Z273" i="17"/>
  <c r="Z87" i="17"/>
  <c r="Z142" i="17"/>
  <c r="Z295" i="17"/>
  <c r="Z409" i="17"/>
  <c r="Z364" i="17"/>
  <c r="Z46" i="17"/>
  <c r="Z350" i="17"/>
  <c r="Z82" i="17"/>
  <c r="Z480" i="17"/>
  <c r="Z189" i="17"/>
  <c r="Z107" i="17"/>
  <c r="Z246" i="17"/>
  <c r="Z68" i="17"/>
  <c r="Z401" i="17"/>
  <c r="Z10" i="17"/>
  <c r="Z287" i="17"/>
  <c r="Z44" i="17"/>
  <c r="Z286" i="17"/>
  <c r="Z198" i="17"/>
  <c r="Z74" i="17"/>
  <c r="Z71" i="17"/>
  <c r="Z451" i="17"/>
  <c r="Z147" i="17"/>
  <c r="Z137" i="17"/>
  <c r="Z378" i="17"/>
  <c r="Z290" i="17"/>
  <c r="Z112" i="17"/>
  <c r="Z522" i="17"/>
  <c r="Z404" i="17"/>
  <c r="Z395" i="17"/>
  <c r="Z181" i="17"/>
  <c r="Z440" i="17"/>
  <c r="Z353" i="17"/>
  <c r="Z368" i="17"/>
  <c r="Z79" i="17"/>
  <c r="Z30" i="17"/>
  <c r="Z321" i="17"/>
  <c r="Z308" i="17"/>
  <c r="Z338" i="17"/>
  <c r="Z196" i="17"/>
  <c r="Z78" i="17"/>
  <c r="Z21" i="17"/>
  <c r="Z449" i="17"/>
  <c r="Z151" i="17"/>
  <c r="Z99" i="17"/>
  <c r="Z376" i="17"/>
  <c r="Z294" i="17"/>
  <c r="Z228" i="17"/>
  <c r="Z520" i="17"/>
  <c r="Z408" i="17"/>
  <c r="Z174" i="17"/>
  <c r="Z515" i="17"/>
  <c r="Z305" i="17"/>
  <c r="Z447" i="17"/>
  <c r="Z490" i="17"/>
  <c r="Z205" i="17"/>
  <c r="Z175" i="17"/>
  <c r="Z453" i="17"/>
  <c r="Z40" i="17"/>
  <c r="Z468" i="17"/>
  <c r="Z320" i="17"/>
  <c r="Z184" i="17"/>
  <c r="Z534" i="17"/>
  <c r="Z477" i="17"/>
  <c r="Z419" i="17"/>
  <c r="Z495" i="17"/>
  <c r="Z371" i="17"/>
  <c r="Z332" i="17"/>
  <c r="Z41" i="17"/>
  <c r="Z223" i="17"/>
  <c r="Z84" i="17"/>
  <c r="Z349" i="17"/>
  <c r="Z360" i="17"/>
  <c r="Z125" i="17"/>
  <c r="Z263" i="17"/>
  <c r="Z500" i="17"/>
  <c r="Z407" i="17"/>
  <c r="Z235" i="17"/>
  <c r="Z314" i="17"/>
  <c r="Z418" i="17"/>
  <c r="Z55" i="17"/>
  <c r="Z399" i="17"/>
  <c r="Z509" i="17"/>
  <c r="Z421" i="17"/>
  <c r="Z530" i="17"/>
  <c r="Z190" i="17"/>
  <c r="Z42" i="17"/>
  <c r="Z327" i="17"/>
  <c r="Z215" i="17"/>
  <c r="Z372" i="17"/>
  <c r="Z158" i="17"/>
  <c r="Z192" i="17"/>
  <c r="Z11" i="17"/>
  <c r="Z260" i="17"/>
  <c r="Z54" i="17"/>
  <c r="Z45" i="17"/>
  <c r="Z53" i="17"/>
  <c r="Z306" i="17"/>
  <c r="Z212" i="17"/>
  <c r="Z16" i="17"/>
  <c r="Z426" i="17"/>
  <c r="Z254" i="17"/>
  <c r="Z251" i="17"/>
  <c r="Z145" i="17"/>
  <c r="Z357" i="17"/>
  <c r="Z317" i="17"/>
  <c r="Z126" i="17"/>
  <c r="Z524" i="17"/>
  <c r="Z298" i="17"/>
  <c r="Z162" i="17"/>
  <c r="Z506" i="17"/>
  <c r="Z503" i="17"/>
  <c r="Z367" i="17"/>
  <c r="Z179" i="17"/>
  <c r="Z339" i="17"/>
  <c r="Z411" i="17"/>
  <c r="Z330" i="17"/>
  <c r="Z141" i="17"/>
  <c r="Z120" i="17"/>
  <c r="Z311" i="17"/>
  <c r="Z363" i="17"/>
  <c r="Z216" i="17"/>
  <c r="Z86" i="17"/>
  <c r="Z424" i="17"/>
  <c r="Z258" i="17"/>
  <c r="Z153" i="17"/>
  <c r="Z143" i="17"/>
  <c r="Z361" i="17"/>
  <c r="Z279" i="17"/>
  <c r="Z124" i="17"/>
  <c r="Z528" i="17"/>
  <c r="Z416" i="17"/>
  <c r="Z362" i="17"/>
  <c r="Z237" i="17"/>
  <c r="Z152" i="17"/>
  <c r="Z377" i="17"/>
  <c r="Z535" i="17"/>
  <c r="Z444" i="17"/>
  <c r="Z159" i="17"/>
  <c r="Z348" i="17"/>
  <c r="Z31" i="17"/>
  <c r="Z459" i="17"/>
  <c r="Z208" i="17"/>
  <c r="Z204" i="17"/>
  <c r="Z536" i="17"/>
  <c r="Z382" i="17"/>
  <c r="Z176" i="17"/>
  <c r="Z354" i="17"/>
  <c r="Z128" i="17"/>
  <c r="Z242" i="17"/>
  <c r="Z461" i="17"/>
  <c r="Z474" i="17"/>
  <c r="Z169" i="17"/>
  <c r="Z252" i="17"/>
  <c r="Z63" i="17"/>
  <c r="Z413" i="17"/>
  <c r="Z177" i="17"/>
  <c r="Z403" i="17"/>
  <c r="Z261" i="17"/>
  <c r="Z167" i="17"/>
  <c r="Z384" i="17"/>
  <c r="Z199" i="17"/>
  <c r="Z485" i="17"/>
  <c r="Z264" i="17"/>
  <c r="Z217" i="17"/>
  <c r="Z400" i="17"/>
  <c r="Z347" i="17"/>
  <c r="Z498" i="17"/>
  <c r="Z392" i="17"/>
  <c r="Z221" i="17"/>
  <c r="Z493" i="17"/>
  <c r="Z134" i="17"/>
  <c r="Z328" i="17"/>
  <c r="Z132" i="17"/>
  <c r="Z3" i="17"/>
  <c r="Z275" i="17"/>
  <c r="Z479" i="17"/>
  <c r="Z65" i="17"/>
  <c r="Z6" i="17"/>
  <c r="Z390" i="17"/>
  <c r="Z61" i="17"/>
  <c r="Z285" i="17"/>
  <c r="Z227" i="17"/>
  <c r="Z24" i="17"/>
  <c r="Z428" i="17"/>
  <c r="Z148" i="17"/>
  <c r="Z102" i="17"/>
  <c r="Z482" i="17"/>
  <c r="Z467" i="17"/>
  <c r="Z325" i="17"/>
  <c r="Z111" i="17"/>
  <c r="Z533" i="17"/>
  <c r="Z312" i="17"/>
  <c r="Z164" i="17"/>
  <c r="Z442" i="17"/>
  <c r="Z342" i="17"/>
  <c r="Z452" i="17"/>
  <c r="Z512" i="17"/>
  <c r="Z58" i="17"/>
  <c r="Z238" i="17"/>
  <c r="Z433" i="17"/>
  <c r="Z374" i="17"/>
  <c r="Z518" i="17"/>
  <c r="Z161" i="17"/>
  <c r="Z289" i="17"/>
  <c r="Z195" i="17"/>
  <c r="Z22" i="17"/>
  <c r="Z432" i="17"/>
  <c r="Z266" i="17"/>
  <c r="Z100" i="17"/>
  <c r="Z486" i="17"/>
  <c r="Z375" i="17"/>
  <c r="Z323" i="17"/>
  <c r="Z115" i="17"/>
  <c r="Z519" i="17"/>
  <c r="Z310" i="17"/>
  <c r="Z93" i="17"/>
  <c r="Z265" i="17"/>
  <c r="Z20" i="17"/>
  <c r="Z155" i="17"/>
  <c r="Z319" i="17"/>
  <c r="Z300" i="17"/>
  <c r="Z455" i="17"/>
  <c r="Z510" i="17"/>
  <c r="Z365" i="17"/>
  <c r="Z39" i="17"/>
  <c r="Z491" i="17"/>
  <c r="Z193" i="17"/>
  <c r="Z183" i="17"/>
  <c r="Z478" i="17"/>
  <c r="Z396" i="17"/>
  <c r="Z85" i="17"/>
  <c r="Z274" i="17"/>
  <c r="Z62" i="17"/>
  <c r="Z267" i="17"/>
  <c r="Z322" i="17"/>
  <c r="Z529" i="17"/>
  <c r="Z497" i="17"/>
  <c r="Z449" i="18"/>
  <c r="Z341" i="18"/>
  <c r="Z158" i="18"/>
  <c r="Z514" i="18"/>
  <c r="Z181" i="18"/>
  <c r="Z250" i="18"/>
  <c r="Z283" i="18"/>
  <c r="Z184" i="18"/>
  <c r="Z198" i="18"/>
  <c r="Z488" i="18"/>
  <c r="Z34" i="18"/>
  <c r="Z269" i="18"/>
  <c r="Z421" i="18"/>
  <c r="Z83" i="18"/>
  <c r="Z369" i="18"/>
  <c r="Z512" i="18"/>
  <c r="Z306" i="18"/>
  <c r="Z271" i="18"/>
  <c r="Z493" i="18"/>
  <c r="Z428" i="18"/>
  <c r="Z61" i="18"/>
  <c r="Z309" i="18"/>
  <c r="Z365" i="18"/>
  <c r="Z458" i="18"/>
  <c r="Z36" i="18"/>
  <c r="Z266" i="18"/>
  <c r="Z330" i="18"/>
  <c r="Z517" i="18"/>
  <c r="Z373" i="18"/>
  <c r="Z477" i="18"/>
  <c r="Z497" i="18"/>
  <c r="Z107" i="18"/>
  <c r="Z24" i="18"/>
  <c r="Z50" i="18"/>
  <c r="Z231" i="18"/>
  <c r="Z281" i="18"/>
  <c r="Z487" i="18"/>
  <c r="Z117" i="18"/>
  <c r="Z155" i="18"/>
  <c r="Z242" i="18"/>
  <c r="Z334" i="18"/>
  <c r="Z423" i="18"/>
  <c r="Z93" i="18"/>
  <c r="Z539" i="18"/>
  <c r="Z90" i="18"/>
  <c r="Z132" i="18"/>
  <c r="Z227" i="18"/>
  <c r="Z228" i="18"/>
  <c r="Z194" i="18"/>
  <c r="Z491" i="18"/>
  <c r="Z101" i="18"/>
  <c r="Z263" i="18"/>
  <c r="Z433" i="18"/>
  <c r="Z23" i="18"/>
  <c r="H27" i="7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K24" i="4"/>
  <c r="H15" i="1" s="1"/>
  <c r="Y15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O24" i="4"/>
  <c r="L15" i="1" s="1"/>
  <c r="AC15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N25" i="4"/>
  <c r="K16" i="1" s="1"/>
  <c r="AB16" i="1" s="1"/>
  <c r="R24" i="4"/>
  <c r="O15" i="1" s="1"/>
  <c r="AF15" i="1" s="1"/>
  <c r="U28" i="4"/>
  <c r="R19" i="1" s="1"/>
  <c r="AI19" i="1" s="1"/>
  <c r="Y24" i="4"/>
  <c r="V15" i="1" s="1"/>
  <c r="AM15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AA55" i="1" l="1"/>
  <c r="AE55" i="1"/>
  <c r="AI55" i="1"/>
  <c r="AM55" i="1"/>
  <c r="AD55" i="1"/>
  <c r="AB55" i="1"/>
  <c r="AF55" i="1"/>
  <c r="AJ55" i="1"/>
  <c r="AN55" i="1"/>
  <c r="AH55" i="1"/>
  <c r="AL55" i="1"/>
  <c r="Y55" i="1"/>
  <c r="AC55" i="1"/>
  <c r="AG55" i="1"/>
  <c r="AK55" i="1"/>
  <c r="X55" i="1"/>
  <c r="Z55" i="1"/>
  <c r="L14" i="7"/>
  <c r="C17" i="7" s="1"/>
  <c r="J6" i="7"/>
  <c r="K3" i="7" s="1"/>
  <c r="L3" i="7" s="1"/>
  <c r="E53" i="1"/>
  <c r="E1" i="2"/>
  <c r="L4" i="7" l="1"/>
  <c r="C7" i="7" s="1"/>
  <c r="E44" i="1"/>
  <c r="Y53" i="1"/>
  <c r="Y62" i="1" s="1"/>
  <c r="AC53" i="1"/>
  <c r="AC62" i="1" s="1"/>
  <c r="AG53" i="1"/>
  <c r="AG62" i="1" s="1"/>
  <c r="AK53" i="1"/>
  <c r="AK62" i="1" s="1"/>
  <c r="X53" i="1"/>
  <c r="X62" i="1" s="1"/>
  <c r="Z53" i="1"/>
  <c r="Z62" i="1" s="1"/>
  <c r="AD53" i="1"/>
  <c r="AD62" i="1" s="1"/>
  <c r="AH53" i="1"/>
  <c r="AH62" i="1" s="1"/>
  <c r="AL53" i="1"/>
  <c r="AL62" i="1" s="1"/>
  <c r="AE53" i="1"/>
  <c r="AE62" i="1" s="1"/>
  <c r="AI53" i="1"/>
  <c r="AI62" i="1" s="1"/>
  <c r="AB53" i="1"/>
  <c r="AB62" i="1" s="1"/>
  <c r="AF53" i="1"/>
  <c r="AF62" i="1" s="1"/>
  <c r="AJ53" i="1"/>
  <c r="AJ62" i="1" s="1"/>
  <c r="AN53" i="1"/>
  <c r="AN62" i="1" s="1"/>
  <c r="AA53" i="1"/>
  <c r="AA62" i="1" s="1"/>
  <c r="AM53" i="1"/>
  <c r="AM62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J48" i="1"/>
  <c r="N48" i="1"/>
  <c r="W48" i="1"/>
  <c r="H48" i="1"/>
  <c r="I48" i="1"/>
  <c r="L48" i="1"/>
  <c r="V48" i="1"/>
  <c r="Q48" i="1"/>
  <c r="G48" i="1"/>
  <c r="U48" i="1"/>
  <c r="P48" i="1"/>
  <c r="K48" i="1"/>
  <c r="R48" i="1"/>
  <c r="T48" i="1"/>
  <c r="M48" i="1"/>
  <c r="O48" i="1"/>
  <c r="S48" i="1"/>
  <c r="AB44" i="1" l="1"/>
  <c r="AB60" i="1" s="1"/>
  <c r="AB64" i="1" s="1"/>
  <c r="AF44" i="1"/>
  <c r="AF60" i="1" s="1"/>
  <c r="AF64" i="1" s="1"/>
  <c r="AJ44" i="1"/>
  <c r="AJ60" i="1" s="1"/>
  <c r="AJ64" i="1" s="1"/>
  <c r="AN44" i="1"/>
  <c r="AN60" i="1" s="1"/>
  <c r="AN64" i="1" s="1"/>
  <c r="AA44" i="1"/>
  <c r="AA60" i="1" s="1"/>
  <c r="AA64" i="1" s="1"/>
  <c r="AI44" i="1"/>
  <c r="AI60" i="1" s="1"/>
  <c r="AI64" i="1" s="1"/>
  <c r="Y44" i="1"/>
  <c r="Y60" i="1" s="1"/>
  <c r="Y64" i="1" s="1"/>
  <c r="AC44" i="1"/>
  <c r="AC60" i="1" s="1"/>
  <c r="AC64" i="1" s="1"/>
  <c r="AG44" i="1"/>
  <c r="AG60" i="1" s="1"/>
  <c r="AG64" i="1" s="1"/>
  <c r="AK44" i="1"/>
  <c r="AK60" i="1" s="1"/>
  <c r="AK64" i="1" s="1"/>
  <c r="X44" i="1"/>
  <c r="X60" i="1" s="1"/>
  <c r="X64" i="1" s="1"/>
  <c r="AE44" i="1"/>
  <c r="AE60" i="1" s="1"/>
  <c r="AE64" i="1" s="1"/>
  <c r="AM44" i="1"/>
  <c r="AM60" i="1" s="1"/>
  <c r="AM64" i="1" s="1"/>
  <c r="Z44" i="1"/>
  <c r="Z60" i="1" s="1"/>
  <c r="Z64" i="1" s="1"/>
  <c r="AD44" i="1"/>
  <c r="AD60" i="1" s="1"/>
  <c r="AD64" i="1" s="1"/>
  <c r="AH44" i="1"/>
  <c r="AH60" i="1" s="1"/>
  <c r="AH64" i="1" s="1"/>
  <c r="AL44" i="1"/>
  <c r="AL60" i="1" s="1"/>
  <c r="AL64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G70" i="1" l="1"/>
  <c r="AG72" i="1" s="1"/>
  <c r="AG76" i="1" s="1"/>
  <c r="Y48" i="1"/>
  <c r="Y66" i="1" s="1"/>
  <c r="Y70" i="1" s="1"/>
  <c r="Y72" i="1" s="1"/>
  <c r="Y76" i="1" s="1"/>
  <c r="Z48" i="1"/>
  <c r="Z66" i="1" s="1"/>
  <c r="Z70" i="1" s="1"/>
  <c r="Z72" i="1" s="1"/>
  <c r="Z76" i="1" s="1"/>
  <c r="AN48" i="1"/>
  <c r="AN66" i="1" s="1"/>
  <c r="AN70" i="1" s="1"/>
  <c r="AN72" i="1" s="1"/>
  <c r="AN76" i="1" s="1"/>
  <c r="AA48" i="1"/>
  <c r="AA66" i="1" s="1"/>
  <c r="AA70" i="1" s="1"/>
  <c r="AA72" i="1" s="1"/>
  <c r="AA74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4" i="1" l="1"/>
  <c r="AF74" i="1"/>
  <c r="Y74" i="1"/>
  <c r="AN74" i="1"/>
  <c r="AD76" i="1"/>
  <c r="AJ74" i="1"/>
  <c r="AK74" i="1"/>
  <c r="AC74" i="1"/>
  <c r="AI74" i="1"/>
  <c r="AA76" i="1"/>
  <c r="AB76" i="1"/>
  <c r="X74" i="1"/>
  <c r="AE76" i="1"/>
  <c r="Z74" i="1"/>
  <c r="AH74" i="1"/>
  <c r="AM76" i="1"/>
  <c r="AL74" i="1"/>
  <c r="C79" i="1" l="1"/>
  <c r="C80" i="1" s="1"/>
  <c r="C81" i="1"/>
</calcChain>
</file>

<file path=xl/sharedStrings.xml><?xml version="1.0" encoding="utf-8"?>
<sst xmlns="http://schemas.openxmlformats.org/spreadsheetml/2006/main" count="20531" uniqueCount="378">
  <si>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</si>
  <si>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</si>
  <si>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</si>
  <si>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</si>
  <si>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</si>
  <si>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</si>
  <si>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</si>
  <si>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</si>
  <si>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</si>
  <si>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</si>
  <si>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</si>
  <si>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</si>
  <si>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</si>
  <si>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</si>
  <si>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</si>
  <si>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</si>
  <si>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</si>
  <si>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</si>
  <si>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</si>
  <si>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</si>
  <si>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</si>
  <si>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</si>
  <si>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</si>
  <si>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</si>
  <si>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</si>
  <si>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</si>
  <si>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</si>
  <si>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</si>
  <si>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</si>
  <si>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</si>
  <si>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</si>
  <si>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</si>
  <si>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</si>
  <si>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</si>
  <si>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</si>
  <si>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</si>
  <si>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</si>
  <si>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</si>
  <si>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</si>
  <si>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</si>
  <si>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</si>
  <si>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</si>
  <si>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</si>
  <si>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</si>
  <si>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</si>
  <si>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</si>
  <si>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</si>
  <si>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</si>
  <si>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</si>
  <si>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</si>
  <si>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</si>
  <si>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</si>
  <si>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</si>
  <si>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</si>
  <si>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</si>
  <si>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</si>
  <si>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</si>
  <si>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</si>
  <si>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</si>
  <si>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</si>
  <si>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</si>
  <si>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</si>
  <si>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</si>
  <si>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</si>
  <si>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</si>
  <si>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</si>
  <si>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</si>
  <si>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</si>
  <si>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</si>
  <si>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</si>
  <si>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</si>
  <si>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</si>
  <si>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</si>
  <si>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</si>
  <si>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</si>
  <si>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</si>
  <si>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</si>
  <si>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</si>
  <si>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</si>
  <si>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</si>
  <si>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</si>
  <si>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</si>
  <si>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</si>
  <si>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</si>
  <si>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</si>
  <si>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</si>
  <si>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</si>
  <si>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</si>
  <si>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</si>
  <si>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</si>
  <si>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</si>
  <si>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</si>
  <si>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</si>
  <si>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</si>
  <si>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</si>
  <si>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</si>
  <si>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</si>
  <si>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</si>
  <si>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</si>
  <si>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</si>
  <si>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</si>
  <si>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</si>
  <si>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</si>
  <si>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</si>
  <si>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</si>
  <si>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</si>
  <si>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</si>
  <si>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</si>
  <si>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</si>
  <si>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</si>
  <si>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</si>
  <si>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</si>
  <si>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</si>
  <si>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</si>
  <si>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</si>
  <si>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</si>
  <si>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</si>
  <si>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</si>
  <si>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</si>
  <si>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</si>
  <si>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</si>
  <si>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</si>
  <si>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</si>
  <si>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</si>
  <si>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</si>
  <si>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</si>
  <si>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</si>
  <si>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</si>
  <si>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</si>
  <si>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</si>
  <si>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</si>
  <si>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</si>
  <si>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</si>
  <si>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</si>
  <si>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</si>
  <si>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</si>
  <si>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</si>
  <si>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</si>
  <si>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</si>
  <si>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</si>
  <si>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</si>
  <si>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</si>
  <si>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</si>
  <si>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</si>
  <si>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</si>
  <si>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</si>
  <si>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</si>
  <si>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</si>
  <si>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</si>
  <si>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</si>
  <si>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</si>
  <si>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</si>
  <si>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</si>
  <si>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</si>
  <si>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</si>
  <si>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</si>
  <si>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</si>
  <si>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</si>
  <si>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</si>
  <si>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</si>
  <si>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</si>
  <si>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</si>
  <si>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</si>
  <si>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</si>
  <si>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</si>
  <si>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</si>
  <si>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</si>
  <si>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</si>
  <si>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</si>
  <si>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</si>
  <si>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</si>
  <si>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</si>
  <si>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</si>
  <si>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</si>
  <si>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</si>
  <si>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</si>
  <si>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</si>
  <si>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</si>
  <si>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</si>
  <si>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</si>
  <si>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</si>
  <si>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</si>
  <si>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</si>
  <si>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</si>
  <si>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</si>
  <si>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</si>
  <si>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</si>
  <si>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</si>
  <si>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</si>
  <si>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</si>
  <si>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</si>
  <si>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</si>
  <si>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</si>
  <si>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</si>
  <si>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</si>
  <si>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</si>
  <si>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</si>
  <si>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</si>
  <si>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</si>
  <si>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</si>
  <si>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</si>
  <si>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</si>
  <si>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</si>
  <si>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</si>
  <si>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</si>
  <si>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</si>
  <si>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</si>
  <si>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</si>
  <si>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</si>
  <si>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</si>
  <si>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</si>
  <si>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</si>
  <si>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</si>
  <si>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</si>
  <si>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</si>
  <si>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</si>
  <si>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</si>
  <si>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</si>
  <si>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</si>
  <si>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</si>
  <si>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</si>
  <si>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</si>
  <si>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</si>
  <si>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</si>
  <si>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</si>
  <si>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</si>
  <si>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</si>
  <si>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</si>
  <si>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</si>
  <si>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</si>
  <si>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</si>
  <si>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</si>
  <si>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</si>
  <si>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</si>
  <si>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</si>
  <si>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</si>
  <si>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</si>
  <si>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</si>
  <si>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</si>
  <si>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</si>
  <si>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</si>
  <si>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</si>
  <si>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</si>
  <si>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</si>
  <si>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</si>
  <si>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</si>
  <si>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</si>
  <si>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</si>
  <si>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</si>
  <si>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</si>
  <si>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</si>
  <si>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</si>
  <si>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</si>
  <si>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</si>
  <si>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</si>
  <si>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</si>
  <si>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</si>
  <si>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</si>
  <si>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</si>
  <si>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</si>
  <si>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</si>
  <si>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</si>
  <si>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</si>
  <si>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</si>
  <si>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</si>
  <si>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</si>
  <si>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</si>
  <si>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</si>
  <si>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</si>
  <si>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</si>
  <si>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</si>
  <si>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</si>
  <si>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</si>
  <si>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</si>
  <si>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</si>
  <si>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</si>
  <si>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</si>
  <si>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</si>
  <si>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</si>
  <si>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</si>
  <si>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</si>
  <si>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</si>
  <si>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</si>
  <si>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</si>
  <si>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</si>
  <si>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</si>
  <si>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Total Count</t>
  </si>
  <si>
    <t>Total Area</t>
  </si>
  <si>
    <t>Min height</t>
  </si>
  <si>
    <t>Max height</t>
  </si>
  <si>
    <t>Building height</t>
  </si>
  <si>
    <t>Total floor area</t>
  </si>
  <si>
    <t>Average floor area</t>
  </si>
  <si>
    <t>Habitable floor area</t>
  </si>
  <si>
    <t>m2</t>
  </si>
  <si>
    <t>ft2</t>
  </si>
  <si>
    <t>Length</t>
  </si>
  <si>
    <t>X value</t>
  </si>
  <si>
    <t>Y value</t>
  </si>
  <si>
    <t>Sin Inverse</t>
  </si>
  <si>
    <t>Updated Sin Inverse</t>
  </si>
  <si>
    <t>Direction Name</t>
  </si>
  <si>
    <t>Row Labels</t>
  </si>
  <si>
    <t>Grand Total</t>
  </si>
  <si>
    <t>Sum of Area</t>
  </si>
  <si>
    <t>Wall Direction</t>
  </si>
  <si>
    <t>Area sq. m</t>
  </si>
  <si>
    <t>Area sq. ft</t>
  </si>
  <si>
    <t>Total</t>
  </si>
  <si>
    <t>Window Direction</t>
  </si>
  <si>
    <t>Window Count</t>
  </si>
  <si>
    <t>No.</t>
  </si>
  <si>
    <t>Maximum Load kWh/hr</t>
  </si>
  <si>
    <t>No. AC Systems</t>
  </si>
  <si>
    <t>Cooling Load (kWh/year)</t>
  </si>
  <si>
    <t>Embodied Energy (MJ)</t>
  </si>
  <si>
    <t>LC Operational Energy (MJ)</t>
  </si>
  <si>
    <t>Capital Cost (LKR)</t>
  </si>
  <si>
    <t>Operational Cost (LKR)</t>
  </si>
  <si>
    <t>System Cost (LKR)</t>
  </si>
  <si>
    <t>Embodied Carbon (Metric T)</t>
  </si>
  <si>
    <t>Operational Carbon (Metric T)</t>
  </si>
  <si>
    <t>Total Energy(MJ)</t>
  </si>
  <si>
    <t>Total Cost(LKR Million)</t>
  </si>
  <si>
    <t>Total Carbon (Metric T)</t>
  </si>
  <si>
    <t>Weighted Energy</t>
  </si>
  <si>
    <t>Weighted Cost</t>
  </si>
  <si>
    <t>Weighted Co2</t>
  </si>
  <si>
    <t>S+ Best-Euclidean Distance</t>
  </si>
  <si>
    <t>S- Worst-Euclidean Distance</t>
  </si>
  <si>
    <t>Performance Score</t>
  </si>
  <si>
    <t>Rank</t>
  </si>
  <si>
    <t>Weighted Total Energy</t>
  </si>
  <si>
    <t>Weighted Capital Cost</t>
  </si>
  <si>
    <t>Weighted System Cost</t>
  </si>
  <si>
    <t>Weighted Embodied Co2</t>
  </si>
  <si>
    <t>Rotation Clockwise (Degrees)</t>
  </si>
  <si>
    <t>Operational Energy Reduction (Percentage)</t>
  </si>
  <si>
    <t>System Cost Reduction (Percentage)</t>
  </si>
  <si>
    <t>Economic, Sustainable Chart data</t>
  </si>
  <si>
    <t>Combination</t>
  </si>
  <si>
    <t>Total Energy (MJ) Variation</t>
  </si>
  <si>
    <t>Total Cost (LKR Millions) Variation</t>
  </si>
  <si>
    <t>Total Carbon Footprint (Metric Ton) Variation</t>
  </si>
  <si>
    <t>Performance Score Variation - Pro Economic</t>
  </si>
  <si>
    <t>Performance Score Variation - Sustainable Friendly</t>
  </si>
  <si>
    <t>Net-Zero</t>
  </si>
  <si>
    <t>Performance Score Variation - Net Zero</t>
  </si>
  <si>
    <t>Rotation Angle (Degrees - Clockwise)</t>
  </si>
  <si>
    <t>Operational Energy (kWh/year) Variation - Pro Economic</t>
  </si>
  <si>
    <t>Operational Energy (kWh/year) Variation - Sustainable Friendly</t>
  </si>
  <si>
    <t>Operational Energy (kWh/year) Variation - Net-Zero</t>
  </si>
  <si>
    <t>Pro Economic</t>
  </si>
  <si>
    <t>Sustainable Friendly</t>
  </si>
  <si>
    <t>Operational Energy Reduction (Percentage)2</t>
  </si>
  <si>
    <t>Operational Energy Reduction (Percentage)3</t>
  </si>
  <si>
    <t>Optimum Rotation Angle (Clockwise)</t>
  </si>
  <si>
    <t>Max Value</t>
  </si>
  <si>
    <t>Index</t>
  </si>
  <si>
    <t>Optimum Angle</t>
  </si>
  <si>
    <t>ANALYSIS RESULTS DASHBOARD</t>
  </si>
  <si>
    <t>Total energy, Total cost, Total carbon footprint variation with different material and system combinations</t>
  </si>
  <si>
    <t>Total Energy (MJ) variation with different material combinations</t>
  </si>
  <si>
    <t>Total Cost (LKR Million) variation with different material combinations</t>
  </si>
  <si>
    <t>Total CO2 (Metric Ton) variation with different material combinations</t>
  </si>
  <si>
    <t>Pro-Economic Scenario</t>
  </si>
  <si>
    <t>Optimum material combination</t>
  </si>
  <si>
    <t>Wall Material:</t>
  </si>
  <si>
    <t>Window Type:</t>
  </si>
  <si>
    <t>Door Type:</t>
  </si>
  <si>
    <t>Floor Material:</t>
  </si>
  <si>
    <t>Roof Material:</t>
  </si>
  <si>
    <t>A/C System Type:</t>
  </si>
  <si>
    <t>Optimization of orientation for above selected material combination</t>
  </si>
  <si>
    <t>Optimum Orientation (Degrees - Clockwise):</t>
  </si>
  <si>
    <t>Operational Energy Reduction (Percentage):</t>
  </si>
  <si>
    <t>Performance score variation with different material combinations</t>
  </si>
  <si>
    <t>Operational energy variation with rotation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</si>
</sst>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  <font>
      <sz val="8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1"/>
      <color theme="1"/>
      <name val="Montserrat"/>
    </font>
    <font>
      <b/>
      <u/>
      <sz val="11"/>
      <color theme="1"/>
      <name val="Montserrat"/>
    </font>
    <font>
      <sz val="11"/>
      <color theme="1"/>
      <name val="Montserrat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0" borderId="15" xfId="0" applyBorder="1" applyAlignment="1">
      <alignment horizontal="center"/>
    </xf>
    <xf numFmtId="0" fontId="0" fillId="0" borderId="8" xfId="0" applyBorder="1"/>
    <xf numFmtId="0" fontId="3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0" fillId="0" borderId="8" xfId="0" applyBorder="1"/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10" fillId="12" borderId="42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4" borderId="53" xfId="0" applyFont="1" applyFill="1" applyBorder="1" applyAlignment="1">
      <alignment horizontal="center" vertical="center"/>
    </xf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2" borderId="15" xfId="0" applyFill="1" applyBorder="1"/>
    <xf numFmtId="0" fontId="1" fillId="22" borderId="15" xfId="0" applyFont="1" applyFill="1" applyBorder="1"/>
    <xf numFmtId="0" fontId="2" fillId="22" borderId="15" xfId="0" applyFont="1" applyFill="1" applyBorder="1"/>
    <xf numFmtId="0" fontId="2" fillId="22" borderId="16" xfId="0" applyFont="1" applyFill="1" applyBorder="1"/>
    <xf numFmtId="0" fontId="0" fillId="22" borderId="15" xfId="0" applyFill="1" applyBorder="1" applyAlignment="1">
      <alignment horizontal="center" vertical="center"/>
    </xf>
    <xf numFmtId="0" fontId="0" fillId="2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2" borderId="16" xfId="0" applyFont="1" applyFill="1" applyBorder="1"/>
    <xf numFmtId="0" fontId="4" fillId="23" borderId="0" xfId="0" applyFont="1" applyFill="1" applyAlignment="1">
      <alignment horizontal="center"/>
    </xf>
    <xf numFmtId="0" fontId="4" fillId="23" borderId="0" xfId="0" applyFont="1" applyFill="1"/>
    <xf numFmtId="0" fontId="4" fillId="23" borderId="21" xfId="0" applyFont="1" applyFill="1" applyBorder="1" applyAlignment="1">
      <alignment horizontal="center"/>
    </xf>
    <xf numFmtId="0" fontId="4" fillId="23" borderId="22" xfId="0" applyFont="1" applyFill="1" applyBorder="1" applyAlignment="1">
      <alignment horizontal="center"/>
    </xf>
    <xf numFmtId="0" fontId="4" fillId="23" borderId="23" xfId="0" applyFont="1" applyFill="1" applyBorder="1" applyAlignment="1">
      <alignment horizontal="center"/>
    </xf>
    <xf numFmtId="0" fontId="18" fillId="25" borderId="0" xfId="0" applyFont="1" applyFill="1" applyBorder="1" applyAlignment="1">
      <alignment horizontal="center" vertical="center"/>
    </xf>
    <xf numFmtId="0" fontId="18" fillId="25" borderId="33" xfId="0" applyFont="1" applyFill="1" applyBorder="1" applyAlignment="1">
      <alignment horizontal="center" vertical="center"/>
    </xf>
    <xf numFmtId="0" fontId="18" fillId="25" borderId="61" xfId="0" applyFont="1" applyFill="1" applyBorder="1" applyAlignment="1">
      <alignment horizontal="center" vertical="center"/>
    </xf>
    <xf numFmtId="0" fontId="18" fillId="25" borderId="62" xfId="0" applyFont="1" applyFill="1" applyBorder="1" applyAlignment="1">
      <alignment horizontal="center" vertical="center"/>
    </xf>
    <xf numFmtId="0" fontId="18" fillId="25" borderId="63" xfId="0" applyFont="1" applyFill="1" applyBorder="1" applyAlignment="1">
      <alignment horizontal="center" vertical="center"/>
    </xf>
    <xf numFmtId="0" fontId="18" fillId="25" borderId="65" xfId="0" applyFont="1" applyFill="1" applyBorder="1" applyAlignment="1">
      <alignment horizontal="center" vertical="center"/>
    </xf>
    <xf numFmtId="0" fontId="16" fillId="24" borderId="0" xfId="0" applyFont="1" applyFill="1" applyBorder="1" applyAlignment="1">
      <alignment horizontal="center" vertical="center"/>
    </xf>
    <xf numFmtId="0" fontId="16" fillId="24" borderId="63" xfId="0" applyFont="1" applyFill="1" applyBorder="1" applyAlignment="1">
      <alignment horizontal="center" vertical="center"/>
    </xf>
    <xf numFmtId="0" fontId="16" fillId="24" borderId="33" xfId="0" applyFont="1" applyFill="1" applyBorder="1" applyAlignment="1">
      <alignment horizontal="center" vertical="center"/>
    </xf>
    <xf numFmtId="0" fontId="16" fillId="24" borderId="62" xfId="0" applyFont="1" applyFill="1" applyBorder="1" applyAlignment="1">
      <alignment horizontal="center" vertical="center"/>
    </xf>
    <xf numFmtId="0" fontId="18" fillId="25" borderId="66" xfId="0" applyFont="1" applyFill="1" applyBorder="1" applyAlignment="1">
      <alignment horizontal="center" vertical="center"/>
    </xf>
    <xf numFmtId="0" fontId="16" fillId="24" borderId="60" xfId="0" applyFont="1" applyFill="1" applyBorder="1" applyAlignment="1">
      <alignment horizontal="center" vertical="center"/>
    </xf>
    <xf numFmtId="0" fontId="16" fillId="24" borderId="61" xfId="0" applyFont="1" applyFill="1" applyBorder="1" applyAlignment="1">
      <alignment horizontal="center" vertical="center"/>
    </xf>
    <xf numFmtId="0" fontId="16" fillId="24" borderId="64" xfId="0" applyFont="1" applyFill="1" applyBorder="1" applyAlignment="1">
      <alignment horizontal="center" vertical="center"/>
    </xf>
    <xf numFmtId="0" fontId="16" fillId="24" borderId="66" xfId="0" applyFont="1" applyFill="1" applyBorder="1" applyAlignment="1">
      <alignment horizontal="center" vertical="center"/>
    </xf>
    <xf numFmtId="0" fontId="16" fillId="24" borderId="65" xfId="0" applyFont="1" applyFill="1" applyBorder="1" applyAlignment="1">
      <alignment horizontal="center" vertical="center"/>
    </xf>
    <xf numFmtId="0" fontId="0" fillId="26" borderId="0" xfId="0" applyFill="1"/>
    <xf numFmtId="0" fontId="19" fillId="0" borderId="0" xfId="0" applyFont="1" applyFill="1" applyAlignment="1">
      <alignment horizontal="center"/>
    </xf>
    <xf numFmtId="0" fontId="0" fillId="27" borderId="61" xfId="0" applyFill="1" applyBorder="1"/>
    <xf numFmtId="0" fontId="0" fillId="27" borderId="0" xfId="0" applyFill="1"/>
    <xf numFmtId="0" fontId="17" fillId="27" borderId="0" xfId="0" applyFont="1" applyFill="1" applyAlignment="1">
      <alignment horizontal="center"/>
    </xf>
    <xf numFmtId="0" fontId="19" fillId="27" borderId="0" xfId="0" applyFont="1" applyFill="1" applyAlignment="1">
      <alignment horizontal="left"/>
    </xf>
    <xf numFmtId="0" fontId="19" fillId="27" borderId="16" xfId="0" applyFont="1" applyFill="1" applyBorder="1" applyAlignment="1">
      <alignment horizontal="left"/>
    </xf>
    <xf numFmtId="0" fontId="19" fillId="27" borderId="17" xfId="0" applyFont="1" applyFill="1" applyBorder="1" applyAlignment="1">
      <alignment horizontal="left"/>
    </xf>
    <xf numFmtId="0" fontId="19" fillId="27" borderId="20" xfId="0" applyFont="1" applyFill="1" applyBorder="1" applyAlignment="1">
      <alignment horizontal="left"/>
    </xf>
    <xf numFmtId="0" fontId="17" fillId="27" borderId="61" xfId="0" applyFont="1" applyFill="1" applyBorder="1" applyAlignment="1">
      <alignment horizontal="center"/>
    </xf>
    <xf numFmtId="0" fontId="17" fillId="26" borderId="0" xfId="0" applyFont="1" applyFill="1" applyAlignment="1">
      <alignment horizontal="center"/>
    </xf>
    <xf numFmtId="0" fontId="19" fillId="26" borderId="0" xfId="0" applyFont="1" applyFill="1" applyAlignment="1">
      <alignment horizontal="left"/>
    </xf>
    <xf numFmtId="0" fontId="0" fillId="26" borderId="61" xfId="0" applyFill="1" applyBorder="1"/>
    <xf numFmtId="0" fontId="17" fillId="26" borderId="61" xfId="0" applyFont="1" applyFill="1" applyBorder="1" applyAlignment="1">
      <alignment horizontal="center"/>
    </xf>
    <xf numFmtId="0" fontId="0" fillId="26" borderId="63" xfId="0" applyFill="1" applyBorder="1"/>
    <xf numFmtId="0" fontId="19" fillId="26" borderId="16" xfId="0" applyFont="1" applyFill="1" applyBorder="1" applyAlignment="1">
      <alignment horizontal="left"/>
    </xf>
    <xf numFmtId="0" fontId="19" fillId="26" borderId="17" xfId="0" applyFont="1" applyFill="1" applyBorder="1" applyAlignment="1">
      <alignment horizontal="left"/>
    </xf>
    <xf numFmtId="0" fontId="19" fillId="26" borderId="20" xfId="0" applyFont="1" applyFill="1" applyBorder="1" applyAlignment="1">
      <alignment horizontal="left"/>
    </xf>
    <xf numFmtId="0" fontId="0" fillId="26" borderId="0" xfId="0" applyFill="1" applyBorder="1"/>
    <xf numFmtId="0" fontId="19" fillId="26" borderId="0" xfId="0" applyFont="1" applyFill="1" applyAlignment="1"/>
    <xf numFmtId="0" fontId="19" fillId="0" borderId="0" xfId="0" applyFont="1" applyFill="1" applyBorder="1" applyAlignment="1">
      <alignment horizontal="center"/>
    </xf>
  </cellXfs>
  <cellStyles count="1">
    <cellStyle name="Normal" xfId="0" builtinId="0"/>
  </cellStyles>
  <dxfs count="96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235169567.74268693</c:v>
                </c:pt>
                <c:pt idx="1">
                  <c:v>235170672.66596216</c:v>
                </c:pt>
                <c:pt idx="2">
                  <c:v>235169567.74268693</c:v>
                </c:pt>
                <c:pt idx="3">
                  <c:v>235170672.66596216</c:v>
                </c:pt>
                <c:pt idx="4">
                  <c:v>235704909.97563601</c:v>
                </c:pt>
                <c:pt idx="5">
                  <c:v>235706014.8989113</c:v>
                </c:pt>
                <c:pt idx="6">
                  <c:v>235169567.74268693</c:v>
                </c:pt>
                <c:pt idx="7">
                  <c:v>235170672.66596216</c:v>
                </c:pt>
                <c:pt idx="8">
                  <c:v>235704909.97563601</c:v>
                </c:pt>
                <c:pt idx="9">
                  <c:v>235706014.8989113</c:v>
                </c:pt>
                <c:pt idx="10">
                  <c:v>235704909.97563601</c:v>
                </c:pt>
                <c:pt idx="11">
                  <c:v>235706014.8989113</c:v>
                </c:pt>
                <c:pt idx="12">
                  <c:v>238366620.37485951</c:v>
                </c:pt>
                <c:pt idx="13">
                  <c:v>238367725.29813471</c:v>
                </c:pt>
                <c:pt idx="14">
                  <c:v>238366620.37485951</c:v>
                </c:pt>
                <c:pt idx="15">
                  <c:v>238367725.29813471</c:v>
                </c:pt>
                <c:pt idx="16">
                  <c:v>238901962.60780856</c:v>
                </c:pt>
                <c:pt idx="17">
                  <c:v>238903067.53108379</c:v>
                </c:pt>
                <c:pt idx="18">
                  <c:v>238366620.37485951</c:v>
                </c:pt>
                <c:pt idx="19">
                  <c:v>238367725.29813471</c:v>
                </c:pt>
                <c:pt idx="20">
                  <c:v>238901962.60780856</c:v>
                </c:pt>
                <c:pt idx="21">
                  <c:v>238903067.53108379</c:v>
                </c:pt>
                <c:pt idx="22">
                  <c:v>238901962.60780856</c:v>
                </c:pt>
                <c:pt idx="23">
                  <c:v>238903067.53108379</c:v>
                </c:pt>
                <c:pt idx="24">
                  <c:v>242611227.97898087</c:v>
                </c:pt>
                <c:pt idx="25">
                  <c:v>242612332.90225607</c:v>
                </c:pt>
                <c:pt idx="26">
                  <c:v>242611227.97898087</c:v>
                </c:pt>
                <c:pt idx="27">
                  <c:v>242612332.90225607</c:v>
                </c:pt>
                <c:pt idx="28">
                  <c:v>242972131.25133184</c:v>
                </c:pt>
                <c:pt idx="29">
                  <c:v>242973236.1746071</c:v>
                </c:pt>
                <c:pt idx="30">
                  <c:v>242972131.25133184</c:v>
                </c:pt>
                <c:pt idx="31">
                  <c:v>242973236.1746071</c:v>
                </c:pt>
                <c:pt idx="32">
                  <c:v>243146570.21192995</c:v>
                </c:pt>
                <c:pt idx="33">
                  <c:v>243147675.13520518</c:v>
                </c:pt>
                <c:pt idx="34">
                  <c:v>242611227.97898087</c:v>
                </c:pt>
                <c:pt idx="35">
                  <c:v>242612332.90225607</c:v>
                </c:pt>
                <c:pt idx="36">
                  <c:v>243146570.21192995</c:v>
                </c:pt>
                <c:pt idx="37">
                  <c:v>243147675.13520518</c:v>
                </c:pt>
                <c:pt idx="38">
                  <c:v>242972131.25133184</c:v>
                </c:pt>
                <c:pt idx="39">
                  <c:v>242973236.1746071</c:v>
                </c:pt>
                <c:pt idx="40">
                  <c:v>243146570.21192995</c:v>
                </c:pt>
                <c:pt idx="41">
                  <c:v>243147675.13520518</c:v>
                </c:pt>
                <c:pt idx="42">
                  <c:v>243507473.48428088</c:v>
                </c:pt>
                <c:pt idx="43">
                  <c:v>243508578.40755606</c:v>
                </c:pt>
                <c:pt idx="44">
                  <c:v>243507473.48428088</c:v>
                </c:pt>
                <c:pt idx="45">
                  <c:v>243508578.40755606</c:v>
                </c:pt>
                <c:pt idx="46">
                  <c:v>243507473.48428088</c:v>
                </c:pt>
                <c:pt idx="47">
                  <c:v>243508578.40755606</c:v>
                </c:pt>
                <c:pt idx="48">
                  <c:v>244947900.46284476</c:v>
                </c:pt>
                <c:pt idx="49">
                  <c:v>244949005.38611999</c:v>
                </c:pt>
                <c:pt idx="50">
                  <c:v>244947900.46284476</c:v>
                </c:pt>
                <c:pt idx="51">
                  <c:v>244949005.38611999</c:v>
                </c:pt>
                <c:pt idx="52">
                  <c:v>245483242.69579393</c:v>
                </c:pt>
                <c:pt idx="53">
                  <c:v>245484347.6190691</c:v>
                </c:pt>
                <c:pt idx="54">
                  <c:v>244947900.46284476</c:v>
                </c:pt>
                <c:pt idx="55">
                  <c:v>244949005.38611999</c:v>
                </c:pt>
                <c:pt idx="56">
                  <c:v>245483242.69579393</c:v>
                </c:pt>
                <c:pt idx="57">
                  <c:v>245484347.6190691</c:v>
                </c:pt>
                <c:pt idx="58">
                  <c:v>245483242.69579393</c:v>
                </c:pt>
                <c:pt idx="59">
                  <c:v>245484347.6190691</c:v>
                </c:pt>
                <c:pt idx="60">
                  <c:v>246169183.88350439</c:v>
                </c:pt>
                <c:pt idx="61">
                  <c:v>246170288.80677962</c:v>
                </c:pt>
                <c:pt idx="62">
                  <c:v>246169183.88350439</c:v>
                </c:pt>
                <c:pt idx="63">
                  <c:v>246170288.80677962</c:v>
                </c:pt>
                <c:pt idx="64">
                  <c:v>246704526.11645356</c:v>
                </c:pt>
                <c:pt idx="65">
                  <c:v>246705631.03972864</c:v>
                </c:pt>
                <c:pt idx="66">
                  <c:v>246169183.88350439</c:v>
                </c:pt>
                <c:pt idx="67">
                  <c:v>246170288.80677962</c:v>
                </c:pt>
                <c:pt idx="68">
                  <c:v>246704526.11645356</c:v>
                </c:pt>
                <c:pt idx="69">
                  <c:v>246705631.03972864</c:v>
                </c:pt>
                <c:pt idx="70">
                  <c:v>246704526.11645356</c:v>
                </c:pt>
                <c:pt idx="71">
                  <c:v>246705631.03972864</c:v>
                </c:pt>
                <c:pt idx="72">
                  <c:v>248144953.09501734</c:v>
                </c:pt>
                <c:pt idx="73">
                  <c:v>248146058.01829255</c:v>
                </c:pt>
                <c:pt idx="74">
                  <c:v>248202668.4974477</c:v>
                </c:pt>
                <c:pt idx="75">
                  <c:v>248203773.4207229</c:v>
                </c:pt>
                <c:pt idx="76">
                  <c:v>248144953.09501734</c:v>
                </c:pt>
                <c:pt idx="77">
                  <c:v>248146058.01829255</c:v>
                </c:pt>
                <c:pt idx="78">
                  <c:v>248202668.4974477</c:v>
                </c:pt>
                <c:pt idx="79">
                  <c:v>248203773.4207229</c:v>
                </c:pt>
                <c:pt idx="80">
                  <c:v>248680295.32796642</c:v>
                </c:pt>
                <c:pt idx="81">
                  <c:v>248681400.25124165</c:v>
                </c:pt>
                <c:pt idx="82">
                  <c:v>248144953.09501734</c:v>
                </c:pt>
                <c:pt idx="83">
                  <c:v>248146058.01829255</c:v>
                </c:pt>
                <c:pt idx="84">
                  <c:v>248680295.32796642</c:v>
                </c:pt>
                <c:pt idx="85">
                  <c:v>248681400.25124165</c:v>
                </c:pt>
                <c:pt idx="86">
                  <c:v>248202668.4974477</c:v>
                </c:pt>
                <c:pt idx="87">
                  <c:v>248203773.4207229</c:v>
                </c:pt>
                <c:pt idx="88">
                  <c:v>248738010.73039681</c:v>
                </c:pt>
                <c:pt idx="89">
                  <c:v>248739115.65367195</c:v>
                </c:pt>
                <c:pt idx="90">
                  <c:v>248738010.73039681</c:v>
                </c:pt>
                <c:pt idx="91">
                  <c:v>248739115.65367195</c:v>
                </c:pt>
                <c:pt idx="92">
                  <c:v>248680295.32796642</c:v>
                </c:pt>
                <c:pt idx="93">
                  <c:v>248681400.25124165</c:v>
                </c:pt>
                <c:pt idx="94">
                  <c:v>248738010.73039681</c:v>
                </c:pt>
                <c:pt idx="95">
                  <c:v>248739115.65367195</c:v>
                </c:pt>
                <c:pt idx="96">
                  <c:v>250413791.48762581</c:v>
                </c:pt>
                <c:pt idx="97">
                  <c:v>250414896.41090104</c:v>
                </c:pt>
                <c:pt idx="98">
                  <c:v>250413791.48762581</c:v>
                </c:pt>
                <c:pt idx="99">
                  <c:v>250414896.41090104</c:v>
                </c:pt>
                <c:pt idx="100">
                  <c:v>250413791.48762581</c:v>
                </c:pt>
                <c:pt idx="101">
                  <c:v>250414896.41090104</c:v>
                </c:pt>
                <c:pt idx="102">
                  <c:v>250949133.72057495</c:v>
                </c:pt>
                <c:pt idx="103">
                  <c:v>250950238.64385018</c:v>
                </c:pt>
                <c:pt idx="104">
                  <c:v>250949133.72057495</c:v>
                </c:pt>
                <c:pt idx="105">
                  <c:v>250950238.64385018</c:v>
                </c:pt>
                <c:pt idx="106">
                  <c:v>251161986.05199882</c:v>
                </c:pt>
                <c:pt idx="107">
                  <c:v>251163090.97527409</c:v>
                </c:pt>
                <c:pt idx="108">
                  <c:v>251703352.64112392</c:v>
                </c:pt>
                <c:pt idx="109">
                  <c:v>251704457.56439912</c:v>
                </c:pt>
                <c:pt idx="110">
                  <c:v>251161986.05199882</c:v>
                </c:pt>
                <c:pt idx="111">
                  <c:v>251163090.97527409</c:v>
                </c:pt>
                <c:pt idx="112">
                  <c:v>251703352.64112392</c:v>
                </c:pt>
                <c:pt idx="113">
                  <c:v>251704457.56439912</c:v>
                </c:pt>
                <c:pt idx="114">
                  <c:v>250949133.72057495</c:v>
                </c:pt>
                <c:pt idx="115">
                  <c:v>250950238.64385018</c:v>
                </c:pt>
                <c:pt idx="116">
                  <c:v>251697328.28494799</c:v>
                </c:pt>
                <c:pt idx="117">
                  <c:v>251698433.20822313</c:v>
                </c:pt>
                <c:pt idx="118">
                  <c:v>252238694.87407309</c:v>
                </c:pt>
                <c:pt idx="119">
                  <c:v>252239799.79734829</c:v>
                </c:pt>
                <c:pt idx="120">
                  <c:v>251697328.28494799</c:v>
                </c:pt>
                <c:pt idx="121">
                  <c:v>251698433.20822313</c:v>
                </c:pt>
                <c:pt idx="122">
                  <c:v>251161986.05199882</c:v>
                </c:pt>
                <c:pt idx="123">
                  <c:v>251163090.97527409</c:v>
                </c:pt>
                <c:pt idx="124">
                  <c:v>251703352.64112392</c:v>
                </c:pt>
                <c:pt idx="125">
                  <c:v>251704457.56439912</c:v>
                </c:pt>
                <c:pt idx="126">
                  <c:v>252238694.87407309</c:v>
                </c:pt>
                <c:pt idx="127">
                  <c:v>252239799.79734829</c:v>
                </c:pt>
                <c:pt idx="128">
                  <c:v>251697328.28494799</c:v>
                </c:pt>
                <c:pt idx="129">
                  <c:v>251698433.20822313</c:v>
                </c:pt>
                <c:pt idx="130">
                  <c:v>252389560.69913876</c:v>
                </c:pt>
                <c:pt idx="131">
                  <c:v>252390665.6224139</c:v>
                </c:pt>
                <c:pt idx="132">
                  <c:v>252238694.87407309</c:v>
                </c:pt>
                <c:pt idx="133">
                  <c:v>252239799.79734829</c:v>
                </c:pt>
                <c:pt idx="134">
                  <c:v>252389560.69913876</c:v>
                </c:pt>
                <c:pt idx="135">
                  <c:v>252390665.6224139</c:v>
                </c:pt>
                <c:pt idx="136">
                  <c:v>252924902.93208781</c:v>
                </c:pt>
                <c:pt idx="137">
                  <c:v>252926007.85536301</c:v>
                </c:pt>
                <c:pt idx="138">
                  <c:v>252924902.93208781</c:v>
                </c:pt>
                <c:pt idx="139">
                  <c:v>252926007.85536301</c:v>
                </c:pt>
                <c:pt idx="140">
                  <c:v>252389560.69913876</c:v>
                </c:pt>
                <c:pt idx="141">
                  <c:v>252390665.6224139</c:v>
                </c:pt>
                <c:pt idx="142">
                  <c:v>252924902.93208781</c:v>
                </c:pt>
                <c:pt idx="143">
                  <c:v>252926007.85536301</c:v>
                </c:pt>
                <c:pt idx="144">
                  <c:v>254900405.27329648</c:v>
                </c:pt>
                <c:pt idx="145">
                  <c:v>254901510.19657168</c:v>
                </c:pt>
                <c:pt idx="146">
                  <c:v>254900405.27329648</c:v>
                </c:pt>
                <c:pt idx="147">
                  <c:v>254901510.19657168</c:v>
                </c:pt>
                <c:pt idx="148">
                  <c:v>254900405.27329648</c:v>
                </c:pt>
                <c:pt idx="149">
                  <c:v>254901510.19657168</c:v>
                </c:pt>
                <c:pt idx="150">
                  <c:v>255435747.50624561</c:v>
                </c:pt>
                <c:pt idx="151">
                  <c:v>255436852.42952079</c:v>
                </c:pt>
                <c:pt idx="152">
                  <c:v>255435747.50624561</c:v>
                </c:pt>
                <c:pt idx="153">
                  <c:v>255436852.42952079</c:v>
                </c:pt>
                <c:pt idx="154">
                  <c:v>255435747.50624561</c:v>
                </c:pt>
                <c:pt idx="155">
                  <c:v>255436852.42952079</c:v>
                </c:pt>
                <c:pt idx="156">
                  <c:v>256005232.00609264</c:v>
                </c:pt>
                <c:pt idx="157">
                  <c:v>256006336.92936781</c:v>
                </c:pt>
                <c:pt idx="158">
                  <c:v>256005232.00609264</c:v>
                </c:pt>
                <c:pt idx="159">
                  <c:v>256006336.92936781</c:v>
                </c:pt>
                <c:pt idx="160">
                  <c:v>256540574.23904172</c:v>
                </c:pt>
                <c:pt idx="161">
                  <c:v>256541679.16231683</c:v>
                </c:pt>
                <c:pt idx="162">
                  <c:v>256540574.23904172</c:v>
                </c:pt>
                <c:pt idx="163">
                  <c:v>256541679.16231683</c:v>
                </c:pt>
                <c:pt idx="164">
                  <c:v>256005232.00609264</c:v>
                </c:pt>
                <c:pt idx="165">
                  <c:v>256006336.92936781</c:v>
                </c:pt>
                <c:pt idx="166">
                  <c:v>256540574.23904172</c:v>
                </c:pt>
                <c:pt idx="167">
                  <c:v>256541679.16231683</c:v>
                </c:pt>
                <c:pt idx="168">
                  <c:v>257981001.21760559</c:v>
                </c:pt>
                <c:pt idx="169">
                  <c:v>257982106.14088073</c:v>
                </c:pt>
                <c:pt idx="170">
                  <c:v>257981001.21760559</c:v>
                </c:pt>
                <c:pt idx="171">
                  <c:v>257982106.14088073</c:v>
                </c:pt>
                <c:pt idx="172">
                  <c:v>258516343.45055464</c:v>
                </c:pt>
                <c:pt idx="173">
                  <c:v>258517448.3738299</c:v>
                </c:pt>
                <c:pt idx="174">
                  <c:v>258516343.45055464</c:v>
                </c:pt>
                <c:pt idx="175">
                  <c:v>258517448.3738299</c:v>
                </c:pt>
                <c:pt idx="176">
                  <c:v>257981001.21760559</c:v>
                </c:pt>
                <c:pt idx="177">
                  <c:v>257982106.14088073</c:v>
                </c:pt>
                <c:pt idx="178">
                  <c:v>259145012.87741789</c:v>
                </c:pt>
                <c:pt idx="179">
                  <c:v>259146117.80069315</c:v>
                </c:pt>
                <c:pt idx="180">
                  <c:v>259145012.87741789</c:v>
                </c:pt>
                <c:pt idx="181">
                  <c:v>259146117.80069315</c:v>
                </c:pt>
                <c:pt idx="182">
                  <c:v>258964549.56064373</c:v>
                </c:pt>
                <c:pt idx="183">
                  <c:v>258965654.48391894</c:v>
                </c:pt>
                <c:pt idx="184">
                  <c:v>258516343.45055464</c:v>
                </c:pt>
                <c:pt idx="185">
                  <c:v>258517448.3738299</c:v>
                </c:pt>
                <c:pt idx="186">
                  <c:v>259505916.14976883</c:v>
                </c:pt>
                <c:pt idx="187">
                  <c:v>259507021.07304406</c:v>
                </c:pt>
                <c:pt idx="188">
                  <c:v>258964549.56064373</c:v>
                </c:pt>
                <c:pt idx="189">
                  <c:v>258965654.48391894</c:v>
                </c:pt>
                <c:pt idx="190">
                  <c:v>259505916.14976883</c:v>
                </c:pt>
                <c:pt idx="191">
                  <c:v>259507021.07304406</c:v>
                </c:pt>
                <c:pt idx="192">
                  <c:v>259680355.11036697</c:v>
                </c:pt>
                <c:pt idx="193">
                  <c:v>259681460.03364217</c:v>
                </c:pt>
                <c:pt idx="194">
                  <c:v>259680355.11036697</c:v>
                </c:pt>
                <c:pt idx="195">
                  <c:v>259681460.03364217</c:v>
                </c:pt>
                <c:pt idx="196">
                  <c:v>259145012.87741789</c:v>
                </c:pt>
                <c:pt idx="197">
                  <c:v>259146117.80069315</c:v>
                </c:pt>
                <c:pt idx="198">
                  <c:v>259499891.79359278</c:v>
                </c:pt>
                <c:pt idx="199">
                  <c:v>259500996.71686804</c:v>
                </c:pt>
                <c:pt idx="200">
                  <c:v>259499891.79359278</c:v>
                </c:pt>
                <c:pt idx="201">
                  <c:v>259500996.71686804</c:v>
                </c:pt>
                <c:pt idx="202">
                  <c:v>258964549.56064373</c:v>
                </c:pt>
                <c:pt idx="203">
                  <c:v>258965654.48391894</c:v>
                </c:pt>
                <c:pt idx="204">
                  <c:v>259505916.14976883</c:v>
                </c:pt>
                <c:pt idx="205">
                  <c:v>259507021.07304406</c:v>
                </c:pt>
                <c:pt idx="206">
                  <c:v>259680355.11036697</c:v>
                </c:pt>
                <c:pt idx="207">
                  <c:v>259681460.03364217</c:v>
                </c:pt>
                <c:pt idx="208">
                  <c:v>260041258.38271797</c:v>
                </c:pt>
                <c:pt idx="209">
                  <c:v>260042363.30599317</c:v>
                </c:pt>
                <c:pt idx="210">
                  <c:v>260041258.38271797</c:v>
                </c:pt>
                <c:pt idx="211">
                  <c:v>260042363.30599317</c:v>
                </c:pt>
                <c:pt idx="212">
                  <c:v>259499891.79359278</c:v>
                </c:pt>
                <c:pt idx="213">
                  <c:v>259500996.71686804</c:v>
                </c:pt>
                <c:pt idx="214">
                  <c:v>260041258.38271797</c:v>
                </c:pt>
                <c:pt idx="215">
                  <c:v>260042363.30599317</c:v>
                </c:pt>
                <c:pt idx="216">
                  <c:v>260940318.77215669</c:v>
                </c:pt>
                <c:pt idx="217">
                  <c:v>260941423.69543192</c:v>
                </c:pt>
                <c:pt idx="218">
                  <c:v>260940318.77215669</c:v>
                </c:pt>
                <c:pt idx="219">
                  <c:v>260941423.69543192</c:v>
                </c:pt>
                <c:pt idx="220">
                  <c:v>261481685.36128181</c:v>
                </c:pt>
                <c:pt idx="221">
                  <c:v>261482790.28455704</c:v>
                </c:pt>
                <c:pt idx="222">
                  <c:v>261475661.00510576</c:v>
                </c:pt>
                <c:pt idx="223">
                  <c:v>261476765.92838097</c:v>
                </c:pt>
                <c:pt idx="224">
                  <c:v>261481685.36128181</c:v>
                </c:pt>
                <c:pt idx="225">
                  <c:v>261482790.28455704</c:v>
                </c:pt>
                <c:pt idx="226">
                  <c:v>261475661.00510576</c:v>
                </c:pt>
                <c:pt idx="227">
                  <c:v>261476765.92838097</c:v>
                </c:pt>
                <c:pt idx="228">
                  <c:v>260940318.77215669</c:v>
                </c:pt>
                <c:pt idx="229">
                  <c:v>260941423.69543192</c:v>
                </c:pt>
                <c:pt idx="230">
                  <c:v>262017027.59423092</c:v>
                </c:pt>
                <c:pt idx="231">
                  <c:v>262018132.51750606</c:v>
                </c:pt>
                <c:pt idx="232">
                  <c:v>262017027.59423092</c:v>
                </c:pt>
                <c:pt idx="233">
                  <c:v>262018132.51750606</c:v>
                </c:pt>
                <c:pt idx="234">
                  <c:v>261481685.36128181</c:v>
                </c:pt>
                <c:pt idx="235">
                  <c:v>261482790.28455704</c:v>
                </c:pt>
                <c:pt idx="236">
                  <c:v>261475661.00510576</c:v>
                </c:pt>
                <c:pt idx="237">
                  <c:v>261476765.92838097</c:v>
                </c:pt>
                <c:pt idx="238">
                  <c:v>262017027.59423092</c:v>
                </c:pt>
                <c:pt idx="239">
                  <c:v>262018132.51750606</c:v>
                </c:pt>
                <c:pt idx="240">
                  <c:v>262702968.78194141</c:v>
                </c:pt>
                <c:pt idx="241">
                  <c:v>262704073.70521665</c:v>
                </c:pt>
                <c:pt idx="242">
                  <c:v>262702968.78194141</c:v>
                </c:pt>
                <c:pt idx="243">
                  <c:v>262704073.70521665</c:v>
                </c:pt>
                <c:pt idx="244">
                  <c:v>263238311.01489049</c:v>
                </c:pt>
                <c:pt idx="245">
                  <c:v>263239415.93816578</c:v>
                </c:pt>
                <c:pt idx="246">
                  <c:v>263238311.01489049</c:v>
                </c:pt>
                <c:pt idx="247">
                  <c:v>263239415.93816578</c:v>
                </c:pt>
                <c:pt idx="248">
                  <c:v>262702968.78194141</c:v>
                </c:pt>
                <c:pt idx="249">
                  <c:v>262704073.70521665</c:v>
                </c:pt>
                <c:pt idx="250">
                  <c:v>263238311.01489049</c:v>
                </c:pt>
                <c:pt idx="251">
                  <c:v>263239415.93816578</c:v>
                </c:pt>
                <c:pt idx="252">
                  <c:v>264678737.99345437</c:v>
                </c:pt>
                <c:pt idx="253">
                  <c:v>264679842.91672957</c:v>
                </c:pt>
                <c:pt idx="254">
                  <c:v>264736453.39588466</c:v>
                </c:pt>
                <c:pt idx="255">
                  <c:v>264737558.31915998</c:v>
                </c:pt>
                <c:pt idx="256">
                  <c:v>264678737.99345437</c:v>
                </c:pt>
                <c:pt idx="257">
                  <c:v>264679842.91672957</c:v>
                </c:pt>
                <c:pt idx="258">
                  <c:v>264736453.39588466</c:v>
                </c:pt>
                <c:pt idx="259">
                  <c:v>264737558.31915998</c:v>
                </c:pt>
                <c:pt idx="260">
                  <c:v>265214080.22640347</c:v>
                </c:pt>
                <c:pt idx="261">
                  <c:v>265215185.14967868</c:v>
                </c:pt>
                <c:pt idx="262">
                  <c:v>265271795.6288338</c:v>
                </c:pt>
                <c:pt idx="263">
                  <c:v>265272900.55210906</c:v>
                </c:pt>
                <c:pt idx="264">
                  <c:v>265214080.22640347</c:v>
                </c:pt>
                <c:pt idx="265">
                  <c:v>265215185.14967868</c:v>
                </c:pt>
                <c:pt idx="266">
                  <c:v>264678737.99345437</c:v>
                </c:pt>
                <c:pt idx="267">
                  <c:v>264679842.91672957</c:v>
                </c:pt>
                <c:pt idx="268">
                  <c:v>265271795.6288338</c:v>
                </c:pt>
                <c:pt idx="269">
                  <c:v>265272900.55210906</c:v>
                </c:pt>
                <c:pt idx="270">
                  <c:v>264736453.39588466</c:v>
                </c:pt>
                <c:pt idx="271">
                  <c:v>264737558.31915998</c:v>
                </c:pt>
                <c:pt idx="272">
                  <c:v>265214080.22640347</c:v>
                </c:pt>
                <c:pt idx="273">
                  <c:v>265215185.14967868</c:v>
                </c:pt>
                <c:pt idx="274">
                  <c:v>265271795.6288338</c:v>
                </c:pt>
                <c:pt idx="275">
                  <c:v>265272900.55210906</c:v>
                </c:pt>
                <c:pt idx="276">
                  <c:v>266947576.38606277</c:v>
                </c:pt>
                <c:pt idx="277">
                  <c:v>266948681.30933806</c:v>
                </c:pt>
                <c:pt idx="278">
                  <c:v>266947576.38606277</c:v>
                </c:pt>
                <c:pt idx="279">
                  <c:v>266948681.30933806</c:v>
                </c:pt>
                <c:pt idx="280">
                  <c:v>267344961.27187461</c:v>
                </c:pt>
                <c:pt idx="281">
                  <c:v>267346066.19514981</c:v>
                </c:pt>
                <c:pt idx="282">
                  <c:v>267344961.27187461</c:v>
                </c:pt>
                <c:pt idx="283">
                  <c:v>267346066.19514981</c:v>
                </c:pt>
                <c:pt idx="284">
                  <c:v>266947576.38606277</c:v>
                </c:pt>
                <c:pt idx="285">
                  <c:v>266948681.30933806</c:v>
                </c:pt>
                <c:pt idx="286">
                  <c:v>267880303.5048236</c:v>
                </c:pt>
                <c:pt idx="287">
                  <c:v>267881408.42809883</c:v>
                </c:pt>
                <c:pt idx="288">
                  <c:v>267482918.61901191</c:v>
                </c:pt>
                <c:pt idx="289">
                  <c:v>267484023.54228705</c:v>
                </c:pt>
                <c:pt idx="290">
                  <c:v>267695770.95043576</c:v>
                </c:pt>
                <c:pt idx="291">
                  <c:v>267696875.87371102</c:v>
                </c:pt>
                <c:pt idx="292">
                  <c:v>267695770.95043576</c:v>
                </c:pt>
                <c:pt idx="293">
                  <c:v>267696875.87371102</c:v>
                </c:pt>
                <c:pt idx="294">
                  <c:v>267880303.5048236</c:v>
                </c:pt>
                <c:pt idx="295">
                  <c:v>267881408.42809883</c:v>
                </c:pt>
                <c:pt idx="296">
                  <c:v>267482918.61901191</c:v>
                </c:pt>
                <c:pt idx="297">
                  <c:v>267484023.54228705</c:v>
                </c:pt>
                <c:pt idx="298">
                  <c:v>267344961.27187461</c:v>
                </c:pt>
                <c:pt idx="299">
                  <c:v>267346066.19514981</c:v>
                </c:pt>
                <c:pt idx="300">
                  <c:v>267695770.95043576</c:v>
                </c:pt>
                <c:pt idx="301">
                  <c:v>267696875.87371102</c:v>
                </c:pt>
                <c:pt idx="302">
                  <c:v>267880303.5048236</c:v>
                </c:pt>
                <c:pt idx="303">
                  <c:v>267881408.42809883</c:v>
                </c:pt>
                <c:pt idx="304">
                  <c:v>268231113.18338495</c:v>
                </c:pt>
                <c:pt idx="305">
                  <c:v>268232218.10666016</c:v>
                </c:pt>
                <c:pt idx="306">
                  <c:v>267482918.61901191</c:v>
                </c:pt>
                <c:pt idx="307">
                  <c:v>267484023.54228705</c:v>
                </c:pt>
                <c:pt idx="308">
                  <c:v>268231113.18338495</c:v>
                </c:pt>
                <c:pt idx="309">
                  <c:v>268232218.10666016</c:v>
                </c:pt>
                <c:pt idx="310">
                  <c:v>268923345.59757578</c:v>
                </c:pt>
                <c:pt idx="311">
                  <c:v>268924450.52085096</c:v>
                </c:pt>
                <c:pt idx="312">
                  <c:v>268231113.18338495</c:v>
                </c:pt>
                <c:pt idx="313">
                  <c:v>268232218.10666016</c:v>
                </c:pt>
                <c:pt idx="314">
                  <c:v>268923345.59757578</c:v>
                </c:pt>
                <c:pt idx="315">
                  <c:v>268924450.52085096</c:v>
                </c:pt>
                <c:pt idx="316">
                  <c:v>269458687.8305248</c:v>
                </c:pt>
                <c:pt idx="317">
                  <c:v>269459792.75380015</c:v>
                </c:pt>
                <c:pt idx="318">
                  <c:v>269458687.8305248</c:v>
                </c:pt>
                <c:pt idx="319">
                  <c:v>269459792.75380015</c:v>
                </c:pt>
                <c:pt idx="320">
                  <c:v>268923345.59757578</c:v>
                </c:pt>
                <c:pt idx="321">
                  <c:v>268924450.52085096</c:v>
                </c:pt>
                <c:pt idx="322">
                  <c:v>269458687.8305248</c:v>
                </c:pt>
                <c:pt idx="323">
                  <c:v>269459792.75380015</c:v>
                </c:pt>
                <c:pt idx="324">
                  <c:v>270542013.90404713</c:v>
                </c:pt>
                <c:pt idx="325">
                  <c:v>270543118.8273223</c:v>
                </c:pt>
                <c:pt idx="326">
                  <c:v>270542013.90404713</c:v>
                </c:pt>
                <c:pt idx="327">
                  <c:v>270543118.8273223</c:v>
                </c:pt>
                <c:pt idx="328">
                  <c:v>271077356.13699621</c:v>
                </c:pt>
                <c:pt idx="329">
                  <c:v>271078461.06027144</c:v>
                </c:pt>
                <c:pt idx="330">
                  <c:v>271077356.13699621</c:v>
                </c:pt>
                <c:pt idx="331">
                  <c:v>271078461.06027144</c:v>
                </c:pt>
                <c:pt idx="332">
                  <c:v>270542013.90404713</c:v>
                </c:pt>
                <c:pt idx="333">
                  <c:v>270543118.8273223</c:v>
                </c:pt>
                <c:pt idx="334">
                  <c:v>271077356.13699621</c:v>
                </c:pt>
                <c:pt idx="335">
                  <c:v>271078461.06027144</c:v>
                </c:pt>
                <c:pt idx="336">
                  <c:v>272539016.90452963</c:v>
                </c:pt>
                <c:pt idx="337">
                  <c:v>272540121.82780486</c:v>
                </c:pt>
                <c:pt idx="338">
                  <c:v>272539016.90452963</c:v>
                </c:pt>
                <c:pt idx="339">
                  <c:v>272540121.82780486</c:v>
                </c:pt>
                <c:pt idx="340">
                  <c:v>273074359.13747877</c:v>
                </c:pt>
                <c:pt idx="341">
                  <c:v>273075464.060754</c:v>
                </c:pt>
                <c:pt idx="342">
                  <c:v>273074359.13747877</c:v>
                </c:pt>
                <c:pt idx="343">
                  <c:v>273075464.060754</c:v>
                </c:pt>
                <c:pt idx="344">
                  <c:v>272539016.90452963</c:v>
                </c:pt>
                <c:pt idx="345">
                  <c:v>272540121.82780486</c:v>
                </c:pt>
                <c:pt idx="346">
                  <c:v>273074359.13747877</c:v>
                </c:pt>
                <c:pt idx="347">
                  <c:v>273075464.060754</c:v>
                </c:pt>
                <c:pt idx="348">
                  <c:v>274786621.50816858</c:v>
                </c:pt>
                <c:pt idx="349">
                  <c:v>274787726.43144375</c:v>
                </c:pt>
                <c:pt idx="350">
                  <c:v>274514786.11604261</c:v>
                </c:pt>
                <c:pt idx="351">
                  <c:v>274515891.03931785</c:v>
                </c:pt>
                <c:pt idx="352">
                  <c:v>274786621.50816858</c:v>
                </c:pt>
                <c:pt idx="353">
                  <c:v>274787726.43144375</c:v>
                </c:pt>
                <c:pt idx="354">
                  <c:v>275147524.78051955</c:v>
                </c:pt>
                <c:pt idx="355">
                  <c:v>275148629.70379472</c:v>
                </c:pt>
                <c:pt idx="356">
                  <c:v>274514786.11604261</c:v>
                </c:pt>
                <c:pt idx="357">
                  <c:v>274515891.03931785</c:v>
                </c:pt>
                <c:pt idx="358">
                  <c:v>275321963.7411176</c:v>
                </c:pt>
                <c:pt idx="359">
                  <c:v>275323068.66439283</c:v>
                </c:pt>
                <c:pt idx="360">
                  <c:v>275147524.78051955</c:v>
                </c:pt>
                <c:pt idx="361">
                  <c:v>275148629.70379472</c:v>
                </c:pt>
                <c:pt idx="362">
                  <c:v>275321963.7411176</c:v>
                </c:pt>
                <c:pt idx="363">
                  <c:v>275323068.66439283</c:v>
                </c:pt>
                <c:pt idx="364">
                  <c:v>274786621.50816858</c:v>
                </c:pt>
                <c:pt idx="365">
                  <c:v>274787726.43144375</c:v>
                </c:pt>
                <c:pt idx="366">
                  <c:v>275050128.34899169</c:v>
                </c:pt>
                <c:pt idx="367">
                  <c:v>275051233.27226686</c:v>
                </c:pt>
                <c:pt idx="368">
                  <c:v>275050128.34899169</c:v>
                </c:pt>
                <c:pt idx="369">
                  <c:v>275051233.27226686</c:v>
                </c:pt>
                <c:pt idx="370">
                  <c:v>274514786.11604261</c:v>
                </c:pt>
                <c:pt idx="371">
                  <c:v>274515891.03931785</c:v>
                </c:pt>
                <c:pt idx="372">
                  <c:v>275682867.01346862</c:v>
                </c:pt>
                <c:pt idx="373">
                  <c:v>275683971.9367438</c:v>
                </c:pt>
                <c:pt idx="374">
                  <c:v>275682867.01346862</c:v>
                </c:pt>
                <c:pt idx="375">
                  <c:v>275683971.9367438</c:v>
                </c:pt>
                <c:pt idx="376">
                  <c:v>275498334.45908076</c:v>
                </c:pt>
                <c:pt idx="377">
                  <c:v>275499439.38235599</c:v>
                </c:pt>
                <c:pt idx="378">
                  <c:v>275147524.78051955</c:v>
                </c:pt>
                <c:pt idx="379">
                  <c:v>275148629.70379472</c:v>
                </c:pt>
                <c:pt idx="380">
                  <c:v>275321963.7411176</c:v>
                </c:pt>
                <c:pt idx="381">
                  <c:v>275323068.66439283</c:v>
                </c:pt>
                <c:pt idx="382">
                  <c:v>275498334.45908076</c:v>
                </c:pt>
                <c:pt idx="383">
                  <c:v>275499439.38235599</c:v>
                </c:pt>
                <c:pt idx="384">
                  <c:v>275050128.34899169</c:v>
                </c:pt>
                <c:pt idx="385">
                  <c:v>275051233.27226686</c:v>
                </c:pt>
                <c:pt idx="386">
                  <c:v>275682867.01346862</c:v>
                </c:pt>
                <c:pt idx="387">
                  <c:v>275683971.9367438</c:v>
                </c:pt>
                <c:pt idx="388">
                  <c:v>276033676.69202983</c:v>
                </c:pt>
                <c:pt idx="389">
                  <c:v>276034781.61530501</c:v>
                </c:pt>
                <c:pt idx="390">
                  <c:v>276033676.69202983</c:v>
                </c:pt>
                <c:pt idx="391">
                  <c:v>276034781.61530501</c:v>
                </c:pt>
                <c:pt idx="392">
                  <c:v>275498334.45908076</c:v>
                </c:pt>
                <c:pt idx="393">
                  <c:v>275499439.38235599</c:v>
                </c:pt>
                <c:pt idx="394">
                  <c:v>276033676.69202983</c:v>
                </c:pt>
                <c:pt idx="395">
                  <c:v>276034781.61530501</c:v>
                </c:pt>
                <c:pt idx="396">
                  <c:v>277123293.99203247</c:v>
                </c:pt>
                <c:pt idx="397">
                  <c:v>277124398.91530764</c:v>
                </c:pt>
                <c:pt idx="398">
                  <c:v>277123293.99203247</c:v>
                </c:pt>
                <c:pt idx="399">
                  <c:v>277124398.91530764</c:v>
                </c:pt>
                <c:pt idx="400">
                  <c:v>277658636.22498155</c:v>
                </c:pt>
                <c:pt idx="401">
                  <c:v>277659741.14825678</c:v>
                </c:pt>
                <c:pt idx="402">
                  <c:v>277658636.22498155</c:v>
                </c:pt>
                <c:pt idx="403">
                  <c:v>277659741.14825678</c:v>
                </c:pt>
                <c:pt idx="404">
                  <c:v>277123293.99203247</c:v>
                </c:pt>
                <c:pt idx="405">
                  <c:v>277124398.91530764</c:v>
                </c:pt>
                <c:pt idx="406">
                  <c:v>277474103.6705938</c:v>
                </c:pt>
                <c:pt idx="407">
                  <c:v>277475208.59386897</c:v>
                </c:pt>
                <c:pt idx="408">
                  <c:v>277474103.6705938</c:v>
                </c:pt>
                <c:pt idx="409">
                  <c:v>277475208.59386897</c:v>
                </c:pt>
                <c:pt idx="410">
                  <c:v>277658636.22498155</c:v>
                </c:pt>
                <c:pt idx="411">
                  <c:v>277659741.14825678</c:v>
                </c:pt>
                <c:pt idx="412">
                  <c:v>278009445.90354288</c:v>
                </c:pt>
                <c:pt idx="413">
                  <c:v>278010550.82681805</c:v>
                </c:pt>
                <c:pt idx="414">
                  <c:v>278344577.41269207</c:v>
                </c:pt>
                <c:pt idx="415">
                  <c:v>278345682.3359673</c:v>
                </c:pt>
                <c:pt idx="416">
                  <c:v>278009445.90354288</c:v>
                </c:pt>
                <c:pt idx="417">
                  <c:v>278010550.82681805</c:v>
                </c:pt>
                <c:pt idx="418">
                  <c:v>278344577.41269207</c:v>
                </c:pt>
                <c:pt idx="419">
                  <c:v>278345682.3359673</c:v>
                </c:pt>
                <c:pt idx="420">
                  <c:v>277474103.6705938</c:v>
                </c:pt>
                <c:pt idx="421">
                  <c:v>277475208.59386897</c:v>
                </c:pt>
                <c:pt idx="422">
                  <c:v>278009445.90354288</c:v>
                </c:pt>
                <c:pt idx="423">
                  <c:v>278010550.82681805</c:v>
                </c:pt>
                <c:pt idx="424">
                  <c:v>278344577.41269207</c:v>
                </c:pt>
                <c:pt idx="425">
                  <c:v>278345682.3359673</c:v>
                </c:pt>
                <c:pt idx="426">
                  <c:v>278879919.64564109</c:v>
                </c:pt>
                <c:pt idx="427">
                  <c:v>278881024.56891644</c:v>
                </c:pt>
                <c:pt idx="428">
                  <c:v>278879919.64564109</c:v>
                </c:pt>
                <c:pt idx="429">
                  <c:v>278881024.56891644</c:v>
                </c:pt>
                <c:pt idx="430">
                  <c:v>278879919.64564109</c:v>
                </c:pt>
                <c:pt idx="431">
                  <c:v>278881024.56891644</c:v>
                </c:pt>
                <c:pt idx="432">
                  <c:v>280320346.62420505</c:v>
                </c:pt>
                <c:pt idx="433">
                  <c:v>280321451.54748017</c:v>
                </c:pt>
                <c:pt idx="434">
                  <c:v>280378062.02663535</c:v>
                </c:pt>
                <c:pt idx="435">
                  <c:v>280379166.94991052</c:v>
                </c:pt>
                <c:pt idx="436">
                  <c:v>280320346.62420505</c:v>
                </c:pt>
                <c:pt idx="437">
                  <c:v>280321451.54748017</c:v>
                </c:pt>
                <c:pt idx="438">
                  <c:v>280378062.02663535</c:v>
                </c:pt>
                <c:pt idx="439">
                  <c:v>280379166.94991052</c:v>
                </c:pt>
                <c:pt idx="440">
                  <c:v>280855688.85715407</c:v>
                </c:pt>
                <c:pt idx="441">
                  <c:v>280856793.7804293</c:v>
                </c:pt>
                <c:pt idx="442">
                  <c:v>280913404.25958449</c:v>
                </c:pt>
                <c:pt idx="443">
                  <c:v>280914509.18285966</c:v>
                </c:pt>
                <c:pt idx="444">
                  <c:v>280855688.85715407</c:v>
                </c:pt>
                <c:pt idx="445">
                  <c:v>280856793.7804293</c:v>
                </c:pt>
                <c:pt idx="446">
                  <c:v>280913404.25958449</c:v>
                </c:pt>
                <c:pt idx="447">
                  <c:v>280914509.18285966</c:v>
                </c:pt>
                <c:pt idx="448">
                  <c:v>280320346.62420505</c:v>
                </c:pt>
                <c:pt idx="449">
                  <c:v>280321451.54748017</c:v>
                </c:pt>
                <c:pt idx="450">
                  <c:v>280378062.02663535</c:v>
                </c:pt>
                <c:pt idx="451">
                  <c:v>280379166.94991052</c:v>
                </c:pt>
                <c:pt idx="452">
                  <c:v>280855688.85715407</c:v>
                </c:pt>
                <c:pt idx="453">
                  <c:v>280856793.7804293</c:v>
                </c:pt>
                <c:pt idx="454">
                  <c:v>280913404.25958449</c:v>
                </c:pt>
                <c:pt idx="455">
                  <c:v>280914509.18285966</c:v>
                </c:pt>
                <c:pt idx="456">
                  <c:v>282589185.0168134</c:v>
                </c:pt>
                <c:pt idx="457">
                  <c:v>282590289.94008869</c:v>
                </c:pt>
                <c:pt idx="458">
                  <c:v>282589185.0168134</c:v>
                </c:pt>
                <c:pt idx="459">
                  <c:v>282590289.94008869</c:v>
                </c:pt>
                <c:pt idx="460">
                  <c:v>283124527.24976259</c:v>
                </c:pt>
                <c:pt idx="461">
                  <c:v>283125632.17303777</c:v>
                </c:pt>
                <c:pt idx="462">
                  <c:v>283124527.24976259</c:v>
                </c:pt>
                <c:pt idx="463">
                  <c:v>283125632.17303777</c:v>
                </c:pt>
                <c:pt idx="464">
                  <c:v>282589185.0168134</c:v>
                </c:pt>
                <c:pt idx="465">
                  <c:v>282590289.94008869</c:v>
                </c:pt>
                <c:pt idx="466">
                  <c:v>283337379.58118653</c:v>
                </c:pt>
                <c:pt idx="467">
                  <c:v>283338484.50446165</c:v>
                </c:pt>
                <c:pt idx="468">
                  <c:v>283337379.58118653</c:v>
                </c:pt>
                <c:pt idx="469">
                  <c:v>283338484.50446165</c:v>
                </c:pt>
                <c:pt idx="470">
                  <c:v>283124527.24976259</c:v>
                </c:pt>
                <c:pt idx="471">
                  <c:v>283125632.17303777</c:v>
                </c:pt>
                <c:pt idx="472">
                  <c:v>283872721.81413561</c:v>
                </c:pt>
                <c:pt idx="473">
                  <c:v>283873826.73741072</c:v>
                </c:pt>
                <c:pt idx="474">
                  <c:v>283872721.81413561</c:v>
                </c:pt>
                <c:pt idx="475">
                  <c:v>283873826.73741072</c:v>
                </c:pt>
                <c:pt idx="476">
                  <c:v>283337379.58118653</c:v>
                </c:pt>
                <c:pt idx="477">
                  <c:v>283338484.50446165</c:v>
                </c:pt>
                <c:pt idx="478">
                  <c:v>283872721.81413561</c:v>
                </c:pt>
                <c:pt idx="479">
                  <c:v>283873826.73741072</c:v>
                </c:pt>
                <c:pt idx="480">
                  <c:v>284564954.22832638</c:v>
                </c:pt>
                <c:pt idx="481">
                  <c:v>284566059.15160155</c:v>
                </c:pt>
                <c:pt idx="482">
                  <c:v>284564954.22832638</c:v>
                </c:pt>
                <c:pt idx="483">
                  <c:v>284566059.15160155</c:v>
                </c:pt>
                <c:pt idx="484">
                  <c:v>285100296.46127546</c:v>
                </c:pt>
                <c:pt idx="485">
                  <c:v>285101401.38455069</c:v>
                </c:pt>
                <c:pt idx="486">
                  <c:v>285100296.46127546</c:v>
                </c:pt>
                <c:pt idx="487">
                  <c:v>285101401.38455069</c:v>
                </c:pt>
                <c:pt idx="488">
                  <c:v>284564954.22832638</c:v>
                </c:pt>
                <c:pt idx="489">
                  <c:v>284566059.15160155</c:v>
                </c:pt>
                <c:pt idx="490">
                  <c:v>285100296.46127546</c:v>
                </c:pt>
                <c:pt idx="491">
                  <c:v>285101401.38455069</c:v>
                </c:pt>
                <c:pt idx="492">
                  <c:v>288180625.53528023</c:v>
                </c:pt>
                <c:pt idx="493">
                  <c:v>288181730.45855546</c:v>
                </c:pt>
                <c:pt idx="494">
                  <c:v>288180625.53528023</c:v>
                </c:pt>
                <c:pt idx="495">
                  <c:v>288181730.45855546</c:v>
                </c:pt>
                <c:pt idx="496">
                  <c:v>288715967.76822937</c:v>
                </c:pt>
                <c:pt idx="497">
                  <c:v>288717072.69150454</c:v>
                </c:pt>
                <c:pt idx="498">
                  <c:v>288715967.76822937</c:v>
                </c:pt>
                <c:pt idx="499">
                  <c:v>288717072.69150454</c:v>
                </c:pt>
                <c:pt idx="500">
                  <c:v>288180625.53528023</c:v>
                </c:pt>
                <c:pt idx="501">
                  <c:v>288181730.45855546</c:v>
                </c:pt>
                <c:pt idx="502">
                  <c:v>288715967.76822937</c:v>
                </c:pt>
                <c:pt idx="503">
                  <c:v>288717072.69150454</c:v>
                </c:pt>
                <c:pt idx="504">
                  <c:v>290156394.74679333</c:v>
                </c:pt>
                <c:pt idx="505">
                  <c:v>290157499.6700685</c:v>
                </c:pt>
                <c:pt idx="506">
                  <c:v>290156394.74679333</c:v>
                </c:pt>
                <c:pt idx="507">
                  <c:v>290157499.6700685</c:v>
                </c:pt>
                <c:pt idx="508">
                  <c:v>290691736.97974229</c:v>
                </c:pt>
                <c:pt idx="509">
                  <c:v>290692841.90301752</c:v>
                </c:pt>
                <c:pt idx="510">
                  <c:v>290691736.97974229</c:v>
                </c:pt>
                <c:pt idx="511">
                  <c:v>290692841.90301752</c:v>
                </c:pt>
                <c:pt idx="512">
                  <c:v>291139943.08983135</c:v>
                </c:pt>
                <c:pt idx="513">
                  <c:v>291141048.01310664</c:v>
                </c:pt>
                <c:pt idx="514">
                  <c:v>290156394.74679333</c:v>
                </c:pt>
                <c:pt idx="515">
                  <c:v>290157499.6700685</c:v>
                </c:pt>
                <c:pt idx="516">
                  <c:v>291139943.08983135</c:v>
                </c:pt>
                <c:pt idx="517">
                  <c:v>291141048.01310664</c:v>
                </c:pt>
                <c:pt idx="518">
                  <c:v>290691736.97974229</c:v>
                </c:pt>
                <c:pt idx="519">
                  <c:v>290692841.90301752</c:v>
                </c:pt>
                <c:pt idx="520">
                  <c:v>291139943.08983135</c:v>
                </c:pt>
                <c:pt idx="521">
                  <c:v>291141048.01310664</c:v>
                </c:pt>
                <c:pt idx="522">
                  <c:v>291675285.32278055</c:v>
                </c:pt>
                <c:pt idx="523">
                  <c:v>291676390.24605566</c:v>
                </c:pt>
                <c:pt idx="524">
                  <c:v>291675285.32278055</c:v>
                </c:pt>
                <c:pt idx="525">
                  <c:v>291676390.24605566</c:v>
                </c:pt>
                <c:pt idx="526">
                  <c:v>291675285.32278055</c:v>
                </c:pt>
                <c:pt idx="527">
                  <c:v>291676390.24605566</c:v>
                </c:pt>
                <c:pt idx="528">
                  <c:v>293115712.30134428</c:v>
                </c:pt>
                <c:pt idx="529">
                  <c:v>293116817.22461945</c:v>
                </c:pt>
                <c:pt idx="530">
                  <c:v>293115712.30134428</c:v>
                </c:pt>
                <c:pt idx="531">
                  <c:v>293116817.22461945</c:v>
                </c:pt>
                <c:pt idx="532">
                  <c:v>293651054.53429341</c:v>
                </c:pt>
                <c:pt idx="533">
                  <c:v>293652159.45756865</c:v>
                </c:pt>
                <c:pt idx="534">
                  <c:v>293651054.53429341</c:v>
                </c:pt>
                <c:pt idx="535">
                  <c:v>293652159.45756865</c:v>
                </c:pt>
                <c:pt idx="536">
                  <c:v>293115712.30134428</c:v>
                </c:pt>
                <c:pt idx="537">
                  <c:v>293116817.22461945</c:v>
                </c:pt>
                <c:pt idx="538">
                  <c:v>293651054.53429341</c:v>
                </c:pt>
                <c:pt idx="539">
                  <c:v>293652159.45756865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C-46AD-94C1-A051C1C6A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2512928"/>
        <c:axId val="29250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4BC-46AD-94C1-A051C1C6A88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2058.0818415123913</c:v>
                      </c:pt>
                      <c:pt idx="1">
                        <c:v>2058.0902816938515</c:v>
                      </c:pt>
                      <c:pt idx="2">
                        <c:v>2058.5368415123912</c:v>
                      </c:pt>
                      <c:pt idx="3">
                        <c:v>2058.5452816938514</c:v>
                      </c:pt>
                      <c:pt idx="4">
                        <c:v>2061.9744297225729</c:v>
                      </c:pt>
                      <c:pt idx="5">
                        <c:v>2061.9828699040336</c:v>
                      </c:pt>
                      <c:pt idx="6">
                        <c:v>2062.381841512391</c:v>
                      </c:pt>
                      <c:pt idx="7">
                        <c:v>2062.3902816938516</c:v>
                      </c:pt>
                      <c:pt idx="8">
                        <c:v>2062.4294297225729</c:v>
                      </c:pt>
                      <c:pt idx="9">
                        <c:v>2062.4378699040335</c:v>
                      </c:pt>
                      <c:pt idx="10">
                        <c:v>2066.2744297225727</c:v>
                      </c:pt>
                      <c:pt idx="11">
                        <c:v>2066.2828699040333</c:v>
                      </c:pt>
                      <c:pt idx="12">
                        <c:v>2086.9812422804957</c:v>
                      </c:pt>
                      <c:pt idx="13">
                        <c:v>2086.9896824619559</c:v>
                      </c:pt>
                      <c:pt idx="14">
                        <c:v>2089.3184422804957</c:v>
                      </c:pt>
                      <c:pt idx="15">
                        <c:v>2089.3268824619558</c:v>
                      </c:pt>
                      <c:pt idx="16">
                        <c:v>2090.8738304906774</c:v>
                      </c:pt>
                      <c:pt idx="17">
                        <c:v>2090.8822706721376</c:v>
                      </c:pt>
                      <c:pt idx="18">
                        <c:v>2093.317242280496</c:v>
                      </c:pt>
                      <c:pt idx="19">
                        <c:v>2093.3256824619561</c:v>
                      </c:pt>
                      <c:pt idx="20">
                        <c:v>2093.2110304906778</c:v>
                      </c:pt>
                      <c:pt idx="21">
                        <c:v>2093.2194706721375</c:v>
                      </c:pt>
                      <c:pt idx="22">
                        <c:v>2097.2098304906776</c:v>
                      </c:pt>
                      <c:pt idx="23">
                        <c:v>2097.2182706721374</c:v>
                      </c:pt>
                      <c:pt idx="24">
                        <c:v>2123.9749443148407</c:v>
                      </c:pt>
                      <c:pt idx="25">
                        <c:v>2123.9833844963009</c:v>
                      </c:pt>
                      <c:pt idx="26">
                        <c:v>2124.4481443148406</c:v>
                      </c:pt>
                      <c:pt idx="27">
                        <c:v>2124.4565844963008</c:v>
                      </c:pt>
                      <c:pt idx="28">
                        <c:v>2126.8844247696593</c:v>
                      </c:pt>
                      <c:pt idx="29">
                        <c:v>2126.8928649511195</c:v>
                      </c:pt>
                      <c:pt idx="30">
                        <c:v>2127.3576247696592</c:v>
                      </c:pt>
                      <c:pt idx="31">
                        <c:v>2127.3660649511198</c:v>
                      </c:pt>
                      <c:pt idx="32">
                        <c:v>2127.8675325250224</c:v>
                      </c:pt>
                      <c:pt idx="33">
                        <c:v>2127.8759727064826</c:v>
                      </c:pt>
                      <c:pt idx="34">
                        <c:v>2128.4469443148405</c:v>
                      </c:pt>
                      <c:pt idx="35">
                        <c:v>2128.4553844963007</c:v>
                      </c:pt>
                      <c:pt idx="36">
                        <c:v>2128.3407325250223</c:v>
                      </c:pt>
                      <c:pt idx="37">
                        <c:v>2128.3491727064825</c:v>
                      </c:pt>
                      <c:pt idx="38">
                        <c:v>2131.3564247696595</c:v>
                      </c:pt>
                      <c:pt idx="39">
                        <c:v>2131.3648649511197</c:v>
                      </c:pt>
                      <c:pt idx="40">
                        <c:v>2132.3395325250222</c:v>
                      </c:pt>
                      <c:pt idx="41">
                        <c:v>2132.3479727064823</c:v>
                      </c:pt>
                      <c:pt idx="42">
                        <c:v>2132.641012979841</c:v>
                      </c:pt>
                      <c:pt idx="43">
                        <c:v>2132.6494531613002</c:v>
                      </c:pt>
                      <c:pt idx="44">
                        <c:v>2134.9964129798409</c:v>
                      </c:pt>
                      <c:pt idx="45">
                        <c:v>2135.0048531613006</c:v>
                      </c:pt>
                      <c:pt idx="46">
                        <c:v>2139.1490129798408</c:v>
                      </c:pt>
                      <c:pt idx="47">
                        <c:v>2139.1574531613005</c:v>
                      </c:pt>
                      <c:pt idx="48">
                        <c:v>2145.1926987046154</c:v>
                      </c:pt>
                      <c:pt idx="49">
                        <c:v>2145.2011388860756</c:v>
                      </c:pt>
                      <c:pt idx="50">
                        <c:v>2147.5480987046158</c:v>
                      </c:pt>
                      <c:pt idx="51">
                        <c:v>2147.5565388860755</c:v>
                      </c:pt>
                      <c:pt idx="52">
                        <c:v>2150.949286914798</c:v>
                      </c:pt>
                      <c:pt idx="53">
                        <c:v>2150.9577270962577</c:v>
                      </c:pt>
                      <c:pt idx="54">
                        <c:v>2151.7006987046157</c:v>
                      </c:pt>
                      <c:pt idx="55">
                        <c:v>2151.7091388860754</c:v>
                      </c:pt>
                      <c:pt idx="56">
                        <c:v>2151.4406869147979</c:v>
                      </c:pt>
                      <c:pt idx="57">
                        <c:v>2151.4491270962576</c:v>
                      </c:pt>
                      <c:pt idx="58">
                        <c:v>2155.5932869147978</c:v>
                      </c:pt>
                      <c:pt idx="59">
                        <c:v>2155.6017270962575</c:v>
                      </c:pt>
                      <c:pt idx="60">
                        <c:v>2155.7838255377642</c:v>
                      </c:pt>
                      <c:pt idx="61">
                        <c:v>2155.7922657192239</c:v>
                      </c:pt>
                      <c:pt idx="62">
                        <c:v>2158.1392255377641</c:v>
                      </c:pt>
                      <c:pt idx="63">
                        <c:v>2158.1476657192238</c:v>
                      </c:pt>
                      <c:pt idx="64">
                        <c:v>2161.5404137479463</c:v>
                      </c:pt>
                      <c:pt idx="65">
                        <c:v>2161.5488539294051</c:v>
                      </c:pt>
                      <c:pt idx="66">
                        <c:v>2162.291825537764</c:v>
                      </c:pt>
                      <c:pt idx="67">
                        <c:v>2162.3002657192242</c:v>
                      </c:pt>
                      <c:pt idx="68">
                        <c:v>2162.0318137479462</c:v>
                      </c:pt>
                      <c:pt idx="69">
                        <c:v>2162.040253929405</c:v>
                      </c:pt>
                      <c:pt idx="70">
                        <c:v>2166.1844137479461</c:v>
                      </c:pt>
                      <c:pt idx="71">
                        <c:v>2166.1928539294054</c:v>
                      </c:pt>
                      <c:pt idx="72">
                        <c:v>2174.0920994727203</c:v>
                      </c:pt>
                      <c:pt idx="73">
                        <c:v>2174.1005396541805</c:v>
                      </c:pt>
                      <c:pt idx="74">
                        <c:v>2174.3043326687307</c:v>
                      </c:pt>
                      <c:pt idx="75">
                        <c:v>2174.3127728501913</c:v>
                      </c:pt>
                      <c:pt idx="76">
                        <c:v>2174.5834994727202</c:v>
                      </c:pt>
                      <c:pt idx="77">
                        <c:v>2174.5919396541804</c:v>
                      </c:pt>
                      <c:pt idx="78">
                        <c:v>2174.7957326687306</c:v>
                      </c:pt>
                      <c:pt idx="79">
                        <c:v>2174.8041728501912</c:v>
                      </c:pt>
                      <c:pt idx="80">
                        <c:v>2177.9846876829019</c:v>
                      </c:pt>
                      <c:pt idx="81">
                        <c:v>2177.9931278643621</c:v>
                      </c:pt>
                      <c:pt idx="82">
                        <c:v>2178.7360994727201</c:v>
                      </c:pt>
                      <c:pt idx="83">
                        <c:v>2178.7445396541807</c:v>
                      </c:pt>
                      <c:pt idx="84">
                        <c:v>2178.4760876829018</c:v>
                      </c:pt>
                      <c:pt idx="85">
                        <c:v>2178.4845278643625</c:v>
                      </c:pt>
                      <c:pt idx="86">
                        <c:v>2178.9483326687309</c:v>
                      </c:pt>
                      <c:pt idx="87">
                        <c:v>2178.9567728501911</c:v>
                      </c:pt>
                      <c:pt idx="88">
                        <c:v>2180.0609208789124</c:v>
                      </c:pt>
                      <c:pt idx="89">
                        <c:v>2180.0693610603726</c:v>
                      </c:pt>
                      <c:pt idx="90">
                        <c:v>2182.4345208789123</c:v>
                      </c:pt>
                      <c:pt idx="91">
                        <c:v>2182.4429610603725</c:v>
                      </c:pt>
                      <c:pt idx="92">
                        <c:v>2182.6286876829017</c:v>
                      </c:pt>
                      <c:pt idx="93">
                        <c:v>2182.6371278643624</c:v>
                      </c:pt>
                      <c:pt idx="94">
                        <c:v>2186.7409208789127</c:v>
                      </c:pt>
                      <c:pt idx="95">
                        <c:v>2186.7493610603724</c:v>
                      </c:pt>
                      <c:pt idx="96">
                        <c:v>2192.7775275721092</c:v>
                      </c:pt>
                      <c:pt idx="97">
                        <c:v>2192.7859677535689</c:v>
                      </c:pt>
                      <c:pt idx="98">
                        <c:v>2193.2689275721091</c:v>
                      </c:pt>
                      <c:pt idx="99">
                        <c:v>2193.2773677535693</c:v>
                      </c:pt>
                      <c:pt idx="100">
                        <c:v>2197.4215275721094</c:v>
                      </c:pt>
                      <c:pt idx="101">
                        <c:v>2197.4299677535691</c:v>
                      </c:pt>
                      <c:pt idx="102">
                        <c:v>2198.5341157822913</c:v>
                      </c:pt>
                      <c:pt idx="103">
                        <c:v>2198.5425559637511</c:v>
                      </c:pt>
                      <c:pt idx="104">
                        <c:v>2200.9077157822912</c:v>
                      </c:pt>
                      <c:pt idx="105">
                        <c:v>2200.916155963751</c:v>
                      </c:pt>
                      <c:pt idx="106">
                        <c:v>2200.9442755899895</c:v>
                      </c:pt>
                      <c:pt idx="107">
                        <c:v>2200.9527157714506</c:v>
                      </c:pt>
                      <c:pt idx="108">
                        <c:v>2202.8456710226992</c:v>
                      </c:pt>
                      <c:pt idx="109">
                        <c:v>2202.8541112041594</c:v>
                      </c:pt>
                      <c:pt idx="110">
                        <c:v>2203.3178755899899</c:v>
                      </c:pt>
                      <c:pt idx="111">
                        <c:v>2203.3263157714505</c:v>
                      </c:pt>
                      <c:pt idx="112">
                        <c:v>2203.3370710226995</c:v>
                      </c:pt>
                      <c:pt idx="113">
                        <c:v>2203.3455112041593</c:v>
                      </c:pt>
                      <c:pt idx="114">
                        <c:v>2205.2141157822916</c:v>
                      </c:pt>
                      <c:pt idx="115">
                        <c:v>2205.2225559637509</c:v>
                      </c:pt>
                      <c:pt idx="116">
                        <c:v>2204.836863800173</c:v>
                      </c:pt>
                      <c:pt idx="117">
                        <c:v>2204.8453039816322</c:v>
                      </c:pt>
                      <c:pt idx="118">
                        <c:v>2206.7382592328813</c:v>
                      </c:pt>
                      <c:pt idx="119">
                        <c:v>2206.7466994143419</c:v>
                      </c:pt>
                      <c:pt idx="120">
                        <c:v>2207.2104638001729</c:v>
                      </c:pt>
                      <c:pt idx="121">
                        <c:v>2207.2189039816321</c:v>
                      </c:pt>
                      <c:pt idx="122">
                        <c:v>2207.6242755899898</c:v>
                      </c:pt>
                      <c:pt idx="123">
                        <c:v>2207.6327157714504</c:v>
                      </c:pt>
                      <c:pt idx="124">
                        <c:v>2207.4896710226994</c:v>
                      </c:pt>
                      <c:pt idx="125">
                        <c:v>2207.4981112041592</c:v>
                      </c:pt>
                      <c:pt idx="126">
                        <c:v>2207.2296592328817</c:v>
                      </c:pt>
                      <c:pt idx="127">
                        <c:v>2207.2380994143418</c:v>
                      </c:pt>
                      <c:pt idx="128">
                        <c:v>2211.5168638001728</c:v>
                      </c:pt>
                      <c:pt idx="129">
                        <c:v>2211.5253039816321</c:v>
                      </c:pt>
                      <c:pt idx="130">
                        <c:v>2211.0858015070653</c:v>
                      </c:pt>
                      <c:pt idx="131">
                        <c:v>2211.094241688525</c:v>
                      </c:pt>
                      <c:pt idx="132">
                        <c:v>2211.3822592328816</c:v>
                      </c:pt>
                      <c:pt idx="133">
                        <c:v>2211.3906994143417</c:v>
                      </c:pt>
                      <c:pt idx="134">
                        <c:v>2213.4594015070652</c:v>
                      </c:pt>
                      <c:pt idx="135">
                        <c:v>2213.4678416885254</c:v>
                      </c:pt>
                      <c:pt idx="136">
                        <c:v>2216.842389717247</c:v>
                      </c:pt>
                      <c:pt idx="137">
                        <c:v>2216.8508298987067</c:v>
                      </c:pt>
                      <c:pt idx="138">
                        <c:v>2217.3519897172469</c:v>
                      </c:pt>
                      <c:pt idx="139">
                        <c:v>2217.360429898707</c:v>
                      </c:pt>
                      <c:pt idx="140">
                        <c:v>2217.7658015070651</c:v>
                      </c:pt>
                      <c:pt idx="141">
                        <c:v>2217.7742416885253</c:v>
                      </c:pt>
                      <c:pt idx="142">
                        <c:v>2221.6583897172468</c:v>
                      </c:pt>
                      <c:pt idx="143">
                        <c:v>2221.666829898707</c:v>
                      </c:pt>
                      <c:pt idx="144">
                        <c:v>2229.8810717908041</c:v>
                      </c:pt>
                      <c:pt idx="145">
                        <c:v>2229.8895119722642</c:v>
                      </c:pt>
                      <c:pt idx="146">
                        <c:v>2230.372471790804</c:v>
                      </c:pt>
                      <c:pt idx="147">
                        <c:v>2230.3809119722641</c:v>
                      </c:pt>
                      <c:pt idx="148">
                        <c:v>2234.5250717908038</c:v>
                      </c:pt>
                      <c:pt idx="149">
                        <c:v>2234.5335119722645</c:v>
                      </c:pt>
                      <c:pt idx="150">
                        <c:v>2235.6376600009862</c:v>
                      </c:pt>
                      <c:pt idx="151">
                        <c:v>2235.6461001824455</c:v>
                      </c:pt>
                      <c:pt idx="152">
                        <c:v>2238.0112600009861</c:v>
                      </c:pt>
                      <c:pt idx="153">
                        <c:v>2238.0197001824454</c:v>
                      </c:pt>
                      <c:pt idx="154">
                        <c:v>2242.3176600009861</c:v>
                      </c:pt>
                      <c:pt idx="155">
                        <c:v>2242.3261001824453</c:v>
                      </c:pt>
                      <c:pt idx="156">
                        <c:v>2244.9709159259992</c:v>
                      </c:pt>
                      <c:pt idx="157">
                        <c:v>2244.9793561074589</c:v>
                      </c:pt>
                      <c:pt idx="158">
                        <c:v>2247.3627159259991</c:v>
                      </c:pt>
                      <c:pt idx="159">
                        <c:v>2247.3711561074592</c:v>
                      </c:pt>
                      <c:pt idx="160">
                        <c:v>2248.8635041361808</c:v>
                      </c:pt>
                      <c:pt idx="161">
                        <c:v>2248.8719443176401</c:v>
                      </c:pt>
                      <c:pt idx="162">
                        <c:v>2251.2553041361807</c:v>
                      </c:pt>
                      <c:pt idx="163">
                        <c:v>2251.2637443176404</c:v>
                      </c:pt>
                      <c:pt idx="164">
                        <c:v>2251.822915925999</c:v>
                      </c:pt>
                      <c:pt idx="165">
                        <c:v>2251.8313561074592</c:v>
                      </c:pt>
                      <c:pt idx="166">
                        <c:v>2255.7155041361807</c:v>
                      </c:pt>
                      <c:pt idx="167">
                        <c:v>2255.7239443176404</c:v>
                      </c:pt>
                      <c:pt idx="168">
                        <c:v>2263.2791898609557</c:v>
                      </c:pt>
                      <c:pt idx="169">
                        <c:v>2263.2876300424155</c:v>
                      </c:pt>
                      <c:pt idx="170">
                        <c:v>2263.8069898609556</c:v>
                      </c:pt>
                      <c:pt idx="171">
                        <c:v>2263.8154300424158</c:v>
                      </c:pt>
                      <c:pt idx="172">
                        <c:v>2267.1717780711369</c:v>
                      </c:pt>
                      <c:pt idx="173">
                        <c:v>2267.1802182525971</c:v>
                      </c:pt>
                      <c:pt idx="174">
                        <c:v>2267.6995780711368</c:v>
                      </c:pt>
                      <c:pt idx="175">
                        <c:v>2267.7080182525974</c:v>
                      </c:pt>
                      <c:pt idx="176">
                        <c:v>2268.2671898609556</c:v>
                      </c:pt>
                      <c:pt idx="177">
                        <c:v>2268.2756300424157</c:v>
                      </c:pt>
                      <c:pt idx="178">
                        <c:v>2268.7387738251491</c:v>
                      </c:pt>
                      <c:pt idx="179">
                        <c:v>2268.7472140066093</c:v>
                      </c:pt>
                      <c:pt idx="180">
                        <c:v>2269.248373825149</c:v>
                      </c:pt>
                      <c:pt idx="181">
                        <c:v>2269.2568140066096</c:v>
                      </c:pt>
                      <c:pt idx="182">
                        <c:v>2269.746858847258</c:v>
                      </c:pt>
                      <c:pt idx="183">
                        <c:v>2269.7552990287181</c:v>
                      </c:pt>
                      <c:pt idx="184">
                        <c:v>2272.1597780711368</c:v>
                      </c:pt>
                      <c:pt idx="185">
                        <c:v>2272.1682182525974</c:v>
                      </c:pt>
                      <c:pt idx="186">
                        <c:v>2271.6482542799677</c:v>
                      </c:pt>
                      <c:pt idx="187">
                        <c:v>2271.6566944614274</c:v>
                      </c:pt>
                      <c:pt idx="188">
                        <c:v>2272.1386588472583</c:v>
                      </c:pt>
                      <c:pt idx="189">
                        <c:v>2272.147099028718</c:v>
                      </c:pt>
                      <c:pt idx="190">
                        <c:v>2272.157854279968</c:v>
                      </c:pt>
                      <c:pt idx="191">
                        <c:v>2272.1662944614272</c:v>
                      </c:pt>
                      <c:pt idx="192">
                        <c:v>2272.6313620353308</c:v>
                      </c:pt>
                      <c:pt idx="193">
                        <c:v>2272.6398022167905</c:v>
                      </c:pt>
                      <c:pt idx="194">
                        <c:v>2273.1409620353306</c:v>
                      </c:pt>
                      <c:pt idx="195">
                        <c:v>2273.1494022167908</c:v>
                      </c:pt>
                      <c:pt idx="196">
                        <c:v>2273.5547738251489</c:v>
                      </c:pt>
                      <c:pt idx="197">
                        <c:v>2273.5632140066095</c:v>
                      </c:pt>
                      <c:pt idx="198">
                        <c:v>2275.5034470574396</c:v>
                      </c:pt>
                      <c:pt idx="199">
                        <c:v>2275.5118872389007</c:v>
                      </c:pt>
                      <c:pt idx="200">
                        <c:v>2276.0312470574399</c:v>
                      </c:pt>
                      <c:pt idx="201">
                        <c:v>2276.0396872389006</c:v>
                      </c:pt>
                      <c:pt idx="202">
                        <c:v>2276.5988588472583</c:v>
                      </c:pt>
                      <c:pt idx="203">
                        <c:v>2276.607299028718</c:v>
                      </c:pt>
                      <c:pt idx="204">
                        <c:v>2276.4642542799679</c:v>
                      </c:pt>
                      <c:pt idx="205">
                        <c:v>2276.4726944614272</c:v>
                      </c:pt>
                      <c:pt idx="206">
                        <c:v>2277.4473620353306</c:v>
                      </c:pt>
                      <c:pt idx="207">
                        <c:v>2277.4558022167907</c:v>
                      </c:pt>
                      <c:pt idx="208">
                        <c:v>2277.4048424901493</c:v>
                      </c:pt>
                      <c:pt idx="209">
                        <c:v>2277.41328267161</c:v>
                      </c:pt>
                      <c:pt idx="210">
                        <c:v>2279.7966424901497</c:v>
                      </c:pt>
                      <c:pt idx="211">
                        <c:v>2279.8050826716099</c:v>
                      </c:pt>
                      <c:pt idx="212">
                        <c:v>2280.4914470574399</c:v>
                      </c:pt>
                      <c:pt idx="213">
                        <c:v>2280.4998872389006</c:v>
                      </c:pt>
                      <c:pt idx="214">
                        <c:v>2284.2568424901497</c:v>
                      </c:pt>
                      <c:pt idx="215">
                        <c:v>2284.2652826716098</c:v>
                      </c:pt>
                      <c:pt idx="216">
                        <c:v>2288.0551327822145</c:v>
                      </c:pt>
                      <c:pt idx="217">
                        <c:v>2288.0635729636751</c:v>
                      </c:pt>
                      <c:pt idx="218">
                        <c:v>2288.5829327822148</c:v>
                      </c:pt>
                      <c:pt idx="219">
                        <c:v>2288.591372963675</c:v>
                      </c:pt>
                      <c:pt idx="220">
                        <c:v>2289.9565282149242</c:v>
                      </c:pt>
                      <c:pt idx="221">
                        <c:v>2289.9649683963848</c:v>
                      </c:pt>
                      <c:pt idx="222">
                        <c:v>2291.9477209923962</c:v>
                      </c:pt>
                      <c:pt idx="223">
                        <c:v>2291.9561611738568</c:v>
                      </c:pt>
                      <c:pt idx="224">
                        <c:v>2292.3483282149245</c:v>
                      </c:pt>
                      <c:pt idx="225">
                        <c:v>2292.3567683963847</c:v>
                      </c:pt>
                      <c:pt idx="226">
                        <c:v>2292.4755209923965</c:v>
                      </c:pt>
                      <c:pt idx="227">
                        <c:v>2292.4839611738566</c:v>
                      </c:pt>
                      <c:pt idx="228">
                        <c:v>2293.0431327822148</c:v>
                      </c:pt>
                      <c:pt idx="229">
                        <c:v>2293.051572963675</c:v>
                      </c:pt>
                      <c:pt idx="230">
                        <c:v>2293.8491164251054</c:v>
                      </c:pt>
                      <c:pt idx="231">
                        <c:v>2293.8575566065656</c:v>
                      </c:pt>
                      <c:pt idx="232">
                        <c:v>2296.2409164251058</c:v>
                      </c:pt>
                      <c:pt idx="233">
                        <c:v>2296.2493566065655</c:v>
                      </c:pt>
                      <c:pt idx="234">
                        <c:v>2296.8085282149245</c:v>
                      </c:pt>
                      <c:pt idx="235">
                        <c:v>2296.8169683963847</c:v>
                      </c:pt>
                      <c:pt idx="236">
                        <c:v>2296.9357209923965</c:v>
                      </c:pt>
                      <c:pt idx="237">
                        <c:v>2296.9441611738566</c:v>
                      </c:pt>
                      <c:pt idx="238">
                        <c:v>2300.7011164251057</c:v>
                      </c:pt>
                      <c:pt idx="239">
                        <c:v>2300.7095566065655</c:v>
                      </c:pt>
                      <c:pt idx="240">
                        <c:v>2300.5476550480726</c:v>
                      </c:pt>
                      <c:pt idx="241">
                        <c:v>2300.5560952295323</c:v>
                      </c:pt>
                      <c:pt idx="242">
                        <c:v>2302.9394550480724</c:v>
                      </c:pt>
                      <c:pt idx="243">
                        <c:v>2302.9478952295322</c:v>
                      </c:pt>
                      <c:pt idx="244">
                        <c:v>2306.3042432582542</c:v>
                      </c:pt>
                      <c:pt idx="245">
                        <c:v>2306.3126834397149</c:v>
                      </c:pt>
                      <c:pt idx="246">
                        <c:v>2306.8320432582541</c:v>
                      </c:pt>
                      <c:pt idx="247">
                        <c:v>2306.8404834397147</c:v>
                      </c:pt>
                      <c:pt idx="248">
                        <c:v>2307.3996550480724</c:v>
                      </c:pt>
                      <c:pt idx="249">
                        <c:v>2307.4080952295321</c:v>
                      </c:pt>
                      <c:pt idx="250">
                        <c:v>2311.2922432582541</c:v>
                      </c:pt>
                      <c:pt idx="251">
                        <c:v>2311.3006834397147</c:v>
                      </c:pt>
                      <c:pt idx="252">
                        <c:v>2318.8559289830287</c:v>
                      </c:pt>
                      <c:pt idx="253">
                        <c:v>2318.8643691644893</c:v>
                      </c:pt>
                      <c:pt idx="254">
                        <c:v>2319.0681621790391</c:v>
                      </c:pt>
                      <c:pt idx="255">
                        <c:v>2319.0766023604997</c:v>
                      </c:pt>
                      <c:pt idx="256">
                        <c:v>2319.383728983029</c:v>
                      </c:pt>
                      <c:pt idx="257">
                        <c:v>2319.3921691644891</c:v>
                      </c:pt>
                      <c:pt idx="258">
                        <c:v>2319.5959621790389</c:v>
                      </c:pt>
                      <c:pt idx="259">
                        <c:v>2319.6044023605</c:v>
                      </c:pt>
                      <c:pt idx="260">
                        <c:v>2322.7485171932108</c:v>
                      </c:pt>
                      <c:pt idx="261">
                        <c:v>2322.7569573746705</c:v>
                      </c:pt>
                      <c:pt idx="262">
                        <c:v>2322.9607503892212</c:v>
                      </c:pt>
                      <c:pt idx="263">
                        <c:v>2322.9691905706813</c:v>
                      </c:pt>
                      <c:pt idx="264">
                        <c:v>2323.2763171932106</c:v>
                      </c:pt>
                      <c:pt idx="265">
                        <c:v>2323.2847573746703</c:v>
                      </c:pt>
                      <c:pt idx="266">
                        <c:v>2323.8439289830289</c:v>
                      </c:pt>
                      <c:pt idx="267">
                        <c:v>2323.8523691644891</c:v>
                      </c:pt>
                      <c:pt idx="268">
                        <c:v>2323.488550389221</c:v>
                      </c:pt>
                      <c:pt idx="269">
                        <c:v>2323.4969905706816</c:v>
                      </c:pt>
                      <c:pt idx="270">
                        <c:v>2324.0561621790389</c:v>
                      </c:pt>
                      <c:pt idx="271">
                        <c:v>2324.0646023605</c:v>
                      </c:pt>
                      <c:pt idx="272">
                        <c:v>2327.7365171932106</c:v>
                      </c:pt>
                      <c:pt idx="273">
                        <c:v>2327.7449573746703</c:v>
                      </c:pt>
                      <c:pt idx="274">
                        <c:v>2327.948750389221</c:v>
                      </c:pt>
                      <c:pt idx="275">
                        <c:v>2327.9571905706816</c:v>
                      </c:pt>
                      <c:pt idx="276">
                        <c:v>2337.5413570824171</c:v>
                      </c:pt>
                      <c:pt idx="277">
                        <c:v>2337.5497972638773</c:v>
                      </c:pt>
                      <c:pt idx="278">
                        <c:v>2338.069157082417</c:v>
                      </c:pt>
                      <c:pt idx="279">
                        <c:v>2338.0775972638776</c:v>
                      </c:pt>
                      <c:pt idx="280">
                        <c:v>2339.023812102288</c:v>
                      </c:pt>
                      <c:pt idx="281">
                        <c:v>2339.0322522837487</c:v>
                      </c:pt>
                      <c:pt idx="282">
                        <c:v>2341.4156121022884</c:v>
                      </c:pt>
                      <c:pt idx="283">
                        <c:v>2341.4240522837486</c:v>
                      </c:pt>
                      <c:pt idx="284">
                        <c:v>2342.5293570824169</c:v>
                      </c:pt>
                      <c:pt idx="285">
                        <c:v>2342.5377972638776</c:v>
                      </c:pt>
                      <c:pt idx="286">
                        <c:v>2342.9164003124697</c:v>
                      </c:pt>
                      <c:pt idx="287">
                        <c:v>2342.9248404939294</c:v>
                      </c:pt>
                      <c:pt idx="288">
                        <c:v>2343.2979452925993</c:v>
                      </c:pt>
                      <c:pt idx="289">
                        <c:v>2343.3063854740585</c:v>
                      </c:pt>
                      <c:pt idx="290">
                        <c:v>2343.8441051002983</c:v>
                      </c:pt>
                      <c:pt idx="291">
                        <c:v>2343.8525452817585</c:v>
                      </c:pt>
                      <c:pt idx="292">
                        <c:v>2344.3719051002986</c:v>
                      </c:pt>
                      <c:pt idx="293">
                        <c:v>2344.3803452817583</c:v>
                      </c:pt>
                      <c:pt idx="294">
                        <c:v>2345.3082003124696</c:v>
                      </c:pt>
                      <c:pt idx="295">
                        <c:v>2345.3166404939293</c:v>
                      </c:pt>
                      <c:pt idx="296">
                        <c:v>2345.7079452925991</c:v>
                      </c:pt>
                      <c:pt idx="297">
                        <c:v>2345.7163854740588</c:v>
                      </c:pt>
                      <c:pt idx="298">
                        <c:v>2345.8758121022884</c:v>
                      </c:pt>
                      <c:pt idx="299">
                        <c:v>2345.8842522837485</c:v>
                      </c:pt>
                      <c:pt idx="300">
                        <c:v>2348.8321051002986</c:v>
                      </c:pt>
                      <c:pt idx="301">
                        <c:v>2348.8405452817583</c:v>
                      </c:pt>
                      <c:pt idx="302">
                        <c:v>2349.7684003124696</c:v>
                      </c:pt>
                      <c:pt idx="303">
                        <c:v>2349.7768404939293</c:v>
                      </c:pt>
                      <c:pt idx="304">
                        <c:v>2349.6006933104804</c:v>
                      </c:pt>
                      <c:pt idx="305">
                        <c:v>2349.6091334919411</c:v>
                      </c:pt>
                      <c:pt idx="306">
                        <c:v>2350.3219452925991</c:v>
                      </c:pt>
                      <c:pt idx="307">
                        <c:v>2350.3303854740584</c:v>
                      </c:pt>
                      <c:pt idx="308">
                        <c:v>2352.0106933104807</c:v>
                      </c:pt>
                      <c:pt idx="309">
                        <c:v>2352.0191334919409</c:v>
                      </c:pt>
                      <c:pt idx="310">
                        <c:v>2355.8496310173741</c:v>
                      </c:pt>
                      <c:pt idx="311">
                        <c:v>2355.8580711988338</c:v>
                      </c:pt>
                      <c:pt idx="312">
                        <c:v>2356.6246933104808</c:v>
                      </c:pt>
                      <c:pt idx="313">
                        <c:v>2356.633133491941</c:v>
                      </c:pt>
                      <c:pt idx="314">
                        <c:v>2358.259631017374</c:v>
                      </c:pt>
                      <c:pt idx="315">
                        <c:v>2358.2680711988341</c:v>
                      </c:pt>
                      <c:pt idx="316">
                        <c:v>2359.7422192275553</c:v>
                      </c:pt>
                      <c:pt idx="317">
                        <c:v>2359.750659409016</c:v>
                      </c:pt>
                      <c:pt idx="318">
                        <c:v>2362.1522192275552</c:v>
                      </c:pt>
                      <c:pt idx="319">
                        <c:v>2362.1606594090163</c:v>
                      </c:pt>
                      <c:pt idx="320">
                        <c:v>2362.873631017374</c:v>
                      </c:pt>
                      <c:pt idx="321">
                        <c:v>2362.8820711988337</c:v>
                      </c:pt>
                      <c:pt idx="322">
                        <c:v>2366.7662192275552</c:v>
                      </c:pt>
                      <c:pt idx="323">
                        <c:v>2366.7746594090163</c:v>
                      </c:pt>
                      <c:pt idx="324">
                        <c:v>2366.0592128703929</c:v>
                      </c:pt>
                      <c:pt idx="325">
                        <c:v>2366.0676530518531</c:v>
                      </c:pt>
                      <c:pt idx="326">
                        <c:v>2368.4510128703928</c:v>
                      </c:pt>
                      <c:pt idx="327">
                        <c:v>2368.459453051853</c:v>
                      </c:pt>
                      <c:pt idx="328">
                        <c:v>2371.8158010805751</c:v>
                      </c:pt>
                      <c:pt idx="329">
                        <c:v>2371.8242412620343</c:v>
                      </c:pt>
                      <c:pt idx="330">
                        <c:v>2372.3436010805749</c:v>
                      </c:pt>
                      <c:pt idx="331">
                        <c:v>2372.3520412620346</c:v>
                      </c:pt>
                      <c:pt idx="332">
                        <c:v>2372.9112128703928</c:v>
                      </c:pt>
                      <c:pt idx="333">
                        <c:v>2372.9196530518534</c:v>
                      </c:pt>
                      <c:pt idx="334">
                        <c:v>2376.8038010805749</c:v>
                      </c:pt>
                      <c:pt idx="335">
                        <c:v>2376.8122412620346</c:v>
                      </c:pt>
                      <c:pt idx="336">
                        <c:v>2389.734745436308</c:v>
                      </c:pt>
                      <c:pt idx="337">
                        <c:v>2389.7431856177677</c:v>
                      </c:pt>
                      <c:pt idx="338">
                        <c:v>2392.1629454363078</c:v>
                      </c:pt>
                      <c:pt idx="339">
                        <c:v>2392.171385617768</c:v>
                      </c:pt>
                      <c:pt idx="340">
                        <c:v>2393.6273336464897</c:v>
                      </c:pt>
                      <c:pt idx="341">
                        <c:v>2393.6357738279494</c:v>
                      </c:pt>
                      <c:pt idx="342">
                        <c:v>2396.0555336464895</c:v>
                      </c:pt>
                      <c:pt idx="343">
                        <c:v>2396.0639738279497</c:v>
                      </c:pt>
                      <c:pt idx="344">
                        <c:v>2396.9307454363079</c:v>
                      </c:pt>
                      <c:pt idx="345">
                        <c:v>2396.9391856177676</c:v>
                      </c:pt>
                      <c:pt idx="346">
                        <c:v>2400.8233336464896</c:v>
                      </c:pt>
                      <c:pt idx="347">
                        <c:v>2400.8317738279497</c:v>
                      </c:pt>
                      <c:pt idx="348">
                        <c:v>2404.916914904738</c:v>
                      </c:pt>
                      <c:pt idx="349">
                        <c:v>2404.9253550861977</c:v>
                      </c:pt>
                      <c:pt idx="350">
                        <c:v>2406.1790193712641</c:v>
                      </c:pt>
                      <c:pt idx="351">
                        <c:v>2406.1874595527242</c:v>
                      </c:pt>
                      <c:pt idx="352">
                        <c:v>2407.3269149047378</c:v>
                      </c:pt>
                      <c:pt idx="353">
                        <c:v>2407.335355086198</c:v>
                      </c:pt>
                      <c:pt idx="354">
                        <c:v>2407.8263953595565</c:v>
                      </c:pt>
                      <c:pt idx="355">
                        <c:v>2407.8348355410167</c:v>
                      </c:pt>
                      <c:pt idx="356">
                        <c:v>2408.6072193712639</c:v>
                      </c:pt>
                      <c:pt idx="357">
                        <c:v>2408.6156595527245</c:v>
                      </c:pt>
                      <c:pt idx="358">
                        <c:v>2408.8095031149192</c:v>
                      </c:pt>
                      <c:pt idx="359">
                        <c:v>2408.8179432963798</c:v>
                      </c:pt>
                      <c:pt idx="360">
                        <c:v>2410.2363953595568</c:v>
                      </c:pt>
                      <c:pt idx="361">
                        <c:v>2410.2448355410165</c:v>
                      </c:pt>
                      <c:pt idx="362">
                        <c:v>2411.219503114919</c:v>
                      </c:pt>
                      <c:pt idx="363">
                        <c:v>2411.2279432963796</c:v>
                      </c:pt>
                      <c:pt idx="364">
                        <c:v>2411.9409149047378</c:v>
                      </c:pt>
                      <c:pt idx="365">
                        <c:v>2411.949355086198</c:v>
                      </c:pt>
                      <c:pt idx="366">
                        <c:v>2411.9356075814458</c:v>
                      </c:pt>
                      <c:pt idx="367">
                        <c:v>2411.9440477629059</c:v>
                      </c:pt>
                      <c:pt idx="368">
                        <c:v>2412.4998075814456</c:v>
                      </c:pt>
                      <c:pt idx="369">
                        <c:v>2412.5082477629062</c:v>
                      </c:pt>
                      <c:pt idx="370">
                        <c:v>2413.375019371264</c:v>
                      </c:pt>
                      <c:pt idx="371">
                        <c:v>2413.3834595527242</c:v>
                      </c:pt>
                      <c:pt idx="372">
                        <c:v>2413.5829835697382</c:v>
                      </c:pt>
                      <c:pt idx="373">
                        <c:v>2413.5914237511984</c:v>
                      </c:pt>
                      <c:pt idx="374">
                        <c:v>2414.1289835697385</c:v>
                      </c:pt>
                      <c:pt idx="375">
                        <c:v>2414.1374237511982</c:v>
                      </c:pt>
                      <c:pt idx="376">
                        <c:v>2414.5106883575672</c:v>
                      </c:pt>
                      <c:pt idx="377">
                        <c:v>2414.519128539027</c:v>
                      </c:pt>
                      <c:pt idx="378">
                        <c:v>2414.8503953595568</c:v>
                      </c:pt>
                      <c:pt idx="379">
                        <c:v>2414.8588355410166</c:v>
                      </c:pt>
                      <c:pt idx="380">
                        <c:v>2415.833503114919</c:v>
                      </c:pt>
                      <c:pt idx="381">
                        <c:v>2415.8419432963797</c:v>
                      </c:pt>
                      <c:pt idx="382">
                        <c:v>2416.9388883575675</c:v>
                      </c:pt>
                      <c:pt idx="383">
                        <c:v>2416.9473285390268</c:v>
                      </c:pt>
                      <c:pt idx="384">
                        <c:v>2417.2676075814456</c:v>
                      </c:pt>
                      <c:pt idx="385">
                        <c:v>2417.2760477629063</c:v>
                      </c:pt>
                      <c:pt idx="386">
                        <c:v>2418.7429835697385</c:v>
                      </c:pt>
                      <c:pt idx="387">
                        <c:v>2418.7514237511982</c:v>
                      </c:pt>
                      <c:pt idx="388">
                        <c:v>2420.2672765677485</c:v>
                      </c:pt>
                      <c:pt idx="389">
                        <c:v>2420.2757167492091</c:v>
                      </c:pt>
                      <c:pt idx="390">
                        <c:v>2420.8314765677487</c:v>
                      </c:pt>
                      <c:pt idx="391">
                        <c:v>2420.8399167492089</c:v>
                      </c:pt>
                      <c:pt idx="392">
                        <c:v>2421.7066883575671</c:v>
                      </c:pt>
                      <c:pt idx="393">
                        <c:v>2421.7151285390269</c:v>
                      </c:pt>
                      <c:pt idx="394">
                        <c:v>2425.5992765677483</c:v>
                      </c:pt>
                      <c:pt idx="395">
                        <c:v>2425.607716749209</c:v>
                      </c:pt>
                      <c:pt idx="396">
                        <c:v>2426.1346692945126</c:v>
                      </c:pt>
                      <c:pt idx="397">
                        <c:v>2426.1431094759723</c:v>
                      </c:pt>
                      <c:pt idx="398">
                        <c:v>2426.6806692945129</c:v>
                      </c:pt>
                      <c:pt idx="399">
                        <c:v>2426.6891094759721</c:v>
                      </c:pt>
                      <c:pt idx="400">
                        <c:v>2430.0272575046947</c:v>
                      </c:pt>
                      <c:pt idx="401">
                        <c:v>2430.0356976861544</c:v>
                      </c:pt>
                      <c:pt idx="402">
                        <c:v>2430.573257504695</c:v>
                      </c:pt>
                      <c:pt idx="403">
                        <c:v>2430.5816976861543</c:v>
                      </c:pt>
                      <c:pt idx="404">
                        <c:v>2431.2946692945129</c:v>
                      </c:pt>
                      <c:pt idx="405">
                        <c:v>2431.3031094759722</c:v>
                      </c:pt>
                      <c:pt idx="406">
                        <c:v>2432.8189622925238</c:v>
                      </c:pt>
                      <c:pt idx="407">
                        <c:v>2432.827402473984</c:v>
                      </c:pt>
                      <c:pt idx="408">
                        <c:v>2433.383162292524</c:v>
                      </c:pt>
                      <c:pt idx="409">
                        <c:v>2433.3916024739838</c:v>
                      </c:pt>
                      <c:pt idx="410">
                        <c:v>2435.187257504695</c:v>
                      </c:pt>
                      <c:pt idx="411">
                        <c:v>2435.1956976861543</c:v>
                      </c:pt>
                      <c:pt idx="412">
                        <c:v>2436.711550502705</c:v>
                      </c:pt>
                      <c:pt idx="413">
                        <c:v>2436.7199906841656</c:v>
                      </c:pt>
                      <c:pt idx="414">
                        <c:v>2436.7257961276614</c:v>
                      </c:pt>
                      <c:pt idx="415">
                        <c:v>2436.734236309122</c:v>
                      </c:pt>
                      <c:pt idx="416">
                        <c:v>2437.2757505027053</c:v>
                      </c:pt>
                      <c:pt idx="417">
                        <c:v>2437.2841906841654</c:v>
                      </c:pt>
                      <c:pt idx="418">
                        <c:v>2437.2717961276612</c:v>
                      </c:pt>
                      <c:pt idx="419">
                        <c:v>2437.2802363091223</c:v>
                      </c:pt>
                      <c:pt idx="420">
                        <c:v>2438.1509622925237</c:v>
                      </c:pt>
                      <c:pt idx="421">
                        <c:v>2438.1594024739838</c:v>
                      </c:pt>
                      <c:pt idx="422">
                        <c:v>2442.0435505027049</c:v>
                      </c:pt>
                      <c:pt idx="423">
                        <c:v>2442.0519906841655</c:v>
                      </c:pt>
                      <c:pt idx="424">
                        <c:v>2441.8857961276613</c:v>
                      </c:pt>
                      <c:pt idx="425">
                        <c:v>2441.8942363091219</c:v>
                      </c:pt>
                      <c:pt idx="426">
                        <c:v>2442.4823843378426</c:v>
                      </c:pt>
                      <c:pt idx="427">
                        <c:v>2442.4908245193033</c:v>
                      </c:pt>
                      <c:pt idx="428">
                        <c:v>2444.9105843378425</c:v>
                      </c:pt>
                      <c:pt idx="429">
                        <c:v>2444.9190245193035</c:v>
                      </c:pt>
                      <c:pt idx="430">
                        <c:v>2449.6783843378425</c:v>
                      </c:pt>
                      <c:pt idx="431">
                        <c:v>2449.6868245193032</c:v>
                      </c:pt>
                      <c:pt idx="432">
                        <c:v>2455.0340700626175</c:v>
                      </c:pt>
                      <c:pt idx="433">
                        <c:v>2455.0425102440772</c:v>
                      </c:pt>
                      <c:pt idx="434">
                        <c:v>2455.2463032586279</c:v>
                      </c:pt>
                      <c:pt idx="435">
                        <c:v>2455.2547434400876</c:v>
                      </c:pt>
                      <c:pt idx="436">
                        <c:v>2457.4622700626173</c:v>
                      </c:pt>
                      <c:pt idx="437">
                        <c:v>2457.4707102440771</c:v>
                      </c:pt>
                      <c:pt idx="438">
                        <c:v>2457.6745032586277</c:v>
                      </c:pt>
                      <c:pt idx="439">
                        <c:v>2457.6829434400879</c:v>
                      </c:pt>
                      <c:pt idx="440">
                        <c:v>2458.9266582727992</c:v>
                      </c:pt>
                      <c:pt idx="441">
                        <c:v>2458.9350984542589</c:v>
                      </c:pt>
                      <c:pt idx="442">
                        <c:v>2461.00289146881</c:v>
                      </c:pt>
                      <c:pt idx="443">
                        <c:v>2461.0113316502698</c:v>
                      </c:pt>
                      <c:pt idx="444">
                        <c:v>2461.354858272799</c:v>
                      </c:pt>
                      <c:pt idx="445">
                        <c:v>2461.3632984542587</c:v>
                      </c:pt>
                      <c:pt idx="446">
                        <c:v>2461.5670914688103</c:v>
                      </c:pt>
                      <c:pt idx="447">
                        <c:v>2461.57553165027</c:v>
                      </c:pt>
                      <c:pt idx="448">
                        <c:v>2462.2300700626174</c:v>
                      </c:pt>
                      <c:pt idx="449">
                        <c:v>2462.2385102440771</c:v>
                      </c:pt>
                      <c:pt idx="450">
                        <c:v>2462.4423032586278</c:v>
                      </c:pt>
                      <c:pt idx="451">
                        <c:v>2462.450743440088</c:v>
                      </c:pt>
                      <c:pt idx="452">
                        <c:v>2466.1226582727991</c:v>
                      </c:pt>
                      <c:pt idx="453">
                        <c:v>2466.1310984542588</c:v>
                      </c:pt>
                      <c:pt idx="454">
                        <c:v>2466.3348914688099</c:v>
                      </c:pt>
                      <c:pt idx="455">
                        <c:v>2466.3433316502701</c:v>
                      </c:pt>
                      <c:pt idx="456">
                        <c:v>2473.7194981620059</c:v>
                      </c:pt>
                      <c:pt idx="457">
                        <c:v>2473.7279383434661</c:v>
                      </c:pt>
                      <c:pt idx="458">
                        <c:v>2476.1476981620058</c:v>
                      </c:pt>
                      <c:pt idx="459">
                        <c:v>2476.1561383434664</c:v>
                      </c:pt>
                      <c:pt idx="460">
                        <c:v>2479.4760863721881</c:v>
                      </c:pt>
                      <c:pt idx="461">
                        <c:v>2479.4845265536478</c:v>
                      </c:pt>
                      <c:pt idx="462">
                        <c:v>2480.0402863721879</c:v>
                      </c:pt>
                      <c:pt idx="463">
                        <c:v>2480.0487265536481</c:v>
                      </c:pt>
                      <c:pt idx="464">
                        <c:v>2480.9154981620059</c:v>
                      </c:pt>
                      <c:pt idx="465">
                        <c:v>2480.9239383434665</c:v>
                      </c:pt>
                      <c:pt idx="466">
                        <c:v>2481.8862461798876</c:v>
                      </c:pt>
                      <c:pt idx="467">
                        <c:v>2481.8946863613473</c:v>
                      </c:pt>
                      <c:pt idx="468">
                        <c:v>2482.4504461798879</c:v>
                      </c:pt>
                      <c:pt idx="469">
                        <c:v>2482.4588863613471</c:v>
                      </c:pt>
                      <c:pt idx="470">
                        <c:v>2484.808086372188</c:v>
                      </c:pt>
                      <c:pt idx="471">
                        <c:v>2484.8165265536481</c:v>
                      </c:pt>
                      <c:pt idx="472">
                        <c:v>2485.7788343900693</c:v>
                      </c:pt>
                      <c:pt idx="473">
                        <c:v>2485.787274571529</c:v>
                      </c:pt>
                      <c:pt idx="474">
                        <c:v>2486.3430343900695</c:v>
                      </c:pt>
                      <c:pt idx="475">
                        <c:v>2486.3514745715288</c:v>
                      </c:pt>
                      <c:pt idx="476">
                        <c:v>2487.218246179888</c:v>
                      </c:pt>
                      <c:pt idx="477">
                        <c:v>2487.2266863613472</c:v>
                      </c:pt>
                      <c:pt idx="478">
                        <c:v>2491.1108343900696</c:v>
                      </c:pt>
                      <c:pt idx="479">
                        <c:v>2491.1192745715289</c:v>
                      </c:pt>
                      <c:pt idx="480">
                        <c:v>2492.0277720969621</c:v>
                      </c:pt>
                      <c:pt idx="481">
                        <c:v>2492.0362122784222</c:v>
                      </c:pt>
                      <c:pt idx="482">
                        <c:v>2492.5919720969619</c:v>
                      </c:pt>
                      <c:pt idx="483">
                        <c:v>2492.6004122784225</c:v>
                      </c:pt>
                      <c:pt idx="484">
                        <c:v>2495.9203603071442</c:v>
                      </c:pt>
                      <c:pt idx="485">
                        <c:v>2495.9288004886039</c:v>
                      </c:pt>
                      <c:pt idx="486">
                        <c:v>2496.484560307144</c:v>
                      </c:pt>
                      <c:pt idx="487">
                        <c:v>2496.4930004886041</c:v>
                      </c:pt>
                      <c:pt idx="488">
                        <c:v>2497.3597720969619</c:v>
                      </c:pt>
                      <c:pt idx="489">
                        <c:v>2497.3682122784226</c:v>
                      </c:pt>
                      <c:pt idx="490">
                        <c:v>2501.252360307144</c:v>
                      </c:pt>
                      <c:pt idx="491">
                        <c:v>2501.2608004886042</c:v>
                      </c:pt>
                      <c:pt idx="492">
                        <c:v>2525.9128865158959</c:v>
                      </c:pt>
                      <c:pt idx="493">
                        <c:v>2525.9213266973561</c:v>
                      </c:pt>
                      <c:pt idx="494">
                        <c:v>2526.4952865158957</c:v>
                      </c:pt>
                      <c:pt idx="495">
                        <c:v>2526.5037266973563</c:v>
                      </c:pt>
                      <c:pt idx="496">
                        <c:v>2529.805474726078</c:v>
                      </c:pt>
                      <c:pt idx="497">
                        <c:v>2529.8139149075378</c:v>
                      </c:pt>
                      <c:pt idx="498">
                        <c:v>2530.3878747260778</c:v>
                      </c:pt>
                      <c:pt idx="499">
                        <c:v>2530.396314907538</c:v>
                      </c:pt>
                      <c:pt idx="500">
                        <c:v>2531.4168865158958</c:v>
                      </c:pt>
                      <c:pt idx="501">
                        <c:v>2531.425326697356</c:v>
                      </c:pt>
                      <c:pt idx="502">
                        <c:v>2535.309474726078</c:v>
                      </c:pt>
                      <c:pt idx="503">
                        <c:v>2535.3179149075381</c:v>
                      </c:pt>
                      <c:pt idx="504">
                        <c:v>2542.3571604508534</c:v>
                      </c:pt>
                      <c:pt idx="505">
                        <c:v>2544.2296006323127</c:v>
                      </c:pt>
                      <c:pt idx="506">
                        <c:v>2546.6857604508532</c:v>
                      </c:pt>
                      <c:pt idx="507">
                        <c:v>2546.6942006323129</c:v>
                      </c:pt>
                      <c:pt idx="508">
                        <c:v>2548.1137486610342</c:v>
                      </c:pt>
                      <c:pt idx="509">
                        <c:v>2548.1221888424943</c:v>
                      </c:pt>
                      <c:pt idx="510">
                        <c:v>2550.5783486610339</c:v>
                      </c:pt>
                      <c:pt idx="511">
                        <c:v>2550.5867888424946</c:v>
                      </c:pt>
                      <c:pt idx="512">
                        <c:v>2550.6888294371552</c:v>
                      </c:pt>
                      <c:pt idx="513">
                        <c:v>2550.6972696186162</c:v>
                      </c:pt>
                      <c:pt idx="514">
                        <c:v>2551.7611604508534</c:v>
                      </c:pt>
                      <c:pt idx="515">
                        <c:v>2551.7696006323126</c:v>
                      </c:pt>
                      <c:pt idx="516">
                        <c:v>2551.2712294371554</c:v>
                      </c:pt>
                      <c:pt idx="517">
                        <c:v>2551.279669618616</c:v>
                      </c:pt>
                      <c:pt idx="518">
                        <c:v>2555.6537486610341</c:v>
                      </c:pt>
                      <c:pt idx="519">
                        <c:v>2555.6621888424943</c:v>
                      </c:pt>
                      <c:pt idx="520">
                        <c:v>2556.1928294371551</c:v>
                      </c:pt>
                      <c:pt idx="521">
                        <c:v>2556.2012696186162</c:v>
                      </c:pt>
                      <c:pt idx="522">
                        <c:v>2556.4454176473378</c:v>
                      </c:pt>
                      <c:pt idx="523">
                        <c:v>2556.453857828797</c:v>
                      </c:pt>
                      <c:pt idx="524">
                        <c:v>2558.910017647338</c:v>
                      </c:pt>
                      <c:pt idx="525">
                        <c:v>2558.9184578287968</c:v>
                      </c:pt>
                      <c:pt idx="526">
                        <c:v>2563.9854176473377</c:v>
                      </c:pt>
                      <c:pt idx="527">
                        <c:v>2563.993857828797</c:v>
                      </c:pt>
                      <c:pt idx="528">
                        <c:v>2568.9971033721113</c:v>
                      </c:pt>
                      <c:pt idx="529">
                        <c:v>2569.0055435535714</c:v>
                      </c:pt>
                      <c:pt idx="530">
                        <c:v>2571.4617033721115</c:v>
                      </c:pt>
                      <c:pt idx="531">
                        <c:v>2571.4701435535712</c:v>
                      </c:pt>
                      <c:pt idx="532">
                        <c:v>2572.8896915822938</c:v>
                      </c:pt>
                      <c:pt idx="533">
                        <c:v>2572.8981317637536</c:v>
                      </c:pt>
                      <c:pt idx="534">
                        <c:v>2575.3542915822941</c:v>
                      </c:pt>
                      <c:pt idx="535">
                        <c:v>2575.3627317637533</c:v>
                      </c:pt>
                      <c:pt idx="536">
                        <c:v>2576.5371033721112</c:v>
                      </c:pt>
                      <c:pt idx="537">
                        <c:v>2576.5455435535714</c:v>
                      </c:pt>
                      <c:pt idx="538">
                        <c:v>2580.4296915822938</c:v>
                      </c:pt>
                      <c:pt idx="539">
                        <c:v>2580.4381317637535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4BC-46AD-94C1-A051C1C6A88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19551.0500637363</c:v>
                      </c:pt>
                      <c:pt idx="1">
                        <c:v>19551.129548436023</c:v>
                      </c:pt>
                      <c:pt idx="2">
                        <c:v>19551.0500637363</c:v>
                      </c:pt>
                      <c:pt idx="3">
                        <c:v>19551.129548436023</c:v>
                      </c:pt>
                      <c:pt idx="4">
                        <c:v>19598.01579551899</c:v>
                      </c:pt>
                      <c:pt idx="5">
                        <c:v>19598.095280218713</c:v>
                      </c:pt>
                      <c:pt idx="6">
                        <c:v>19551.0500637363</c:v>
                      </c:pt>
                      <c:pt idx="7">
                        <c:v>19551.129548436023</c:v>
                      </c:pt>
                      <c:pt idx="8">
                        <c:v>19598.01579551899</c:v>
                      </c:pt>
                      <c:pt idx="9">
                        <c:v>19598.095280218713</c:v>
                      </c:pt>
                      <c:pt idx="10">
                        <c:v>19598.01579551899</c:v>
                      </c:pt>
                      <c:pt idx="11">
                        <c:v>19598.095280218713</c:v>
                      </c:pt>
                      <c:pt idx="12">
                        <c:v>19817.247614791748</c:v>
                      </c:pt>
                      <c:pt idx="13">
                        <c:v>19817.327099491464</c:v>
                      </c:pt>
                      <c:pt idx="14">
                        <c:v>19817.247614791748</c:v>
                      </c:pt>
                      <c:pt idx="15">
                        <c:v>19817.327099491464</c:v>
                      </c:pt>
                      <c:pt idx="16">
                        <c:v>19864.21334657443</c:v>
                      </c:pt>
                      <c:pt idx="17">
                        <c:v>19864.29283127415</c:v>
                      </c:pt>
                      <c:pt idx="18">
                        <c:v>19817.247614791748</c:v>
                      </c:pt>
                      <c:pt idx="19">
                        <c:v>19817.327099491464</c:v>
                      </c:pt>
                      <c:pt idx="20">
                        <c:v>19864.21334657443</c:v>
                      </c:pt>
                      <c:pt idx="21">
                        <c:v>19864.29283127415</c:v>
                      </c:pt>
                      <c:pt idx="22">
                        <c:v>19864.21334657443</c:v>
                      </c:pt>
                      <c:pt idx="23">
                        <c:v>19864.29283127415</c:v>
                      </c:pt>
                      <c:pt idx="24">
                        <c:v>20168.635216017381</c:v>
                      </c:pt>
                      <c:pt idx="25">
                        <c:v>20168.714700717101</c:v>
                      </c:pt>
                      <c:pt idx="26">
                        <c:v>20168.635216017381</c:v>
                      </c:pt>
                      <c:pt idx="27">
                        <c:v>20168.714700717101</c:v>
                      </c:pt>
                      <c:pt idx="28">
                        <c:v>20199.62838109328</c:v>
                      </c:pt>
                      <c:pt idx="29">
                        <c:v>20199.707865793003</c:v>
                      </c:pt>
                      <c:pt idx="30">
                        <c:v>20199.62838109328</c:v>
                      </c:pt>
                      <c:pt idx="31">
                        <c:v>20199.707865793003</c:v>
                      </c:pt>
                      <c:pt idx="32">
                        <c:v>20215.600947800071</c:v>
                      </c:pt>
                      <c:pt idx="33">
                        <c:v>20215.680432499787</c:v>
                      </c:pt>
                      <c:pt idx="34">
                        <c:v>20168.635216017381</c:v>
                      </c:pt>
                      <c:pt idx="35">
                        <c:v>20168.714700717101</c:v>
                      </c:pt>
                      <c:pt idx="36">
                        <c:v>20215.600947800071</c:v>
                      </c:pt>
                      <c:pt idx="37">
                        <c:v>20215.680432499787</c:v>
                      </c:pt>
                      <c:pt idx="38">
                        <c:v>20199.62838109328</c:v>
                      </c:pt>
                      <c:pt idx="39">
                        <c:v>20199.707865793003</c:v>
                      </c:pt>
                      <c:pt idx="40">
                        <c:v>20215.600947800071</c:v>
                      </c:pt>
                      <c:pt idx="41">
                        <c:v>20215.680432499787</c:v>
                      </c:pt>
                      <c:pt idx="42">
                        <c:v>20246.594112875973</c:v>
                      </c:pt>
                      <c:pt idx="43">
                        <c:v>20246.673597575689</c:v>
                      </c:pt>
                      <c:pt idx="44">
                        <c:v>20246.594112875973</c:v>
                      </c:pt>
                      <c:pt idx="45">
                        <c:v>20246.673597575689</c:v>
                      </c:pt>
                      <c:pt idx="46">
                        <c:v>20246.594112875973</c:v>
                      </c:pt>
                      <c:pt idx="47">
                        <c:v>20246.673597575689</c:v>
                      </c:pt>
                      <c:pt idx="48">
                        <c:v>20364.067921404861</c:v>
                      </c:pt>
                      <c:pt idx="49">
                        <c:v>20364.147406104581</c:v>
                      </c:pt>
                      <c:pt idx="50">
                        <c:v>20364.067921404861</c:v>
                      </c:pt>
                      <c:pt idx="51">
                        <c:v>20364.147406104581</c:v>
                      </c:pt>
                      <c:pt idx="52">
                        <c:v>20411.033653187562</c:v>
                      </c:pt>
                      <c:pt idx="53">
                        <c:v>20411.113137887274</c:v>
                      </c:pt>
                      <c:pt idx="54">
                        <c:v>20364.067921404861</c:v>
                      </c:pt>
                      <c:pt idx="55">
                        <c:v>20364.147406104581</c:v>
                      </c:pt>
                      <c:pt idx="56">
                        <c:v>20411.033653187562</c:v>
                      </c:pt>
                      <c:pt idx="57">
                        <c:v>20411.113137887274</c:v>
                      </c:pt>
                      <c:pt idx="58">
                        <c:v>20411.033653187562</c:v>
                      </c:pt>
                      <c:pt idx="59">
                        <c:v>20411.113137887274</c:v>
                      </c:pt>
                      <c:pt idx="60">
                        <c:v>20465.825932148728</c:v>
                      </c:pt>
                      <c:pt idx="61">
                        <c:v>20465.905416848447</c:v>
                      </c:pt>
                      <c:pt idx="62">
                        <c:v>20465.825932148728</c:v>
                      </c:pt>
                      <c:pt idx="63">
                        <c:v>20465.905416848447</c:v>
                      </c:pt>
                      <c:pt idx="64">
                        <c:v>20512.791663931424</c:v>
                      </c:pt>
                      <c:pt idx="65">
                        <c:v>20512.871148631133</c:v>
                      </c:pt>
                      <c:pt idx="66">
                        <c:v>20465.825932148728</c:v>
                      </c:pt>
                      <c:pt idx="67">
                        <c:v>20465.905416848447</c:v>
                      </c:pt>
                      <c:pt idx="68">
                        <c:v>20512.791663931424</c:v>
                      </c:pt>
                      <c:pt idx="69">
                        <c:v>20512.871148631133</c:v>
                      </c:pt>
                      <c:pt idx="70">
                        <c:v>20512.791663931424</c:v>
                      </c:pt>
                      <c:pt idx="71">
                        <c:v>20512.871148631133</c:v>
                      </c:pt>
                      <c:pt idx="72">
                        <c:v>20630.265472460309</c:v>
                      </c:pt>
                      <c:pt idx="73">
                        <c:v>20630.344957160029</c:v>
                      </c:pt>
                      <c:pt idx="74">
                        <c:v>20635.090635734487</c:v>
                      </c:pt>
                      <c:pt idx="75">
                        <c:v>20635.170120434206</c:v>
                      </c:pt>
                      <c:pt idx="76">
                        <c:v>20630.265472460309</c:v>
                      </c:pt>
                      <c:pt idx="77">
                        <c:v>20630.344957160029</c:v>
                      </c:pt>
                      <c:pt idx="78">
                        <c:v>20635.090635734487</c:v>
                      </c:pt>
                      <c:pt idx="79">
                        <c:v>20635.170120434206</c:v>
                      </c:pt>
                      <c:pt idx="80">
                        <c:v>20677.231204242999</c:v>
                      </c:pt>
                      <c:pt idx="81">
                        <c:v>20677.310688942718</c:v>
                      </c:pt>
                      <c:pt idx="82">
                        <c:v>20630.265472460309</c:v>
                      </c:pt>
                      <c:pt idx="83">
                        <c:v>20630.344957160029</c:v>
                      </c:pt>
                      <c:pt idx="84">
                        <c:v>20677.231204242999</c:v>
                      </c:pt>
                      <c:pt idx="85">
                        <c:v>20677.310688942718</c:v>
                      </c:pt>
                      <c:pt idx="86">
                        <c:v>20635.090635734487</c:v>
                      </c:pt>
                      <c:pt idx="87">
                        <c:v>20635.170120434206</c:v>
                      </c:pt>
                      <c:pt idx="88">
                        <c:v>20682.056367517176</c:v>
                      </c:pt>
                      <c:pt idx="89">
                        <c:v>20682.135852216892</c:v>
                      </c:pt>
                      <c:pt idx="90">
                        <c:v>20682.056367517176</c:v>
                      </c:pt>
                      <c:pt idx="91">
                        <c:v>20682.135852216892</c:v>
                      </c:pt>
                      <c:pt idx="92">
                        <c:v>20677.231204242999</c:v>
                      </c:pt>
                      <c:pt idx="93">
                        <c:v>20677.310688942718</c:v>
                      </c:pt>
                      <c:pt idx="94">
                        <c:v>20682.056367517176</c:v>
                      </c:pt>
                      <c:pt idx="95">
                        <c:v>20682.135852216892</c:v>
                      </c:pt>
                      <c:pt idx="96">
                        <c:v>20817.213533374368</c:v>
                      </c:pt>
                      <c:pt idx="97">
                        <c:v>20817.293018074088</c:v>
                      </c:pt>
                      <c:pt idx="98">
                        <c:v>20817.213533374368</c:v>
                      </c:pt>
                      <c:pt idx="99">
                        <c:v>20817.293018074088</c:v>
                      </c:pt>
                      <c:pt idx="100">
                        <c:v>20817.213533374368</c:v>
                      </c:pt>
                      <c:pt idx="101">
                        <c:v>20817.293018074088</c:v>
                      </c:pt>
                      <c:pt idx="102">
                        <c:v>20864.179265157061</c:v>
                      </c:pt>
                      <c:pt idx="103">
                        <c:v>20864.258749856781</c:v>
                      </c:pt>
                      <c:pt idx="104">
                        <c:v>20864.179265157061</c:v>
                      </c:pt>
                      <c:pt idx="105">
                        <c:v>20864.258749856781</c:v>
                      </c:pt>
                      <c:pt idx="106">
                        <c:v>20879.850788743035</c:v>
                      </c:pt>
                      <c:pt idx="107">
                        <c:v>20879.930273442758</c:v>
                      </c:pt>
                      <c:pt idx="108">
                        <c:v>20921.980093045044</c:v>
                      </c:pt>
                      <c:pt idx="109">
                        <c:v>20922.059577744756</c:v>
                      </c:pt>
                      <c:pt idx="110">
                        <c:v>20879.850788743035</c:v>
                      </c:pt>
                      <c:pt idx="111">
                        <c:v>20879.930273442758</c:v>
                      </c:pt>
                      <c:pt idx="112">
                        <c:v>20921.980093045044</c:v>
                      </c:pt>
                      <c:pt idx="113">
                        <c:v>20922.059577744756</c:v>
                      </c:pt>
                      <c:pt idx="114">
                        <c:v>20864.179265157061</c:v>
                      </c:pt>
                      <c:pt idx="115">
                        <c:v>20864.258749856781</c:v>
                      </c:pt>
                      <c:pt idx="116">
                        <c:v>20926.816520525736</c:v>
                      </c:pt>
                      <c:pt idx="117">
                        <c:v>20926.896005225448</c:v>
                      </c:pt>
                      <c:pt idx="118">
                        <c:v>20968.945824827733</c:v>
                      </c:pt>
                      <c:pt idx="119">
                        <c:v>20969.025309527453</c:v>
                      </c:pt>
                      <c:pt idx="120">
                        <c:v>20926.816520525736</c:v>
                      </c:pt>
                      <c:pt idx="121">
                        <c:v>20926.896005225448</c:v>
                      </c:pt>
                      <c:pt idx="122">
                        <c:v>20879.850788743035</c:v>
                      </c:pt>
                      <c:pt idx="123">
                        <c:v>20879.930273442758</c:v>
                      </c:pt>
                      <c:pt idx="124">
                        <c:v>20921.980093045044</c:v>
                      </c:pt>
                      <c:pt idx="125">
                        <c:v>20922.059577744756</c:v>
                      </c:pt>
                      <c:pt idx="126">
                        <c:v>20968.945824827733</c:v>
                      </c:pt>
                      <c:pt idx="127">
                        <c:v>20969.025309527453</c:v>
                      </c:pt>
                      <c:pt idx="128">
                        <c:v>20926.816520525736</c:v>
                      </c:pt>
                      <c:pt idx="129">
                        <c:v>20926.896005225448</c:v>
                      </c:pt>
                      <c:pt idx="130">
                        <c:v>20981.653073685949</c:v>
                      </c:pt>
                      <c:pt idx="131">
                        <c:v>20981.732558385665</c:v>
                      </c:pt>
                      <c:pt idx="132">
                        <c:v>20968.945824827733</c:v>
                      </c:pt>
                      <c:pt idx="133">
                        <c:v>20969.025309527453</c:v>
                      </c:pt>
                      <c:pt idx="134">
                        <c:v>20981.653073685949</c:v>
                      </c:pt>
                      <c:pt idx="135">
                        <c:v>20981.732558385665</c:v>
                      </c:pt>
                      <c:pt idx="136">
                        <c:v>21028.618805468635</c:v>
                      </c:pt>
                      <c:pt idx="137">
                        <c:v>21028.698290168351</c:v>
                      </c:pt>
                      <c:pt idx="138">
                        <c:v>21028.618805468635</c:v>
                      </c:pt>
                      <c:pt idx="139">
                        <c:v>21028.698290168351</c:v>
                      </c:pt>
                      <c:pt idx="140">
                        <c:v>20981.653073685949</c:v>
                      </c:pt>
                      <c:pt idx="141">
                        <c:v>20981.732558385665</c:v>
                      </c:pt>
                      <c:pt idx="142">
                        <c:v>21028.618805468635</c:v>
                      </c:pt>
                      <c:pt idx="143">
                        <c:v>21028.698290168351</c:v>
                      </c:pt>
                      <c:pt idx="144">
                        <c:v>21188.17764410048</c:v>
                      </c:pt>
                      <c:pt idx="145">
                        <c:v>21188.257128800204</c:v>
                      </c:pt>
                      <c:pt idx="146">
                        <c:v>21188.17764410048</c:v>
                      </c:pt>
                      <c:pt idx="147">
                        <c:v>21188.257128800204</c:v>
                      </c:pt>
                      <c:pt idx="148">
                        <c:v>21188.17764410048</c:v>
                      </c:pt>
                      <c:pt idx="149">
                        <c:v>21188.257128800204</c:v>
                      </c:pt>
                      <c:pt idx="150">
                        <c:v>21235.143375883174</c:v>
                      </c:pt>
                      <c:pt idx="151">
                        <c:v>21235.22286058289</c:v>
                      </c:pt>
                      <c:pt idx="152">
                        <c:v>21235.143375883174</c:v>
                      </c:pt>
                      <c:pt idx="153">
                        <c:v>21235.22286058289</c:v>
                      </c:pt>
                      <c:pt idx="154">
                        <c:v>21235.143375883174</c:v>
                      </c:pt>
                      <c:pt idx="155">
                        <c:v>21235.22286058289</c:v>
                      </c:pt>
                      <c:pt idx="156">
                        <c:v>21283.668953091474</c:v>
                      </c:pt>
                      <c:pt idx="157">
                        <c:v>21283.74843779119</c:v>
                      </c:pt>
                      <c:pt idx="158">
                        <c:v>21283.668953091474</c:v>
                      </c:pt>
                      <c:pt idx="159">
                        <c:v>21283.74843779119</c:v>
                      </c:pt>
                      <c:pt idx="160">
                        <c:v>21330.634684874163</c:v>
                      </c:pt>
                      <c:pt idx="161">
                        <c:v>21330.714169573876</c:v>
                      </c:pt>
                      <c:pt idx="162">
                        <c:v>21330.634684874163</c:v>
                      </c:pt>
                      <c:pt idx="163">
                        <c:v>21330.714169573876</c:v>
                      </c:pt>
                      <c:pt idx="164">
                        <c:v>21283.668953091474</c:v>
                      </c:pt>
                      <c:pt idx="165">
                        <c:v>21283.74843779119</c:v>
                      </c:pt>
                      <c:pt idx="166">
                        <c:v>21330.634684874163</c:v>
                      </c:pt>
                      <c:pt idx="167">
                        <c:v>21330.714169573876</c:v>
                      </c:pt>
                      <c:pt idx="168">
                        <c:v>21448.108493403055</c:v>
                      </c:pt>
                      <c:pt idx="169">
                        <c:v>21448.187978102771</c:v>
                      </c:pt>
                      <c:pt idx="170">
                        <c:v>21448.108493403055</c:v>
                      </c:pt>
                      <c:pt idx="171">
                        <c:v>21448.187978102771</c:v>
                      </c:pt>
                      <c:pt idx="172">
                        <c:v>21495.074225185741</c:v>
                      </c:pt>
                      <c:pt idx="173">
                        <c:v>21495.153709885461</c:v>
                      </c:pt>
                      <c:pt idx="174">
                        <c:v>21495.074225185741</c:v>
                      </c:pt>
                      <c:pt idx="175">
                        <c:v>21495.153709885461</c:v>
                      </c:pt>
                      <c:pt idx="176">
                        <c:v>21448.108493403055</c:v>
                      </c:pt>
                      <c:pt idx="177">
                        <c:v>21448.187978102771</c:v>
                      </c:pt>
                      <c:pt idx="178">
                        <c:v>21539.565245326117</c:v>
                      </c:pt>
                      <c:pt idx="179">
                        <c:v>21539.644730025841</c:v>
                      </c:pt>
                      <c:pt idx="180">
                        <c:v>21539.565245326117</c:v>
                      </c:pt>
                      <c:pt idx="181">
                        <c:v>21539.644730025841</c:v>
                      </c:pt>
                      <c:pt idx="182">
                        <c:v>21528.429106100022</c:v>
                      </c:pt>
                      <c:pt idx="183">
                        <c:v>21528.508590799738</c:v>
                      </c:pt>
                      <c:pt idx="184">
                        <c:v>21495.074225185741</c:v>
                      </c:pt>
                      <c:pt idx="185">
                        <c:v>21495.153709885461</c:v>
                      </c:pt>
                      <c:pt idx="186">
                        <c:v>21570.558410402024</c:v>
                      </c:pt>
                      <c:pt idx="187">
                        <c:v>21570.637895101743</c:v>
                      </c:pt>
                      <c:pt idx="188">
                        <c:v>21528.429106100022</c:v>
                      </c:pt>
                      <c:pt idx="189">
                        <c:v>21528.508590799738</c:v>
                      </c:pt>
                      <c:pt idx="190">
                        <c:v>21570.558410402024</c:v>
                      </c:pt>
                      <c:pt idx="191">
                        <c:v>21570.637895101743</c:v>
                      </c:pt>
                      <c:pt idx="192">
                        <c:v>21586.53097710881</c:v>
                      </c:pt>
                      <c:pt idx="193">
                        <c:v>21586.61046180853</c:v>
                      </c:pt>
                      <c:pt idx="194">
                        <c:v>21586.53097710881</c:v>
                      </c:pt>
                      <c:pt idx="195">
                        <c:v>21586.61046180853</c:v>
                      </c:pt>
                      <c:pt idx="196">
                        <c:v>21539.565245326117</c:v>
                      </c:pt>
                      <c:pt idx="197">
                        <c:v>21539.644730025841</c:v>
                      </c:pt>
                      <c:pt idx="198">
                        <c:v>21575.394837882708</c:v>
                      </c:pt>
                      <c:pt idx="199">
                        <c:v>21575.474322582431</c:v>
                      </c:pt>
                      <c:pt idx="200">
                        <c:v>21575.394837882708</c:v>
                      </c:pt>
                      <c:pt idx="201">
                        <c:v>21575.474322582431</c:v>
                      </c:pt>
                      <c:pt idx="202">
                        <c:v>21528.429106100022</c:v>
                      </c:pt>
                      <c:pt idx="203">
                        <c:v>21528.508590799738</c:v>
                      </c:pt>
                      <c:pt idx="204">
                        <c:v>21570.558410402024</c:v>
                      </c:pt>
                      <c:pt idx="205">
                        <c:v>21570.637895101743</c:v>
                      </c:pt>
                      <c:pt idx="206">
                        <c:v>21586.53097710881</c:v>
                      </c:pt>
                      <c:pt idx="207">
                        <c:v>21586.61046180853</c:v>
                      </c:pt>
                      <c:pt idx="208">
                        <c:v>21617.524142184717</c:v>
                      </c:pt>
                      <c:pt idx="209">
                        <c:v>21617.603626884436</c:v>
                      </c:pt>
                      <c:pt idx="210">
                        <c:v>21617.524142184717</c:v>
                      </c:pt>
                      <c:pt idx="211">
                        <c:v>21617.603626884436</c:v>
                      </c:pt>
                      <c:pt idx="212">
                        <c:v>21575.394837882708</c:v>
                      </c:pt>
                      <c:pt idx="213">
                        <c:v>21575.474322582431</c:v>
                      </c:pt>
                      <c:pt idx="214">
                        <c:v>21617.524142184717</c:v>
                      </c:pt>
                      <c:pt idx="215">
                        <c:v>21617.603626884436</c:v>
                      </c:pt>
                      <c:pt idx="216">
                        <c:v>21692.868646411604</c:v>
                      </c:pt>
                      <c:pt idx="217">
                        <c:v>21692.94813111132</c:v>
                      </c:pt>
                      <c:pt idx="218">
                        <c:v>21692.868646411604</c:v>
                      </c:pt>
                      <c:pt idx="219">
                        <c:v>21692.94813111132</c:v>
                      </c:pt>
                      <c:pt idx="220">
                        <c:v>21734.997950713605</c:v>
                      </c:pt>
                      <c:pt idx="221">
                        <c:v>21735.077435413325</c:v>
                      </c:pt>
                      <c:pt idx="222">
                        <c:v>21739.834378194297</c:v>
                      </c:pt>
                      <c:pt idx="223">
                        <c:v>21739.913862894013</c:v>
                      </c:pt>
                      <c:pt idx="224">
                        <c:v>21734.997950713605</c:v>
                      </c:pt>
                      <c:pt idx="225">
                        <c:v>21735.077435413325</c:v>
                      </c:pt>
                      <c:pt idx="226">
                        <c:v>21739.834378194297</c:v>
                      </c:pt>
                      <c:pt idx="227">
                        <c:v>21739.913862894013</c:v>
                      </c:pt>
                      <c:pt idx="228">
                        <c:v>21692.868646411604</c:v>
                      </c:pt>
                      <c:pt idx="229">
                        <c:v>21692.94813111132</c:v>
                      </c:pt>
                      <c:pt idx="230">
                        <c:v>21781.963682496298</c:v>
                      </c:pt>
                      <c:pt idx="231">
                        <c:v>21782.043167196014</c:v>
                      </c:pt>
                      <c:pt idx="232">
                        <c:v>21781.963682496298</c:v>
                      </c:pt>
                      <c:pt idx="233">
                        <c:v>21782.043167196014</c:v>
                      </c:pt>
                      <c:pt idx="234">
                        <c:v>21734.997950713605</c:v>
                      </c:pt>
                      <c:pt idx="235">
                        <c:v>21735.077435413325</c:v>
                      </c:pt>
                      <c:pt idx="236">
                        <c:v>21739.834378194297</c:v>
                      </c:pt>
                      <c:pt idx="237">
                        <c:v>21739.913862894013</c:v>
                      </c:pt>
                      <c:pt idx="238">
                        <c:v>21781.963682496298</c:v>
                      </c:pt>
                      <c:pt idx="239">
                        <c:v>21782.043167196014</c:v>
                      </c:pt>
                      <c:pt idx="240">
                        <c:v>21836.755961457471</c:v>
                      </c:pt>
                      <c:pt idx="241">
                        <c:v>21836.835446157187</c:v>
                      </c:pt>
                      <c:pt idx="242">
                        <c:v>21836.755961457471</c:v>
                      </c:pt>
                      <c:pt idx="243">
                        <c:v>21836.835446157187</c:v>
                      </c:pt>
                      <c:pt idx="244">
                        <c:v>21883.721693240161</c:v>
                      </c:pt>
                      <c:pt idx="245">
                        <c:v>21883.801177939884</c:v>
                      </c:pt>
                      <c:pt idx="246">
                        <c:v>21883.721693240161</c:v>
                      </c:pt>
                      <c:pt idx="247">
                        <c:v>21883.801177939884</c:v>
                      </c:pt>
                      <c:pt idx="248">
                        <c:v>21836.755961457471</c:v>
                      </c:pt>
                      <c:pt idx="249">
                        <c:v>21836.835446157187</c:v>
                      </c:pt>
                      <c:pt idx="250">
                        <c:v>21883.721693240161</c:v>
                      </c:pt>
                      <c:pt idx="251">
                        <c:v>21883.801177939884</c:v>
                      </c:pt>
                      <c:pt idx="252">
                        <c:v>22001.195501769049</c:v>
                      </c:pt>
                      <c:pt idx="253">
                        <c:v>22001.274986468768</c:v>
                      </c:pt>
                      <c:pt idx="254">
                        <c:v>22006.020665043223</c:v>
                      </c:pt>
                      <c:pt idx="255">
                        <c:v>22006.100149742953</c:v>
                      </c:pt>
                      <c:pt idx="256">
                        <c:v>22001.195501769049</c:v>
                      </c:pt>
                      <c:pt idx="257">
                        <c:v>22001.274986468768</c:v>
                      </c:pt>
                      <c:pt idx="258">
                        <c:v>22006.020665043223</c:v>
                      </c:pt>
                      <c:pt idx="259">
                        <c:v>22006.100149742953</c:v>
                      </c:pt>
                      <c:pt idx="260">
                        <c:v>22048.161233551746</c:v>
                      </c:pt>
                      <c:pt idx="261">
                        <c:v>22048.240718251458</c:v>
                      </c:pt>
                      <c:pt idx="262">
                        <c:v>22052.98639682592</c:v>
                      </c:pt>
                      <c:pt idx="263">
                        <c:v>22053.065881525643</c:v>
                      </c:pt>
                      <c:pt idx="264">
                        <c:v>22048.161233551746</c:v>
                      </c:pt>
                      <c:pt idx="265">
                        <c:v>22048.240718251458</c:v>
                      </c:pt>
                      <c:pt idx="266">
                        <c:v>22001.195501769049</c:v>
                      </c:pt>
                      <c:pt idx="267">
                        <c:v>22001.274986468768</c:v>
                      </c:pt>
                      <c:pt idx="268">
                        <c:v>22052.98639682592</c:v>
                      </c:pt>
                      <c:pt idx="269">
                        <c:v>22053.065881525643</c:v>
                      </c:pt>
                      <c:pt idx="270">
                        <c:v>22006.020665043223</c:v>
                      </c:pt>
                      <c:pt idx="271">
                        <c:v>22006.100149742953</c:v>
                      </c:pt>
                      <c:pt idx="272">
                        <c:v>22048.161233551746</c:v>
                      </c:pt>
                      <c:pt idx="273">
                        <c:v>22048.240718251458</c:v>
                      </c:pt>
                      <c:pt idx="274">
                        <c:v>22052.98639682592</c:v>
                      </c:pt>
                      <c:pt idx="275">
                        <c:v>22053.065881525643</c:v>
                      </c:pt>
                      <c:pt idx="276">
                        <c:v>22188.143562683108</c:v>
                      </c:pt>
                      <c:pt idx="277">
                        <c:v>22188.223047382831</c:v>
                      </c:pt>
                      <c:pt idx="278">
                        <c:v>22188.143562683108</c:v>
                      </c:pt>
                      <c:pt idx="279">
                        <c:v>22188.223047382831</c:v>
                      </c:pt>
                      <c:pt idx="280">
                        <c:v>22222.27430154361</c:v>
                      </c:pt>
                      <c:pt idx="281">
                        <c:v>22222.353786243326</c:v>
                      </c:pt>
                      <c:pt idx="282">
                        <c:v>22222.27430154361</c:v>
                      </c:pt>
                      <c:pt idx="283">
                        <c:v>22222.353786243326</c:v>
                      </c:pt>
                      <c:pt idx="284">
                        <c:v>22188.143562683108</c:v>
                      </c:pt>
                      <c:pt idx="285">
                        <c:v>22188.223047382831</c:v>
                      </c:pt>
                      <c:pt idx="286">
                        <c:v>22269.240033326289</c:v>
                      </c:pt>
                      <c:pt idx="287">
                        <c:v>22269.319518026012</c:v>
                      </c:pt>
                      <c:pt idx="288">
                        <c:v>22235.109294465798</c:v>
                      </c:pt>
                      <c:pt idx="289">
                        <c:v>22235.18877916551</c:v>
                      </c:pt>
                      <c:pt idx="290">
                        <c:v>22250.780818051775</c:v>
                      </c:pt>
                      <c:pt idx="291">
                        <c:v>22250.860302751498</c:v>
                      </c:pt>
                      <c:pt idx="292">
                        <c:v>22250.780818051775</c:v>
                      </c:pt>
                      <c:pt idx="293">
                        <c:v>22250.860302751498</c:v>
                      </c:pt>
                      <c:pt idx="294">
                        <c:v>22269.240033326289</c:v>
                      </c:pt>
                      <c:pt idx="295">
                        <c:v>22269.319518026012</c:v>
                      </c:pt>
                      <c:pt idx="296">
                        <c:v>22235.109294465798</c:v>
                      </c:pt>
                      <c:pt idx="297">
                        <c:v>22235.18877916551</c:v>
                      </c:pt>
                      <c:pt idx="298">
                        <c:v>22222.27430154361</c:v>
                      </c:pt>
                      <c:pt idx="299">
                        <c:v>22222.353786243326</c:v>
                      </c:pt>
                      <c:pt idx="300">
                        <c:v>22250.780818051775</c:v>
                      </c:pt>
                      <c:pt idx="301">
                        <c:v>22250.860302751498</c:v>
                      </c:pt>
                      <c:pt idx="302">
                        <c:v>22269.240033326289</c:v>
                      </c:pt>
                      <c:pt idx="303">
                        <c:v>22269.319518026012</c:v>
                      </c:pt>
                      <c:pt idx="304">
                        <c:v>22297.746549834468</c:v>
                      </c:pt>
                      <c:pt idx="305">
                        <c:v>22297.826034534191</c:v>
                      </c:pt>
                      <c:pt idx="306">
                        <c:v>22235.109294465798</c:v>
                      </c:pt>
                      <c:pt idx="307">
                        <c:v>22235.18877916551</c:v>
                      </c:pt>
                      <c:pt idx="308">
                        <c:v>22297.746549834468</c:v>
                      </c:pt>
                      <c:pt idx="309">
                        <c:v>22297.826034534191</c:v>
                      </c:pt>
                      <c:pt idx="310">
                        <c:v>22352.583102994689</c:v>
                      </c:pt>
                      <c:pt idx="311">
                        <c:v>22352.662587694409</c:v>
                      </c:pt>
                      <c:pt idx="312">
                        <c:v>22297.746549834468</c:v>
                      </c:pt>
                      <c:pt idx="313">
                        <c:v>22297.826034534191</c:v>
                      </c:pt>
                      <c:pt idx="314">
                        <c:v>22352.583102994689</c:v>
                      </c:pt>
                      <c:pt idx="315">
                        <c:v>22352.662587694409</c:v>
                      </c:pt>
                      <c:pt idx="316">
                        <c:v>22399.548834777379</c:v>
                      </c:pt>
                      <c:pt idx="317">
                        <c:v>22399.628319477102</c:v>
                      </c:pt>
                      <c:pt idx="318">
                        <c:v>22399.548834777379</c:v>
                      </c:pt>
                      <c:pt idx="319">
                        <c:v>22399.628319477102</c:v>
                      </c:pt>
                      <c:pt idx="320">
                        <c:v>22352.583102994689</c:v>
                      </c:pt>
                      <c:pt idx="321">
                        <c:v>22352.662587694409</c:v>
                      </c:pt>
                      <c:pt idx="322">
                        <c:v>22399.548834777379</c:v>
                      </c:pt>
                      <c:pt idx="323">
                        <c:v>22399.628319477102</c:v>
                      </c:pt>
                      <c:pt idx="324">
                        <c:v>22488.47185259905</c:v>
                      </c:pt>
                      <c:pt idx="325">
                        <c:v>22488.55133729877</c:v>
                      </c:pt>
                      <c:pt idx="326">
                        <c:v>22488.47185259905</c:v>
                      </c:pt>
                      <c:pt idx="327">
                        <c:v>22488.55133729877</c:v>
                      </c:pt>
                      <c:pt idx="328">
                        <c:v>22535.437584381743</c:v>
                      </c:pt>
                      <c:pt idx="329">
                        <c:v>22535.517069081459</c:v>
                      </c:pt>
                      <c:pt idx="330">
                        <c:v>22535.437584381743</c:v>
                      </c:pt>
                      <c:pt idx="331">
                        <c:v>22535.517069081459</c:v>
                      </c:pt>
                      <c:pt idx="332">
                        <c:v>22488.47185259905</c:v>
                      </c:pt>
                      <c:pt idx="333">
                        <c:v>22488.55133729877</c:v>
                      </c:pt>
                      <c:pt idx="334">
                        <c:v>22535.437584381743</c:v>
                      </c:pt>
                      <c:pt idx="335">
                        <c:v>22535.517069081459</c:v>
                      </c:pt>
                      <c:pt idx="336">
                        <c:v>22654.598982400217</c:v>
                      </c:pt>
                      <c:pt idx="337">
                        <c:v>22654.678467099937</c:v>
                      </c:pt>
                      <c:pt idx="338">
                        <c:v>22654.598982400217</c:v>
                      </c:pt>
                      <c:pt idx="339">
                        <c:v>22654.678467099937</c:v>
                      </c:pt>
                      <c:pt idx="340">
                        <c:v>22701.564714182903</c:v>
                      </c:pt>
                      <c:pt idx="341">
                        <c:v>22701.644198882623</c:v>
                      </c:pt>
                      <c:pt idx="342">
                        <c:v>22701.564714182903</c:v>
                      </c:pt>
                      <c:pt idx="343">
                        <c:v>22701.644198882623</c:v>
                      </c:pt>
                      <c:pt idx="344">
                        <c:v>22654.598982400217</c:v>
                      </c:pt>
                      <c:pt idx="345">
                        <c:v>22654.678467099937</c:v>
                      </c:pt>
                      <c:pt idx="346">
                        <c:v>22701.564714182903</c:v>
                      </c:pt>
                      <c:pt idx="347">
                        <c:v>22701.644198882623</c:v>
                      </c:pt>
                      <c:pt idx="348">
                        <c:v>22839.859453824687</c:v>
                      </c:pt>
                      <c:pt idx="349">
                        <c:v>22839.938938524407</c:v>
                      </c:pt>
                      <c:pt idx="350">
                        <c:v>22819.038522711795</c:v>
                      </c:pt>
                      <c:pt idx="351">
                        <c:v>22819.118007411515</c:v>
                      </c:pt>
                      <c:pt idx="352">
                        <c:v>22839.859453824687</c:v>
                      </c:pt>
                      <c:pt idx="353">
                        <c:v>22839.938938524407</c:v>
                      </c:pt>
                      <c:pt idx="354">
                        <c:v>22870.852618900597</c:v>
                      </c:pt>
                      <c:pt idx="355">
                        <c:v>22870.932103600313</c:v>
                      </c:pt>
                      <c:pt idx="356">
                        <c:v>22819.038522711795</c:v>
                      </c:pt>
                      <c:pt idx="357">
                        <c:v>22819.118007411515</c:v>
                      </c:pt>
                      <c:pt idx="358">
                        <c:v>22886.825185607373</c:v>
                      </c:pt>
                      <c:pt idx="359">
                        <c:v>22886.904670307096</c:v>
                      </c:pt>
                      <c:pt idx="360">
                        <c:v>22870.852618900597</c:v>
                      </c:pt>
                      <c:pt idx="361">
                        <c:v>22870.932103600313</c:v>
                      </c:pt>
                      <c:pt idx="362">
                        <c:v>22886.825185607373</c:v>
                      </c:pt>
                      <c:pt idx="363">
                        <c:v>22886.904670307096</c:v>
                      </c:pt>
                      <c:pt idx="364">
                        <c:v>22839.859453824687</c:v>
                      </c:pt>
                      <c:pt idx="365">
                        <c:v>22839.938938524407</c:v>
                      </c:pt>
                      <c:pt idx="366">
                        <c:v>22866.004254494484</c:v>
                      </c:pt>
                      <c:pt idx="367">
                        <c:v>22866.083739194204</c:v>
                      </c:pt>
                      <c:pt idx="368">
                        <c:v>22866.004254494484</c:v>
                      </c:pt>
                      <c:pt idx="369">
                        <c:v>22866.083739194204</c:v>
                      </c:pt>
                      <c:pt idx="370">
                        <c:v>22819.038522711795</c:v>
                      </c:pt>
                      <c:pt idx="371">
                        <c:v>22819.118007411515</c:v>
                      </c:pt>
                      <c:pt idx="372">
                        <c:v>22917.818350683287</c:v>
                      </c:pt>
                      <c:pt idx="373">
                        <c:v>22917.897835383006</c:v>
                      </c:pt>
                      <c:pt idx="374">
                        <c:v>22917.818350683287</c:v>
                      </c:pt>
                      <c:pt idx="375">
                        <c:v>22917.897835383006</c:v>
                      </c:pt>
                      <c:pt idx="376">
                        <c:v>22899.359135408762</c:v>
                      </c:pt>
                      <c:pt idx="377">
                        <c:v>22899.438620108482</c:v>
                      </c:pt>
                      <c:pt idx="378">
                        <c:v>22870.852618900597</c:v>
                      </c:pt>
                      <c:pt idx="379">
                        <c:v>22870.932103600313</c:v>
                      </c:pt>
                      <c:pt idx="380">
                        <c:v>22886.825185607373</c:v>
                      </c:pt>
                      <c:pt idx="381">
                        <c:v>22886.904670307096</c:v>
                      </c:pt>
                      <c:pt idx="382">
                        <c:v>22899.359135408762</c:v>
                      </c:pt>
                      <c:pt idx="383">
                        <c:v>22899.438620108482</c:v>
                      </c:pt>
                      <c:pt idx="384">
                        <c:v>22866.004254494484</c:v>
                      </c:pt>
                      <c:pt idx="385">
                        <c:v>22866.083739194204</c:v>
                      </c:pt>
                      <c:pt idx="386">
                        <c:v>22917.818350683287</c:v>
                      </c:pt>
                      <c:pt idx="387">
                        <c:v>22917.897835383006</c:v>
                      </c:pt>
                      <c:pt idx="388">
                        <c:v>22946.324867191455</c:v>
                      </c:pt>
                      <c:pt idx="389">
                        <c:v>22946.404351891175</c:v>
                      </c:pt>
                      <c:pt idx="390">
                        <c:v>22946.324867191455</c:v>
                      </c:pt>
                      <c:pt idx="391">
                        <c:v>22946.404351891175</c:v>
                      </c:pt>
                      <c:pt idx="392">
                        <c:v>22899.359135408762</c:v>
                      </c:pt>
                      <c:pt idx="393">
                        <c:v>22899.438620108482</c:v>
                      </c:pt>
                      <c:pt idx="394">
                        <c:v>22946.324867191455</c:v>
                      </c:pt>
                      <c:pt idx="395">
                        <c:v>22946.404351891175</c:v>
                      </c:pt>
                      <c:pt idx="396">
                        <c:v>23035.292159212178</c:v>
                      </c:pt>
                      <c:pt idx="397">
                        <c:v>23035.371643911887</c:v>
                      </c:pt>
                      <c:pt idx="398">
                        <c:v>23035.292159212178</c:v>
                      </c:pt>
                      <c:pt idx="399">
                        <c:v>23035.371643911887</c:v>
                      </c:pt>
                      <c:pt idx="400">
                        <c:v>23082.257890994864</c:v>
                      </c:pt>
                      <c:pt idx="401">
                        <c:v>23082.337375694584</c:v>
                      </c:pt>
                      <c:pt idx="402">
                        <c:v>23082.257890994864</c:v>
                      </c:pt>
                      <c:pt idx="403">
                        <c:v>23082.337375694584</c:v>
                      </c:pt>
                      <c:pt idx="404">
                        <c:v>23035.292159212178</c:v>
                      </c:pt>
                      <c:pt idx="405">
                        <c:v>23035.371643911887</c:v>
                      </c:pt>
                      <c:pt idx="406">
                        <c:v>23063.798675720351</c:v>
                      </c:pt>
                      <c:pt idx="407">
                        <c:v>23063.878160420063</c:v>
                      </c:pt>
                      <c:pt idx="408">
                        <c:v>23063.798675720351</c:v>
                      </c:pt>
                      <c:pt idx="409">
                        <c:v>23063.878160420063</c:v>
                      </c:pt>
                      <c:pt idx="410">
                        <c:v>23082.257890994864</c:v>
                      </c:pt>
                      <c:pt idx="411">
                        <c:v>23082.337375694584</c:v>
                      </c:pt>
                      <c:pt idx="412">
                        <c:v>23110.764407503037</c:v>
                      </c:pt>
                      <c:pt idx="413">
                        <c:v>23110.843892202756</c:v>
                      </c:pt>
                      <c:pt idx="414">
                        <c:v>23137.050169956034</c:v>
                      </c:pt>
                      <c:pt idx="415">
                        <c:v>23137.129654655761</c:v>
                      </c:pt>
                      <c:pt idx="416">
                        <c:v>23110.764407503037</c:v>
                      </c:pt>
                      <c:pt idx="417">
                        <c:v>23110.843892202756</c:v>
                      </c:pt>
                      <c:pt idx="418">
                        <c:v>23137.050169956034</c:v>
                      </c:pt>
                      <c:pt idx="419">
                        <c:v>23137.129654655761</c:v>
                      </c:pt>
                      <c:pt idx="420">
                        <c:v>23063.798675720351</c:v>
                      </c:pt>
                      <c:pt idx="421">
                        <c:v>23063.878160420063</c:v>
                      </c:pt>
                      <c:pt idx="422">
                        <c:v>23110.764407503037</c:v>
                      </c:pt>
                      <c:pt idx="423">
                        <c:v>23110.843892202756</c:v>
                      </c:pt>
                      <c:pt idx="424">
                        <c:v>23137.050169956034</c:v>
                      </c:pt>
                      <c:pt idx="425">
                        <c:v>23137.129654655761</c:v>
                      </c:pt>
                      <c:pt idx="426">
                        <c:v>23184.01590173872</c:v>
                      </c:pt>
                      <c:pt idx="427">
                        <c:v>23184.095386438446</c:v>
                      </c:pt>
                      <c:pt idx="428">
                        <c:v>23184.01590173872</c:v>
                      </c:pt>
                      <c:pt idx="429">
                        <c:v>23184.095386438446</c:v>
                      </c:pt>
                      <c:pt idx="430">
                        <c:v>23184.01590173872</c:v>
                      </c:pt>
                      <c:pt idx="431">
                        <c:v>23184.095386438446</c:v>
                      </c:pt>
                      <c:pt idx="432">
                        <c:v>23301.489710267619</c:v>
                      </c:pt>
                      <c:pt idx="433">
                        <c:v>23301.569194967331</c:v>
                      </c:pt>
                      <c:pt idx="434">
                        <c:v>23306.314873541796</c:v>
                      </c:pt>
                      <c:pt idx="435">
                        <c:v>23306.394358241509</c:v>
                      </c:pt>
                      <c:pt idx="436">
                        <c:v>23301.489710267619</c:v>
                      </c:pt>
                      <c:pt idx="437">
                        <c:v>23301.569194967331</c:v>
                      </c:pt>
                      <c:pt idx="438">
                        <c:v>23306.314873541796</c:v>
                      </c:pt>
                      <c:pt idx="439">
                        <c:v>23306.394358241509</c:v>
                      </c:pt>
                      <c:pt idx="440">
                        <c:v>23348.455442050305</c:v>
                      </c:pt>
                      <c:pt idx="441">
                        <c:v>23348.534926750024</c:v>
                      </c:pt>
                      <c:pt idx="442">
                        <c:v>23353.280605324489</c:v>
                      </c:pt>
                      <c:pt idx="443">
                        <c:v>23353.360090024202</c:v>
                      </c:pt>
                      <c:pt idx="444">
                        <c:v>23348.455442050305</c:v>
                      </c:pt>
                      <c:pt idx="445">
                        <c:v>23348.534926750024</c:v>
                      </c:pt>
                      <c:pt idx="446">
                        <c:v>23353.280605324489</c:v>
                      </c:pt>
                      <c:pt idx="447">
                        <c:v>23353.360090024202</c:v>
                      </c:pt>
                      <c:pt idx="448">
                        <c:v>23301.489710267619</c:v>
                      </c:pt>
                      <c:pt idx="449">
                        <c:v>23301.569194967331</c:v>
                      </c:pt>
                      <c:pt idx="450">
                        <c:v>23306.314873541796</c:v>
                      </c:pt>
                      <c:pt idx="451">
                        <c:v>23306.394358241509</c:v>
                      </c:pt>
                      <c:pt idx="452">
                        <c:v>23348.455442050305</c:v>
                      </c:pt>
                      <c:pt idx="453">
                        <c:v>23348.534926750024</c:v>
                      </c:pt>
                      <c:pt idx="454">
                        <c:v>23353.280605324489</c:v>
                      </c:pt>
                      <c:pt idx="455">
                        <c:v>23353.360090024202</c:v>
                      </c:pt>
                      <c:pt idx="456">
                        <c:v>23488.437771181671</c:v>
                      </c:pt>
                      <c:pt idx="457">
                        <c:v>23488.517255881394</c:v>
                      </c:pt>
                      <c:pt idx="458">
                        <c:v>23488.437771181671</c:v>
                      </c:pt>
                      <c:pt idx="459">
                        <c:v>23488.517255881394</c:v>
                      </c:pt>
                      <c:pt idx="460">
                        <c:v>23535.403502964364</c:v>
                      </c:pt>
                      <c:pt idx="461">
                        <c:v>23535.482987664083</c:v>
                      </c:pt>
                      <c:pt idx="462">
                        <c:v>23535.403502964364</c:v>
                      </c:pt>
                      <c:pt idx="463">
                        <c:v>23535.482987664083</c:v>
                      </c:pt>
                      <c:pt idx="464">
                        <c:v>23488.437771181671</c:v>
                      </c:pt>
                      <c:pt idx="465">
                        <c:v>23488.517255881394</c:v>
                      </c:pt>
                      <c:pt idx="466">
                        <c:v>23551.075026550348</c:v>
                      </c:pt>
                      <c:pt idx="467">
                        <c:v>23551.154511250057</c:v>
                      </c:pt>
                      <c:pt idx="468">
                        <c:v>23551.075026550348</c:v>
                      </c:pt>
                      <c:pt idx="469">
                        <c:v>23551.154511250057</c:v>
                      </c:pt>
                      <c:pt idx="470">
                        <c:v>23535.403502964364</c:v>
                      </c:pt>
                      <c:pt idx="471">
                        <c:v>23535.482987664083</c:v>
                      </c:pt>
                      <c:pt idx="472">
                        <c:v>23598.040758333042</c:v>
                      </c:pt>
                      <c:pt idx="473">
                        <c:v>23598.120243032754</c:v>
                      </c:pt>
                      <c:pt idx="474">
                        <c:v>23598.040758333042</c:v>
                      </c:pt>
                      <c:pt idx="475">
                        <c:v>23598.120243032754</c:v>
                      </c:pt>
                      <c:pt idx="476">
                        <c:v>23551.075026550348</c:v>
                      </c:pt>
                      <c:pt idx="477">
                        <c:v>23551.154511250057</c:v>
                      </c:pt>
                      <c:pt idx="478">
                        <c:v>23598.040758333042</c:v>
                      </c:pt>
                      <c:pt idx="479">
                        <c:v>23598.120243032754</c:v>
                      </c:pt>
                      <c:pt idx="480">
                        <c:v>23652.877311493248</c:v>
                      </c:pt>
                      <c:pt idx="481">
                        <c:v>23652.956796192968</c:v>
                      </c:pt>
                      <c:pt idx="482">
                        <c:v>23652.877311493248</c:v>
                      </c:pt>
                      <c:pt idx="483">
                        <c:v>23652.956796192968</c:v>
                      </c:pt>
                      <c:pt idx="484">
                        <c:v>23699.843043275949</c:v>
                      </c:pt>
                      <c:pt idx="485">
                        <c:v>23699.922527975665</c:v>
                      </c:pt>
                      <c:pt idx="486">
                        <c:v>23699.843043275949</c:v>
                      </c:pt>
                      <c:pt idx="487">
                        <c:v>23699.922527975665</c:v>
                      </c:pt>
                      <c:pt idx="488">
                        <c:v>23652.877311493248</c:v>
                      </c:pt>
                      <c:pt idx="489">
                        <c:v>23652.956796192968</c:v>
                      </c:pt>
                      <c:pt idx="490">
                        <c:v>23699.843043275949</c:v>
                      </c:pt>
                      <c:pt idx="491">
                        <c:v>23699.922527975665</c:v>
                      </c:pt>
                      <c:pt idx="492">
                        <c:v>23954.89319089878</c:v>
                      </c:pt>
                      <c:pt idx="493">
                        <c:v>23954.972675598496</c:v>
                      </c:pt>
                      <c:pt idx="494">
                        <c:v>23954.89319089878</c:v>
                      </c:pt>
                      <c:pt idx="495">
                        <c:v>23954.972675598496</c:v>
                      </c:pt>
                      <c:pt idx="496">
                        <c:v>24001.858922681473</c:v>
                      </c:pt>
                      <c:pt idx="497">
                        <c:v>24001.938407381185</c:v>
                      </c:pt>
                      <c:pt idx="498">
                        <c:v>24001.858922681473</c:v>
                      </c:pt>
                      <c:pt idx="499">
                        <c:v>24001.938407381185</c:v>
                      </c:pt>
                      <c:pt idx="500">
                        <c:v>23954.89319089878</c:v>
                      </c:pt>
                      <c:pt idx="501">
                        <c:v>23954.972675598496</c:v>
                      </c:pt>
                      <c:pt idx="502">
                        <c:v>24001.858922681473</c:v>
                      </c:pt>
                      <c:pt idx="503">
                        <c:v>24001.938407381185</c:v>
                      </c:pt>
                      <c:pt idx="504">
                        <c:v>24119.332731210365</c:v>
                      </c:pt>
                      <c:pt idx="505">
                        <c:v>24119.412215910081</c:v>
                      </c:pt>
                      <c:pt idx="506">
                        <c:v>24119.332731210365</c:v>
                      </c:pt>
                      <c:pt idx="507">
                        <c:v>24119.412215910081</c:v>
                      </c:pt>
                      <c:pt idx="508">
                        <c:v>24166.298462993047</c:v>
                      </c:pt>
                      <c:pt idx="509">
                        <c:v>24166.377947692774</c:v>
                      </c:pt>
                      <c:pt idx="510">
                        <c:v>24166.298462993047</c:v>
                      </c:pt>
                      <c:pt idx="511">
                        <c:v>24166.377947692774</c:v>
                      </c:pt>
                      <c:pt idx="512">
                        <c:v>24199.653343907328</c:v>
                      </c:pt>
                      <c:pt idx="513">
                        <c:v>24199.732828607051</c:v>
                      </c:pt>
                      <c:pt idx="514">
                        <c:v>24119.332731210365</c:v>
                      </c:pt>
                      <c:pt idx="515">
                        <c:v>24119.412215910081</c:v>
                      </c:pt>
                      <c:pt idx="516">
                        <c:v>24199.653343907328</c:v>
                      </c:pt>
                      <c:pt idx="517">
                        <c:v>24199.732828607051</c:v>
                      </c:pt>
                      <c:pt idx="518">
                        <c:v>24166.298462993047</c:v>
                      </c:pt>
                      <c:pt idx="519">
                        <c:v>24166.377947692774</c:v>
                      </c:pt>
                      <c:pt idx="520">
                        <c:v>24199.653343907328</c:v>
                      </c:pt>
                      <c:pt idx="521">
                        <c:v>24199.732828607051</c:v>
                      </c:pt>
                      <c:pt idx="522">
                        <c:v>24246.619075690025</c:v>
                      </c:pt>
                      <c:pt idx="523">
                        <c:v>24246.698560389734</c:v>
                      </c:pt>
                      <c:pt idx="524">
                        <c:v>24246.619075690025</c:v>
                      </c:pt>
                      <c:pt idx="525">
                        <c:v>24246.698560389734</c:v>
                      </c:pt>
                      <c:pt idx="526">
                        <c:v>24246.619075690025</c:v>
                      </c:pt>
                      <c:pt idx="527">
                        <c:v>24246.698560389734</c:v>
                      </c:pt>
                      <c:pt idx="528">
                        <c:v>24364.09288421891</c:v>
                      </c:pt>
                      <c:pt idx="529">
                        <c:v>24364.172368918622</c:v>
                      </c:pt>
                      <c:pt idx="530">
                        <c:v>24364.09288421891</c:v>
                      </c:pt>
                      <c:pt idx="531">
                        <c:v>24364.172368918622</c:v>
                      </c:pt>
                      <c:pt idx="532">
                        <c:v>24411.058616001599</c:v>
                      </c:pt>
                      <c:pt idx="533">
                        <c:v>24411.138100701319</c:v>
                      </c:pt>
                      <c:pt idx="534">
                        <c:v>24411.058616001599</c:v>
                      </c:pt>
                      <c:pt idx="535">
                        <c:v>24411.138100701319</c:v>
                      </c:pt>
                      <c:pt idx="536">
                        <c:v>24364.09288421891</c:v>
                      </c:pt>
                      <c:pt idx="537">
                        <c:v>24364.172368918622</c:v>
                      </c:pt>
                      <c:pt idx="538">
                        <c:v>24411.058616001599</c:v>
                      </c:pt>
                      <c:pt idx="539">
                        <c:v>24411.138100701319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4BC-46AD-94C1-A051C1C6A88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0.99998366424545748</c:v>
                      </c:pt>
                      <c:pt idx="2">
                        <c:v>0.99916024619543586</c:v>
                      </c:pt>
                      <c:pt idx="3">
                        <c:v>0.9991446541238802</c:v>
                      </c:pt>
                      <c:pt idx="4">
                        <c:v>0.99240865277079149</c:v>
                      </c:pt>
                      <c:pt idx="5">
                        <c:v>0.99239232548981082</c:v>
                      </c:pt>
                      <c:pt idx="6">
                        <c:v>0.9920659041883042</c:v>
                      </c:pt>
                      <c:pt idx="7">
                        <c:v>0.99205032344368016</c:v>
                      </c:pt>
                      <c:pt idx="8">
                        <c:v>0.99160943525111456</c:v>
                      </c:pt>
                      <c:pt idx="9">
                        <c:v>0.99159310380237509</c:v>
                      </c:pt>
                      <c:pt idx="10">
                        <c:v>0.98468300862137204</c:v>
                      </c:pt>
                      <c:pt idx="11">
                        <c:v>0.98466684509933133</c:v>
                      </c:pt>
                      <c:pt idx="12">
                        <c:v>0.94471996204042974</c:v>
                      </c:pt>
                      <c:pt idx="13">
                        <c:v>0.94470364089395586</c:v>
                      </c:pt>
                      <c:pt idx="14">
                        <c:v>0.9405478536866696</c:v>
                      </c:pt>
                      <c:pt idx="15">
                        <c:v>0.94053154712740372</c:v>
                      </c:pt>
                      <c:pt idx="16">
                        <c:v>0.93714194998794165</c:v>
                      </c:pt>
                      <c:pt idx="17">
                        <c:v>0.93712562485596962</c:v>
                      </c:pt>
                      <c:pt idx="18">
                        <c:v>0.93337135586076125</c:v>
                      </c:pt>
                      <c:pt idx="19">
                        <c:v>0.93335508000802292</c:v>
                      </c:pt>
                      <c:pt idx="20">
                        <c:v>0.9329787151004747</c:v>
                      </c:pt>
                      <c:pt idx="21">
                        <c:v>0.93296240078404025</c:v>
                      </c:pt>
                      <c:pt idx="22">
                        <c:v>0.92581918834567389</c:v>
                      </c:pt>
                      <c:pt idx="23">
                        <c:v>0.92580289830877727</c:v>
                      </c:pt>
                      <c:pt idx="24">
                        <c:v>0.8737781853406611</c:v>
                      </c:pt>
                      <c:pt idx="25">
                        <c:v>0.87376186130161415</c:v>
                      </c:pt>
                      <c:pt idx="26">
                        <c:v>0.87293642163756979</c:v>
                      </c:pt>
                      <c:pt idx="27">
                        <c:v>0.87292009850334984</c:v>
                      </c:pt>
                      <c:pt idx="28">
                        <c:v>0.8681632568957709</c:v>
                      </c:pt>
                      <c:pt idx="29">
                        <c:v>0.86814693237333074</c:v>
                      </c:pt>
                      <c:pt idx="30">
                        <c:v>0.86732172337262259</c:v>
                      </c:pt>
                      <c:pt idx="31">
                        <c:v>0.86730539967829179</c:v>
                      </c:pt>
                      <c:pt idx="32">
                        <c:v>0.86619916601867408</c:v>
                      </c:pt>
                      <c:pt idx="33">
                        <c:v>0.86618284061655715</c:v>
                      </c:pt>
                      <c:pt idx="34">
                        <c:v>0.86580938040045663</c:v>
                      </c:pt>
                      <c:pt idx="35">
                        <c:v>0.86579306637697628</c:v>
                      </c:pt>
                      <c:pt idx="36">
                        <c:v>0.86535805969563451</c:v>
                      </c:pt>
                      <c:pt idx="37">
                        <c:v>0.86534173505093448</c:v>
                      </c:pt>
                      <c:pt idx="38">
                        <c:v>0.86019715687201814</c:v>
                      </c:pt>
                      <c:pt idx="39">
                        <c:v>0.86018084155913244</c:v>
                      </c:pt>
                      <c:pt idx="40">
                        <c:v>0.8582370791313052</c:v>
                      </c:pt>
                      <c:pt idx="41">
                        <c:v>0.85822076228790578</c:v>
                      </c:pt>
                      <c:pt idx="42">
                        <c:v>0.85726946953134675</c:v>
                      </c:pt>
                      <c:pt idx="43">
                        <c:v>0.85725314674428299</c:v>
                      </c:pt>
                      <c:pt idx="44">
                        <c:v>0.85307437589458635</c:v>
                      </c:pt>
                      <c:pt idx="45">
                        <c:v>0.85305805753604236</c:v>
                      </c:pt>
                      <c:pt idx="46">
                        <c:v>0.84566182076590923</c:v>
                      </c:pt>
                      <c:pt idx="47">
                        <c:v>0.84564551173435443</c:v>
                      </c:pt>
                      <c:pt idx="48">
                        <c:v>0.83320312403004071</c:v>
                      </c:pt>
                      <c:pt idx="49">
                        <c:v>0.83318680077834628</c:v>
                      </c:pt>
                      <c:pt idx="50">
                        <c:v>0.82900944249195407</c:v>
                      </c:pt>
                      <c:pt idx="51">
                        <c:v>0.82899312277137949</c:v>
                      </c:pt>
                      <c:pt idx="52">
                        <c:v>0.82230849758614699</c:v>
                      </c:pt>
                      <c:pt idx="53">
                        <c:v>0.82229217565097967</c:v>
                      </c:pt>
                      <c:pt idx="54">
                        <c:v>0.82160205772163708</c:v>
                      </c:pt>
                      <c:pt idx="55">
                        <c:v>0.82158574541695695</c:v>
                      </c:pt>
                      <c:pt idx="56">
                        <c:v>0.82143361203660914</c:v>
                      </c:pt>
                      <c:pt idx="57">
                        <c:v>0.82141729078698544</c:v>
                      </c:pt>
                      <c:pt idx="58">
                        <c:v>0.81403098438770638</c:v>
                      </c:pt>
                      <c:pt idx="59">
                        <c:v>0.81401466972284808</c:v>
                      </c:pt>
                      <c:pt idx="60">
                        <c:v>0.81288391052723818</c:v>
                      </c:pt>
                      <c:pt idx="61">
                        <c:v>0.81286758695220762</c:v>
                      </c:pt>
                      <c:pt idx="62">
                        <c:v>0.80869130645110487</c:v>
                      </c:pt>
                      <c:pt idx="63">
                        <c:v>0.80867498582068509</c:v>
                      </c:pt>
                      <c:pt idx="64">
                        <c:v>0.8019895991214705</c:v>
                      </c:pt>
                      <c:pt idx="65">
                        <c:v>0.80197327667454943</c:v>
                      </c:pt>
                      <c:pt idx="66">
                        <c:v>0.80128760786410724</c:v>
                      </c:pt>
                      <c:pt idx="67">
                        <c:v>0.80127129342196945</c:v>
                      </c:pt>
                      <c:pt idx="68">
                        <c:v>0.80111492303511656</c:v>
                      </c:pt>
                      <c:pt idx="69">
                        <c:v>0.80109860116276599</c:v>
                      </c:pt>
                      <c:pt idx="70">
                        <c:v>0.79371525244157581</c:v>
                      </c:pt>
                      <c:pt idx="71">
                        <c:v>0.79369893609214404</c:v>
                      </c:pt>
                      <c:pt idx="72">
                        <c:v>0.77792334425182808</c:v>
                      </c:pt>
                      <c:pt idx="73">
                        <c:v>0.77790702142711032</c:v>
                      </c:pt>
                      <c:pt idx="74">
                        <c:v>0.77747602612566569</c:v>
                      </c:pt>
                      <c:pt idx="75">
                        <c:v>0.77745970301629541</c:v>
                      </c:pt>
                      <c:pt idx="76">
                        <c:v>0.77704881497593048</c:v>
                      </c:pt>
                      <c:pt idx="77">
                        <c:v>0.77703249262659346</c:v>
                      </c:pt>
                      <c:pt idx="78">
                        <c:v>0.77660161165056785</c:v>
                      </c:pt>
                      <c:pt idx="79">
                        <c:v>0.77658528900411394</c:v>
                      </c:pt>
                      <c:pt idx="80">
                        <c:v>0.77034550368320176</c:v>
                      </c:pt>
                      <c:pt idx="81">
                        <c:v>0.7703291800828046</c:v>
                      </c:pt>
                      <c:pt idx="82">
                        <c:v>0.76965157646855376</c:v>
                      </c:pt>
                      <c:pt idx="83">
                        <c:v>0.76963525869170424</c:v>
                      </c:pt>
                      <c:pt idx="84">
                        <c:v>0.76947131615251441</c:v>
                      </c:pt>
                      <c:pt idx="85">
                        <c:v>0.76945499297133446</c:v>
                      </c:pt>
                      <c:pt idx="86">
                        <c:v>0.76920531144100457</c:v>
                      </c:pt>
                      <c:pt idx="87">
                        <c:v>0.76918899326626</c:v>
                      </c:pt>
                      <c:pt idx="88">
                        <c:v>0.76658145259488408</c:v>
                      </c:pt>
                      <c:pt idx="89">
                        <c:v>0.76656513037053331</c:v>
                      </c:pt>
                      <c:pt idx="90">
                        <c:v>0.76235470152987639</c:v>
                      </c:pt>
                      <c:pt idx="91">
                        <c:v>0.7623383816507876</c:v>
                      </c:pt>
                      <c:pt idx="92">
                        <c:v>0.76207715880666904</c:v>
                      </c:pt>
                      <c:pt idx="93">
                        <c:v>0.76206083971092686</c:v>
                      </c:pt>
                      <c:pt idx="94">
                        <c:v>0.75467708678505674</c:v>
                      </c:pt>
                      <c:pt idx="95">
                        <c:v>0.75466077186066272</c:v>
                      </c:pt>
                      <c:pt idx="96">
                        <c:v>0.74194167275324097</c:v>
                      </c:pt>
                      <c:pt idx="97">
                        <c:v>0.74192534880242056</c:v>
                      </c:pt>
                      <c:pt idx="98">
                        <c:v>0.74106763575381784</c:v>
                      </c:pt>
                      <c:pt idx="99">
                        <c:v>0.74105131213255193</c:v>
                      </c:pt>
                      <c:pt idx="100">
                        <c:v>0.73367583944177228</c:v>
                      </c:pt>
                      <c:pt idx="101">
                        <c:v>0.73365951905988003</c:v>
                      </c:pt>
                      <c:pt idx="102">
                        <c:v>0.73104784349121321</c:v>
                      </c:pt>
                      <c:pt idx="103">
                        <c:v>0.73103152022775875</c:v>
                      </c:pt>
                      <c:pt idx="104">
                        <c:v>0.72682338464443963</c:v>
                      </c:pt>
                      <c:pt idx="105">
                        <c:v>0.72680706307773013</c:v>
                      </c:pt>
                      <c:pt idx="106">
                        <c:v>0.72650717433808276</c:v>
                      </c:pt>
                      <c:pt idx="107">
                        <c:v>0.72649085141740188</c:v>
                      </c:pt>
                      <c:pt idx="108">
                        <c:v>0.72247532080689392</c:v>
                      </c:pt>
                      <c:pt idx="109">
                        <c:v>0.72245899621412979</c:v>
                      </c:pt>
                      <c:pt idx="110">
                        <c:v>0.72228205362146936</c:v>
                      </c:pt>
                      <c:pt idx="111">
                        <c:v>0.72226573241282943</c:v>
                      </c:pt>
                      <c:pt idx="112">
                        <c:v>0.72160161642459042</c:v>
                      </c:pt>
                      <c:pt idx="113">
                        <c:v>0.72158529208530997</c:v>
                      </c:pt>
                      <c:pt idx="114">
                        <c:v>0.71915161370130698</c:v>
                      </c:pt>
                      <c:pt idx="115">
                        <c:v>0.71913529579940472</c:v>
                      </c:pt>
                      <c:pt idx="116">
                        <c:v>0.7189293732278712</c:v>
                      </c:pt>
                      <c:pt idx="117">
                        <c:v>0.71891304976420212</c:v>
                      </c:pt>
                      <c:pt idx="118">
                        <c:v>0.71489627991463878</c:v>
                      </c:pt>
                      <c:pt idx="119">
                        <c:v>0.7148799550279028</c:v>
                      </c:pt>
                      <c:pt idx="120">
                        <c:v>0.71470545199913249</c:v>
                      </c:pt>
                      <c:pt idx="121">
                        <c:v>0.71468913005545287</c:v>
                      </c:pt>
                      <c:pt idx="122">
                        <c:v>0.71460940233955539</c:v>
                      </c:pt>
                      <c:pt idx="123">
                        <c:v>0.71459308480014028</c:v>
                      </c:pt>
                      <c:pt idx="124">
                        <c:v>0.71421315722368317</c:v>
                      </c:pt>
                      <c:pt idx="125">
                        <c:v>0.71419683544513546</c:v>
                      </c:pt>
                      <c:pt idx="126">
                        <c:v>0.71402278049736811</c:v>
                      </c:pt>
                      <c:pt idx="127">
                        <c:v>0.7140064558280329</c:v>
                      </c:pt>
                      <c:pt idx="128">
                        <c:v>0.70703517259623205</c:v>
                      </c:pt>
                      <c:pt idx="129">
                        <c:v>0.70701885396502251</c:v>
                      </c:pt>
                      <c:pt idx="130">
                        <c:v>0.7069814461268682</c:v>
                      </c:pt>
                      <c:pt idx="131">
                        <c:v>0.70696512273855949</c:v>
                      </c:pt>
                      <c:pt idx="132">
                        <c:v>0.70663620253716208</c:v>
                      </c:pt>
                      <c:pt idx="133">
                        <c:v>0.70661988011480725</c:v>
                      </c:pt>
                      <c:pt idx="134">
                        <c:v>0.70275742665386687</c:v>
                      </c:pt>
                      <c:pt idx="135">
                        <c:v>0.70274110468027962</c:v>
                      </c:pt>
                      <c:pt idx="136">
                        <c:v>0.69608720006921121</c:v>
                      </c:pt>
                      <c:pt idx="137">
                        <c:v>0.696070877229098</c:v>
                      </c:pt>
                      <c:pt idx="138">
                        <c:v>0.69518032781015604</c:v>
                      </c:pt>
                      <c:pt idx="139">
                        <c:v>0.69516400525518673</c:v>
                      </c:pt>
                      <c:pt idx="140">
                        <c:v>0.69508753014621583</c:v>
                      </c:pt>
                      <c:pt idx="141">
                        <c:v>0.69507121125973481</c:v>
                      </c:pt>
                      <c:pt idx="142">
                        <c:v>0.68751245452409704</c:v>
                      </c:pt>
                      <c:pt idx="143">
                        <c:v>0.6874961347411257</c:v>
                      </c:pt>
                      <c:pt idx="144">
                        <c:v>0.67051093130300543</c:v>
                      </c:pt>
                      <c:pt idx="145">
                        <c:v>0.6704946067917813</c:v>
                      </c:pt>
                      <c:pt idx="146">
                        <c:v>0.66963730630128915</c:v>
                      </c:pt>
                      <c:pt idx="147">
                        <c:v>0.66962098193172337</c:v>
                      </c:pt>
                      <c:pt idx="148">
                        <c:v>0.66225094826014652</c:v>
                      </c:pt>
                      <c:pt idx="149">
                        <c:v>0.66223462541726696</c:v>
                      </c:pt>
                      <c:pt idx="150">
                        <c:v>0.65961807429599251</c:v>
                      </c:pt>
                      <c:pt idx="151">
                        <c:v>0.6596017501737208</c:v>
                      </c:pt>
                      <c:pt idx="152">
                        <c:v>0.6553963310765899</c:v>
                      </c:pt>
                      <c:pt idx="153">
                        <c:v>0.65538000772853311</c:v>
                      </c:pt>
                      <c:pt idx="154">
                        <c:v>0.64773208990566222</c:v>
                      </c:pt>
                      <c:pt idx="155">
                        <c:v>0.64771576840877731</c:v>
                      </c:pt>
                      <c:pt idx="156">
                        <c:v>0.64232301835219152</c:v>
                      </c:pt>
                      <c:pt idx="157">
                        <c:v>0.64230669571636445</c:v>
                      </c:pt>
                      <c:pt idx="158">
                        <c:v>0.63806569588573625</c:v>
                      </c:pt>
                      <c:pt idx="159">
                        <c:v>0.63804937426544928</c:v>
                      </c:pt>
                      <c:pt idx="160">
                        <c:v>0.63474551476288787</c:v>
                      </c:pt>
                      <c:pt idx="161">
                        <c:v>0.634729191794703</c:v>
                      </c:pt>
                      <c:pt idx="162">
                        <c:v>0.63048887354535654</c:v>
                      </c:pt>
                      <c:pt idx="163">
                        <c:v>0.63047255146066283</c:v>
                      </c:pt>
                      <c:pt idx="164">
                        <c:v>0.63012284896843695</c:v>
                      </c:pt>
                      <c:pt idx="165">
                        <c:v>0.63010652965801695</c:v>
                      </c:pt>
                      <c:pt idx="166">
                        <c:v>0.62254744281028673</c:v>
                      </c:pt>
                      <c:pt idx="167">
                        <c:v>0.62253112278613598</c:v>
                      </c:pt>
                      <c:pt idx="168">
                        <c:v>0.60736217147836158</c:v>
                      </c:pt>
                      <c:pt idx="169">
                        <c:v>0.60734584896380672</c:v>
                      </c:pt>
                      <c:pt idx="170">
                        <c:v>0.6064228137550759</c:v>
                      </c:pt>
                      <c:pt idx="171">
                        <c:v>0.60640649140706038</c:v>
                      </c:pt>
                      <c:pt idx="172">
                        <c:v>0.59978477939685104</c:v>
                      </c:pt>
                      <c:pt idx="173">
                        <c:v>0.59976845660380007</c:v>
                      </c:pt>
                      <c:pt idx="174">
                        <c:v>0.59884553167354582</c:v>
                      </c:pt>
                      <c:pt idx="175">
                        <c:v>0.59882920902078618</c:v>
                      </c:pt>
                      <c:pt idx="176">
                        <c:v>0.59848268054079556</c:v>
                      </c:pt>
                      <c:pt idx="177">
                        <c:v>0.59846635988115571</c:v>
                      </c:pt>
                      <c:pt idx="178">
                        <c:v>0.59625482235010241</c:v>
                      </c:pt>
                      <c:pt idx="179">
                        <c:v>0.59623849880289403</c:v>
                      </c:pt>
                      <c:pt idx="180">
                        <c:v>0.595348357140014</c:v>
                      </c:pt>
                      <c:pt idx="181">
                        <c:v>0.59533203366259579</c:v>
                      </c:pt>
                      <c:pt idx="182">
                        <c:v>0.5946709743526517</c:v>
                      </c:pt>
                      <c:pt idx="183">
                        <c:v>0.59465465123123429</c:v>
                      </c:pt>
                      <c:pt idx="184">
                        <c:v>0.5909064270907195</c:v>
                      </c:pt>
                      <c:pt idx="185">
                        <c:v>0.59089010590295821</c:v>
                      </c:pt>
                      <c:pt idx="186">
                        <c:v>0.59064010867479566</c:v>
                      </c:pt>
                      <c:pt idx="187">
                        <c:v>0.59062378514781966</c:v>
                      </c:pt>
                      <c:pt idx="188">
                        <c:v>0.59041486129397558</c:v>
                      </c:pt>
                      <c:pt idx="189">
                        <c:v>0.59039853873444215</c:v>
                      </c:pt>
                      <c:pt idx="190">
                        <c:v>0.58973365631336316</c:v>
                      </c:pt>
                      <c:pt idx="191">
                        <c:v>0.58971733284419114</c:v>
                      </c:pt>
                      <c:pt idx="192">
                        <c:v>0.58867669705127434</c:v>
                      </c:pt>
                      <c:pt idx="193">
                        <c:v>0.58866037350249467</c:v>
                      </c:pt>
                      <c:pt idx="194">
                        <c:v>0.58777029505571887</c:v>
                      </c:pt>
                      <c:pt idx="195">
                        <c:v>0.58775397155305487</c:v>
                      </c:pt>
                      <c:pt idx="196">
                        <c:v>0.58768617576270199</c:v>
                      </c:pt>
                      <c:pt idx="197">
                        <c:v>0.58766985314462838</c:v>
                      </c:pt>
                      <c:pt idx="198">
                        <c:v>0.58377665212120056</c:v>
                      </c:pt>
                      <c:pt idx="199">
                        <c:v>0.58376032920863719</c:v>
                      </c:pt>
                      <c:pt idx="200">
                        <c:v>0.5828374548905273</c:v>
                      </c:pt>
                      <c:pt idx="201">
                        <c:v>0.5828211320892509</c:v>
                      </c:pt>
                      <c:pt idx="202">
                        <c:v>0.58247566053005939</c:v>
                      </c:pt>
                      <c:pt idx="203">
                        <c:v>0.58245933939718986</c:v>
                      </c:pt>
                      <c:pt idx="204">
                        <c:v>0.58207168281196997</c:v>
                      </c:pt>
                      <c:pt idx="205">
                        <c:v>0.58205536009811432</c:v>
                      </c:pt>
                      <c:pt idx="206">
                        <c:v>0.58010874402487089</c:v>
                      </c:pt>
                      <c:pt idx="207">
                        <c:v>0.58009242117908266</c:v>
                      </c:pt>
                      <c:pt idx="208">
                        <c:v>0.57974636131262047</c:v>
                      </c:pt>
                      <c:pt idx="209">
                        <c:v>0.57973003796955913</c:v>
                      </c:pt>
                      <c:pt idx="210">
                        <c:v>0.57549099767712009</c:v>
                      </c:pt>
                      <c:pt idx="211">
                        <c:v>0.57547467466691049</c:v>
                      </c:pt>
                      <c:pt idx="212">
                        <c:v>0.57489911151187822</c:v>
                      </c:pt>
                      <c:pt idx="213">
                        <c:v>0.57488278992323083</c:v>
                      </c:pt>
                      <c:pt idx="214">
                        <c:v>0.5675534447409345</c:v>
                      </c:pt>
                      <c:pt idx="215">
                        <c:v>0.56753712272658186</c:v>
                      </c:pt>
                      <c:pt idx="216">
                        <c:v>0.55971032777098539</c:v>
                      </c:pt>
                      <c:pt idx="217">
                        <c:v>0.55969400480792997</c:v>
                      </c:pt>
                      <c:pt idx="218">
                        <c:v>0.55877115587597559</c:v>
                      </c:pt>
                      <c:pt idx="219">
                        <c:v>0.55875483298820572</c:v>
                      </c:pt>
                      <c:pt idx="220">
                        <c:v>0.5556801434531139</c:v>
                      </c:pt>
                      <c:pt idx="221">
                        <c:v>0.55566382025920391</c:v>
                      </c:pt>
                      <c:pt idx="222">
                        <c:v>0.55213267832072399</c:v>
                      </c:pt>
                      <c:pt idx="223">
                        <c:v>0.55211635527191671</c:v>
                      </c:pt>
                      <c:pt idx="224">
                        <c:v>0.55142466297266102</c:v>
                      </c:pt>
                      <c:pt idx="225">
                        <c:v>0.55140833995519134</c:v>
                      </c:pt>
                      <c:pt idx="226">
                        <c:v>0.55119355686281912</c:v>
                      </c:pt>
                      <c:pt idx="227">
                        <c:v>0.55117723386564477</c:v>
                      </c:pt>
                      <c:pt idx="228">
                        <c:v>0.55083354358885972</c:v>
                      </c:pt>
                      <c:pt idx="229">
                        <c:v>0.55081722160065316</c:v>
                      </c:pt>
                      <c:pt idx="230">
                        <c:v>0.54810232142905291</c:v>
                      </c:pt>
                      <c:pt idx="231">
                        <c:v>0.54808599829666704</c:v>
                      </c:pt>
                      <c:pt idx="232">
                        <c:v>0.54384698928420772</c:v>
                      </c:pt>
                      <c:pt idx="233">
                        <c:v>0.54383066622279364</c:v>
                      </c:pt>
                      <c:pt idx="234">
                        <c:v>0.54348760258073214</c:v>
                      </c:pt>
                      <c:pt idx="235">
                        <c:v>0.54347128025491231</c:v>
                      </c:pt>
                      <c:pt idx="236">
                        <c:v>0.5432564643420541</c:v>
                      </c:pt>
                      <c:pt idx="237">
                        <c:v>0.54324014204369919</c:v>
                      </c:pt>
                      <c:pt idx="238">
                        <c:v>0.53591033456725112</c:v>
                      </c:pt>
                      <c:pt idx="239">
                        <c:v>0.53589401199933628</c:v>
                      </c:pt>
                      <c:pt idx="240">
                        <c:v>0.53536117195543609</c:v>
                      </c:pt>
                      <c:pt idx="241">
                        <c:v>0.53534484891869161</c:v>
                      </c:pt>
                      <c:pt idx="242">
                        <c:v>0.53110556426025457</c:v>
                      </c:pt>
                      <c:pt idx="243">
                        <c:v>0.53108924126465318</c:v>
                      </c:pt>
                      <c:pt idx="244">
                        <c:v>0.5244670337762305</c:v>
                      </c:pt>
                      <c:pt idx="245">
                        <c:v>0.52445071079641759</c:v>
                      </c:pt>
                      <c:pt idx="246">
                        <c:v>0.52352792381838809</c:v>
                      </c:pt>
                      <c:pt idx="247">
                        <c:v>0.52351160083625792</c:v>
                      </c:pt>
                      <c:pt idx="248">
                        <c:v>0.52316884152236132</c:v>
                      </c:pt>
                      <c:pt idx="249">
                        <c:v>0.5231525189594437</c:v>
                      </c:pt>
                      <c:pt idx="250">
                        <c:v>0.51559142527586599</c:v>
                      </c:pt>
                      <c:pt idx="251">
                        <c:v>0.51557510253194994</c:v>
                      </c:pt>
                      <c:pt idx="252">
                        <c:v>0.50040085328466277</c:v>
                      </c:pt>
                      <c:pt idx="253">
                        <c:v>0.50038453046749609</c:v>
                      </c:pt>
                      <c:pt idx="254">
                        <c:v>0.49995355044445228</c:v>
                      </c:pt>
                      <c:pt idx="255">
                        <c:v>0.49993722765801579</c:v>
                      </c:pt>
                      <c:pt idx="256">
                        <c:v>0.49946169014541991</c:v>
                      </c:pt>
                      <c:pt idx="257">
                        <c:v>0.49944536729240252</c:v>
                      </c:pt>
                      <c:pt idx="258">
                        <c:v>0.49901438746531768</c:v>
                      </c:pt>
                      <c:pt idx="259">
                        <c:v>0.49899806463811541</c:v>
                      </c:pt>
                      <c:pt idx="260">
                        <c:v>0.49282336459096343</c:v>
                      </c:pt>
                      <c:pt idx="261">
                        <c:v>0.49280704193279201</c:v>
                      </c:pt>
                      <c:pt idx="262">
                        <c:v>0.49237608135836608</c:v>
                      </c:pt>
                      <c:pt idx="263">
                        <c:v>0.49235975874617227</c:v>
                      </c:pt>
                      <c:pt idx="264">
                        <c:v>0.49188418001537115</c:v>
                      </c:pt>
                      <c:pt idx="265">
                        <c:v>0.49186785729850696</c:v>
                      </c:pt>
                      <c:pt idx="266">
                        <c:v>0.4915252368363946</c:v>
                      </c:pt>
                      <c:pt idx="267">
                        <c:v>0.49150891393639529</c:v>
                      </c:pt>
                      <c:pt idx="268">
                        <c:v>0.49143689469719132</c:v>
                      </c:pt>
                      <c:pt idx="269">
                        <c:v>0.49142057202138989</c:v>
                      </c:pt>
                      <c:pt idx="270">
                        <c:v>0.49107792196126759</c:v>
                      </c:pt>
                      <c:pt idx="271">
                        <c:v>0.49106159904554164</c:v>
                      </c:pt>
                      <c:pt idx="272">
                        <c:v>0.48394763674139196</c:v>
                      </c:pt>
                      <c:pt idx="273">
                        <c:v>0.48393131378439602</c:v>
                      </c:pt>
                      <c:pt idx="274">
                        <c:v>0.48350032022796846</c:v>
                      </c:pt>
                      <c:pt idx="275">
                        <c:v>0.48348399727043762</c:v>
                      </c:pt>
                      <c:pt idx="276">
                        <c:v>0.46442046023367439</c:v>
                      </c:pt>
                      <c:pt idx="277">
                        <c:v>0.46440413796380803</c:v>
                      </c:pt>
                      <c:pt idx="278">
                        <c:v>0.46348115785412708</c:v>
                      </c:pt>
                      <c:pt idx="279">
                        <c:v>0.46346483548064377</c:v>
                      </c:pt>
                      <c:pt idx="280">
                        <c:v>0.46130180536766963</c:v>
                      </c:pt>
                      <c:pt idx="281">
                        <c:v>0.46128548367688355</c:v>
                      </c:pt>
                      <c:pt idx="282">
                        <c:v>0.45704496640953346</c:v>
                      </c:pt>
                      <c:pt idx="283">
                        <c:v>0.45702864414491068</c:v>
                      </c:pt>
                      <c:pt idx="284">
                        <c:v>0.45554418091459825</c:v>
                      </c:pt>
                      <c:pt idx="285">
                        <c:v>0.45552785792353756</c:v>
                      </c:pt>
                      <c:pt idx="286">
                        <c:v>0.45372509680460299</c:v>
                      </c:pt>
                      <c:pt idx="287">
                        <c:v>0.45370877553902605</c:v>
                      </c:pt>
                      <c:pt idx="288">
                        <c:v>0.45352594287888687</c:v>
                      </c:pt>
                      <c:pt idx="289">
                        <c:v>0.45350962050325144</c:v>
                      </c:pt>
                      <c:pt idx="290">
                        <c:v>0.45230251128737886</c:v>
                      </c:pt>
                      <c:pt idx="291">
                        <c:v>0.45228618924759251</c:v>
                      </c:pt>
                      <c:pt idx="292">
                        <c:v>0.45136314217498757</c:v>
                      </c:pt>
                      <c:pt idx="293">
                        <c:v>0.45134682000990445</c:v>
                      </c:pt>
                      <c:pt idx="294">
                        <c:v>0.44946790858088237</c:v>
                      </c:pt>
                      <c:pt idx="295">
                        <c:v>0.44945158663363244</c:v>
                      </c:pt>
                      <c:pt idx="296">
                        <c:v>0.44923711460492788</c:v>
                      </c:pt>
                      <c:pt idx="297">
                        <c:v>0.44922079180541358</c:v>
                      </c:pt>
                      <c:pt idx="298">
                        <c:v>0.44910781786609311</c:v>
                      </c:pt>
                      <c:pt idx="299">
                        <c:v>0.44909149488590427</c:v>
                      </c:pt>
                      <c:pt idx="300">
                        <c:v>0.44342583400678004</c:v>
                      </c:pt>
                      <c:pt idx="301">
                        <c:v>0.44340951104288956</c:v>
                      </c:pt>
                      <c:pt idx="302">
                        <c:v>0.44153023451487744</c:v>
                      </c:pt>
                      <c:pt idx="303">
                        <c:v>0.44151391165127957</c:v>
                      </c:pt>
                      <c:pt idx="304">
                        <c:v>0.44140790666694174</c:v>
                      </c:pt>
                      <c:pt idx="305">
                        <c:v>0.44139158449259358</c:v>
                      </c:pt>
                      <c:pt idx="306">
                        <c:v>0.44102766817288847</c:v>
                      </c:pt>
                      <c:pt idx="307">
                        <c:v>0.44101134494676963</c:v>
                      </c:pt>
                      <c:pt idx="308">
                        <c:v>0.43711884948125046</c:v>
                      </c:pt>
                      <c:pt idx="309">
                        <c:v>0.4371025267832237</c:v>
                      </c:pt>
                      <c:pt idx="310">
                        <c:v>0.42946003122445336</c:v>
                      </c:pt>
                      <c:pt idx="311">
                        <c:v>0.42944370914140656</c:v>
                      </c:pt>
                      <c:pt idx="312">
                        <c:v>0.42890931249295133</c:v>
                      </c:pt>
                      <c:pt idx="313">
                        <c:v>0.42889298918265306</c:v>
                      </c:pt>
                      <c:pt idx="314">
                        <c:v>0.42517086090894474</c:v>
                      </c:pt>
                      <c:pt idx="315">
                        <c:v>0.42515453823576937</c:v>
                      </c:pt>
                      <c:pt idx="316">
                        <c:v>0.42188313848501297</c:v>
                      </c:pt>
                      <c:pt idx="317">
                        <c:v>0.4218668167722327</c:v>
                      </c:pt>
                      <c:pt idx="318">
                        <c:v>0.41759354538580729</c:v>
                      </c:pt>
                      <c:pt idx="319">
                        <c:v>0.41757722296900995</c:v>
                      </c:pt>
                      <c:pt idx="320">
                        <c:v>0.41696151410769156</c:v>
                      </c:pt>
                      <c:pt idx="321">
                        <c:v>0.41694519070307889</c:v>
                      </c:pt>
                      <c:pt idx="322">
                        <c:v>0.40938353122148452</c:v>
                      </c:pt>
                      <c:pt idx="323">
                        <c:v>0.4093672078574479</c:v>
                      </c:pt>
                      <c:pt idx="324">
                        <c:v>0.40934293359986984</c:v>
                      </c:pt>
                      <c:pt idx="325">
                        <c:v>0.40932661350800609</c:v>
                      </c:pt>
                      <c:pt idx="326">
                        <c:v>0.40508419742356672</c:v>
                      </c:pt>
                      <c:pt idx="327">
                        <c:v>0.40506787631425706</c:v>
                      </c:pt>
                      <c:pt idx="328">
                        <c:v>0.39844785890205059</c:v>
                      </c:pt>
                      <c:pt idx="329">
                        <c:v>0.39843153857611402</c:v>
                      </c:pt>
                      <c:pt idx="330">
                        <c:v>0.39750801002865899</c:v>
                      </c:pt>
                      <c:pt idx="331">
                        <c:v>0.39749168946308905</c:v>
                      </c:pt>
                      <c:pt idx="332">
                        <c:v>0.39714492650192562</c:v>
                      </c:pt>
                      <c:pt idx="333">
                        <c:v>0.39712860386883847</c:v>
                      </c:pt>
                      <c:pt idx="334">
                        <c:v>0.38956766961009109</c:v>
                      </c:pt>
                      <c:pt idx="335">
                        <c:v>0.3895513472947752</c:v>
                      </c:pt>
                      <c:pt idx="336">
                        <c:v>0.36480122838569223</c:v>
                      </c:pt>
                      <c:pt idx="337">
                        <c:v>0.3647849062654232</c:v>
                      </c:pt>
                      <c:pt idx="338">
                        <c:v>0.36047988653379359</c:v>
                      </c:pt>
                      <c:pt idx="339">
                        <c:v>0.36046356349400482</c:v>
                      </c:pt>
                      <c:pt idx="340">
                        <c:v>0.3572243929165293</c:v>
                      </c:pt>
                      <c:pt idx="341">
                        <c:v>0.35720807126685722</c:v>
                      </c:pt>
                      <c:pt idx="342">
                        <c:v>0.35290233815445521</c:v>
                      </c:pt>
                      <c:pt idx="343">
                        <c:v>0.35288601544914999</c:v>
                      </c:pt>
                      <c:pt idx="344">
                        <c:v>0.35200009587448405</c:v>
                      </c:pt>
                      <c:pt idx="345">
                        <c:v>0.35198377154149296</c:v>
                      </c:pt>
                      <c:pt idx="346">
                        <c:v>0.34442133192748325</c:v>
                      </c:pt>
                      <c:pt idx="347">
                        <c:v>0.34440500766821702</c:v>
                      </c:pt>
                      <c:pt idx="348">
                        <c:v>0.33508732978854716</c:v>
                      </c:pt>
                      <c:pt idx="349">
                        <c:v>0.33507101096584396</c:v>
                      </c:pt>
                      <c:pt idx="350">
                        <c:v>0.33315866962042578</c:v>
                      </c:pt>
                      <c:pt idx="351">
                        <c:v>0.33314234839433643</c:v>
                      </c:pt>
                      <c:pt idx="352">
                        <c:v>0.33079415866834377</c:v>
                      </c:pt>
                      <c:pt idx="353">
                        <c:v>0.33077783826445756</c:v>
                      </c:pt>
                      <c:pt idx="354">
                        <c:v>0.32947399977700365</c:v>
                      </c:pt>
                      <c:pt idx="355">
                        <c:v>0.32945768135843911</c:v>
                      </c:pt>
                      <c:pt idx="356">
                        <c:v>0.32883610263691848</c:v>
                      </c:pt>
                      <c:pt idx="357">
                        <c:v>0.32881978012955543</c:v>
                      </c:pt>
                      <c:pt idx="358">
                        <c:v>0.32751284009024073</c:v>
                      </c:pt>
                      <c:pt idx="359">
                        <c:v>0.32749652220056752</c:v>
                      </c:pt>
                      <c:pt idx="360">
                        <c:v>0.32518034315389988</c:v>
                      </c:pt>
                      <c:pt idx="361">
                        <c:v>0.32516402306696612</c:v>
                      </c:pt>
                      <c:pt idx="362">
                        <c:v>0.32321859887124704</c:v>
                      </c:pt>
                      <c:pt idx="363">
                        <c:v>0.32320227923832295</c:v>
                      </c:pt>
                      <c:pt idx="364">
                        <c:v>0.32258019661220344</c:v>
                      </c:pt>
                      <c:pt idx="365">
                        <c:v>0.32256387367532674</c:v>
                      </c:pt>
                      <c:pt idx="366">
                        <c:v>0.32226340750808802</c:v>
                      </c:pt>
                      <c:pt idx="367">
                        <c:v>0.32224708582818939</c:v>
                      </c:pt>
                      <c:pt idx="368">
                        <c:v>0.32125901376257349</c:v>
                      </c:pt>
                      <c:pt idx="369">
                        <c:v>0.32124269176517173</c:v>
                      </c:pt>
                      <c:pt idx="370">
                        <c:v>0.32035513674072463</c:v>
                      </c:pt>
                      <c:pt idx="371">
                        <c:v>0.32033881228648875</c:v>
                      </c:pt>
                      <c:pt idx="372">
                        <c:v>0.31857786319365233</c:v>
                      </c:pt>
                      <c:pt idx="373">
                        <c:v>0.31856154433101103</c:v>
                      </c:pt>
                      <c:pt idx="374">
                        <c:v>0.31760502325285089</c:v>
                      </c:pt>
                      <c:pt idx="375">
                        <c:v>0.31758870398942479</c:v>
                      </c:pt>
                      <c:pt idx="376">
                        <c:v>0.31715137498421353</c:v>
                      </c:pt>
                      <c:pt idx="377">
                        <c:v>0.31713505425458416</c:v>
                      </c:pt>
                      <c:pt idx="378">
                        <c:v>0.31696563701056923</c:v>
                      </c:pt>
                      <c:pt idx="379">
                        <c:v>0.31694931423099715</c:v>
                      </c:pt>
                      <c:pt idx="380">
                        <c:v>0.3150027609472269</c:v>
                      </c:pt>
                      <c:pt idx="381">
                        <c:v>0.31498643847559243</c:v>
                      </c:pt>
                      <c:pt idx="382">
                        <c:v>0.31282816428318133</c:v>
                      </c:pt>
                      <c:pt idx="383">
                        <c:v>0.31281184208183216</c:v>
                      </c:pt>
                      <c:pt idx="384">
                        <c:v>0.31277638163845028</c:v>
                      </c:pt>
                      <c:pt idx="385">
                        <c:v>0.31276005739319945</c:v>
                      </c:pt>
                      <c:pt idx="386">
                        <c:v>0.30938834169616886</c:v>
                      </c:pt>
                      <c:pt idx="387">
                        <c:v>0.30937201942446346</c:v>
                      </c:pt>
                      <c:pt idx="388">
                        <c:v>0.30625587167997692</c:v>
                      </c:pt>
                      <c:pt idx="389">
                        <c:v>0.30623955044386075</c:v>
                      </c:pt>
                      <c:pt idx="390">
                        <c:v>0.30525131939633066</c:v>
                      </c:pt>
                      <c:pt idx="391">
                        <c:v>0.305234997796279</c:v>
                      </c:pt>
                      <c:pt idx="392">
                        <c:v>0.30434664524407307</c:v>
                      </c:pt>
                      <c:pt idx="393">
                        <c:v>0.30433032075957051</c:v>
                      </c:pt>
                      <c:pt idx="394">
                        <c:v>0.29676789276096188</c:v>
                      </c:pt>
                      <c:pt idx="395">
                        <c:v>0.29675156855079382</c:v>
                      </c:pt>
                      <c:pt idx="396">
                        <c:v>0.29451388351991592</c:v>
                      </c:pt>
                      <c:pt idx="397">
                        <c:v>0.2944975656285046</c:v>
                      </c:pt>
                      <c:pt idx="398">
                        <c:v>0.29354073854039442</c:v>
                      </c:pt>
                      <c:pt idx="399">
                        <c:v>0.29352442017643904</c:v>
                      </c:pt>
                      <c:pt idx="400">
                        <c:v>0.28694015330914469</c:v>
                      </c:pt>
                      <c:pt idx="401">
                        <c:v>0.28692383658156745</c:v>
                      </c:pt>
                      <c:pt idx="402">
                        <c:v>0.28596668951824733</c:v>
                      </c:pt>
                      <c:pt idx="403">
                        <c:v>0.28595037227236964</c:v>
                      </c:pt>
                      <c:pt idx="404">
                        <c:v>0.28532226283656514</c:v>
                      </c:pt>
                      <c:pt idx="405">
                        <c:v>0.28530594089729239</c:v>
                      </c:pt>
                      <c:pt idx="406">
                        <c:v>0.28219027782642397</c:v>
                      </c:pt>
                      <c:pt idx="407">
                        <c:v>0.28217395713101351</c:v>
                      </c:pt>
                      <c:pt idx="408">
                        <c:v>0.28118553700982374</c:v>
                      </c:pt>
                      <c:pt idx="409">
                        <c:v>0.28116921588061383</c:v>
                      </c:pt>
                      <c:pt idx="410">
                        <c:v>0.27774566382309357</c:v>
                      </c:pt>
                      <c:pt idx="411">
                        <c:v>0.27772934261938564</c:v>
                      </c:pt>
                      <c:pt idx="412">
                        <c:v>0.27461460464656623</c:v>
                      </c:pt>
                      <c:pt idx="413">
                        <c:v>0.27459828485271309</c:v>
                      </c:pt>
                      <c:pt idx="414">
                        <c:v>0.27419752132052305</c:v>
                      </c:pt>
                      <c:pt idx="415">
                        <c:v>0.27418120448449956</c:v>
                      </c:pt>
                      <c:pt idx="416">
                        <c:v>0.27360954665527365</c:v>
                      </c:pt>
                      <c:pt idx="417">
                        <c:v>0.27359322637932398</c:v>
                      </c:pt>
                      <c:pt idx="418">
                        <c:v>0.27322405205774131</c:v>
                      </c:pt>
                      <c:pt idx="419">
                        <c:v>0.27320773467579501</c:v>
                      </c:pt>
                      <c:pt idx="420">
                        <c:v>0.27270147431256053</c:v>
                      </c:pt>
                      <c:pt idx="421">
                        <c:v>0.2726851500430999</c:v>
                      </c:pt>
                      <c:pt idx="422">
                        <c:v>0.26512299049734772</c:v>
                      </c:pt>
                      <c:pt idx="423">
                        <c:v>0.26510666668218641</c:v>
                      </c:pt>
                      <c:pt idx="424">
                        <c:v>0.26500355507951184</c:v>
                      </c:pt>
                      <c:pt idx="425">
                        <c:v>0.26498723354242415</c:v>
                      </c:pt>
                      <c:pt idx="426">
                        <c:v>0.26330057200014406</c:v>
                      </c:pt>
                      <c:pt idx="427">
                        <c:v>0.26328425453214238</c:v>
                      </c:pt>
                      <c:pt idx="428">
                        <c:v>0.25897309440245064</c:v>
                      </c:pt>
                      <c:pt idx="429">
                        <c:v>0.25895677453658467</c:v>
                      </c:pt>
                      <c:pt idx="430">
                        <c:v>0.25048580524680353</c:v>
                      </c:pt>
                      <c:pt idx="431">
                        <c:v>0.25046948143739645</c:v>
                      </c:pt>
                      <c:pt idx="432">
                        <c:v>0.2392372740318604</c:v>
                      </c:pt>
                      <c:pt idx="433">
                        <c:v>0.23922095791497142</c:v>
                      </c:pt>
                      <c:pt idx="434">
                        <c:v>0.23879136123470812</c:v>
                      </c:pt>
                      <c:pt idx="435">
                        <c:v>0.23877504554259138</c:v>
                      </c:pt>
                      <c:pt idx="436">
                        <c:v>0.23490818369058089</c:v>
                      </c:pt>
                      <c:pt idx="437">
                        <c:v>0.23489186471633022</c:v>
                      </c:pt>
                      <c:pt idx="438">
                        <c:v>0.23446176159527082</c:v>
                      </c:pt>
                      <c:pt idx="439">
                        <c:v>0.23444544299196463</c:v>
                      </c:pt>
                      <c:pt idx="440">
                        <c:v>0.23166495726477865</c:v>
                      </c:pt>
                      <c:pt idx="441">
                        <c:v>0.23164864280240977</c:v>
                      </c:pt>
                      <c:pt idx="442">
                        <c:v>0.22789385808444765</c:v>
                      </c:pt>
                      <c:pt idx="443">
                        <c:v>0.22787754160578164</c:v>
                      </c:pt>
                      <c:pt idx="444">
                        <c:v>0.22733388266916849</c:v>
                      </c:pt>
                      <c:pt idx="445">
                        <c:v>0.2273175650504603</c:v>
                      </c:pt>
                      <c:pt idx="446">
                        <c:v>0.22688772766904855</c:v>
                      </c:pt>
                      <c:pt idx="447">
                        <c:v>0.22687141046868547</c:v>
                      </c:pt>
                      <c:pt idx="448">
                        <c:v>0.22641934603407257</c:v>
                      </c:pt>
                      <c:pt idx="449">
                        <c:v>0.22640302233616361</c:v>
                      </c:pt>
                      <c:pt idx="450">
                        <c:v>0.22597187003473923</c:v>
                      </c:pt>
                      <c:pt idx="451">
                        <c:v>0.22595554659471545</c:v>
                      </c:pt>
                      <c:pt idx="452">
                        <c:v>0.2188414565660623</c:v>
                      </c:pt>
                      <c:pt idx="453">
                        <c:v>0.21882513365169723</c:v>
                      </c:pt>
                      <c:pt idx="454">
                        <c:v>0.21839419468771579</c:v>
                      </c:pt>
                      <c:pt idx="455">
                        <c:v>0.21837787207225115</c:v>
                      </c:pt>
                      <c:pt idx="456">
                        <c:v>0.20326971992657117</c:v>
                      </c:pt>
                      <c:pt idx="457">
                        <c:v>0.20325340861567187</c:v>
                      </c:pt>
                      <c:pt idx="458">
                        <c:v>0.19893519165211065</c:v>
                      </c:pt>
                      <c:pt idx="459">
                        <c:v>0.1989188763435647</c:v>
                      </c:pt>
                      <c:pt idx="460">
                        <c:v>0.19237095136395821</c:v>
                      </c:pt>
                      <c:pt idx="461">
                        <c:v>0.19235463916947593</c:v>
                      </c:pt>
                      <c:pt idx="462">
                        <c:v>0.19136359134380612</c:v>
                      </c:pt>
                      <c:pt idx="463">
                        <c:v>0.19134727815044766</c:v>
                      </c:pt>
                      <c:pt idx="464">
                        <c:v>0.19043822062601928</c:v>
                      </c:pt>
                      <c:pt idx="465">
                        <c:v>0.19042189855456709</c:v>
                      </c:pt>
                      <c:pt idx="466">
                        <c:v>0.1878274273985962</c:v>
                      </c:pt>
                      <c:pt idx="467">
                        <c:v>0.18781111456282301</c:v>
                      </c:pt>
                      <c:pt idx="468">
                        <c:v>0.18682023165492045</c:v>
                      </c:pt>
                      <c:pt idx="469">
                        <c:v>0.1868039178106736</c:v>
                      </c:pt>
                      <c:pt idx="470">
                        <c:v>0.18286170084729708</c:v>
                      </c:pt>
                      <c:pt idx="471">
                        <c:v>0.18284538006189452</c:v>
                      </c:pt>
                      <c:pt idx="472">
                        <c:v>0.18025759804502944</c:v>
                      </c:pt>
                      <c:pt idx="473">
                        <c:v>0.18024128777853249</c:v>
                      </c:pt>
                      <c:pt idx="474">
                        <c:v>0.17924971818016602</c:v>
                      </c:pt>
                      <c:pt idx="475">
                        <c:v>0.17923340679084396</c:v>
                      </c:pt>
                      <c:pt idx="476">
                        <c:v>0.17832025329157863</c:v>
                      </c:pt>
                      <c:pt idx="477">
                        <c:v>0.17830393183402835</c:v>
                      </c:pt>
                      <c:pt idx="478">
                        <c:v>0.17074426139640358</c:v>
                      </c:pt>
                      <c:pt idx="479">
                        <c:v>0.17072794143898545</c:v>
                      </c:pt>
                      <c:pt idx="480">
                        <c:v>0.16831133546145635</c:v>
                      </c:pt>
                      <c:pt idx="481">
                        <c:v>0.16829502633926324</c:v>
                      </c:pt>
                      <c:pt idx="482">
                        <c:v>0.16730315371869017</c:v>
                      </c:pt>
                      <c:pt idx="483">
                        <c:v>0.16728684335914526</c:v>
                      </c:pt>
                      <c:pt idx="484">
                        <c:v>0.16074415829714919</c:v>
                      </c:pt>
                      <c:pt idx="485">
                        <c:v>0.16072785256933572</c:v>
                      </c:pt>
                      <c:pt idx="486">
                        <c:v>0.15973515261137483</c:v>
                      </c:pt>
                      <c:pt idx="487">
                        <c:v>0.15971884549947302</c:v>
                      </c:pt>
                      <c:pt idx="488">
                        <c:v>0.1587962324110945</c:v>
                      </c:pt>
                      <c:pt idx="489">
                        <c:v>0.15877991262730121</c:v>
                      </c:pt>
                      <c:pt idx="490">
                        <c:v>0.15122159951766626</c:v>
                      </c:pt>
                      <c:pt idx="491">
                        <c:v>0.15120528174626158</c:v>
                      </c:pt>
                      <c:pt idx="492">
                        <c:v>0.10365585401449083</c:v>
                      </c:pt>
                      <c:pt idx="493">
                        <c:v>0.10363955110935578</c:v>
                      </c:pt>
                      <c:pt idx="494">
                        <c:v>0.1026134614090855</c:v>
                      </c:pt>
                      <c:pt idx="495">
                        <c:v>0.10259715613770447</c:v>
                      </c:pt>
                      <c:pt idx="496">
                        <c:v>9.6093863580259398E-2</c:v>
                      </c:pt>
                      <c:pt idx="497">
                        <c:v>9.6077567760830193E-2</c:v>
                      </c:pt>
                      <c:pt idx="498">
                        <c:v>9.504987707446326E-2</c:v>
                      </c:pt>
                      <c:pt idx="499">
                        <c:v>9.5033578466288293E-2</c:v>
                      </c:pt>
                      <c:pt idx="500">
                        <c:v>9.3829570942372792E-2</c:v>
                      </c:pt>
                      <c:pt idx="501">
                        <c:v>9.3813248435632587E-2</c:v>
                      </c:pt>
                      <c:pt idx="502">
                        <c:v>8.6253368659276006E-2</c:v>
                      </c:pt>
                      <c:pt idx="503">
                        <c:v>8.6237049229848373E-2</c:v>
                      </c:pt>
                      <c:pt idx="504">
                        <c:v>7.2051354954241725E-2</c:v>
                      </c:pt>
                      <c:pt idx="505">
                        <c:v>6.8686413277902245E-2</c:v>
                      </c:pt>
                      <c:pt idx="506">
                        <c:v>6.4288092240841227E-2</c:v>
                      </c:pt>
                      <c:pt idx="507">
                        <c:v>6.4271783066621194E-2</c:v>
                      </c:pt>
                      <c:pt idx="508">
                        <c:v>6.1149082569242688E-2</c:v>
                      </c:pt>
                      <c:pt idx="509">
                        <c:v>6.1132804407357973E-2</c:v>
                      </c:pt>
                      <c:pt idx="510">
                        <c:v>5.6723090360572929E-2</c:v>
                      </c:pt>
                      <c:pt idx="511">
                        <c:v>5.6706791296492448E-2</c:v>
                      </c:pt>
                      <c:pt idx="512">
                        <c:v>5.6077776383019563E-2</c:v>
                      </c:pt>
                      <c:pt idx="513">
                        <c:v>5.6061522522871381E-2</c:v>
                      </c:pt>
                      <c:pt idx="514">
                        <c:v>5.5259475521476066E-2</c:v>
                      </c:pt>
                      <c:pt idx="515">
                        <c:v>5.524314409680834E-2</c:v>
                      </c:pt>
                      <c:pt idx="516">
                        <c:v>5.5026897858497063E-2</c:v>
                      </c:pt>
                      <c:pt idx="517">
                        <c:v>5.5010637791717637E-2</c:v>
                      </c:pt>
                      <c:pt idx="518">
                        <c:v>4.7674810382529936E-2</c:v>
                      </c:pt>
                      <c:pt idx="519">
                        <c:v>4.7658480074256097E-2</c:v>
                      </c:pt>
                      <c:pt idx="520">
                        <c:v>4.618519398816439E-2</c:v>
                      </c:pt>
                      <c:pt idx="521">
                        <c:v>4.6168884859062453E-2</c:v>
                      </c:pt>
                      <c:pt idx="522">
                        <c:v>4.5178574870809701E-2</c:v>
                      </c:pt>
                      <c:pt idx="523">
                        <c:v>4.5162329820447121E-2</c:v>
                      </c:pt>
                      <c:pt idx="524">
                        <c:v>4.0733655340579988E-2</c:v>
                      </c:pt>
                      <c:pt idx="525">
                        <c:v>4.071737685802939E-2</c:v>
                      </c:pt>
                      <c:pt idx="526">
                        <c:v>3.1665588995969454E-2</c:v>
                      </c:pt>
                      <c:pt idx="527">
                        <c:v>3.1649258117554084E-2</c:v>
                      </c:pt>
                      <c:pt idx="528">
                        <c:v>2.1253450480544531E-2</c:v>
                      </c:pt>
                      <c:pt idx="529">
                        <c:v>2.1237408242425378E-2</c:v>
                      </c:pt>
                      <c:pt idx="530">
                        <c:v>1.674664513147258E-2</c:v>
                      </c:pt>
                      <c:pt idx="531">
                        <c:v>1.673051504351122E-2</c:v>
                      </c:pt>
                      <c:pt idx="532">
                        <c:v>1.3924875282178641E-2</c:v>
                      </c:pt>
                      <c:pt idx="533">
                        <c:v>1.390929413649156E-2</c:v>
                      </c:pt>
                      <c:pt idx="534">
                        <c:v>9.3799077165768237E-3</c:v>
                      </c:pt>
                      <c:pt idx="535">
                        <c:v>9.3643269487541213E-3</c:v>
                      </c:pt>
                      <c:pt idx="536">
                        <c:v>7.6076745101890976E-3</c:v>
                      </c:pt>
                      <c:pt idx="537">
                        <c:v>7.591347229209143E-3</c:v>
                      </c:pt>
                      <c:pt idx="538">
                        <c:v>1.6335754541522618E-5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94BC-46AD-94C1-A051C1C6A88E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0.99998180528867708</c:v>
                      </c:pt>
                      <c:pt idx="2">
                        <c:v>0.99977277796542841</c:v>
                      </c:pt>
                      <c:pt idx="3">
                        <c:v>0.99976788435950337</c:v>
                      </c:pt>
                      <c:pt idx="4">
                        <c:v>0.99785567466488401</c:v>
                      </c:pt>
                      <c:pt idx="5">
                        <c:v>0.9978513632864634</c:v>
                      </c:pt>
                      <c:pt idx="6">
                        <c:v>0.99083788062828437</c:v>
                      </c:pt>
                      <c:pt idx="7">
                        <c:v>0.99081974719687171</c:v>
                      </c:pt>
                      <c:pt idx="8">
                        <c:v>0.99078690128435809</c:v>
                      </c:pt>
                      <c:pt idx="9">
                        <c:v>0.99076876393876911</c:v>
                      </c:pt>
                      <c:pt idx="10">
                        <c:v>0.99015701081832963</c:v>
                      </c:pt>
                      <c:pt idx="11">
                        <c:v>0.99013921231421709</c:v>
                      </c:pt>
                      <c:pt idx="12">
                        <c:v>0.94526537914347919</c:v>
                      </c:pt>
                      <c:pt idx="13">
                        <c:v>0.94524722425647367</c:v>
                      </c:pt>
                      <c:pt idx="14">
                        <c:v>0.94494686949791851</c:v>
                      </c:pt>
                      <c:pt idx="15">
                        <c:v>0.94492872990575294</c:v>
                      </c:pt>
                      <c:pt idx="16">
                        <c:v>0.94435248199844402</c:v>
                      </c:pt>
                      <c:pt idx="17">
                        <c:v>0.9443343853050854</c:v>
                      </c:pt>
                      <c:pt idx="18">
                        <c:v>0.936116095595528</c:v>
                      </c:pt>
                      <c:pt idx="19">
                        <c:v>0.93609794014818226</c:v>
                      </c:pt>
                      <c:pt idx="20">
                        <c:v>0.93580720445773824</c:v>
                      </c:pt>
                      <c:pt idx="21">
                        <c:v>0.9357890591520861</c:v>
                      </c:pt>
                      <c:pt idx="22">
                        <c:v>0.93523647460690229</c:v>
                      </c:pt>
                      <c:pt idx="23">
                        <c:v>0.93521835917097107</c:v>
                      </c:pt>
                      <c:pt idx="24">
                        <c:v>0.87286632308194212</c:v>
                      </c:pt>
                      <c:pt idx="25">
                        <c:v>0.87284816445373603</c:v>
                      </c:pt>
                      <c:pt idx="26">
                        <c:v>0.87280489284543739</c:v>
                      </c:pt>
                      <c:pt idx="27">
                        <c:v>0.87278673500595416</c:v>
                      </c:pt>
                      <c:pt idx="28">
                        <c:v>0.87227187024092945</c:v>
                      </c:pt>
                      <c:pt idx="29">
                        <c:v>0.87225372139346014</c:v>
                      </c:pt>
                      <c:pt idx="30">
                        <c:v>0.8666911872999038</c:v>
                      </c:pt>
                      <c:pt idx="31">
                        <c:v>0.86667302879709407</c:v>
                      </c:pt>
                      <c:pt idx="32">
                        <c:v>0.86662998090095211</c:v>
                      </c:pt>
                      <c:pt idx="33">
                        <c:v>0.86661182310543106</c:v>
                      </c:pt>
                      <c:pt idx="34">
                        <c:v>0.86609960756889759</c:v>
                      </c:pt>
                      <c:pt idx="35">
                        <c:v>0.86608145787565083</c:v>
                      </c:pt>
                      <c:pt idx="36">
                        <c:v>0.86371648623009512</c:v>
                      </c:pt>
                      <c:pt idx="37">
                        <c:v>0.863698327747213</c:v>
                      </c:pt>
                      <c:pt idx="38">
                        <c:v>0.86365568407044746</c:v>
                      </c:pt>
                      <c:pt idx="39">
                        <c:v>0.86363752620991141</c:v>
                      </c:pt>
                      <c:pt idx="40">
                        <c:v>0.86312905480284186</c:v>
                      </c:pt>
                      <c:pt idx="41">
                        <c:v>0.86311090424289705</c:v>
                      </c:pt>
                      <c:pt idx="42">
                        <c:v>0.85730031845846388</c:v>
                      </c:pt>
                      <c:pt idx="43">
                        <c:v>0.85728216263790036</c:v>
                      </c:pt>
                      <c:pt idx="44">
                        <c:v>0.85698955468887106</c:v>
                      </c:pt>
                      <c:pt idx="45">
                        <c:v>0.8569714030376594</c:v>
                      </c:pt>
                      <c:pt idx="46">
                        <c:v>0.85642351085431656</c:v>
                      </c:pt>
                      <c:pt idx="47">
                        <c:v>0.85640536933669775</c:v>
                      </c:pt>
                      <c:pt idx="48">
                        <c:v>0.83281071029189291</c:v>
                      </c:pt>
                      <c:pt idx="49">
                        <c:v>0.83279255295852372</c:v>
                      </c:pt>
                      <c:pt idx="50">
                        <c:v>0.83250131403009897</c:v>
                      </c:pt>
                      <c:pt idx="51">
                        <c:v>0.83248315996977762</c:v>
                      </c:pt>
                      <c:pt idx="52">
                        <c:v>0.83194095590375317</c:v>
                      </c:pt>
                      <c:pt idx="53">
                        <c:v>0.83192280967399468</c:v>
                      </c:pt>
                      <c:pt idx="54">
                        <c:v>0.82341906431863365</c:v>
                      </c:pt>
                      <c:pt idx="55">
                        <c:v>0.82340090905459906</c:v>
                      </c:pt>
                      <c:pt idx="56">
                        <c:v>0.82335456028891119</c:v>
                      </c:pt>
                      <c:pt idx="57">
                        <c:v>0.82333640565716792</c:v>
                      </c:pt>
                      <c:pt idx="58">
                        <c:v>0.82279955736092014</c:v>
                      </c:pt>
                      <c:pt idx="59">
                        <c:v>0.82278140940223321</c:v>
                      </c:pt>
                      <c:pt idx="60">
                        <c:v>0.81195723382985807</c:v>
                      </c:pt>
                      <c:pt idx="61">
                        <c:v>0.81193907628075124</c:v>
                      </c:pt>
                      <c:pt idx="62">
                        <c:v>0.81164891691005503</c:v>
                      </c:pt>
                      <c:pt idx="63">
                        <c:v>0.81163076204539109</c:v>
                      </c:pt>
                      <c:pt idx="64">
                        <c:v>0.81109260820586249</c:v>
                      </c:pt>
                      <c:pt idx="65">
                        <c:v>0.81107445972785208</c:v>
                      </c:pt>
                      <c:pt idx="66">
                        <c:v>0.80256588788113203</c:v>
                      </c:pt>
                      <c:pt idx="67">
                        <c:v>0.8025477320891512</c:v>
                      </c:pt>
                      <c:pt idx="68">
                        <c:v>0.80250159119375841</c:v>
                      </c:pt>
                      <c:pt idx="69">
                        <c:v>0.80248343592346283</c:v>
                      </c:pt>
                      <c:pt idx="70">
                        <c:v>0.80194973451925577</c:v>
                      </c:pt>
                      <c:pt idx="71">
                        <c:v>0.80193158473837844</c:v>
                      </c:pt>
                      <c:pt idx="72">
                        <c:v>0.77807634599563513</c:v>
                      </c:pt>
                      <c:pt idx="73">
                        <c:v>0.77805818912255265</c:v>
                      </c:pt>
                      <c:pt idx="74">
                        <c:v>0.77801218501242919</c:v>
                      </c:pt>
                      <c:pt idx="75">
                        <c:v>0.77799402856676148</c:v>
                      </c:pt>
                      <c:pt idx="76">
                        <c:v>0.77746280352651254</c:v>
                      </c:pt>
                      <c:pt idx="77">
                        <c:v>0.77744465156657971</c:v>
                      </c:pt>
                      <c:pt idx="78">
                        <c:v>0.7771276861023414</c:v>
                      </c:pt>
                      <c:pt idx="79">
                        <c:v>0.7771095289834038</c:v>
                      </c:pt>
                      <c:pt idx="80">
                        <c:v>0.77706363701844705</c:v>
                      </c:pt>
                      <c:pt idx="81">
                        <c:v>0.77704548031052789</c:v>
                      </c:pt>
                      <c:pt idx="82">
                        <c:v>0.77651524344897582</c:v>
                      </c:pt>
                      <c:pt idx="83">
                        <c:v>0.77649709108220055</c:v>
                      </c:pt>
                      <c:pt idx="84">
                        <c:v>0.76892756840361853</c:v>
                      </c:pt>
                      <c:pt idx="85">
                        <c:v>0.76890941145685499</c:v>
                      </c:pt>
                      <c:pt idx="86">
                        <c:v>0.76886374378460609</c:v>
                      </c:pt>
                      <c:pt idx="87">
                        <c:v>0.76884558719917218</c:v>
                      </c:pt>
                      <c:pt idx="88">
                        <c:v>0.76831762505188861</c:v>
                      </c:pt>
                      <c:pt idx="89">
                        <c:v>0.7682994723345884</c:v>
                      </c:pt>
                      <c:pt idx="90">
                        <c:v>0.76773610246158464</c:v>
                      </c:pt>
                      <c:pt idx="91">
                        <c:v>0.76771794673048677</c:v>
                      </c:pt>
                      <c:pt idx="92">
                        <c:v>0.76742366561026143</c:v>
                      </c:pt>
                      <c:pt idx="93">
                        <c:v>0.76740551211101082</c:v>
                      </c:pt>
                      <c:pt idx="94">
                        <c:v>0.76684686617118414</c:v>
                      </c:pt>
                      <c:pt idx="95">
                        <c:v>0.76682871791579954</c:v>
                      </c:pt>
                      <c:pt idx="96">
                        <c:v>0.73955774612769631</c:v>
                      </c:pt>
                      <c:pt idx="97">
                        <c:v>0.73953958790767693</c:v>
                      </c:pt>
                      <c:pt idx="98">
                        <c:v>0.73949405110709221</c:v>
                      </c:pt>
                      <c:pt idx="99">
                        <c:v>0.73947589316454942</c:v>
                      </c:pt>
                      <c:pt idx="100">
                        <c:v>0.73895022775951036</c:v>
                      </c:pt>
                      <c:pt idx="101">
                        <c:v>0.73893207282411821</c:v>
                      </c:pt>
                      <c:pt idx="102">
                        <c:v>0.73016693718052306</c:v>
                      </c:pt>
                      <c:pt idx="103">
                        <c:v>0.73014878002365768</c:v>
                      </c:pt>
                      <c:pt idx="104">
                        <c:v>0.72985678296176881</c:v>
                      </c:pt>
                      <c:pt idx="105">
                        <c:v>0.7298386273485804</c:v>
                      </c:pt>
                      <c:pt idx="106">
                        <c:v>0.72928631473536554</c:v>
                      </c:pt>
                      <c:pt idx="107">
                        <c:v>0.72926816284881701</c:v>
                      </c:pt>
                      <c:pt idx="108">
                        <c:v>0.72655101500807151</c:v>
                      </c:pt>
                      <c:pt idx="109">
                        <c:v>0.72653285777067678</c:v>
                      </c:pt>
                      <c:pt idx="110">
                        <c:v>0.72624017813646591</c:v>
                      </c:pt>
                      <c:pt idx="111">
                        <c:v>0.72622202249162893</c:v>
                      </c:pt>
                      <c:pt idx="112">
                        <c:v>0.72566866446896472</c:v>
                      </c:pt>
                      <c:pt idx="113">
                        <c:v>0.7256505126183832</c:v>
                      </c:pt>
                      <c:pt idx="114">
                        <c:v>0.7178018344293875</c:v>
                      </c:pt>
                      <c:pt idx="115">
                        <c:v>0.71778367531090448</c:v>
                      </c:pt>
                      <c:pt idx="116">
                        <c:v>0.71773843521028335</c:v>
                      </c:pt>
                      <c:pt idx="117">
                        <c:v>0.71772027628992074</c:v>
                      </c:pt>
                      <c:pt idx="118">
                        <c:v>0.7174023552719192</c:v>
                      </c:pt>
                      <c:pt idx="119">
                        <c:v>0.7173841979970228</c:v>
                      </c:pt>
                      <c:pt idx="120">
                        <c:v>0.71719785389289081</c:v>
                      </c:pt>
                      <c:pt idx="121">
                        <c:v>0.71717969722772723</c:v>
                      </c:pt>
                      <c:pt idx="122">
                        <c:v>0.71709273278907582</c:v>
                      </c:pt>
                      <c:pt idx="123">
                        <c:v>0.71707457687564924</c:v>
                      </c:pt>
                      <c:pt idx="124">
                        <c:v>0.71652386147123381</c:v>
                      </c:pt>
                      <c:pt idx="125">
                        <c:v>0.71650570888694187</c:v>
                      </c:pt>
                      <c:pt idx="126">
                        <c:v>0.70865213601637855</c:v>
                      </c:pt>
                      <c:pt idx="127">
                        <c:v>0.70863397712438869</c:v>
                      </c:pt>
                      <c:pt idx="128">
                        <c:v>0.7085889185921902</c:v>
                      </c:pt>
                      <c:pt idx="129">
                        <c:v>0.70857075985844764</c:v>
                      </c:pt>
                      <c:pt idx="130">
                        <c:v>0.70805015587401554</c:v>
                      </c:pt>
                      <c:pt idx="131">
                        <c:v>0.70803199903021385</c:v>
                      </c:pt>
                      <c:pt idx="132">
                        <c:v>0.70567717817102327</c:v>
                      </c:pt>
                      <c:pt idx="133">
                        <c:v>0.70565902049700335</c:v>
                      </c:pt>
                      <c:pt idx="134">
                        <c:v>0.70536743388769274</c:v>
                      </c:pt>
                      <c:pt idx="135">
                        <c:v>0.70534927749034282</c:v>
                      </c:pt>
                      <c:pt idx="136">
                        <c:v>0.70479888915003119</c:v>
                      </c:pt>
                      <c:pt idx="137">
                        <c:v>0.70478073587393597</c:v>
                      </c:pt>
                      <c:pt idx="138">
                        <c:v>0.69628597913526336</c:v>
                      </c:pt>
                      <c:pt idx="139">
                        <c:v>0.69626782231821549</c:v>
                      </c:pt>
                      <c:pt idx="140">
                        <c:v>0.69621948835227798</c:v>
                      </c:pt>
                      <c:pt idx="141">
                        <c:v>0.69620133179182941</c:v>
                      </c:pt>
                      <c:pt idx="142">
                        <c:v>0.69565315187715415</c:v>
                      </c:pt>
                      <c:pt idx="143">
                        <c:v>0.6956349980386094</c:v>
                      </c:pt>
                      <c:pt idx="144">
                        <c:v>0.66330915736978846</c:v>
                      </c:pt>
                      <c:pt idx="145">
                        <c:v>0.66329099862184437</c:v>
                      </c:pt>
                      <c:pt idx="146">
                        <c:v>0.66324581129917948</c:v>
                      </c:pt>
                      <c:pt idx="147">
                        <c:v>0.66322765264432515</c:v>
                      </c:pt>
                      <c:pt idx="148">
                        <c:v>0.6627072120721671</c:v>
                      </c:pt>
                      <c:pt idx="149">
                        <c:v>0.66268905464926542</c:v>
                      </c:pt>
                      <c:pt idx="150">
                        <c:v>0.65391923398694352</c:v>
                      </c:pt>
                      <c:pt idx="151">
                        <c:v>0.65390107581209911</c:v>
                      </c:pt>
                      <c:pt idx="152">
                        <c:v>0.65361162460082978</c:v>
                      </c:pt>
                      <c:pt idx="153">
                        <c:v>0.65359346702498533</c:v>
                      </c:pt>
                      <c:pt idx="154">
                        <c:v>0.65304899303870823</c:v>
                      </c:pt>
                      <c:pt idx="155">
                        <c:v>0.65303083718744825</c:v>
                      </c:pt>
                      <c:pt idx="156">
                        <c:v>0.64357649363716618</c:v>
                      </c:pt>
                      <c:pt idx="157">
                        <c:v>0.64355833681027952</c:v>
                      </c:pt>
                      <c:pt idx="158">
                        <c:v>0.64326345040335542</c:v>
                      </c:pt>
                      <c:pt idx="159">
                        <c:v>0.64324529455644408</c:v>
                      </c:pt>
                      <c:pt idx="160">
                        <c:v>0.64267529549650737</c:v>
                      </c:pt>
                      <c:pt idx="161">
                        <c:v>0.64265714212622826</c:v>
                      </c:pt>
                      <c:pt idx="162">
                        <c:v>0.63442811716514746</c:v>
                      </c:pt>
                      <c:pt idx="163">
                        <c:v>0.63440996026879348</c:v>
                      </c:pt>
                      <c:pt idx="164">
                        <c:v>0.6341157858083919</c:v>
                      </c:pt>
                      <c:pt idx="165">
                        <c:v>0.63409762973264872</c:v>
                      </c:pt>
                      <c:pt idx="166">
                        <c:v>0.63352927688476357</c:v>
                      </c:pt>
                      <c:pt idx="167">
                        <c:v>0.63351112296918044</c:v>
                      </c:pt>
                      <c:pt idx="168">
                        <c:v>0.60969533128569497</c:v>
                      </c:pt>
                      <c:pt idx="169">
                        <c:v>0.60967717456575721</c:v>
                      </c:pt>
                      <c:pt idx="170">
                        <c:v>0.60962636186300057</c:v>
                      </c:pt>
                      <c:pt idx="171">
                        <c:v>0.60960820530403614</c:v>
                      </c:pt>
                      <c:pt idx="172">
                        <c:v>0.60904117423091375</c:v>
                      </c:pt>
                      <c:pt idx="173">
                        <c:v>0.60902301945843118</c:v>
                      </c:pt>
                      <c:pt idx="174">
                        <c:v>0.60054707885345193</c:v>
                      </c:pt>
                      <c:pt idx="175">
                        <c:v>0.60052892203788066</c:v>
                      </c:pt>
                      <c:pt idx="176">
                        <c:v>0.60047822430309539</c:v>
                      </c:pt>
                      <c:pt idx="177">
                        <c:v>0.60046006761707948</c:v>
                      </c:pt>
                      <c:pt idx="178">
                        <c:v>0.59989421729935555</c:v>
                      </c:pt>
                      <c:pt idx="179">
                        <c:v>0.59987606212484568</c:v>
                      </c:pt>
                      <c:pt idx="180">
                        <c:v>0.59324272389994726</c:v>
                      </c:pt>
                      <c:pt idx="181">
                        <c:v>0.5932245665270669</c:v>
                      </c:pt>
                      <c:pt idx="182">
                        <c:v>0.59293089808459898</c:v>
                      </c:pt>
                      <c:pt idx="183">
                        <c:v>0.59291274122167092</c:v>
                      </c:pt>
                      <c:pt idx="184">
                        <c:v>0.59234669448621657</c:v>
                      </c:pt>
                      <c:pt idx="185">
                        <c:v>0.59232853913681494</c:v>
                      </c:pt>
                      <c:pt idx="186">
                        <c:v>0.5906694537891588</c:v>
                      </c:pt>
                      <c:pt idx="187">
                        <c:v>0.59065129588599752</c:v>
                      </c:pt>
                      <c:pt idx="188">
                        <c:v>0.59060332497158796</c:v>
                      </c:pt>
                      <c:pt idx="189">
                        <c:v>0.59058516710901987</c:v>
                      </c:pt>
                      <c:pt idx="190">
                        <c:v>0.59004268789721381</c:v>
                      </c:pt>
                      <c:pt idx="191">
                        <c:v>0.59002453075838746</c:v>
                      </c:pt>
                      <c:pt idx="192">
                        <c:v>0.58449454724779348</c:v>
                      </c:pt>
                      <c:pt idx="193">
                        <c:v>0.58447638944768376</c:v>
                      </c:pt>
                      <c:pt idx="194">
                        <c:v>0.58442842637074177</c:v>
                      </c:pt>
                      <c:pt idx="195">
                        <c:v>0.5844102685984377</c:v>
                      </c:pt>
                      <c:pt idx="196">
                        <c:v>0.58386798525036909</c:v>
                      </c:pt>
                      <c:pt idx="197">
                        <c:v>0.58385146296986823</c:v>
                      </c:pt>
                      <c:pt idx="198">
                        <c:v>0.58384982808883845</c:v>
                      </c:pt>
                      <c:pt idx="199">
                        <c:v>0.58383330591793181</c:v>
                      </c:pt>
                      <c:pt idx="200">
                        <c:v>0.58378265698256504</c:v>
                      </c:pt>
                      <c:pt idx="201">
                        <c:v>0.58376450003133618</c:v>
                      </c:pt>
                      <c:pt idx="202">
                        <c:v>0.58319944004744062</c:v>
                      </c:pt>
                      <c:pt idx="203">
                        <c:v>0.58318128434890282</c:v>
                      </c:pt>
                      <c:pt idx="204">
                        <c:v>0.58152061509354647</c:v>
                      </c:pt>
                      <c:pt idx="205">
                        <c:v>0.58150245738940576</c:v>
                      </c:pt>
                      <c:pt idx="206">
                        <c:v>0.581454532410137</c:v>
                      </c:pt>
                      <c:pt idx="207">
                        <c:v>0.58143637471935605</c:v>
                      </c:pt>
                      <c:pt idx="208">
                        <c:v>0.58089447309593956</c:v>
                      </c:pt>
                      <c:pt idx="209">
                        <c:v>0.58087631589172706</c:v>
                      </c:pt>
                      <c:pt idx="210">
                        <c:v>0.57510381185910819</c:v>
                      </c:pt>
                      <c:pt idx="211">
                        <c:v>0.57508565431957437</c:v>
                      </c:pt>
                      <c:pt idx="212">
                        <c:v>0.57479268069696332</c:v>
                      </c:pt>
                      <c:pt idx="213">
                        <c:v>0.57477452340075597</c:v>
                      </c:pt>
                      <c:pt idx="214">
                        <c:v>0.57421031755546381</c:v>
                      </c:pt>
                      <c:pt idx="215">
                        <c:v>0.57419216125597128</c:v>
                      </c:pt>
                      <c:pt idx="216">
                        <c:v>0.55936175750173012</c:v>
                      </c:pt>
                      <c:pt idx="217">
                        <c:v>0.55934360027545316</c:v>
                      </c:pt>
                      <c:pt idx="218">
                        <c:v>0.55929297470632644</c:v>
                      </c:pt>
                      <c:pt idx="219">
                        <c:v>0.55927481754718866</c:v>
                      </c:pt>
                      <c:pt idx="220">
                        <c:v>0.55871049092206093</c:v>
                      </c:pt>
                      <c:pt idx="221">
                        <c:v>0.55869233471550006</c:v>
                      </c:pt>
                      <c:pt idx="222">
                        <c:v>0.55061420184126408</c:v>
                      </c:pt>
                      <c:pt idx="223">
                        <c:v>0.55059604437877163</c:v>
                      </c:pt>
                      <c:pt idx="224">
                        <c:v>0.55030294440792671</c:v>
                      </c:pt>
                      <c:pt idx="225">
                        <c:v>0.55028478704489581</c:v>
                      </c:pt>
                      <c:pt idx="226">
                        <c:v>0.55021327741530301</c:v>
                      </c:pt>
                      <c:pt idx="227">
                        <c:v>0.55019512020522165</c:v>
                      </c:pt>
                      <c:pt idx="228">
                        <c:v>0.5501445424927045</c:v>
                      </c:pt>
                      <c:pt idx="229">
                        <c:v>0.55012638532186409</c:v>
                      </c:pt>
                      <c:pt idx="230">
                        <c:v>0.54972107369842871</c:v>
                      </c:pt>
                      <c:pt idx="231">
                        <c:v>0.54970291704423402</c:v>
                      </c:pt>
                      <c:pt idx="232">
                        <c:v>0.54956265403825955</c:v>
                      </c:pt>
                      <c:pt idx="233">
                        <c:v>0.54954449757980761</c:v>
                      </c:pt>
                      <c:pt idx="234">
                        <c:v>0.54146562366331641</c:v>
                      </c:pt>
                      <c:pt idx="235">
                        <c:v>0.54144746637847807</c:v>
                      </c:pt>
                      <c:pt idx="236">
                        <c:v>0.54115446502299347</c:v>
                      </c:pt>
                      <c:pt idx="237">
                        <c:v>0.54113630771406251</c:v>
                      </c:pt>
                      <c:pt idx="238">
                        <c:v>0.54057303797675649</c:v>
                      </c:pt>
                      <c:pt idx="239">
                        <c:v>0.54055488114116368</c:v>
                      </c:pt>
                      <c:pt idx="240">
                        <c:v>0.52976098157134277</c:v>
                      </c:pt>
                      <c:pt idx="241">
                        <c:v>0.52974282430179565</c:v>
                      </c:pt>
                      <c:pt idx="242">
                        <c:v>0.52944958960086808</c:v>
                      </c:pt>
                      <c:pt idx="243">
                        <c:v>0.52943143230156442</c:v>
                      </c:pt>
                      <c:pt idx="244">
                        <c:v>0.52886806990334612</c:v>
                      </c:pt>
                      <c:pt idx="245">
                        <c:v>0.52884991306160789</c:v>
                      </c:pt>
                      <c:pt idx="246">
                        <c:v>0.52036987598850382</c:v>
                      </c:pt>
                      <c:pt idx="247">
                        <c:v>0.52035171878047148</c:v>
                      </c:pt>
                      <c:pt idx="248">
                        <c:v>0.5203011410220949</c:v>
                      </c:pt>
                      <c:pt idx="249">
                        <c:v>0.52028298379698734</c:v>
                      </c:pt>
                      <c:pt idx="250">
                        <c:v>0.51971987213100468</c:v>
                      </c:pt>
                      <c:pt idx="251">
                        <c:v>0.51970171513305252</c:v>
                      </c:pt>
                      <c:pt idx="252">
                        <c:v>0.49588030518927556</c:v>
                      </c:pt>
                      <c:pt idx="253">
                        <c:v>0.49586214814049157</c:v>
                      </c:pt>
                      <c:pt idx="254">
                        <c:v>0.49581151579685478</c:v>
                      </c:pt>
                      <c:pt idx="255">
                        <c:v>0.49579335869974833</c:v>
                      </c:pt>
                      <c:pt idx="256">
                        <c:v>0.49523029295590637</c:v>
                      </c:pt>
                      <c:pt idx="257">
                        <c:v>0.49521213582013812</c:v>
                      </c:pt>
                      <c:pt idx="258">
                        <c:v>0.49493167411181987</c:v>
                      </c:pt>
                      <c:pt idx="259">
                        <c:v>0.49491351710268439</c:v>
                      </c:pt>
                      <c:pt idx="260">
                        <c:v>0.49486288098968645</c:v>
                      </c:pt>
                      <c:pt idx="261">
                        <c:v>0.49484472392580275</c:v>
                      </c:pt>
                      <c:pt idx="262">
                        <c:v>0.4942816446222339</c:v>
                      </c:pt>
                      <c:pt idx="263">
                        <c:v>0.49426348746542031</c:v>
                      </c:pt>
                      <c:pt idx="264">
                        <c:v>0.48673203551787625</c:v>
                      </c:pt>
                      <c:pt idx="265">
                        <c:v>0.4867138786401688</c:v>
                      </c:pt>
                      <c:pt idx="266">
                        <c:v>0.48666321176860916</c:v>
                      </c:pt>
                      <c:pt idx="267">
                        <c:v>0.48664505481545961</c:v>
                      </c:pt>
                      <c:pt idx="268">
                        <c:v>0.48608188291200477</c:v>
                      </c:pt>
                      <c:pt idx="269">
                        <c:v>0.48606372569168399</c:v>
                      </c:pt>
                      <c:pt idx="270">
                        <c:v>0.48578343240821881</c:v>
                      </c:pt>
                      <c:pt idx="271">
                        <c:v>0.48576527558602189</c:v>
                      </c:pt>
                      <c:pt idx="272">
                        <c:v>0.4857146013417285</c:v>
                      </c:pt>
                      <c:pt idx="273">
                        <c:v>0.48569644443763677</c:v>
                      </c:pt>
                      <c:pt idx="274">
                        <c:v>0.48513322867472969</c:v>
                      </c:pt>
                      <c:pt idx="275">
                        <c:v>0.48511507144903798</c:v>
                      </c:pt>
                      <c:pt idx="276">
                        <c:v>0.45736302132001122</c:v>
                      </c:pt>
                      <c:pt idx="277">
                        <c:v>0.45734486493170556</c:v>
                      </c:pt>
                      <c:pt idx="278">
                        <c:v>0.45729407316160431</c:v>
                      </c:pt>
                      <c:pt idx="279">
                        <c:v>0.45727591665358219</c:v>
                      </c:pt>
                      <c:pt idx="280">
                        <c:v>0.45671230351244196</c:v>
                      </c:pt>
                      <c:pt idx="281">
                        <c:v>0.45669414637033001</c:v>
                      </c:pt>
                      <c:pt idx="282">
                        <c:v>0.45078926191210561</c:v>
                      </c:pt>
                      <c:pt idx="283">
                        <c:v>0.45077110616714267</c:v>
                      </c:pt>
                      <c:pt idx="284">
                        <c:v>0.45047643660497677</c:v>
                      </c:pt>
                      <c:pt idx="285">
                        <c:v>0.45045828018476958</c:v>
                      </c:pt>
                      <c:pt idx="286">
                        <c:v>0.44989448258173381</c:v>
                      </c:pt>
                      <c:pt idx="287">
                        <c:v>0.44987632542469158</c:v>
                      </c:pt>
                      <c:pt idx="288">
                        <c:v>0.44797151550525216</c:v>
                      </c:pt>
                      <c:pt idx="289">
                        <c:v>0.44795335891265609</c:v>
                      </c:pt>
                      <c:pt idx="290">
                        <c:v>0.44765694902045755</c:v>
                      </c:pt>
                      <c:pt idx="291">
                        <c:v>0.44763879198255407</c:v>
                      </c:pt>
                      <c:pt idx="292">
                        <c:v>0.4470563005015869</c:v>
                      </c:pt>
                      <c:pt idx="293">
                        <c:v>0.44703814316762047</c:v>
                      </c:pt>
                      <c:pt idx="294">
                        <c:v>0.4445989942825157</c:v>
                      </c:pt>
                      <c:pt idx="295">
                        <c:v>0.44458083813835697</c:v>
                      </c:pt>
                      <c:pt idx="296">
                        <c:v>0.44452997294915192</c:v>
                      </c:pt>
                      <c:pt idx="297">
                        <c:v>0.4445118166625292</c:v>
                      </c:pt>
                      <c:pt idx="298">
                        <c:v>0.44394785446257823</c:v>
                      </c:pt>
                      <c:pt idx="299">
                        <c:v>0.44392969735524801</c:v>
                      </c:pt>
                      <c:pt idx="300">
                        <c:v>0.44164191848637269</c:v>
                      </c:pt>
                      <c:pt idx="301">
                        <c:v>0.44162376313421053</c:v>
                      </c:pt>
                      <c:pt idx="302">
                        <c:v>0.44132862718409377</c:v>
                      </c:pt>
                      <c:pt idx="303">
                        <c:v>0.44131047102454973</c:v>
                      </c:pt>
                      <c:pt idx="304">
                        <c:v>0.44074606582442305</c:v>
                      </c:pt>
                      <c:pt idx="305">
                        <c:v>0.44072790868757339</c:v>
                      </c:pt>
                      <c:pt idx="306">
                        <c:v>0.43520739167611217</c:v>
                      </c:pt>
                      <c:pt idx="307">
                        <c:v>0.43518923527422348</c:v>
                      </c:pt>
                      <c:pt idx="308">
                        <c:v>0.43489258080060539</c:v>
                      </c:pt>
                      <c:pt idx="309">
                        <c:v>0.43487442384997399</c:v>
                      </c:pt>
                      <c:pt idx="310">
                        <c:v>0.43429186224045158</c:v>
                      </c:pt>
                      <c:pt idx="311">
                        <c:v>0.43427370480578259</c:v>
                      </c:pt>
                      <c:pt idx="312">
                        <c:v>0.42348222651236916</c:v>
                      </c:pt>
                      <c:pt idx="313">
                        <c:v>0.42346407033362549</c:v>
                      </c:pt>
                      <c:pt idx="314">
                        <c:v>0.42316731978710004</c:v>
                      </c:pt>
                      <c:pt idx="315">
                        <c:v>0.42314916300483246</c:v>
                      </c:pt>
                      <c:pt idx="316">
                        <c:v>0.42256679434309208</c:v>
                      </c:pt>
                      <c:pt idx="317">
                        <c:v>0.42254863698343981</c:v>
                      </c:pt>
                      <c:pt idx="318">
                        <c:v>0.41433455472220787</c:v>
                      </c:pt>
                      <c:pt idx="319">
                        <c:v>0.41431639880769117</c:v>
                      </c:pt>
                      <c:pt idx="320">
                        <c:v>0.41401916523536958</c:v>
                      </c:pt>
                      <c:pt idx="321">
                        <c:v>0.41400100857936173</c:v>
                      </c:pt>
                      <c:pt idx="322">
                        <c:v>0.41341800600529266</c:v>
                      </c:pt>
                      <c:pt idx="323">
                        <c:v>0.41339984851793837</c:v>
                      </c:pt>
                      <c:pt idx="324">
                        <c:v>0.39630221093343454</c:v>
                      </c:pt>
                      <c:pt idx="325">
                        <c:v>0.39628405687944535</c:v>
                      </c:pt>
                      <c:pt idx="326">
                        <c:v>0.39598729995011683</c:v>
                      </c:pt>
                      <c:pt idx="327">
                        <c:v>0.39596914474346745</c:v>
                      </c:pt>
                      <c:pt idx="328">
                        <c:v>0.39540310935875278</c:v>
                      </c:pt>
                      <c:pt idx="329">
                        <c:v>0.39538495257932321</c:v>
                      </c:pt>
                      <c:pt idx="330">
                        <c:v>0.38691000472703446</c:v>
                      </c:pt>
                      <c:pt idx="331">
                        <c:v>0.38689185019513134</c:v>
                      </c:pt>
                      <c:pt idx="332">
                        <c:v>0.38684044045550353</c:v>
                      </c:pt>
                      <c:pt idx="333">
                        <c:v>0.3868222856536071</c:v>
                      </c:pt>
                      <c:pt idx="334">
                        <c:v>0.38625502307365467</c:v>
                      </c:pt>
                      <c:pt idx="335">
                        <c:v>0.38623686642013316</c:v>
                      </c:pt>
                      <c:pt idx="336">
                        <c:v>0.361381118097162</c:v>
                      </c:pt>
                      <c:pt idx="337">
                        <c:v>0.3613629618394576</c:v>
                      </c:pt>
                      <c:pt idx="338">
                        <c:v>0.36106410589385374</c:v>
                      </c:pt>
                      <c:pt idx="339">
                        <c:v>0.3610459487870829</c:v>
                      </c:pt>
                      <c:pt idx="340">
                        <c:v>0.36044646838416461</c:v>
                      </c:pt>
                      <c:pt idx="341">
                        <c:v>0.36042831033238293</c:v>
                      </c:pt>
                      <c:pt idx="342">
                        <c:v>0.35223347148177003</c:v>
                      </c:pt>
                      <c:pt idx="343">
                        <c:v>0.35221531544092449</c:v>
                      </c:pt>
                      <c:pt idx="344">
                        <c:v>0.35191571834653884</c:v>
                      </c:pt>
                      <c:pt idx="345">
                        <c:v>0.35189756129255589</c:v>
                      </c:pt>
                      <c:pt idx="346">
                        <c:v>0.35129699149883226</c:v>
                      </c:pt>
                      <c:pt idx="347">
                        <c:v>0.35127883320095293</c:v>
                      </c:pt>
                      <c:pt idx="348">
                        <c:v>0.32774435127670853</c:v>
                      </c:pt>
                      <c:pt idx="349">
                        <c:v>0.32772619590641738</c:v>
                      </c:pt>
                      <c:pt idx="350">
                        <c:v>0.32742609585328103</c:v>
                      </c:pt>
                      <c:pt idx="351">
                        <c:v>0.32740793925053752</c:v>
                      </c:pt>
                      <c:pt idx="352">
                        <c:v>0.32680745201562361</c:v>
                      </c:pt>
                      <c:pt idx="353">
                        <c:v>0.32678929381535227</c:v>
                      </c:pt>
                      <c:pt idx="354">
                        <c:v>0.32366301620429622</c:v>
                      </c:pt>
                      <c:pt idx="355">
                        <c:v>0.32364486359364392</c:v>
                      </c:pt>
                      <c:pt idx="356">
                        <c:v>0.32334380046171241</c:v>
                      </c:pt>
                      <c:pt idx="357">
                        <c:v>0.32332564616241838</c:v>
                      </c:pt>
                      <c:pt idx="358">
                        <c:v>0.32273869834200758</c:v>
                      </c:pt>
                      <c:pt idx="359">
                        <c:v>0.32272054159681712</c:v>
                      </c:pt>
                      <c:pt idx="360">
                        <c:v>0.31835215785676552</c:v>
                      </c:pt>
                      <c:pt idx="361">
                        <c:v>0.31833400171772702</c:v>
                      </c:pt>
                      <c:pt idx="362">
                        <c:v>0.31827817629942873</c:v>
                      </c:pt>
                      <c:pt idx="363">
                        <c:v>0.31826001985485342</c:v>
                      </c:pt>
                      <c:pt idx="364">
                        <c:v>0.31765794423187771</c:v>
                      </c:pt>
                      <c:pt idx="365">
                        <c:v>0.31763978584033065</c:v>
                      </c:pt>
                      <c:pt idx="366">
                        <c:v>0.3174895332979899</c:v>
                      </c:pt>
                      <c:pt idx="367">
                        <c:v>0.31747138099692845</c:v>
                      </c:pt>
                      <c:pt idx="368">
                        <c:v>0.31716976352677351</c:v>
                      </c:pt>
                      <c:pt idx="369">
                        <c:v>0.31715160943014614</c:v>
                      </c:pt>
                      <c:pt idx="370">
                        <c:v>0.31656387257170004</c:v>
                      </c:pt>
                      <c:pt idx="371">
                        <c:v>0.31654571584648405</c:v>
                      </c:pt>
                      <c:pt idx="372">
                        <c:v>0.31451797322998604</c:v>
                      </c:pt>
                      <c:pt idx="373">
                        <c:v>0.3144998213131997</c:v>
                      </c:pt>
                      <c:pt idx="374">
                        <c:v>0.31419749387312296</c:v>
                      </c:pt>
                      <c:pt idx="375">
                        <c:v>0.31417934005198001</c:v>
                      </c:pt>
                      <c:pt idx="376">
                        <c:v>0.3135903724689949</c:v>
                      </c:pt>
                      <c:pt idx="377">
                        <c:v>0.31357221582158001</c:v>
                      </c:pt>
                      <c:pt idx="378">
                        <c:v>0.31104957918164089</c:v>
                      </c:pt>
                      <c:pt idx="379">
                        <c:v>0.31103142452441029</c:v>
                      </c:pt>
                      <c:pt idx="380">
                        <c:v>0.31073067477163169</c:v>
                      </c:pt>
                      <c:pt idx="381">
                        <c:v>0.3107125186838039</c:v>
                      </c:pt>
                      <c:pt idx="382">
                        <c:v>0.31011154960709292</c:v>
                      </c:pt>
                      <c:pt idx="383">
                        <c:v>0.3100933915979886</c:v>
                      </c:pt>
                      <c:pt idx="384">
                        <c:v>0.30809629054809645</c:v>
                      </c:pt>
                      <c:pt idx="385">
                        <c:v>0.30807813740187229</c:v>
                      </c:pt>
                      <c:pt idx="386">
                        <c:v>0.30802375240522523</c:v>
                      </c:pt>
                      <c:pt idx="387">
                        <c:v>0.30800559882759648</c:v>
                      </c:pt>
                      <c:pt idx="388">
                        <c:v>0.3074157157661217</c:v>
                      </c:pt>
                      <c:pt idx="389">
                        <c:v>0.30739755916370581</c:v>
                      </c:pt>
                      <c:pt idx="390">
                        <c:v>0.30165710007167745</c:v>
                      </c:pt>
                      <c:pt idx="391">
                        <c:v>0.30163894455607315</c:v>
                      </c:pt>
                      <c:pt idx="392">
                        <c:v>0.30158295826671833</c:v>
                      </c:pt>
                      <c:pt idx="393">
                        <c:v>0.30156480239708933</c:v>
                      </c:pt>
                      <c:pt idx="394">
                        <c:v>0.30096198566067678</c:v>
                      </c:pt>
                      <c:pt idx="395">
                        <c:v>0.30094382748785603</c:v>
                      </c:pt>
                      <c:pt idx="396">
                        <c:v>0.28360898870087475</c:v>
                      </c:pt>
                      <c:pt idx="397">
                        <c:v>0.28359083691326653</c:v>
                      </c:pt>
                      <c:pt idx="398">
                        <c:v>0.28353612706911868</c:v>
                      </c:pt>
                      <c:pt idx="399">
                        <c:v>0.28351797477064161</c:v>
                      </c:pt>
                      <c:pt idx="400">
                        <c:v>0.28292626175124214</c:v>
                      </c:pt>
                      <c:pt idx="401">
                        <c:v>0.28290810584194331</c:v>
                      </c:pt>
                      <c:pt idx="402">
                        <c:v>0.27716814384930499</c:v>
                      </c:pt>
                      <c:pt idx="403">
                        <c:v>0.27714998926836804</c:v>
                      </c:pt>
                      <c:pt idx="404">
                        <c:v>0.27709381468555261</c:v>
                      </c:pt>
                      <c:pt idx="405">
                        <c:v>0.27707565968034648</c:v>
                      </c:pt>
                      <c:pt idx="406">
                        <c:v>0.27647226496962113</c:v>
                      </c:pt>
                      <c:pt idx="407">
                        <c:v>0.27645410716710034</c:v>
                      </c:pt>
                      <c:pt idx="408">
                        <c:v>0.27446477991165708</c:v>
                      </c:pt>
                      <c:pt idx="409">
                        <c:v>0.2744466289576275</c:v>
                      </c:pt>
                      <c:pt idx="410">
                        <c:v>0.27439153797300414</c:v>
                      </c:pt>
                      <c:pt idx="411">
                        <c:v>0.2743733864444351</c:v>
                      </c:pt>
                      <c:pt idx="412">
                        <c:v>0.27377881964239936</c:v>
                      </c:pt>
                      <c:pt idx="413">
                        <c:v>0.27376066400233895</c:v>
                      </c:pt>
                      <c:pt idx="414">
                        <c:v>0.26802166433131386</c:v>
                      </c:pt>
                      <c:pt idx="415">
                        <c:v>0.26800351020661434</c:v>
                      </c:pt>
                      <c:pt idx="416">
                        <c:v>0.26794699005526634</c:v>
                      </c:pt>
                      <c:pt idx="417">
                        <c:v>0.26792883544446594</c:v>
                      </c:pt>
                      <c:pt idx="418">
                        <c:v>0.26732292714973127</c:v>
                      </c:pt>
                      <c:pt idx="419">
                        <c:v>0.26730476926282815</c:v>
                      </c:pt>
                      <c:pt idx="420">
                        <c:v>0.26275850366808301</c:v>
                      </c:pt>
                      <c:pt idx="421">
                        <c:v>0.26274035297337389</c:v>
                      </c:pt>
                      <c:pt idx="422">
                        <c:v>0.26268528551268466</c:v>
                      </c:pt>
                      <c:pt idx="423">
                        <c:v>0.26266713422165472</c:v>
                      </c:pt>
                      <c:pt idx="424">
                        <c:v>0.2620732815917311</c:v>
                      </c:pt>
                      <c:pt idx="425">
                        <c:v>0.26205512606197484</c:v>
                      </c:pt>
                      <c:pt idx="426">
                        <c:v>0.25336445520984968</c:v>
                      </c:pt>
                      <c:pt idx="427">
                        <c:v>0.25334630331577668</c:v>
                      </c:pt>
                      <c:pt idx="428">
                        <c:v>0.25304095321026776</c:v>
                      </c:pt>
                      <c:pt idx="429">
                        <c:v>0.25302279881588774</c:v>
                      </c:pt>
                      <c:pt idx="430">
                        <c:v>0.2524161305642148</c:v>
                      </c:pt>
                      <c:pt idx="431">
                        <c:v>0.25239797249478535</c:v>
                      </c:pt>
                      <c:pt idx="432">
                        <c:v>0.22887786489330914</c:v>
                      </c:pt>
                      <c:pt idx="433">
                        <c:v>0.22885971491445142</c:v>
                      </c:pt>
                      <c:pt idx="434">
                        <c:v>0.22855265577569367</c:v>
                      </c:pt>
                      <c:pt idx="435">
                        <c:v>0.22853450278329149</c:v>
                      </c:pt>
                      <c:pt idx="436">
                        <c:v>0.22793071494324729</c:v>
                      </c:pt>
                      <c:pt idx="437">
                        <c:v>0.22792632484647521</c:v>
                      </c:pt>
                      <c:pt idx="438">
                        <c:v>0.2279125654224603</c:v>
                      </c:pt>
                      <c:pt idx="439">
                        <c:v>0.22790816741124456</c:v>
                      </c:pt>
                      <c:pt idx="440">
                        <c:v>0.22760492065813515</c:v>
                      </c:pt>
                      <c:pt idx="441">
                        <c:v>0.22758676803898378</c:v>
                      </c:pt>
                      <c:pt idx="442">
                        <c:v>0.22697751248080705</c:v>
                      </c:pt>
                      <c:pt idx="443">
                        <c:v>0.22695935526215941</c:v>
                      </c:pt>
                      <c:pt idx="444">
                        <c:v>0.21973521927515535</c:v>
                      </c:pt>
                      <c:pt idx="445">
                        <c:v>0.21971707049029973</c:v>
                      </c:pt>
                      <c:pt idx="446">
                        <c:v>0.21940769915248901</c:v>
                      </c:pt>
                      <c:pt idx="447">
                        <c:v>0.21938954693161722</c:v>
                      </c:pt>
                      <c:pt idx="448">
                        <c:v>0.21877759096924726</c:v>
                      </c:pt>
                      <c:pt idx="449">
                        <c:v>0.21875943358427302</c:v>
                      </c:pt>
                      <c:pt idx="450">
                        <c:v>0.21853611592231975</c:v>
                      </c:pt>
                      <c:pt idx="451">
                        <c:v>0.21851796490368569</c:v>
                      </c:pt>
                      <c:pt idx="452">
                        <c:v>0.2184602665043924</c:v>
                      </c:pt>
                      <c:pt idx="453">
                        <c:v>0.21844211471422559</c:v>
                      </c:pt>
                      <c:pt idx="454">
                        <c:v>0.2178289899368297</c:v>
                      </c:pt>
                      <c:pt idx="455">
                        <c:v>0.21781083281038632</c:v>
                      </c:pt>
                      <c:pt idx="456">
                        <c:v>0.19037446766358992</c:v>
                      </c:pt>
                      <c:pt idx="457">
                        <c:v>0.19035632359163676</c:v>
                      </c:pt>
                      <c:pt idx="458">
                        <c:v>0.19004308177041476</c:v>
                      </c:pt>
                      <c:pt idx="459">
                        <c:v>0.19002493320670266</c:v>
                      </c:pt>
                      <c:pt idx="460">
                        <c:v>0.18940833167944038</c:v>
                      </c:pt>
                      <c:pt idx="461">
                        <c:v>0.18939017635106078</c:v>
                      </c:pt>
                      <c:pt idx="462">
                        <c:v>0.18097831666507122</c:v>
                      </c:pt>
                      <c:pt idx="463">
                        <c:v>0.18096017075796797</c:v>
                      </c:pt>
                      <c:pt idx="464">
                        <c:v>0.18090106259563382</c:v>
                      </c:pt>
                      <c:pt idx="465">
                        <c:v>0.180882915556804</c:v>
                      </c:pt>
                      <c:pt idx="466">
                        <c:v>0.18026084334767895</c:v>
                      </c:pt>
                      <c:pt idx="467">
                        <c:v>0.18024268841406418</c:v>
                      </c:pt>
                      <c:pt idx="468">
                        <c:v>0.17735925055350435</c:v>
                      </c:pt>
                      <c:pt idx="469">
                        <c:v>0.17734110461886746</c:v>
                      </c:pt>
                      <c:pt idx="470">
                        <c:v>0.17728221682897438</c:v>
                      </c:pt>
                      <c:pt idx="471">
                        <c:v>0.17726406976987516</c:v>
                      </c:pt>
                      <c:pt idx="472">
                        <c:v>0.17664421978717743</c:v>
                      </c:pt>
                      <c:pt idx="473">
                        <c:v>0.17662606496225353</c:v>
                      </c:pt>
                      <c:pt idx="474">
                        <c:v>0.16821937181458349</c:v>
                      </c:pt>
                      <c:pt idx="475">
                        <c:v>0.16820122793355094</c:v>
                      </c:pt>
                      <c:pt idx="476">
                        <c:v>0.16814149691661107</c:v>
                      </c:pt>
                      <c:pt idx="477">
                        <c:v>0.16812335173181425</c:v>
                      </c:pt>
                      <c:pt idx="478">
                        <c:v>0.16749729825733298</c:v>
                      </c:pt>
                      <c:pt idx="479">
                        <c:v>0.16747914396719979</c:v>
                      </c:pt>
                      <c:pt idx="480">
                        <c:v>0.15649595770008409</c:v>
                      </c:pt>
                      <c:pt idx="481">
                        <c:v>0.15647781621649515</c:v>
                      </c:pt>
                      <c:pt idx="482">
                        <c:v>0.15641774995858651</c:v>
                      </c:pt>
                      <c:pt idx="483">
                        <c:v>0.15639960702765243</c:v>
                      </c:pt>
                      <c:pt idx="484">
                        <c:v>0.15577208939763945</c:v>
                      </c:pt>
                      <c:pt idx="485">
                        <c:v>0.15575393642954602</c:v>
                      </c:pt>
                      <c:pt idx="486">
                        <c:v>0.14735931160974347</c:v>
                      </c:pt>
                      <c:pt idx="487">
                        <c:v>0.14734117317625545</c:v>
                      </c:pt>
                      <c:pt idx="488">
                        <c:v>0.14728004191801977</c:v>
                      </c:pt>
                      <c:pt idx="489">
                        <c:v>0.14726190178778936</c:v>
                      </c:pt>
                      <c:pt idx="490">
                        <c:v>0.1466265606304207</c:v>
                      </c:pt>
                      <c:pt idx="491">
                        <c:v>0.14660840861234314</c:v>
                      </c:pt>
                      <c:pt idx="492">
                        <c:v>9.4398830698446318E-2</c:v>
                      </c:pt>
                      <c:pt idx="493">
                        <c:v>9.4380696225118285E-2</c:v>
                      </c:pt>
                      <c:pt idx="494">
                        <c:v>9.4316120085006699E-2</c:v>
                      </c:pt>
                      <c:pt idx="495">
                        <c:v>9.4297982710486686E-2</c:v>
                      </c:pt>
                      <c:pt idx="496">
                        <c:v>9.3646802579477564E-2</c:v>
                      </c:pt>
                      <c:pt idx="497">
                        <c:v>9.3628646961104442E-2</c:v>
                      </c:pt>
                      <c:pt idx="498">
                        <c:v>8.5268903535511656E-2</c:v>
                      </c:pt>
                      <c:pt idx="499">
                        <c:v>8.5250776307962906E-2</c:v>
                      </c:pt>
                      <c:pt idx="500">
                        <c:v>8.518401676427706E-2</c:v>
                      </c:pt>
                      <c:pt idx="501">
                        <c:v>8.5165885819922973E-2</c:v>
                      </c:pt>
                      <c:pt idx="502">
                        <c:v>8.449974302037698E-2</c:v>
                      </c:pt>
                      <c:pt idx="503">
                        <c:v>8.4481588268021629E-2</c:v>
                      </c:pt>
                      <c:pt idx="504">
                        <c:v>6.0809255731803069E-2</c:v>
                      </c:pt>
                      <c:pt idx="505">
                        <c:v>6.0509133406864417E-2</c:v>
                      </c:pt>
                      <c:pt idx="506">
                        <c:v>6.0173115111083315E-2</c:v>
                      </c:pt>
                      <c:pt idx="507">
                        <c:v>6.0154973463984844E-2</c:v>
                      </c:pt>
                      <c:pt idx="508">
                        <c:v>5.9512621677387544E-2</c:v>
                      </c:pt>
                      <c:pt idx="509">
                        <c:v>5.9494459684712744E-2</c:v>
                      </c:pt>
                      <c:pt idx="510">
                        <c:v>5.1409404443233608E-2</c:v>
                      </c:pt>
                      <c:pt idx="511">
                        <c:v>5.1391301756440112E-2</c:v>
                      </c:pt>
                      <c:pt idx="512">
                        <c:v>5.1039052390123775E-2</c:v>
                      </c:pt>
                      <c:pt idx="513">
                        <c:v>5.1020919645608211E-2</c:v>
                      </c:pt>
                      <c:pt idx="514">
                        <c:v>5.0357836209212352E-2</c:v>
                      </c:pt>
                      <c:pt idx="515">
                        <c:v>5.0339671354003149E-2</c:v>
                      </c:pt>
                      <c:pt idx="516">
                        <c:v>4.4162617665616515E-2</c:v>
                      </c:pt>
                      <c:pt idx="517">
                        <c:v>4.4144563543510908E-2</c:v>
                      </c:pt>
                      <c:pt idx="518">
                        <c:v>4.4066597010034771E-2</c:v>
                      </c:pt>
                      <c:pt idx="519">
                        <c:v>4.4048531116885906E-2</c:v>
                      </c:pt>
                      <c:pt idx="520">
                        <c:v>4.3321233775395949E-2</c:v>
                      </c:pt>
                      <c:pt idx="521">
                        <c:v>4.3303095422625712E-2</c:v>
                      </c:pt>
                      <c:pt idx="522">
                        <c:v>3.4768220650419769E-2</c:v>
                      </c:pt>
                      <c:pt idx="523">
                        <c:v>3.4750179956212011E-2</c:v>
                      </c:pt>
                      <c:pt idx="524">
                        <c:v>3.4366452255682231E-2</c:v>
                      </c:pt>
                      <c:pt idx="525">
                        <c:v>3.4348350675801352E-2</c:v>
                      </c:pt>
                      <c:pt idx="526">
                        <c:v>3.3661171121649368E-2</c:v>
                      </c:pt>
                      <c:pt idx="527">
                        <c:v>3.3643008207942839E-2</c:v>
                      </c:pt>
                      <c:pt idx="528">
                        <c:v>1.0631408515232987E-2</c:v>
                      </c:pt>
                      <c:pt idx="529">
                        <c:v>1.0614264400109196E-2</c:v>
                      </c:pt>
                      <c:pt idx="530">
                        <c:v>1.0027145784634236E-2</c:v>
                      </c:pt>
                      <c:pt idx="531">
                        <c:v>1.0009480920938478E-2</c:v>
                      </c:pt>
                      <c:pt idx="532">
                        <c:v>9.1802528031275886E-3</c:v>
                      </c:pt>
                      <c:pt idx="533">
                        <c:v>9.1621193717171031E-3</c:v>
                      </c:pt>
                      <c:pt idx="534">
                        <c:v>3.7598454777246024E-3</c:v>
                      </c:pt>
                      <c:pt idx="535">
                        <c:v>3.7555480108923561E-3</c:v>
                      </c:pt>
                      <c:pt idx="536">
                        <c:v>2.5345812128989603E-3</c:v>
                      </c:pt>
                      <c:pt idx="537">
                        <c:v>2.5302767790580465E-3</c:v>
                      </c:pt>
                      <c:pt idx="538">
                        <c:v>1.8194711322370833E-5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4BC-46AD-94C1-A051C1C6A88E}"/>
                  </c:ext>
                </c:extLst>
              </c15:ser>
            </c15:filteredLineSeries>
          </c:ext>
        </c:extLst>
      </c:lineChart>
      <c:catAx>
        <c:axId val="292512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507680"/>
        <c:crosses val="autoZero"/>
        <c:auto val="1"/>
        <c:lblAlgn val="ctr"/>
        <c:lblOffset val="100"/>
        <c:noMultiLvlLbl val="0"/>
      </c:catAx>
      <c:valAx>
        <c:axId val="2925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51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2058.0818415123913</c:v>
                </c:pt>
                <c:pt idx="1">
                  <c:v>2058.0902816938515</c:v>
                </c:pt>
                <c:pt idx="2">
                  <c:v>2058.5368415123912</c:v>
                </c:pt>
                <c:pt idx="3">
                  <c:v>2058.5452816938514</c:v>
                </c:pt>
                <c:pt idx="4">
                  <c:v>2061.9744297225729</c:v>
                </c:pt>
                <c:pt idx="5">
                  <c:v>2061.9828699040336</c:v>
                </c:pt>
                <c:pt idx="6">
                  <c:v>2062.381841512391</c:v>
                </c:pt>
                <c:pt idx="7">
                  <c:v>2062.3902816938516</c:v>
                </c:pt>
                <c:pt idx="8">
                  <c:v>2062.4294297225729</c:v>
                </c:pt>
                <c:pt idx="9">
                  <c:v>2062.4378699040335</c:v>
                </c:pt>
                <c:pt idx="10">
                  <c:v>2066.2744297225727</c:v>
                </c:pt>
                <c:pt idx="11">
                  <c:v>2066.2828699040333</c:v>
                </c:pt>
                <c:pt idx="12">
                  <c:v>2086.9812422804957</c:v>
                </c:pt>
                <c:pt idx="13">
                  <c:v>2086.9896824619559</c:v>
                </c:pt>
                <c:pt idx="14">
                  <c:v>2089.3184422804957</c:v>
                </c:pt>
                <c:pt idx="15">
                  <c:v>2089.3268824619558</c:v>
                </c:pt>
                <c:pt idx="16">
                  <c:v>2090.8738304906774</c:v>
                </c:pt>
                <c:pt idx="17">
                  <c:v>2090.8822706721376</c:v>
                </c:pt>
                <c:pt idx="18">
                  <c:v>2093.317242280496</c:v>
                </c:pt>
                <c:pt idx="19">
                  <c:v>2093.3256824619561</c:v>
                </c:pt>
                <c:pt idx="20">
                  <c:v>2093.2110304906778</c:v>
                </c:pt>
                <c:pt idx="21">
                  <c:v>2093.2194706721375</c:v>
                </c:pt>
                <c:pt idx="22">
                  <c:v>2097.2098304906776</c:v>
                </c:pt>
                <c:pt idx="23">
                  <c:v>2097.2182706721374</c:v>
                </c:pt>
                <c:pt idx="24">
                  <c:v>2123.9749443148407</c:v>
                </c:pt>
                <c:pt idx="25">
                  <c:v>2123.9833844963009</c:v>
                </c:pt>
                <c:pt idx="26">
                  <c:v>2124.4481443148406</c:v>
                </c:pt>
                <c:pt idx="27">
                  <c:v>2124.4565844963008</c:v>
                </c:pt>
                <c:pt idx="28">
                  <c:v>2126.8844247696593</c:v>
                </c:pt>
                <c:pt idx="29">
                  <c:v>2126.8928649511195</c:v>
                </c:pt>
                <c:pt idx="30">
                  <c:v>2127.3576247696592</c:v>
                </c:pt>
                <c:pt idx="31">
                  <c:v>2127.3660649511198</c:v>
                </c:pt>
                <c:pt idx="32">
                  <c:v>2127.8675325250224</c:v>
                </c:pt>
                <c:pt idx="33">
                  <c:v>2127.8759727064826</c:v>
                </c:pt>
                <c:pt idx="34">
                  <c:v>2128.4469443148405</c:v>
                </c:pt>
                <c:pt idx="35">
                  <c:v>2128.4553844963007</c:v>
                </c:pt>
                <c:pt idx="36">
                  <c:v>2128.3407325250223</c:v>
                </c:pt>
                <c:pt idx="37">
                  <c:v>2128.3491727064825</c:v>
                </c:pt>
                <c:pt idx="38">
                  <c:v>2131.3564247696595</c:v>
                </c:pt>
                <c:pt idx="39">
                  <c:v>2131.3648649511197</c:v>
                </c:pt>
                <c:pt idx="40">
                  <c:v>2132.3395325250222</c:v>
                </c:pt>
                <c:pt idx="41">
                  <c:v>2132.3479727064823</c:v>
                </c:pt>
                <c:pt idx="42">
                  <c:v>2132.641012979841</c:v>
                </c:pt>
                <c:pt idx="43">
                  <c:v>2132.6494531613002</c:v>
                </c:pt>
                <c:pt idx="44">
                  <c:v>2134.9964129798409</c:v>
                </c:pt>
                <c:pt idx="45">
                  <c:v>2135.0048531613006</c:v>
                </c:pt>
                <c:pt idx="46">
                  <c:v>2139.1490129798408</c:v>
                </c:pt>
                <c:pt idx="47">
                  <c:v>2139.1574531613005</c:v>
                </c:pt>
                <c:pt idx="48">
                  <c:v>2145.1926987046154</c:v>
                </c:pt>
                <c:pt idx="49">
                  <c:v>2145.2011388860756</c:v>
                </c:pt>
                <c:pt idx="50">
                  <c:v>2147.5480987046158</c:v>
                </c:pt>
                <c:pt idx="51">
                  <c:v>2147.5565388860755</c:v>
                </c:pt>
                <c:pt idx="52">
                  <c:v>2150.949286914798</c:v>
                </c:pt>
                <c:pt idx="53">
                  <c:v>2150.9577270962577</c:v>
                </c:pt>
                <c:pt idx="54">
                  <c:v>2151.7006987046157</c:v>
                </c:pt>
                <c:pt idx="55">
                  <c:v>2151.7091388860754</c:v>
                </c:pt>
                <c:pt idx="56">
                  <c:v>2151.4406869147979</c:v>
                </c:pt>
                <c:pt idx="57">
                  <c:v>2151.4491270962576</c:v>
                </c:pt>
                <c:pt idx="58">
                  <c:v>2155.5932869147978</c:v>
                </c:pt>
                <c:pt idx="59">
                  <c:v>2155.6017270962575</c:v>
                </c:pt>
                <c:pt idx="60">
                  <c:v>2155.7838255377642</c:v>
                </c:pt>
                <c:pt idx="61">
                  <c:v>2155.7922657192239</c:v>
                </c:pt>
                <c:pt idx="62">
                  <c:v>2158.1392255377641</c:v>
                </c:pt>
                <c:pt idx="63">
                  <c:v>2158.1476657192238</c:v>
                </c:pt>
                <c:pt idx="64">
                  <c:v>2161.5404137479463</c:v>
                </c:pt>
                <c:pt idx="65">
                  <c:v>2161.5488539294051</c:v>
                </c:pt>
                <c:pt idx="66">
                  <c:v>2162.291825537764</c:v>
                </c:pt>
                <c:pt idx="67">
                  <c:v>2162.3002657192242</c:v>
                </c:pt>
                <c:pt idx="68">
                  <c:v>2162.0318137479462</c:v>
                </c:pt>
                <c:pt idx="69">
                  <c:v>2162.040253929405</c:v>
                </c:pt>
                <c:pt idx="70">
                  <c:v>2166.1844137479461</c:v>
                </c:pt>
                <c:pt idx="71">
                  <c:v>2166.1928539294054</c:v>
                </c:pt>
                <c:pt idx="72">
                  <c:v>2174.0920994727203</c:v>
                </c:pt>
                <c:pt idx="73">
                  <c:v>2174.1005396541805</c:v>
                </c:pt>
                <c:pt idx="74">
                  <c:v>2174.3043326687307</c:v>
                </c:pt>
                <c:pt idx="75">
                  <c:v>2174.3127728501913</c:v>
                </c:pt>
                <c:pt idx="76">
                  <c:v>2174.5834994727202</c:v>
                </c:pt>
                <c:pt idx="77">
                  <c:v>2174.5919396541804</c:v>
                </c:pt>
                <c:pt idx="78">
                  <c:v>2174.7957326687306</c:v>
                </c:pt>
                <c:pt idx="79">
                  <c:v>2174.8041728501912</c:v>
                </c:pt>
                <c:pt idx="80">
                  <c:v>2177.9846876829019</c:v>
                </c:pt>
                <c:pt idx="81">
                  <c:v>2177.9931278643621</c:v>
                </c:pt>
                <c:pt idx="82">
                  <c:v>2178.7360994727201</c:v>
                </c:pt>
                <c:pt idx="83">
                  <c:v>2178.7445396541807</c:v>
                </c:pt>
                <c:pt idx="84">
                  <c:v>2178.4760876829018</c:v>
                </c:pt>
                <c:pt idx="85">
                  <c:v>2178.4845278643625</c:v>
                </c:pt>
                <c:pt idx="86">
                  <c:v>2178.9483326687309</c:v>
                </c:pt>
                <c:pt idx="87">
                  <c:v>2178.9567728501911</c:v>
                </c:pt>
                <c:pt idx="88">
                  <c:v>2180.0609208789124</c:v>
                </c:pt>
                <c:pt idx="89">
                  <c:v>2180.0693610603726</c:v>
                </c:pt>
                <c:pt idx="90">
                  <c:v>2182.4345208789123</c:v>
                </c:pt>
                <c:pt idx="91">
                  <c:v>2182.4429610603725</c:v>
                </c:pt>
                <c:pt idx="92">
                  <c:v>2182.6286876829017</c:v>
                </c:pt>
                <c:pt idx="93">
                  <c:v>2182.6371278643624</c:v>
                </c:pt>
                <c:pt idx="94">
                  <c:v>2186.7409208789127</c:v>
                </c:pt>
                <c:pt idx="95">
                  <c:v>2186.7493610603724</c:v>
                </c:pt>
                <c:pt idx="96">
                  <c:v>2192.7775275721092</c:v>
                </c:pt>
                <c:pt idx="97">
                  <c:v>2192.7859677535689</c:v>
                </c:pt>
                <c:pt idx="98">
                  <c:v>2193.2689275721091</c:v>
                </c:pt>
                <c:pt idx="99">
                  <c:v>2193.2773677535693</c:v>
                </c:pt>
                <c:pt idx="100">
                  <c:v>2197.4215275721094</c:v>
                </c:pt>
                <c:pt idx="101">
                  <c:v>2197.4299677535691</c:v>
                </c:pt>
                <c:pt idx="102">
                  <c:v>2198.5341157822913</c:v>
                </c:pt>
                <c:pt idx="103">
                  <c:v>2198.5425559637511</c:v>
                </c:pt>
                <c:pt idx="104">
                  <c:v>2200.9077157822912</c:v>
                </c:pt>
                <c:pt idx="105">
                  <c:v>2200.916155963751</c:v>
                </c:pt>
                <c:pt idx="106">
                  <c:v>2200.9442755899895</c:v>
                </c:pt>
                <c:pt idx="107">
                  <c:v>2200.9527157714506</c:v>
                </c:pt>
                <c:pt idx="108">
                  <c:v>2202.8456710226992</c:v>
                </c:pt>
                <c:pt idx="109">
                  <c:v>2202.8541112041594</c:v>
                </c:pt>
                <c:pt idx="110">
                  <c:v>2203.3178755899899</c:v>
                </c:pt>
                <c:pt idx="111">
                  <c:v>2203.3263157714505</c:v>
                </c:pt>
                <c:pt idx="112">
                  <c:v>2203.3370710226995</c:v>
                </c:pt>
                <c:pt idx="113">
                  <c:v>2203.3455112041593</c:v>
                </c:pt>
                <c:pt idx="114">
                  <c:v>2205.2141157822916</c:v>
                </c:pt>
                <c:pt idx="115">
                  <c:v>2205.2225559637509</c:v>
                </c:pt>
                <c:pt idx="116">
                  <c:v>2204.836863800173</c:v>
                </c:pt>
                <c:pt idx="117">
                  <c:v>2204.8453039816322</c:v>
                </c:pt>
                <c:pt idx="118">
                  <c:v>2206.7382592328813</c:v>
                </c:pt>
                <c:pt idx="119">
                  <c:v>2206.7466994143419</c:v>
                </c:pt>
                <c:pt idx="120">
                  <c:v>2207.2104638001729</c:v>
                </c:pt>
                <c:pt idx="121">
                  <c:v>2207.2189039816321</c:v>
                </c:pt>
                <c:pt idx="122">
                  <c:v>2207.6242755899898</c:v>
                </c:pt>
                <c:pt idx="123">
                  <c:v>2207.6327157714504</c:v>
                </c:pt>
                <c:pt idx="124">
                  <c:v>2207.4896710226994</c:v>
                </c:pt>
                <c:pt idx="125">
                  <c:v>2207.4981112041592</c:v>
                </c:pt>
                <c:pt idx="126">
                  <c:v>2207.2296592328817</c:v>
                </c:pt>
                <c:pt idx="127">
                  <c:v>2207.2380994143418</c:v>
                </c:pt>
                <c:pt idx="128">
                  <c:v>2211.5168638001728</c:v>
                </c:pt>
                <c:pt idx="129">
                  <c:v>2211.5253039816321</c:v>
                </c:pt>
                <c:pt idx="130">
                  <c:v>2211.0858015070653</c:v>
                </c:pt>
                <c:pt idx="131">
                  <c:v>2211.094241688525</c:v>
                </c:pt>
                <c:pt idx="132">
                  <c:v>2211.3822592328816</c:v>
                </c:pt>
                <c:pt idx="133">
                  <c:v>2211.3906994143417</c:v>
                </c:pt>
                <c:pt idx="134">
                  <c:v>2213.4594015070652</c:v>
                </c:pt>
                <c:pt idx="135">
                  <c:v>2213.4678416885254</c:v>
                </c:pt>
                <c:pt idx="136">
                  <c:v>2216.842389717247</c:v>
                </c:pt>
                <c:pt idx="137">
                  <c:v>2216.8508298987067</c:v>
                </c:pt>
                <c:pt idx="138">
                  <c:v>2217.3519897172469</c:v>
                </c:pt>
                <c:pt idx="139">
                  <c:v>2217.360429898707</c:v>
                </c:pt>
                <c:pt idx="140">
                  <c:v>2217.7658015070651</c:v>
                </c:pt>
                <c:pt idx="141">
                  <c:v>2217.7742416885253</c:v>
                </c:pt>
                <c:pt idx="142">
                  <c:v>2221.6583897172468</c:v>
                </c:pt>
                <c:pt idx="143">
                  <c:v>2221.666829898707</c:v>
                </c:pt>
                <c:pt idx="144">
                  <c:v>2229.8810717908041</c:v>
                </c:pt>
                <c:pt idx="145">
                  <c:v>2229.8895119722642</c:v>
                </c:pt>
                <c:pt idx="146">
                  <c:v>2230.372471790804</c:v>
                </c:pt>
                <c:pt idx="147">
                  <c:v>2230.3809119722641</c:v>
                </c:pt>
                <c:pt idx="148">
                  <c:v>2234.5250717908038</c:v>
                </c:pt>
                <c:pt idx="149">
                  <c:v>2234.5335119722645</c:v>
                </c:pt>
                <c:pt idx="150">
                  <c:v>2235.6376600009862</c:v>
                </c:pt>
                <c:pt idx="151">
                  <c:v>2235.6461001824455</c:v>
                </c:pt>
                <c:pt idx="152">
                  <c:v>2238.0112600009861</c:v>
                </c:pt>
                <c:pt idx="153">
                  <c:v>2238.0197001824454</c:v>
                </c:pt>
                <c:pt idx="154">
                  <c:v>2242.3176600009861</c:v>
                </c:pt>
                <c:pt idx="155">
                  <c:v>2242.3261001824453</c:v>
                </c:pt>
                <c:pt idx="156">
                  <c:v>2244.9709159259992</c:v>
                </c:pt>
                <c:pt idx="157">
                  <c:v>2244.9793561074589</c:v>
                </c:pt>
                <c:pt idx="158">
                  <c:v>2247.3627159259991</c:v>
                </c:pt>
                <c:pt idx="159">
                  <c:v>2247.3711561074592</c:v>
                </c:pt>
                <c:pt idx="160">
                  <c:v>2248.8635041361808</c:v>
                </c:pt>
                <c:pt idx="161">
                  <c:v>2248.8719443176401</c:v>
                </c:pt>
                <c:pt idx="162">
                  <c:v>2251.2553041361807</c:v>
                </c:pt>
                <c:pt idx="163">
                  <c:v>2251.2637443176404</c:v>
                </c:pt>
                <c:pt idx="164">
                  <c:v>2251.822915925999</c:v>
                </c:pt>
                <c:pt idx="165">
                  <c:v>2251.8313561074592</c:v>
                </c:pt>
                <c:pt idx="166">
                  <c:v>2255.7155041361807</c:v>
                </c:pt>
                <c:pt idx="167">
                  <c:v>2255.7239443176404</c:v>
                </c:pt>
                <c:pt idx="168">
                  <c:v>2263.2791898609557</c:v>
                </c:pt>
                <c:pt idx="169">
                  <c:v>2263.2876300424155</c:v>
                </c:pt>
                <c:pt idx="170">
                  <c:v>2263.8069898609556</c:v>
                </c:pt>
                <c:pt idx="171">
                  <c:v>2263.8154300424158</c:v>
                </c:pt>
                <c:pt idx="172">
                  <c:v>2267.1717780711369</c:v>
                </c:pt>
                <c:pt idx="173">
                  <c:v>2267.1802182525971</c:v>
                </c:pt>
                <c:pt idx="174">
                  <c:v>2267.6995780711368</c:v>
                </c:pt>
                <c:pt idx="175">
                  <c:v>2267.7080182525974</c:v>
                </c:pt>
                <c:pt idx="176">
                  <c:v>2268.2671898609556</c:v>
                </c:pt>
                <c:pt idx="177">
                  <c:v>2268.2756300424157</c:v>
                </c:pt>
                <c:pt idx="178">
                  <c:v>2268.7387738251491</c:v>
                </c:pt>
                <c:pt idx="179">
                  <c:v>2268.7472140066093</c:v>
                </c:pt>
                <c:pt idx="180">
                  <c:v>2269.248373825149</c:v>
                </c:pt>
                <c:pt idx="181">
                  <c:v>2269.2568140066096</c:v>
                </c:pt>
                <c:pt idx="182">
                  <c:v>2269.746858847258</c:v>
                </c:pt>
                <c:pt idx="183">
                  <c:v>2269.7552990287181</c:v>
                </c:pt>
                <c:pt idx="184">
                  <c:v>2272.1597780711368</c:v>
                </c:pt>
                <c:pt idx="185">
                  <c:v>2272.1682182525974</c:v>
                </c:pt>
                <c:pt idx="186">
                  <c:v>2271.6482542799677</c:v>
                </c:pt>
                <c:pt idx="187">
                  <c:v>2271.6566944614274</c:v>
                </c:pt>
                <c:pt idx="188">
                  <c:v>2272.1386588472583</c:v>
                </c:pt>
                <c:pt idx="189">
                  <c:v>2272.147099028718</c:v>
                </c:pt>
                <c:pt idx="190">
                  <c:v>2272.157854279968</c:v>
                </c:pt>
                <c:pt idx="191">
                  <c:v>2272.1662944614272</c:v>
                </c:pt>
                <c:pt idx="192">
                  <c:v>2272.6313620353308</c:v>
                </c:pt>
                <c:pt idx="193">
                  <c:v>2272.6398022167905</c:v>
                </c:pt>
                <c:pt idx="194">
                  <c:v>2273.1409620353306</c:v>
                </c:pt>
                <c:pt idx="195">
                  <c:v>2273.1494022167908</c:v>
                </c:pt>
                <c:pt idx="196">
                  <c:v>2273.5547738251489</c:v>
                </c:pt>
                <c:pt idx="197">
                  <c:v>2273.5632140066095</c:v>
                </c:pt>
                <c:pt idx="198">
                  <c:v>2275.5034470574396</c:v>
                </c:pt>
                <c:pt idx="199">
                  <c:v>2275.5118872389007</c:v>
                </c:pt>
                <c:pt idx="200">
                  <c:v>2276.0312470574399</c:v>
                </c:pt>
                <c:pt idx="201">
                  <c:v>2276.0396872389006</c:v>
                </c:pt>
                <c:pt idx="202">
                  <c:v>2276.5988588472583</c:v>
                </c:pt>
                <c:pt idx="203">
                  <c:v>2276.607299028718</c:v>
                </c:pt>
                <c:pt idx="204">
                  <c:v>2276.4642542799679</c:v>
                </c:pt>
                <c:pt idx="205">
                  <c:v>2276.4726944614272</c:v>
                </c:pt>
                <c:pt idx="206">
                  <c:v>2277.4473620353306</c:v>
                </c:pt>
                <c:pt idx="207">
                  <c:v>2277.4558022167907</c:v>
                </c:pt>
                <c:pt idx="208">
                  <c:v>2277.4048424901493</c:v>
                </c:pt>
                <c:pt idx="209">
                  <c:v>2277.41328267161</c:v>
                </c:pt>
                <c:pt idx="210">
                  <c:v>2279.7966424901497</c:v>
                </c:pt>
                <c:pt idx="211">
                  <c:v>2279.8050826716099</c:v>
                </c:pt>
                <c:pt idx="212">
                  <c:v>2280.4914470574399</c:v>
                </c:pt>
                <c:pt idx="213">
                  <c:v>2280.4998872389006</c:v>
                </c:pt>
                <c:pt idx="214">
                  <c:v>2284.2568424901497</c:v>
                </c:pt>
                <c:pt idx="215">
                  <c:v>2284.2652826716098</c:v>
                </c:pt>
                <c:pt idx="216">
                  <c:v>2288.0551327822145</c:v>
                </c:pt>
                <c:pt idx="217">
                  <c:v>2288.0635729636751</c:v>
                </c:pt>
                <c:pt idx="218">
                  <c:v>2288.5829327822148</c:v>
                </c:pt>
                <c:pt idx="219">
                  <c:v>2288.591372963675</c:v>
                </c:pt>
                <c:pt idx="220">
                  <c:v>2289.9565282149242</c:v>
                </c:pt>
                <c:pt idx="221">
                  <c:v>2289.9649683963848</c:v>
                </c:pt>
                <c:pt idx="222">
                  <c:v>2291.9477209923962</c:v>
                </c:pt>
                <c:pt idx="223">
                  <c:v>2291.9561611738568</c:v>
                </c:pt>
                <c:pt idx="224">
                  <c:v>2292.3483282149245</c:v>
                </c:pt>
                <c:pt idx="225">
                  <c:v>2292.3567683963847</c:v>
                </c:pt>
                <c:pt idx="226">
                  <c:v>2292.4755209923965</c:v>
                </c:pt>
                <c:pt idx="227">
                  <c:v>2292.4839611738566</c:v>
                </c:pt>
                <c:pt idx="228">
                  <c:v>2293.0431327822148</c:v>
                </c:pt>
                <c:pt idx="229">
                  <c:v>2293.051572963675</c:v>
                </c:pt>
                <c:pt idx="230">
                  <c:v>2293.8491164251054</c:v>
                </c:pt>
                <c:pt idx="231">
                  <c:v>2293.8575566065656</c:v>
                </c:pt>
                <c:pt idx="232">
                  <c:v>2296.2409164251058</c:v>
                </c:pt>
                <c:pt idx="233">
                  <c:v>2296.2493566065655</c:v>
                </c:pt>
                <c:pt idx="234">
                  <c:v>2296.8085282149245</c:v>
                </c:pt>
                <c:pt idx="235">
                  <c:v>2296.8169683963847</c:v>
                </c:pt>
                <c:pt idx="236">
                  <c:v>2296.9357209923965</c:v>
                </c:pt>
                <c:pt idx="237">
                  <c:v>2296.9441611738566</c:v>
                </c:pt>
                <c:pt idx="238">
                  <c:v>2300.7011164251057</c:v>
                </c:pt>
                <c:pt idx="239">
                  <c:v>2300.7095566065655</c:v>
                </c:pt>
                <c:pt idx="240">
                  <c:v>2300.5476550480726</c:v>
                </c:pt>
                <c:pt idx="241">
                  <c:v>2300.5560952295323</c:v>
                </c:pt>
                <c:pt idx="242">
                  <c:v>2302.9394550480724</c:v>
                </c:pt>
                <c:pt idx="243">
                  <c:v>2302.9478952295322</c:v>
                </c:pt>
                <c:pt idx="244">
                  <c:v>2306.3042432582542</c:v>
                </c:pt>
                <c:pt idx="245">
                  <c:v>2306.3126834397149</c:v>
                </c:pt>
                <c:pt idx="246">
                  <c:v>2306.8320432582541</c:v>
                </c:pt>
                <c:pt idx="247">
                  <c:v>2306.8404834397147</c:v>
                </c:pt>
                <c:pt idx="248">
                  <c:v>2307.3996550480724</c:v>
                </c:pt>
                <c:pt idx="249">
                  <c:v>2307.4080952295321</c:v>
                </c:pt>
                <c:pt idx="250">
                  <c:v>2311.2922432582541</c:v>
                </c:pt>
                <c:pt idx="251">
                  <c:v>2311.3006834397147</c:v>
                </c:pt>
                <c:pt idx="252">
                  <c:v>2318.8559289830287</c:v>
                </c:pt>
                <c:pt idx="253">
                  <c:v>2318.8643691644893</c:v>
                </c:pt>
                <c:pt idx="254">
                  <c:v>2319.0681621790391</c:v>
                </c:pt>
                <c:pt idx="255">
                  <c:v>2319.0766023604997</c:v>
                </c:pt>
                <c:pt idx="256">
                  <c:v>2319.383728983029</c:v>
                </c:pt>
                <c:pt idx="257">
                  <c:v>2319.3921691644891</c:v>
                </c:pt>
                <c:pt idx="258">
                  <c:v>2319.5959621790389</c:v>
                </c:pt>
                <c:pt idx="259">
                  <c:v>2319.6044023605</c:v>
                </c:pt>
                <c:pt idx="260">
                  <c:v>2322.7485171932108</c:v>
                </c:pt>
                <c:pt idx="261">
                  <c:v>2322.7569573746705</c:v>
                </c:pt>
                <c:pt idx="262">
                  <c:v>2322.9607503892212</c:v>
                </c:pt>
                <c:pt idx="263">
                  <c:v>2322.9691905706813</c:v>
                </c:pt>
                <c:pt idx="264">
                  <c:v>2323.2763171932106</c:v>
                </c:pt>
                <c:pt idx="265">
                  <c:v>2323.2847573746703</c:v>
                </c:pt>
                <c:pt idx="266">
                  <c:v>2323.8439289830289</c:v>
                </c:pt>
                <c:pt idx="267">
                  <c:v>2323.8523691644891</c:v>
                </c:pt>
                <c:pt idx="268">
                  <c:v>2323.488550389221</c:v>
                </c:pt>
                <c:pt idx="269">
                  <c:v>2323.4969905706816</c:v>
                </c:pt>
                <c:pt idx="270">
                  <c:v>2324.0561621790389</c:v>
                </c:pt>
                <c:pt idx="271">
                  <c:v>2324.0646023605</c:v>
                </c:pt>
                <c:pt idx="272">
                  <c:v>2327.7365171932106</c:v>
                </c:pt>
                <c:pt idx="273">
                  <c:v>2327.7449573746703</c:v>
                </c:pt>
                <c:pt idx="274">
                  <c:v>2327.948750389221</c:v>
                </c:pt>
                <c:pt idx="275">
                  <c:v>2327.9571905706816</c:v>
                </c:pt>
                <c:pt idx="276">
                  <c:v>2337.5413570824171</c:v>
                </c:pt>
                <c:pt idx="277">
                  <c:v>2337.5497972638773</c:v>
                </c:pt>
                <c:pt idx="278">
                  <c:v>2338.069157082417</c:v>
                </c:pt>
                <c:pt idx="279">
                  <c:v>2338.0775972638776</c:v>
                </c:pt>
                <c:pt idx="280">
                  <c:v>2339.023812102288</c:v>
                </c:pt>
                <c:pt idx="281">
                  <c:v>2339.0322522837487</c:v>
                </c:pt>
                <c:pt idx="282">
                  <c:v>2341.4156121022884</c:v>
                </c:pt>
                <c:pt idx="283">
                  <c:v>2341.4240522837486</c:v>
                </c:pt>
                <c:pt idx="284">
                  <c:v>2342.5293570824169</c:v>
                </c:pt>
                <c:pt idx="285">
                  <c:v>2342.5377972638776</c:v>
                </c:pt>
                <c:pt idx="286">
                  <c:v>2342.9164003124697</c:v>
                </c:pt>
                <c:pt idx="287">
                  <c:v>2342.9248404939294</c:v>
                </c:pt>
                <c:pt idx="288">
                  <c:v>2343.2979452925993</c:v>
                </c:pt>
                <c:pt idx="289">
                  <c:v>2343.3063854740585</c:v>
                </c:pt>
                <c:pt idx="290">
                  <c:v>2343.8441051002983</c:v>
                </c:pt>
                <c:pt idx="291">
                  <c:v>2343.8525452817585</c:v>
                </c:pt>
                <c:pt idx="292">
                  <c:v>2344.3719051002986</c:v>
                </c:pt>
                <c:pt idx="293">
                  <c:v>2344.3803452817583</c:v>
                </c:pt>
                <c:pt idx="294">
                  <c:v>2345.3082003124696</c:v>
                </c:pt>
                <c:pt idx="295">
                  <c:v>2345.3166404939293</c:v>
                </c:pt>
                <c:pt idx="296">
                  <c:v>2345.7079452925991</c:v>
                </c:pt>
                <c:pt idx="297">
                  <c:v>2345.7163854740588</c:v>
                </c:pt>
                <c:pt idx="298">
                  <c:v>2345.8758121022884</c:v>
                </c:pt>
                <c:pt idx="299">
                  <c:v>2345.8842522837485</c:v>
                </c:pt>
                <c:pt idx="300">
                  <c:v>2348.8321051002986</c:v>
                </c:pt>
                <c:pt idx="301">
                  <c:v>2348.8405452817583</c:v>
                </c:pt>
                <c:pt idx="302">
                  <c:v>2349.7684003124696</c:v>
                </c:pt>
                <c:pt idx="303">
                  <c:v>2349.7768404939293</c:v>
                </c:pt>
                <c:pt idx="304">
                  <c:v>2349.6006933104804</c:v>
                </c:pt>
                <c:pt idx="305">
                  <c:v>2349.6091334919411</c:v>
                </c:pt>
                <c:pt idx="306">
                  <c:v>2350.3219452925991</c:v>
                </c:pt>
                <c:pt idx="307">
                  <c:v>2350.3303854740584</c:v>
                </c:pt>
                <c:pt idx="308">
                  <c:v>2352.0106933104807</c:v>
                </c:pt>
                <c:pt idx="309">
                  <c:v>2352.0191334919409</c:v>
                </c:pt>
                <c:pt idx="310">
                  <c:v>2355.8496310173741</c:v>
                </c:pt>
                <c:pt idx="311">
                  <c:v>2355.8580711988338</c:v>
                </c:pt>
                <c:pt idx="312">
                  <c:v>2356.6246933104808</c:v>
                </c:pt>
                <c:pt idx="313">
                  <c:v>2356.633133491941</c:v>
                </c:pt>
                <c:pt idx="314">
                  <c:v>2358.259631017374</c:v>
                </c:pt>
                <c:pt idx="315">
                  <c:v>2358.2680711988341</c:v>
                </c:pt>
                <c:pt idx="316">
                  <c:v>2359.7422192275553</c:v>
                </c:pt>
                <c:pt idx="317">
                  <c:v>2359.750659409016</c:v>
                </c:pt>
                <c:pt idx="318">
                  <c:v>2362.1522192275552</c:v>
                </c:pt>
                <c:pt idx="319">
                  <c:v>2362.1606594090163</c:v>
                </c:pt>
                <c:pt idx="320">
                  <c:v>2362.873631017374</c:v>
                </c:pt>
                <c:pt idx="321">
                  <c:v>2362.8820711988337</c:v>
                </c:pt>
                <c:pt idx="322">
                  <c:v>2366.7662192275552</c:v>
                </c:pt>
                <c:pt idx="323">
                  <c:v>2366.7746594090163</c:v>
                </c:pt>
                <c:pt idx="324">
                  <c:v>2366.0592128703929</c:v>
                </c:pt>
                <c:pt idx="325">
                  <c:v>2366.0676530518531</c:v>
                </c:pt>
                <c:pt idx="326">
                  <c:v>2368.4510128703928</c:v>
                </c:pt>
                <c:pt idx="327">
                  <c:v>2368.459453051853</c:v>
                </c:pt>
                <c:pt idx="328">
                  <c:v>2371.8158010805751</c:v>
                </c:pt>
                <c:pt idx="329">
                  <c:v>2371.8242412620343</c:v>
                </c:pt>
                <c:pt idx="330">
                  <c:v>2372.3436010805749</c:v>
                </c:pt>
                <c:pt idx="331">
                  <c:v>2372.3520412620346</c:v>
                </c:pt>
                <c:pt idx="332">
                  <c:v>2372.9112128703928</c:v>
                </c:pt>
                <c:pt idx="333">
                  <c:v>2372.9196530518534</c:v>
                </c:pt>
                <c:pt idx="334">
                  <c:v>2376.8038010805749</c:v>
                </c:pt>
                <c:pt idx="335">
                  <c:v>2376.8122412620346</c:v>
                </c:pt>
                <c:pt idx="336">
                  <c:v>2389.734745436308</c:v>
                </c:pt>
                <c:pt idx="337">
                  <c:v>2389.7431856177677</c:v>
                </c:pt>
                <c:pt idx="338">
                  <c:v>2392.1629454363078</c:v>
                </c:pt>
                <c:pt idx="339">
                  <c:v>2392.171385617768</c:v>
                </c:pt>
                <c:pt idx="340">
                  <c:v>2393.6273336464897</c:v>
                </c:pt>
                <c:pt idx="341">
                  <c:v>2393.6357738279494</c:v>
                </c:pt>
                <c:pt idx="342">
                  <c:v>2396.0555336464895</c:v>
                </c:pt>
                <c:pt idx="343">
                  <c:v>2396.0639738279497</c:v>
                </c:pt>
                <c:pt idx="344">
                  <c:v>2396.9307454363079</c:v>
                </c:pt>
                <c:pt idx="345">
                  <c:v>2396.9391856177676</c:v>
                </c:pt>
                <c:pt idx="346">
                  <c:v>2400.8233336464896</c:v>
                </c:pt>
                <c:pt idx="347">
                  <c:v>2400.8317738279497</c:v>
                </c:pt>
                <c:pt idx="348">
                  <c:v>2404.916914904738</c:v>
                </c:pt>
                <c:pt idx="349">
                  <c:v>2404.9253550861977</c:v>
                </c:pt>
                <c:pt idx="350">
                  <c:v>2406.1790193712641</c:v>
                </c:pt>
                <c:pt idx="351">
                  <c:v>2406.1874595527242</c:v>
                </c:pt>
                <c:pt idx="352">
                  <c:v>2407.3269149047378</c:v>
                </c:pt>
                <c:pt idx="353">
                  <c:v>2407.335355086198</c:v>
                </c:pt>
                <c:pt idx="354">
                  <c:v>2407.8263953595565</c:v>
                </c:pt>
                <c:pt idx="355">
                  <c:v>2407.8348355410167</c:v>
                </c:pt>
                <c:pt idx="356">
                  <c:v>2408.6072193712639</c:v>
                </c:pt>
                <c:pt idx="357">
                  <c:v>2408.6156595527245</c:v>
                </c:pt>
                <c:pt idx="358">
                  <c:v>2408.8095031149192</c:v>
                </c:pt>
                <c:pt idx="359">
                  <c:v>2408.8179432963798</c:v>
                </c:pt>
                <c:pt idx="360">
                  <c:v>2410.2363953595568</c:v>
                </c:pt>
                <c:pt idx="361">
                  <c:v>2410.2448355410165</c:v>
                </c:pt>
                <c:pt idx="362">
                  <c:v>2411.219503114919</c:v>
                </c:pt>
                <c:pt idx="363">
                  <c:v>2411.2279432963796</c:v>
                </c:pt>
                <c:pt idx="364">
                  <c:v>2411.9409149047378</c:v>
                </c:pt>
                <c:pt idx="365">
                  <c:v>2411.949355086198</c:v>
                </c:pt>
                <c:pt idx="366">
                  <c:v>2411.9356075814458</c:v>
                </c:pt>
                <c:pt idx="367">
                  <c:v>2411.9440477629059</c:v>
                </c:pt>
                <c:pt idx="368">
                  <c:v>2412.4998075814456</c:v>
                </c:pt>
                <c:pt idx="369">
                  <c:v>2412.5082477629062</c:v>
                </c:pt>
                <c:pt idx="370">
                  <c:v>2413.375019371264</c:v>
                </c:pt>
                <c:pt idx="371">
                  <c:v>2413.3834595527242</c:v>
                </c:pt>
                <c:pt idx="372">
                  <c:v>2413.5829835697382</c:v>
                </c:pt>
                <c:pt idx="373">
                  <c:v>2413.5914237511984</c:v>
                </c:pt>
                <c:pt idx="374">
                  <c:v>2414.1289835697385</c:v>
                </c:pt>
                <c:pt idx="375">
                  <c:v>2414.1374237511982</c:v>
                </c:pt>
                <c:pt idx="376">
                  <c:v>2414.5106883575672</c:v>
                </c:pt>
                <c:pt idx="377">
                  <c:v>2414.519128539027</c:v>
                </c:pt>
                <c:pt idx="378">
                  <c:v>2414.8503953595568</c:v>
                </c:pt>
                <c:pt idx="379">
                  <c:v>2414.8588355410166</c:v>
                </c:pt>
                <c:pt idx="380">
                  <c:v>2415.833503114919</c:v>
                </c:pt>
                <c:pt idx="381">
                  <c:v>2415.8419432963797</c:v>
                </c:pt>
                <c:pt idx="382">
                  <c:v>2416.9388883575675</c:v>
                </c:pt>
                <c:pt idx="383">
                  <c:v>2416.9473285390268</c:v>
                </c:pt>
                <c:pt idx="384">
                  <c:v>2417.2676075814456</c:v>
                </c:pt>
                <c:pt idx="385">
                  <c:v>2417.2760477629063</c:v>
                </c:pt>
                <c:pt idx="386">
                  <c:v>2418.7429835697385</c:v>
                </c:pt>
                <c:pt idx="387">
                  <c:v>2418.7514237511982</c:v>
                </c:pt>
                <c:pt idx="388">
                  <c:v>2420.2672765677485</c:v>
                </c:pt>
                <c:pt idx="389">
                  <c:v>2420.2757167492091</c:v>
                </c:pt>
                <c:pt idx="390">
                  <c:v>2420.8314765677487</c:v>
                </c:pt>
                <c:pt idx="391">
                  <c:v>2420.8399167492089</c:v>
                </c:pt>
                <c:pt idx="392">
                  <c:v>2421.7066883575671</c:v>
                </c:pt>
                <c:pt idx="393">
                  <c:v>2421.7151285390269</c:v>
                </c:pt>
                <c:pt idx="394">
                  <c:v>2425.5992765677483</c:v>
                </c:pt>
                <c:pt idx="395">
                  <c:v>2425.607716749209</c:v>
                </c:pt>
                <c:pt idx="396">
                  <c:v>2426.1346692945126</c:v>
                </c:pt>
                <c:pt idx="397">
                  <c:v>2426.1431094759723</c:v>
                </c:pt>
                <c:pt idx="398">
                  <c:v>2426.6806692945129</c:v>
                </c:pt>
                <c:pt idx="399">
                  <c:v>2426.6891094759721</c:v>
                </c:pt>
                <c:pt idx="400">
                  <c:v>2430.0272575046947</c:v>
                </c:pt>
                <c:pt idx="401">
                  <c:v>2430.0356976861544</c:v>
                </c:pt>
                <c:pt idx="402">
                  <c:v>2430.573257504695</c:v>
                </c:pt>
                <c:pt idx="403">
                  <c:v>2430.5816976861543</c:v>
                </c:pt>
                <c:pt idx="404">
                  <c:v>2431.2946692945129</c:v>
                </c:pt>
                <c:pt idx="405">
                  <c:v>2431.3031094759722</c:v>
                </c:pt>
                <c:pt idx="406">
                  <c:v>2432.8189622925238</c:v>
                </c:pt>
                <c:pt idx="407">
                  <c:v>2432.827402473984</c:v>
                </c:pt>
                <c:pt idx="408">
                  <c:v>2433.383162292524</c:v>
                </c:pt>
                <c:pt idx="409">
                  <c:v>2433.3916024739838</c:v>
                </c:pt>
                <c:pt idx="410">
                  <c:v>2435.187257504695</c:v>
                </c:pt>
                <c:pt idx="411">
                  <c:v>2435.1956976861543</c:v>
                </c:pt>
                <c:pt idx="412">
                  <c:v>2436.711550502705</c:v>
                </c:pt>
                <c:pt idx="413">
                  <c:v>2436.7199906841656</c:v>
                </c:pt>
                <c:pt idx="414">
                  <c:v>2436.7257961276614</c:v>
                </c:pt>
                <c:pt idx="415">
                  <c:v>2436.734236309122</c:v>
                </c:pt>
                <c:pt idx="416">
                  <c:v>2437.2757505027053</c:v>
                </c:pt>
                <c:pt idx="417">
                  <c:v>2437.2841906841654</c:v>
                </c:pt>
                <c:pt idx="418">
                  <c:v>2437.2717961276612</c:v>
                </c:pt>
                <c:pt idx="419">
                  <c:v>2437.2802363091223</c:v>
                </c:pt>
                <c:pt idx="420">
                  <c:v>2438.1509622925237</c:v>
                </c:pt>
                <c:pt idx="421">
                  <c:v>2438.1594024739838</c:v>
                </c:pt>
                <c:pt idx="422">
                  <c:v>2442.0435505027049</c:v>
                </c:pt>
                <c:pt idx="423">
                  <c:v>2442.0519906841655</c:v>
                </c:pt>
                <c:pt idx="424">
                  <c:v>2441.8857961276613</c:v>
                </c:pt>
                <c:pt idx="425">
                  <c:v>2441.8942363091219</c:v>
                </c:pt>
                <c:pt idx="426">
                  <c:v>2442.4823843378426</c:v>
                </c:pt>
                <c:pt idx="427">
                  <c:v>2442.4908245193033</c:v>
                </c:pt>
                <c:pt idx="428">
                  <c:v>2444.9105843378425</c:v>
                </c:pt>
                <c:pt idx="429">
                  <c:v>2444.9190245193035</c:v>
                </c:pt>
                <c:pt idx="430">
                  <c:v>2449.6783843378425</c:v>
                </c:pt>
                <c:pt idx="431">
                  <c:v>2449.6868245193032</c:v>
                </c:pt>
                <c:pt idx="432">
                  <c:v>2455.0340700626175</c:v>
                </c:pt>
                <c:pt idx="433">
                  <c:v>2455.0425102440772</c:v>
                </c:pt>
                <c:pt idx="434">
                  <c:v>2455.2463032586279</c:v>
                </c:pt>
                <c:pt idx="435">
                  <c:v>2455.2547434400876</c:v>
                </c:pt>
                <c:pt idx="436">
                  <c:v>2457.4622700626173</c:v>
                </c:pt>
                <c:pt idx="437">
                  <c:v>2457.4707102440771</c:v>
                </c:pt>
                <c:pt idx="438">
                  <c:v>2457.6745032586277</c:v>
                </c:pt>
                <c:pt idx="439">
                  <c:v>2457.6829434400879</c:v>
                </c:pt>
                <c:pt idx="440">
                  <c:v>2458.9266582727992</c:v>
                </c:pt>
                <c:pt idx="441">
                  <c:v>2458.9350984542589</c:v>
                </c:pt>
                <c:pt idx="442">
                  <c:v>2461.00289146881</c:v>
                </c:pt>
                <c:pt idx="443">
                  <c:v>2461.0113316502698</c:v>
                </c:pt>
                <c:pt idx="444">
                  <c:v>2461.354858272799</c:v>
                </c:pt>
                <c:pt idx="445">
                  <c:v>2461.3632984542587</c:v>
                </c:pt>
                <c:pt idx="446">
                  <c:v>2461.5670914688103</c:v>
                </c:pt>
                <c:pt idx="447">
                  <c:v>2461.57553165027</c:v>
                </c:pt>
                <c:pt idx="448">
                  <c:v>2462.2300700626174</c:v>
                </c:pt>
                <c:pt idx="449">
                  <c:v>2462.2385102440771</c:v>
                </c:pt>
                <c:pt idx="450">
                  <c:v>2462.4423032586278</c:v>
                </c:pt>
                <c:pt idx="451">
                  <c:v>2462.450743440088</c:v>
                </c:pt>
                <c:pt idx="452">
                  <c:v>2466.1226582727991</c:v>
                </c:pt>
                <c:pt idx="453">
                  <c:v>2466.1310984542588</c:v>
                </c:pt>
                <c:pt idx="454">
                  <c:v>2466.3348914688099</c:v>
                </c:pt>
                <c:pt idx="455">
                  <c:v>2466.3433316502701</c:v>
                </c:pt>
                <c:pt idx="456">
                  <c:v>2473.7194981620059</c:v>
                </c:pt>
                <c:pt idx="457">
                  <c:v>2473.7279383434661</c:v>
                </c:pt>
                <c:pt idx="458">
                  <c:v>2476.1476981620058</c:v>
                </c:pt>
                <c:pt idx="459">
                  <c:v>2476.1561383434664</c:v>
                </c:pt>
                <c:pt idx="460">
                  <c:v>2479.4760863721881</c:v>
                </c:pt>
                <c:pt idx="461">
                  <c:v>2479.4845265536478</c:v>
                </c:pt>
                <c:pt idx="462">
                  <c:v>2480.0402863721879</c:v>
                </c:pt>
                <c:pt idx="463">
                  <c:v>2480.0487265536481</c:v>
                </c:pt>
                <c:pt idx="464">
                  <c:v>2480.9154981620059</c:v>
                </c:pt>
                <c:pt idx="465">
                  <c:v>2480.9239383434665</c:v>
                </c:pt>
                <c:pt idx="466">
                  <c:v>2481.8862461798876</c:v>
                </c:pt>
                <c:pt idx="467">
                  <c:v>2481.8946863613473</c:v>
                </c:pt>
                <c:pt idx="468">
                  <c:v>2482.4504461798879</c:v>
                </c:pt>
                <c:pt idx="469">
                  <c:v>2482.4588863613471</c:v>
                </c:pt>
                <c:pt idx="470">
                  <c:v>2484.808086372188</c:v>
                </c:pt>
                <c:pt idx="471">
                  <c:v>2484.8165265536481</c:v>
                </c:pt>
                <c:pt idx="472">
                  <c:v>2485.7788343900693</c:v>
                </c:pt>
                <c:pt idx="473">
                  <c:v>2485.787274571529</c:v>
                </c:pt>
                <c:pt idx="474">
                  <c:v>2486.3430343900695</c:v>
                </c:pt>
                <c:pt idx="475">
                  <c:v>2486.3514745715288</c:v>
                </c:pt>
                <c:pt idx="476">
                  <c:v>2487.218246179888</c:v>
                </c:pt>
                <c:pt idx="477">
                  <c:v>2487.2266863613472</c:v>
                </c:pt>
                <c:pt idx="478">
                  <c:v>2491.1108343900696</c:v>
                </c:pt>
                <c:pt idx="479">
                  <c:v>2491.1192745715289</c:v>
                </c:pt>
                <c:pt idx="480">
                  <c:v>2492.0277720969621</c:v>
                </c:pt>
                <c:pt idx="481">
                  <c:v>2492.0362122784222</c:v>
                </c:pt>
                <c:pt idx="482">
                  <c:v>2492.5919720969619</c:v>
                </c:pt>
                <c:pt idx="483">
                  <c:v>2492.6004122784225</c:v>
                </c:pt>
                <c:pt idx="484">
                  <c:v>2495.9203603071442</c:v>
                </c:pt>
                <c:pt idx="485">
                  <c:v>2495.9288004886039</c:v>
                </c:pt>
                <c:pt idx="486">
                  <c:v>2496.484560307144</c:v>
                </c:pt>
                <c:pt idx="487">
                  <c:v>2496.4930004886041</c:v>
                </c:pt>
                <c:pt idx="488">
                  <c:v>2497.3597720969619</c:v>
                </c:pt>
                <c:pt idx="489">
                  <c:v>2497.3682122784226</c:v>
                </c:pt>
                <c:pt idx="490">
                  <c:v>2501.252360307144</c:v>
                </c:pt>
                <c:pt idx="491">
                  <c:v>2501.2608004886042</c:v>
                </c:pt>
                <c:pt idx="492">
                  <c:v>2525.9128865158959</c:v>
                </c:pt>
                <c:pt idx="493">
                  <c:v>2525.9213266973561</c:v>
                </c:pt>
                <c:pt idx="494">
                  <c:v>2526.4952865158957</c:v>
                </c:pt>
                <c:pt idx="495">
                  <c:v>2526.5037266973563</c:v>
                </c:pt>
                <c:pt idx="496">
                  <c:v>2529.805474726078</c:v>
                </c:pt>
                <c:pt idx="497">
                  <c:v>2529.8139149075378</c:v>
                </c:pt>
                <c:pt idx="498">
                  <c:v>2530.3878747260778</c:v>
                </c:pt>
                <c:pt idx="499">
                  <c:v>2530.396314907538</c:v>
                </c:pt>
                <c:pt idx="500">
                  <c:v>2531.4168865158958</c:v>
                </c:pt>
                <c:pt idx="501">
                  <c:v>2531.425326697356</c:v>
                </c:pt>
                <c:pt idx="502">
                  <c:v>2535.309474726078</c:v>
                </c:pt>
                <c:pt idx="503">
                  <c:v>2535.3179149075381</c:v>
                </c:pt>
                <c:pt idx="504">
                  <c:v>2542.3571604508534</c:v>
                </c:pt>
                <c:pt idx="505">
                  <c:v>2544.2296006323127</c:v>
                </c:pt>
                <c:pt idx="506">
                  <c:v>2546.6857604508532</c:v>
                </c:pt>
                <c:pt idx="507">
                  <c:v>2546.6942006323129</c:v>
                </c:pt>
                <c:pt idx="508">
                  <c:v>2548.1137486610342</c:v>
                </c:pt>
                <c:pt idx="509">
                  <c:v>2548.1221888424943</c:v>
                </c:pt>
                <c:pt idx="510">
                  <c:v>2550.5783486610339</c:v>
                </c:pt>
                <c:pt idx="511">
                  <c:v>2550.5867888424946</c:v>
                </c:pt>
                <c:pt idx="512">
                  <c:v>2550.6888294371552</c:v>
                </c:pt>
                <c:pt idx="513">
                  <c:v>2550.6972696186162</c:v>
                </c:pt>
                <c:pt idx="514">
                  <c:v>2551.7611604508534</c:v>
                </c:pt>
                <c:pt idx="515">
                  <c:v>2551.7696006323126</c:v>
                </c:pt>
                <c:pt idx="516">
                  <c:v>2551.2712294371554</c:v>
                </c:pt>
                <c:pt idx="517">
                  <c:v>2551.279669618616</c:v>
                </c:pt>
                <c:pt idx="518">
                  <c:v>2555.6537486610341</c:v>
                </c:pt>
                <c:pt idx="519">
                  <c:v>2555.6621888424943</c:v>
                </c:pt>
                <c:pt idx="520">
                  <c:v>2556.1928294371551</c:v>
                </c:pt>
                <c:pt idx="521">
                  <c:v>2556.2012696186162</c:v>
                </c:pt>
                <c:pt idx="522">
                  <c:v>2556.4454176473378</c:v>
                </c:pt>
                <c:pt idx="523">
                  <c:v>2556.453857828797</c:v>
                </c:pt>
                <c:pt idx="524">
                  <c:v>2558.910017647338</c:v>
                </c:pt>
                <c:pt idx="525">
                  <c:v>2558.9184578287968</c:v>
                </c:pt>
                <c:pt idx="526">
                  <c:v>2563.9854176473377</c:v>
                </c:pt>
                <c:pt idx="527">
                  <c:v>2563.993857828797</c:v>
                </c:pt>
                <c:pt idx="528">
                  <c:v>2568.9971033721113</c:v>
                </c:pt>
                <c:pt idx="529">
                  <c:v>2569.0055435535714</c:v>
                </c:pt>
                <c:pt idx="530">
                  <c:v>2571.4617033721115</c:v>
                </c:pt>
                <c:pt idx="531">
                  <c:v>2571.4701435535712</c:v>
                </c:pt>
                <c:pt idx="532">
                  <c:v>2572.8896915822938</c:v>
                </c:pt>
                <c:pt idx="533">
                  <c:v>2572.8981317637536</c:v>
                </c:pt>
                <c:pt idx="534">
                  <c:v>2575.3542915822941</c:v>
                </c:pt>
                <c:pt idx="535">
                  <c:v>2575.3627317637533</c:v>
                </c:pt>
                <c:pt idx="536">
                  <c:v>2576.5371033721112</c:v>
                </c:pt>
                <c:pt idx="537">
                  <c:v>2576.5455435535714</c:v>
                </c:pt>
                <c:pt idx="538">
                  <c:v>2580.4296915822938</c:v>
                </c:pt>
                <c:pt idx="539">
                  <c:v>2580.4381317637535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56-4629-B52C-EA107D6BD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201184"/>
        <c:axId val="4592034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A56-4629-B52C-EA107D6BDE0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235169567.74268693</c:v>
                      </c:pt>
                      <c:pt idx="1">
                        <c:v>235170672.66596216</c:v>
                      </c:pt>
                      <c:pt idx="2">
                        <c:v>235169567.74268693</c:v>
                      </c:pt>
                      <c:pt idx="3">
                        <c:v>235170672.66596216</c:v>
                      </c:pt>
                      <c:pt idx="4">
                        <c:v>235704909.97563601</c:v>
                      </c:pt>
                      <c:pt idx="5">
                        <c:v>235706014.8989113</c:v>
                      </c:pt>
                      <c:pt idx="6">
                        <c:v>235169567.74268693</c:v>
                      </c:pt>
                      <c:pt idx="7">
                        <c:v>235170672.66596216</c:v>
                      </c:pt>
                      <c:pt idx="8">
                        <c:v>235704909.97563601</c:v>
                      </c:pt>
                      <c:pt idx="9">
                        <c:v>235706014.8989113</c:v>
                      </c:pt>
                      <c:pt idx="10">
                        <c:v>235704909.97563601</c:v>
                      </c:pt>
                      <c:pt idx="11">
                        <c:v>235706014.8989113</c:v>
                      </c:pt>
                      <c:pt idx="12">
                        <c:v>238366620.37485951</c:v>
                      </c:pt>
                      <c:pt idx="13">
                        <c:v>238367725.29813471</c:v>
                      </c:pt>
                      <c:pt idx="14">
                        <c:v>238366620.37485951</c:v>
                      </c:pt>
                      <c:pt idx="15">
                        <c:v>238367725.29813471</c:v>
                      </c:pt>
                      <c:pt idx="16">
                        <c:v>238901962.60780856</c:v>
                      </c:pt>
                      <c:pt idx="17">
                        <c:v>238903067.53108379</c:v>
                      </c:pt>
                      <c:pt idx="18">
                        <c:v>238366620.37485951</c:v>
                      </c:pt>
                      <c:pt idx="19">
                        <c:v>238367725.29813471</c:v>
                      </c:pt>
                      <c:pt idx="20">
                        <c:v>238901962.60780856</c:v>
                      </c:pt>
                      <c:pt idx="21">
                        <c:v>238903067.53108379</c:v>
                      </c:pt>
                      <c:pt idx="22">
                        <c:v>238901962.60780856</c:v>
                      </c:pt>
                      <c:pt idx="23">
                        <c:v>238903067.53108379</c:v>
                      </c:pt>
                      <c:pt idx="24">
                        <c:v>242611227.97898087</c:v>
                      </c:pt>
                      <c:pt idx="25">
                        <c:v>242612332.90225607</c:v>
                      </c:pt>
                      <c:pt idx="26">
                        <c:v>242611227.97898087</c:v>
                      </c:pt>
                      <c:pt idx="27">
                        <c:v>242612332.90225607</c:v>
                      </c:pt>
                      <c:pt idx="28">
                        <c:v>242972131.25133184</c:v>
                      </c:pt>
                      <c:pt idx="29">
                        <c:v>242973236.1746071</c:v>
                      </c:pt>
                      <c:pt idx="30">
                        <c:v>242972131.25133184</c:v>
                      </c:pt>
                      <c:pt idx="31">
                        <c:v>242973236.1746071</c:v>
                      </c:pt>
                      <c:pt idx="32">
                        <c:v>243146570.21192995</c:v>
                      </c:pt>
                      <c:pt idx="33">
                        <c:v>243147675.13520518</c:v>
                      </c:pt>
                      <c:pt idx="34">
                        <c:v>242611227.97898087</c:v>
                      </c:pt>
                      <c:pt idx="35">
                        <c:v>242612332.90225607</c:v>
                      </c:pt>
                      <c:pt idx="36">
                        <c:v>243146570.21192995</c:v>
                      </c:pt>
                      <c:pt idx="37">
                        <c:v>243147675.13520518</c:v>
                      </c:pt>
                      <c:pt idx="38">
                        <c:v>242972131.25133184</c:v>
                      </c:pt>
                      <c:pt idx="39">
                        <c:v>242973236.1746071</c:v>
                      </c:pt>
                      <c:pt idx="40">
                        <c:v>243146570.21192995</c:v>
                      </c:pt>
                      <c:pt idx="41">
                        <c:v>243147675.13520518</c:v>
                      </c:pt>
                      <c:pt idx="42">
                        <c:v>243507473.48428088</c:v>
                      </c:pt>
                      <c:pt idx="43">
                        <c:v>243508578.40755606</c:v>
                      </c:pt>
                      <c:pt idx="44">
                        <c:v>243507473.48428088</c:v>
                      </c:pt>
                      <c:pt idx="45">
                        <c:v>243508578.40755606</c:v>
                      </c:pt>
                      <c:pt idx="46">
                        <c:v>243507473.48428088</c:v>
                      </c:pt>
                      <c:pt idx="47">
                        <c:v>243508578.40755606</c:v>
                      </c:pt>
                      <c:pt idx="48">
                        <c:v>244947900.46284476</c:v>
                      </c:pt>
                      <c:pt idx="49">
                        <c:v>244949005.38611999</c:v>
                      </c:pt>
                      <c:pt idx="50">
                        <c:v>244947900.46284476</c:v>
                      </c:pt>
                      <c:pt idx="51">
                        <c:v>244949005.38611999</c:v>
                      </c:pt>
                      <c:pt idx="52">
                        <c:v>245483242.69579393</c:v>
                      </c:pt>
                      <c:pt idx="53">
                        <c:v>245484347.6190691</c:v>
                      </c:pt>
                      <c:pt idx="54">
                        <c:v>244947900.46284476</c:v>
                      </c:pt>
                      <c:pt idx="55">
                        <c:v>244949005.38611999</c:v>
                      </c:pt>
                      <c:pt idx="56">
                        <c:v>245483242.69579393</c:v>
                      </c:pt>
                      <c:pt idx="57">
                        <c:v>245484347.6190691</c:v>
                      </c:pt>
                      <c:pt idx="58">
                        <c:v>245483242.69579393</c:v>
                      </c:pt>
                      <c:pt idx="59">
                        <c:v>245484347.6190691</c:v>
                      </c:pt>
                      <c:pt idx="60">
                        <c:v>246169183.88350439</c:v>
                      </c:pt>
                      <c:pt idx="61">
                        <c:v>246170288.80677962</c:v>
                      </c:pt>
                      <c:pt idx="62">
                        <c:v>246169183.88350439</c:v>
                      </c:pt>
                      <c:pt idx="63">
                        <c:v>246170288.80677962</c:v>
                      </c:pt>
                      <c:pt idx="64">
                        <c:v>246704526.11645356</c:v>
                      </c:pt>
                      <c:pt idx="65">
                        <c:v>246705631.03972864</c:v>
                      </c:pt>
                      <c:pt idx="66">
                        <c:v>246169183.88350439</c:v>
                      </c:pt>
                      <c:pt idx="67">
                        <c:v>246170288.80677962</c:v>
                      </c:pt>
                      <c:pt idx="68">
                        <c:v>246704526.11645356</c:v>
                      </c:pt>
                      <c:pt idx="69">
                        <c:v>246705631.03972864</c:v>
                      </c:pt>
                      <c:pt idx="70">
                        <c:v>246704526.11645356</c:v>
                      </c:pt>
                      <c:pt idx="71">
                        <c:v>246705631.03972864</c:v>
                      </c:pt>
                      <c:pt idx="72">
                        <c:v>248144953.09501734</c:v>
                      </c:pt>
                      <c:pt idx="73">
                        <c:v>248146058.01829255</c:v>
                      </c:pt>
                      <c:pt idx="74">
                        <c:v>248202668.4974477</c:v>
                      </c:pt>
                      <c:pt idx="75">
                        <c:v>248203773.4207229</c:v>
                      </c:pt>
                      <c:pt idx="76">
                        <c:v>248144953.09501734</c:v>
                      </c:pt>
                      <c:pt idx="77">
                        <c:v>248146058.01829255</c:v>
                      </c:pt>
                      <c:pt idx="78">
                        <c:v>248202668.4974477</c:v>
                      </c:pt>
                      <c:pt idx="79">
                        <c:v>248203773.4207229</c:v>
                      </c:pt>
                      <c:pt idx="80">
                        <c:v>248680295.32796642</c:v>
                      </c:pt>
                      <c:pt idx="81">
                        <c:v>248681400.25124165</c:v>
                      </c:pt>
                      <c:pt idx="82">
                        <c:v>248144953.09501734</c:v>
                      </c:pt>
                      <c:pt idx="83">
                        <c:v>248146058.01829255</c:v>
                      </c:pt>
                      <c:pt idx="84">
                        <c:v>248680295.32796642</c:v>
                      </c:pt>
                      <c:pt idx="85">
                        <c:v>248681400.25124165</c:v>
                      </c:pt>
                      <c:pt idx="86">
                        <c:v>248202668.4974477</c:v>
                      </c:pt>
                      <c:pt idx="87">
                        <c:v>248203773.4207229</c:v>
                      </c:pt>
                      <c:pt idx="88">
                        <c:v>248738010.73039681</c:v>
                      </c:pt>
                      <c:pt idx="89">
                        <c:v>248739115.65367195</c:v>
                      </c:pt>
                      <c:pt idx="90">
                        <c:v>248738010.73039681</c:v>
                      </c:pt>
                      <c:pt idx="91">
                        <c:v>248739115.65367195</c:v>
                      </c:pt>
                      <c:pt idx="92">
                        <c:v>248680295.32796642</c:v>
                      </c:pt>
                      <c:pt idx="93">
                        <c:v>248681400.25124165</c:v>
                      </c:pt>
                      <c:pt idx="94">
                        <c:v>248738010.73039681</c:v>
                      </c:pt>
                      <c:pt idx="95">
                        <c:v>248739115.65367195</c:v>
                      </c:pt>
                      <c:pt idx="96">
                        <c:v>250413791.48762581</c:v>
                      </c:pt>
                      <c:pt idx="97">
                        <c:v>250414896.41090104</c:v>
                      </c:pt>
                      <c:pt idx="98">
                        <c:v>250413791.48762581</c:v>
                      </c:pt>
                      <c:pt idx="99">
                        <c:v>250414896.41090104</c:v>
                      </c:pt>
                      <c:pt idx="100">
                        <c:v>250413791.48762581</c:v>
                      </c:pt>
                      <c:pt idx="101">
                        <c:v>250414896.41090104</c:v>
                      </c:pt>
                      <c:pt idx="102">
                        <c:v>250949133.72057495</c:v>
                      </c:pt>
                      <c:pt idx="103">
                        <c:v>250950238.64385018</c:v>
                      </c:pt>
                      <c:pt idx="104">
                        <c:v>250949133.72057495</c:v>
                      </c:pt>
                      <c:pt idx="105">
                        <c:v>250950238.64385018</c:v>
                      </c:pt>
                      <c:pt idx="106">
                        <c:v>251161986.05199882</c:v>
                      </c:pt>
                      <c:pt idx="107">
                        <c:v>251163090.97527409</c:v>
                      </c:pt>
                      <c:pt idx="108">
                        <c:v>251703352.64112392</c:v>
                      </c:pt>
                      <c:pt idx="109">
                        <c:v>251704457.56439912</c:v>
                      </c:pt>
                      <c:pt idx="110">
                        <c:v>251161986.05199882</c:v>
                      </c:pt>
                      <c:pt idx="111">
                        <c:v>251163090.97527409</c:v>
                      </c:pt>
                      <c:pt idx="112">
                        <c:v>251703352.64112392</c:v>
                      </c:pt>
                      <c:pt idx="113">
                        <c:v>251704457.56439912</c:v>
                      </c:pt>
                      <c:pt idx="114">
                        <c:v>250949133.72057495</c:v>
                      </c:pt>
                      <c:pt idx="115">
                        <c:v>250950238.64385018</c:v>
                      </c:pt>
                      <c:pt idx="116">
                        <c:v>251697328.28494799</c:v>
                      </c:pt>
                      <c:pt idx="117">
                        <c:v>251698433.20822313</c:v>
                      </c:pt>
                      <c:pt idx="118">
                        <c:v>252238694.87407309</c:v>
                      </c:pt>
                      <c:pt idx="119">
                        <c:v>252239799.79734829</c:v>
                      </c:pt>
                      <c:pt idx="120">
                        <c:v>251697328.28494799</c:v>
                      </c:pt>
                      <c:pt idx="121">
                        <c:v>251698433.20822313</c:v>
                      </c:pt>
                      <c:pt idx="122">
                        <c:v>251161986.05199882</c:v>
                      </c:pt>
                      <c:pt idx="123">
                        <c:v>251163090.97527409</c:v>
                      </c:pt>
                      <c:pt idx="124">
                        <c:v>251703352.64112392</c:v>
                      </c:pt>
                      <c:pt idx="125">
                        <c:v>251704457.56439912</c:v>
                      </c:pt>
                      <c:pt idx="126">
                        <c:v>252238694.87407309</c:v>
                      </c:pt>
                      <c:pt idx="127">
                        <c:v>252239799.79734829</c:v>
                      </c:pt>
                      <c:pt idx="128">
                        <c:v>251697328.28494799</c:v>
                      </c:pt>
                      <c:pt idx="129">
                        <c:v>251698433.20822313</c:v>
                      </c:pt>
                      <c:pt idx="130">
                        <c:v>252389560.69913876</c:v>
                      </c:pt>
                      <c:pt idx="131">
                        <c:v>252390665.6224139</c:v>
                      </c:pt>
                      <c:pt idx="132">
                        <c:v>252238694.87407309</c:v>
                      </c:pt>
                      <c:pt idx="133">
                        <c:v>252239799.79734829</c:v>
                      </c:pt>
                      <c:pt idx="134">
                        <c:v>252389560.69913876</c:v>
                      </c:pt>
                      <c:pt idx="135">
                        <c:v>252390665.6224139</c:v>
                      </c:pt>
                      <c:pt idx="136">
                        <c:v>252924902.93208781</c:v>
                      </c:pt>
                      <c:pt idx="137">
                        <c:v>252926007.85536301</c:v>
                      </c:pt>
                      <c:pt idx="138">
                        <c:v>252924902.93208781</c:v>
                      </c:pt>
                      <c:pt idx="139">
                        <c:v>252926007.85536301</c:v>
                      </c:pt>
                      <c:pt idx="140">
                        <c:v>252389560.69913876</c:v>
                      </c:pt>
                      <c:pt idx="141">
                        <c:v>252390665.6224139</c:v>
                      </c:pt>
                      <c:pt idx="142">
                        <c:v>252924902.93208781</c:v>
                      </c:pt>
                      <c:pt idx="143">
                        <c:v>252926007.85536301</c:v>
                      </c:pt>
                      <c:pt idx="144">
                        <c:v>254900405.27329648</c:v>
                      </c:pt>
                      <c:pt idx="145">
                        <c:v>254901510.19657168</c:v>
                      </c:pt>
                      <c:pt idx="146">
                        <c:v>254900405.27329648</c:v>
                      </c:pt>
                      <c:pt idx="147">
                        <c:v>254901510.19657168</c:v>
                      </c:pt>
                      <c:pt idx="148">
                        <c:v>254900405.27329648</c:v>
                      </c:pt>
                      <c:pt idx="149">
                        <c:v>254901510.19657168</c:v>
                      </c:pt>
                      <c:pt idx="150">
                        <c:v>255435747.50624561</c:v>
                      </c:pt>
                      <c:pt idx="151">
                        <c:v>255436852.42952079</c:v>
                      </c:pt>
                      <c:pt idx="152">
                        <c:v>255435747.50624561</c:v>
                      </c:pt>
                      <c:pt idx="153">
                        <c:v>255436852.42952079</c:v>
                      </c:pt>
                      <c:pt idx="154">
                        <c:v>255435747.50624561</c:v>
                      </c:pt>
                      <c:pt idx="155">
                        <c:v>255436852.42952079</c:v>
                      </c:pt>
                      <c:pt idx="156">
                        <c:v>256005232.00609264</c:v>
                      </c:pt>
                      <c:pt idx="157">
                        <c:v>256006336.92936781</c:v>
                      </c:pt>
                      <c:pt idx="158">
                        <c:v>256005232.00609264</c:v>
                      </c:pt>
                      <c:pt idx="159">
                        <c:v>256006336.92936781</c:v>
                      </c:pt>
                      <c:pt idx="160">
                        <c:v>256540574.23904172</c:v>
                      </c:pt>
                      <c:pt idx="161">
                        <c:v>256541679.16231683</c:v>
                      </c:pt>
                      <c:pt idx="162">
                        <c:v>256540574.23904172</c:v>
                      </c:pt>
                      <c:pt idx="163">
                        <c:v>256541679.16231683</c:v>
                      </c:pt>
                      <c:pt idx="164">
                        <c:v>256005232.00609264</c:v>
                      </c:pt>
                      <c:pt idx="165">
                        <c:v>256006336.92936781</c:v>
                      </c:pt>
                      <c:pt idx="166">
                        <c:v>256540574.23904172</c:v>
                      </c:pt>
                      <c:pt idx="167">
                        <c:v>256541679.16231683</c:v>
                      </c:pt>
                      <c:pt idx="168">
                        <c:v>257981001.21760559</c:v>
                      </c:pt>
                      <c:pt idx="169">
                        <c:v>257982106.14088073</c:v>
                      </c:pt>
                      <c:pt idx="170">
                        <c:v>257981001.21760559</c:v>
                      </c:pt>
                      <c:pt idx="171">
                        <c:v>257982106.14088073</c:v>
                      </c:pt>
                      <c:pt idx="172">
                        <c:v>258516343.45055464</c:v>
                      </c:pt>
                      <c:pt idx="173">
                        <c:v>258517448.3738299</c:v>
                      </c:pt>
                      <c:pt idx="174">
                        <c:v>258516343.45055464</c:v>
                      </c:pt>
                      <c:pt idx="175">
                        <c:v>258517448.3738299</c:v>
                      </c:pt>
                      <c:pt idx="176">
                        <c:v>257981001.21760559</c:v>
                      </c:pt>
                      <c:pt idx="177">
                        <c:v>257982106.14088073</c:v>
                      </c:pt>
                      <c:pt idx="178">
                        <c:v>259145012.87741789</c:v>
                      </c:pt>
                      <c:pt idx="179">
                        <c:v>259146117.80069315</c:v>
                      </c:pt>
                      <c:pt idx="180">
                        <c:v>259145012.87741789</c:v>
                      </c:pt>
                      <c:pt idx="181">
                        <c:v>259146117.80069315</c:v>
                      </c:pt>
                      <c:pt idx="182">
                        <c:v>258964549.56064373</c:v>
                      </c:pt>
                      <c:pt idx="183">
                        <c:v>258965654.48391894</c:v>
                      </c:pt>
                      <c:pt idx="184">
                        <c:v>258516343.45055464</c:v>
                      </c:pt>
                      <c:pt idx="185">
                        <c:v>258517448.3738299</c:v>
                      </c:pt>
                      <c:pt idx="186">
                        <c:v>259505916.14976883</c:v>
                      </c:pt>
                      <c:pt idx="187">
                        <c:v>259507021.07304406</c:v>
                      </c:pt>
                      <c:pt idx="188">
                        <c:v>258964549.56064373</c:v>
                      </c:pt>
                      <c:pt idx="189">
                        <c:v>258965654.48391894</c:v>
                      </c:pt>
                      <c:pt idx="190">
                        <c:v>259505916.14976883</c:v>
                      </c:pt>
                      <c:pt idx="191">
                        <c:v>259507021.07304406</c:v>
                      </c:pt>
                      <c:pt idx="192">
                        <c:v>259680355.11036697</c:v>
                      </c:pt>
                      <c:pt idx="193">
                        <c:v>259681460.03364217</c:v>
                      </c:pt>
                      <c:pt idx="194">
                        <c:v>259680355.11036697</c:v>
                      </c:pt>
                      <c:pt idx="195">
                        <c:v>259681460.03364217</c:v>
                      </c:pt>
                      <c:pt idx="196">
                        <c:v>259145012.87741789</c:v>
                      </c:pt>
                      <c:pt idx="197">
                        <c:v>259146117.80069315</c:v>
                      </c:pt>
                      <c:pt idx="198">
                        <c:v>259499891.79359278</c:v>
                      </c:pt>
                      <c:pt idx="199">
                        <c:v>259500996.71686804</c:v>
                      </c:pt>
                      <c:pt idx="200">
                        <c:v>259499891.79359278</c:v>
                      </c:pt>
                      <c:pt idx="201">
                        <c:v>259500996.71686804</c:v>
                      </c:pt>
                      <c:pt idx="202">
                        <c:v>258964549.56064373</c:v>
                      </c:pt>
                      <c:pt idx="203">
                        <c:v>258965654.48391894</c:v>
                      </c:pt>
                      <c:pt idx="204">
                        <c:v>259505916.14976883</c:v>
                      </c:pt>
                      <c:pt idx="205">
                        <c:v>259507021.07304406</c:v>
                      </c:pt>
                      <c:pt idx="206">
                        <c:v>259680355.11036697</c:v>
                      </c:pt>
                      <c:pt idx="207">
                        <c:v>259681460.03364217</c:v>
                      </c:pt>
                      <c:pt idx="208">
                        <c:v>260041258.38271797</c:v>
                      </c:pt>
                      <c:pt idx="209">
                        <c:v>260042363.30599317</c:v>
                      </c:pt>
                      <c:pt idx="210">
                        <c:v>260041258.38271797</c:v>
                      </c:pt>
                      <c:pt idx="211">
                        <c:v>260042363.30599317</c:v>
                      </c:pt>
                      <c:pt idx="212">
                        <c:v>259499891.79359278</c:v>
                      </c:pt>
                      <c:pt idx="213">
                        <c:v>259500996.71686804</c:v>
                      </c:pt>
                      <c:pt idx="214">
                        <c:v>260041258.38271797</c:v>
                      </c:pt>
                      <c:pt idx="215">
                        <c:v>260042363.30599317</c:v>
                      </c:pt>
                      <c:pt idx="216">
                        <c:v>260940318.77215669</c:v>
                      </c:pt>
                      <c:pt idx="217">
                        <c:v>260941423.69543192</c:v>
                      </c:pt>
                      <c:pt idx="218">
                        <c:v>260940318.77215669</c:v>
                      </c:pt>
                      <c:pt idx="219">
                        <c:v>260941423.69543192</c:v>
                      </c:pt>
                      <c:pt idx="220">
                        <c:v>261481685.36128181</c:v>
                      </c:pt>
                      <c:pt idx="221">
                        <c:v>261482790.28455704</c:v>
                      </c:pt>
                      <c:pt idx="222">
                        <c:v>261475661.00510576</c:v>
                      </c:pt>
                      <c:pt idx="223">
                        <c:v>261476765.92838097</c:v>
                      </c:pt>
                      <c:pt idx="224">
                        <c:v>261481685.36128181</c:v>
                      </c:pt>
                      <c:pt idx="225">
                        <c:v>261482790.28455704</c:v>
                      </c:pt>
                      <c:pt idx="226">
                        <c:v>261475661.00510576</c:v>
                      </c:pt>
                      <c:pt idx="227">
                        <c:v>261476765.92838097</c:v>
                      </c:pt>
                      <c:pt idx="228">
                        <c:v>260940318.77215669</c:v>
                      </c:pt>
                      <c:pt idx="229">
                        <c:v>260941423.69543192</c:v>
                      </c:pt>
                      <c:pt idx="230">
                        <c:v>262017027.59423092</c:v>
                      </c:pt>
                      <c:pt idx="231">
                        <c:v>262018132.51750606</c:v>
                      </c:pt>
                      <c:pt idx="232">
                        <c:v>262017027.59423092</c:v>
                      </c:pt>
                      <c:pt idx="233">
                        <c:v>262018132.51750606</c:v>
                      </c:pt>
                      <c:pt idx="234">
                        <c:v>261481685.36128181</c:v>
                      </c:pt>
                      <c:pt idx="235">
                        <c:v>261482790.28455704</c:v>
                      </c:pt>
                      <c:pt idx="236">
                        <c:v>261475661.00510576</c:v>
                      </c:pt>
                      <c:pt idx="237">
                        <c:v>261476765.92838097</c:v>
                      </c:pt>
                      <c:pt idx="238">
                        <c:v>262017027.59423092</c:v>
                      </c:pt>
                      <c:pt idx="239">
                        <c:v>262018132.51750606</c:v>
                      </c:pt>
                      <c:pt idx="240">
                        <c:v>262702968.78194141</c:v>
                      </c:pt>
                      <c:pt idx="241">
                        <c:v>262704073.70521665</c:v>
                      </c:pt>
                      <c:pt idx="242">
                        <c:v>262702968.78194141</c:v>
                      </c:pt>
                      <c:pt idx="243">
                        <c:v>262704073.70521665</c:v>
                      </c:pt>
                      <c:pt idx="244">
                        <c:v>263238311.01489049</c:v>
                      </c:pt>
                      <c:pt idx="245">
                        <c:v>263239415.93816578</c:v>
                      </c:pt>
                      <c:pt idx="246">
                        <c:v>263238311.01489049</c:v>
                      </c:pt>
                      <c:pt idx="247">
                        <c:v>263239415.93816578</c:v>
                      </c:pt>
                      <c:pt idx="248">
                        <c:v>262702968.78194141</c:v>
                      </c:pt>
                      <c:pt idx="249">
                        <c:v>262704073.70521665</c:v>
                      </c:pt>
                      <c:pt idx="250">
                        <c:v>263238311.01489049</c:v>
                      </c:pt>
                      <c:pt idx="251">
                        <c:v>263239415.93816578</c:v>
                      </c:pt>
                      <c:pt idx="252">
                        <c:v>264678737.99345437</c:v>
                      </c:pt>
                      <c:pt idx="253">
                        <c:v>264679842.91672957</c:v>
                      </c:pt>
                      <c:pt idx="254">
                        <c:v>264736453.39588466</c:v>
                      </c:pt>
                      <c:pt idx="255">
                        <c:v>264737558.31915998</c:v>
                      </c:pt>
                      <c:pt idx="256">
                        <c:v>264678737.99345437</c:v>
                      </c:pt>
                      <c:pt idx="257">
                        <c:v>264679842.91672957</c:v>
                      </c:pt>
                      <c:pt idx="258">
                        <c:v>264736453.39588466</c:v>
                      </c:pt>
                      <c:pt idx="259">
                        <c:v>264737558.31915998</c:v>
                      </c:pt>
                      <c:pt idx="260">
                        <c:v>265214080.22640347</c:v>
                      </c:pt>
                      <c:pt idx="261">
                        <c:v>265215185.14967868</c:v>
                      </c:pt>
                      <c:pt idx="262">
                        <c:v>265271795.6288338</c:v>
                      </c:pt>
                      <c:pt idx="263">
                        <c:v>265272900.55210906</c:v>
                      </c:pt>
                      <c:pt idx="264">
                        <c:v>265214080.22640347</c:v>
                      </c:pt>
                      <c:pt idx="265">
                        <c:v>265215185.14967868</c:v>
                      </c:pt>
                      <c:pt idx="266">
                        <c:v>264678737.99345437</c:v>
                      </c:pt>
                      <c:pt idx="267">
                        <c:v>264679842.91672957</c:v>
                      </c:pt>
                      <c:pt idx="268">
                        <c:v>265271795.6288338</c:v>
                      </c:pt>
                      <c:pt idx="269">
                        <c:v>265272900.55210906</c:v>
                      </c:pt>
                      <c:pt idx="270">
                        <c:v>264736453.39588466</c:v>
                      </c:pt>
                      <c:pt idx="271">
                        <c:v>264737558.31915998</c:v>
                      </c:pt>
                      <c:pt idx="272">
                        <c:v>265214080.22640347</c:v>
                      </c:pt>
                      <c:pt idx="273">
                        <c:v>265215185.14967868</c:v>
                      </c:pt>
                      <c:pt idx="274">
                        <c:v>265271795.6288338</c:v>
                      </c:pt>
                      <c:pt idx="275">
                        <c:v>265272900.55210906</c:v>
                      </c:pt>
                      <c:pt idx="276">
                        <c:v>266947576.38606277</c:v>
                      </c:pt>
                      <c:pt idx="277">
                        <c:v>266948681.30933806</c:v>
                      </c:pt>
                      <c:pt idx="278">
                        <c:v>266947576.38606277</c:v>
                      </c:pt>
                      <c:pt idx="279">
                        <c:v>266948681.30933806</c:v>
                      </c:pt>
                      <c:pt idx="280">
                        <c:v>267344961.27187461</c:v>
                      </c:pt>
                      <c:pt idx="281">
                        <c:v>267346066.19514981</c:v>
                      </c:pt>
                      <c:pt idx="282">
                        <c:v>267344961.27187461</c:v>
                      </c:pt>
                      <c:pt idx="283">
                        <c:v>267346066.19514981</c:v>
                      </c:pt>
                      <c:pt idx="284">
                        <c:v>266947576.38606277</c:v>
                      </c:pt>
                      <c:pt idx="285">
                        <c:v>266948681.30933806</c:v>
                      </c:pt>
                      <c:pt idx="286">
                        <c:v>267880303.5048236</c:v>
                      </c:pt>
                      <c:pt idx="287">
                        <c:v>267881408.42809883</c:v>
                      </c:pt>
                      <c:pt idx="288">
                        <c:v>267482918.61901191</c:v>
                      </c:pt>
                      <c:pt idx="289">
                        <c:v>267484023.54228705</c:v>
                      </c:pt>
                      <c:pt idx="290">
                        <c:v>267695770.95043576</c:v>
                      </c:pt>
                      <c:pt idx="291">
                        <c:v>267696875.87371102</c:v>
                      </c:pt>
                      <c:pt idx="292">
                        <c:v>267695770.95043576</c:v>
                      </c:pt>
                      <c:pt idx="293">
                        <c:v>267696875.87371102</c:v>
                      </c:pt>
                      <c:pt idx="294">
                        <c:v>267880303.5048236</c:v>
                      </c:pt>
                      <c:pt idx="295">
                        <c:v>267881408.42809883</c:v>
                      </c:pt>
                      <c:pt idx="296">
                        <c:v>267482918.61901191</c:v>
                      </c:pt>
                      <c:pt idx="297">
                        <c:v>267484023.54228705</c:v>
                      </c:pt>
                      <c:pt idx="298">
                        <c:v>267344961.27187461</c:v>
                      </c:pt>
                      <c:pt idx="299">
                        <c:v>267346066.19514981</c:v>
                      </c:pt>
                      <c:pt idx="300">
                        <c:v>267695770.95043576</c:v>
                      </c:pt>
                      <c:pt idx="301">
                        <c:v>267696875.87371102</c:v>
                      </c:pt>
                      <c:pt idx="302">
                        <c:v>267880303.5048236</c:v>
                      </c:pt>
                      <c:pt idx="303">
                        <c:v>267881408.42809883</c:v>
                      </c:pt>
                      <c:pt idx="304">
                        <c:v>268231113.18338495</c:v>
                      </c:pt>
                      <c:pt idx="305">
                        <c:v>268232218.10666016</c:v>
                      </c:pt>
                      <c:pt idx="306">
                        <c:v>267482918.61901191</c:v>
                      </c:pt>
                      <c:pt idx="307">
                        <c:v>267484023.54228705</c:v>
                      </c:pt>
                      <c:pt idx="308">
                        <c:v>268231113.18338495</c:v>
                      </c:pt>
                      <c:pt idx="309">
                        <c:v>268232218.10666016</c:v>
                      </c:pt>
                      <c:pt idx="310">
                        <c:v>268923345.59757578</c:v>
                      </c:pt>
                      <c:pt idx="311">
                        <c:v>268924450.52085096</c:v>
                      </c:pt>
                      <c:pt idx="312">
                        <c:v>268231113.18338495</c:v>
                      </c:pt>
                      <c:pt idx="313">
                        <c:v>268232218.10666016</c:v>
                      </c:pt>
                      <c:pt idx="314">
                        <c:v>268923345.59757578</c:v>
                      </c:pt>
                      <c:pt idx="315">
                        <c:v>268924450.52085096</c:v>
                      </c:pt>
                      <c:pt idx="316">
                        <c:v>269458687.8305248</c:v>
                      </c:pt>
                      <c:pt idx="317">
                        <c:v>269459792.75380015</c:v>
                      </c:pt>
                      <c:pt idx="318">
                        <c:v>269458687.8305248</c:v>
                      </c:pt>
                      <c:pt idx="319">
                        <c:v>269459792.75380015</c:v>
                      </c:pt>
                      <c:pt idx="320">
                        <c:v>268923345.59757578</c:v>
                      </c:pt>
                      <c:pt idx="321">
                        <c:v>268924450.52085096</c:v>
                      </c:pt>
                      <c:pt idx="322">
                        <c:v>269458687.8305248</c:v>
                      </c:pt>
                      <c:pt idx="323">
                        <c:v>269459792.75380015</c:v>
                      </c:pt>
                      <c:pt idx="324">
                        <c:v>270542013.90404713</c:v>
                      </c:pt>
                      <c:pt idx="325">
                        <c:v>270543118.8273223</c:v>
                      </c:pt>
                      <c:pt idx="326">
                        <c:v>270542013.90404713</c:v>
                      </c:pt>
                      <c:pt idx="327">
                        <c:v>270543118.8273223</c:v>
                      </c:pt>
                      <c:pt idx="328">
                        <c:v>271077356.13699621</c:v>
                      </c:pt>
                      <c:pt idx="329">
                        <c:v>271078461.06027144</c:v>
                      </c:pt>
                      <c:pt idx="330">
                        <c:v>271077356.13699621</c:v>
                      </c:pt>
                      <c:pt idx="331">
                        <c:v>271078461.06027144</c:v>
                      </c:pt>
                      <c:pt idx="332">
                        <c:v>270542013.90404713</c:v>
                      </c:pt>
                      <c:pt idx="333">
                        <c:v>270543118.8273223</c:v>
                      </c:pt>
                      <c:pt idx="334">
                        <c:v>271077356.13699621</c:v>
                      </c:pt>
                      <c:pt idx="335">
                        <c:v>271078461.06027144</c:v>
                      </c:pt>
                      <c:pt idx="336">
                        <c:v>272539016.90452963</c:v>
                      </c:pt>
                      <c:pt idx="337">
                        <c:v>272540121.82780486</c:v>
                      </c:pt>
                      <c:pt idx="338">
                        <c:v>272539016.90452963</c:v>
                      </c:pt>
                      <c:pt idx="339">
                        <c:v>272540121.82780486</c:v>
                      </c:pt>
                      <c:pt idx="340">
                        <c:v>273074359.13747877</c:v>
                      </c:pt>
                      <c:pt idx="341">
                        <c:v>273075464.060754</c:v>
                      </c:pt>
                      <c:pt idx="342">
                        <c:v>273074359.13747877</c:v>
                      </c:pt>
                      <c:pt idx="343">
                        <c:v>273075464.060754</c:v>
                      </c:pt>
                      <c:pt idx="344">
                        <c:v>272539016.90452963</c:v>
                      </c:pt>
                      <c:pt idx="345">
                        <c:v>272540121.82780486</c:v>
                      </c:pt>
                      <c:pt idx="346">
                        <c:v>273074359.13747877</c:v>
                      </c:pt>
                      <c:pt idx="347">
                        <c:v>273075464.060754</c:v>
                      </c:pt>
                      <c:pt idx="348">
                        <c:v>274786621.50816858</c:v>
                      </c:pt>
                      <c:pt idx="349">
                        <c:v>274787726.43144375</c:v>
                      </c:pt>
                      <c:pt idx="350">
                        <c:v>274514786.11604261</c:v>
                      </c:pt>
                      <c:pt idx="351">
                        <c:v>274515891.03931785</c:v>
                      </c:pt>
                      <c:pt idx="352">
                        <c:v>274786621.50816858</c:v>
                      </c:pt>
                      <c:pt idx="353">
                        <c:v>274787726.43144375</c:v>
                      </c:pt>
                      <c:pt idx="354">
                        <c:v>275147524.78051955</c:v>
                      </c:pt>
                      <c:pt idx="355">
                        <c:v>275148629.70379472</c:v>
                      </c:pt>
                      <c:pt idx="356">
                        <c:v>274514786.11604261</c:v>
                      </c:pt>
                      <c:pt idx="357">
                        <c:v>274515891.03931785</c:v>
                      </c:pt>
                      <c:pt idx="358">
                        <c:v>275321963.7411176</c:v>
                      </c:pt>
                      <c:pt idx="359">
                        <c:v>275323068.66439283</c:v>
                      </c:pt>
                      <c:pt idx="360">
                        <c:v>275147524.78051955</c:v>
                      </c:pt>
                      <c:pt idx="361">
                        <c:v>275148629.70379472</c:v>
                      </c:pt>
                      <c:pt idx="362">
                        <c:v>275321963.7411176</c:v>
                      </c:pt>
                      <c:pt idx="363">
                        <c:v>275323068.66439283</c:v>
                      </c:pt>
                      <c:pt idx="364">
                        <c:v>274786621.50816858</c:v>
                      </c:pt>
                      <c:pt idx="365">
                        <c:v>274787726.43144375</c:v>
                      </c:pt>
                      <c:pt idx="366">
                        <c:v>275050128.34899169</c:v>
                      </c:pt>
                      <c:pt idx="367">
                        <c:v>275051233.27226686</c:v>
                      </c:pt>
                      <c:pt idx="368">
                        <c:v>275050128.34899169</c:v>
                      </c:pt>
                      <c:pt idx="369">
                        <c:v>275051233.27226686</c:v>
                      </c:pt>
                      <c:pt idx="370">
                        <c:v>274514786.11604261</c:v>
                      </c:pt>
                      <c:pt idx="371">
                        <c:v>274515891.03931785</c:v>
                      </c:pt>
                      <c:pt idx="372">
                        <c:v>275682867.01346862</c:v>
                      </c:pt>
                      <c:pt idx="373">
                        <c:v>275683971.9367438</c:v>
                      </c:pt>
                      <c:pt idx="374">
                        <c:v>275682867.01346862</c:v>
                      </c:pt>
                      <c:pt idx="375">
                        <c:v>275683971.9367438</c:v>
                      </c:pt>
                      <c:pt idx="376">
                        <c:v>275498334.45908076</c:v>
                      </c:pt>
                      <c:pt idx="377">
                        <c:v>275499439.38235599</c:v>
                      </c:pt>
                      <c:pt idx="378">
                        <c:v>275147524.78051955</c:v>
                      </c:pt>
                      <c:pt idx="379">
                        <c:v>275148629.70379472</c:v>
                      </c:pt>
                      <c:pt idx="380">
                        <c:v>275321963.7411176</c:v>
                      </c:pt>
                      <c:pt idx="381">
                        <c:v>275323068.66439283</c:v>
                      </c:pt>
                      <c:pt idx="382">
                        <c:v>275498334.45908076</c:v>
                      </c:pt>
                      <c:pt idx="383">
                        <c:v>275499439.38235599</c:v>
                      </c:pt>
                      <c:pt idx="384">
                        <c:v>275050128.34899169</c:v>
                      </c:pt>
                      <c:pt idx="385">
                        <c:v>275051233.27226686</c:v>
                      </c:pt>
                      <c:pt idx="386">
                        <c:v>275682867.01346862</c:v>
                      </c:pt>
                      <c:pt idx="387">
                        <c:v>275683971.9367438</c:v>
                      </c:pt>
                      <c:pt idx="388">
                        <c:v>276033676.69202983</c:v>
                      </c:pt>
                      <c:pt idx="389">
                        <c:v>276034781.61530501</c:v>
                      </c:pt>
                      <c:pt idx="390">
                        <c:v>276033676.69202983</c:v>
                      </c:pt>
                      <c:pt idx="391">
                        <c:v>276034781.61530501</c:v>
                      </c:pt>
                      <c:pt idx="392">
                        <c:v>275498334.45908076</c:v>
                      </c:pt>
                      <c:pt idx="393">
                        <c:v>275499439.38235599</c:v>
                      </c:pt>
                      <c:pt idx="394">
                        <c:v>276033676.69202983</c:v>
                      </c:pt>
                      <c:pt idx="395">
                        <c:v>276034781.61530501</c:v>
                      </c:pt>
                      <c:pt idx="396">
                        <c:v>277123293.99203247</c:v>
                      </c:pt>
                      <c:pt idx="397">
                        <c:v>277124398.91530764</c:v>
                      </c:pt>
                      <c:pt idx="398">
                        <c:v>277123293.99203247</c:v>
                      </c:pt>
                      <c:pt idx="399">
                        <c:v>277124398.91530764</c:v>
                      </c:pt>
                      <c:pt idx="400">
                        <c:v>277658636.22498155</c:v>
                      </c:pt>
                      <c:pt idx="401">
                        <c:v>277659741.14825678</c:v>
                      </c:pt>
                      <c:pt idx="402">
                        <c:v>277658636.22498155</c:v>
                      </c:pt>
                      <c:pt idx="403">
                        <c:v>277659741.14825678</c:v>
                      </c:pt>
                      <c:pt idx="404">
                        <c:v>277123293.99203247</c:v>
                      </c:pt>
                      <c:pt idx="405">
                        <c:v>277124398.91530764</c:v>
                      </c:pt>
                      <c:pt idx="406">
                        <c:v>277474103.6705938</c:v>
                      </c:pt>
                      <c:pt idx="407">
                        <c:v>277475208.59386897</c:v>
                      </c:pt>
                      <c:pt idx="408">
                        <c:v>277474103.6705938</c:v>
                      </c:pt>
                      <c:pt idx="409">
                        <c:v>277475208.59386897</c:v>
                      </c:pt>
                      <c:pt idx="410">
                        <c:v>277658636.22498155</c:v>
                      </c:pt>
                      <c:pt idx="411">
                        <c:v>277659741.14825678</c:v>
                      </c:pt>
                      <c:pt idx="412">
                        <c:v>278009445.90354288</c:v>
                      </c:pt>
                      <c:pt idx="413">
                        <c:v>278010550.82681805</c:v>
                      </c:pt>
                      <c:pt idx="414">
                        <c:v>278344577.41269207</c:v>
                      </c:pt>
                      <c:pt idx="415">
                        <c:v>278345682.3359673</c:v>
                      </c:pt>
                      <c:pt idx="416">
                        <c:v>278009445.90354288</c:v>
                      </c:pt>
                      <c:pt idx="417">
                        <c:v>278010550.82681805</c:v>
                      </c:pt>
                      <c:pt idx="418">
                        <c:v>278344577.41269207</c:v>
                      </c:pt>
                      <c:pt idx="419">
                        <c:v>278345682.3359673</c:v>
                      </c:pt>
                      <c:pt idx="420">
                        <c:v>277474103.6705938</c:v>
                      </c:pt>
                      <c:pt idx="421">
                        <c:v>277475208.59386897</c:v>
                      </c:pt>
                      <c:pt idx="422">
                        <c:v>278009445.90354288</c:v>
                      </c:pt>
                      <c:pt idx="423">
                        <c:v>278010550.82681805</c:v>
                      </c:pt>
                      <c:pt idx="424">
                        <c:v>278344577.41269207</c:v>
                      </c:pt>
                      <c:pt idx="425">
                        <c:v>278345682.3359673</c:v>
                      </c:pt>
                      <c:pt idx="426">
                        <c:v>278879919.64564109</c:v>
                      </c:pt>
                      <c:pt idx="427">
                        <c:v>278881024.56891644</c:v>
                      </c:pt>
                      <c:pt idx="428">
                        <c:v>278879919.64564109</c:v>
                      </c:pt>
                      <c:pt idx="429">
                        <c:v>278881024.56891644</c:v>
                      </c:pt>
                      <c:pt idx="430">
                        <c:v>278879919.64564109</c:v>
                      </c:pt>
                      <c:pt idx="431">
                        <c:v>278881024.56891644</c:v>
                      </c:pt>
                      <c:pt idx="432">
                        <c:v>280320346.62420505</c:v>
                      </c:pt>
                      <c:pt idx="433">
                        <c:v>280321451.54748017</c:v>
                      </c:pt>
                      <c:pt idx="434">
                        <c:v>280378062.02663535</c:v>
                      </c:pt>
                      <c:pt idx="435">
                        <c:v>280379166.94991052</c:v>
                      </c:pt>
                      <c:pt idx="436">
                        <c:v>280320346.62420505</c:v>
                      </c:pt>
                      <c:pt idx="437">
                        <c:v>280321451.54748017</c:v>
                      </c:pt>
                      <c:pt idx="438">
                        <c:v>280378062.02663535</c:v>
                      </c:pt>
                      <c:pt idx="439">
                        <c:v>280379166.94991052</c:v>
                      </c:pt>
                      <c:pt idx="440">
                        <c:v>280855688.85715407</c:v>
                      </c:pt>
                      <c:pt idx="441">
                        <c:v>280856793.7804293</c:v>
                      </c:pt>
                      <c:pt idx="442">
                        <c:v>280913404.25958449</c:v>
                      </c:pt>
                      <c:pt idx="443">
                        <c:v>280914509.18285966</c:v>
                      </c:pt>
                      <c:pt idx="444">
                        <c:v>280855688.85715407</c:v>
                      </c:pt>
                      <c:pt idx="445">
                        <c:v>280856793.7804293</c:v>
                      </c:pt>
                      <c:pt idx="446">
                        <c:v>280913404.25958449</c:v>
                      </c:pt>
                      <c:pt idx="447">
                        <c:v>280914509.18285966</c:v>
                      </c:pt>
                      <c:pt idx="448">
                        <c:v>280320346.62420505</c:v>
                      </c:pt>
                      <c:pt idx="449">
                        <c:v>280321451.54748017</c:v>
                      </c:pt>
                      <c:pt idx="450">
                        <c:v>280378062.02663535</c:v>
                      </c:pt>
                      <c:pt idx="451">
                        <c:v>280379166.94991052</c:v>
                      </c:pt>
                      <c:pt idx="452">
                        <c:v>280855688.85715407</c:v>
                      </c:pt>
                      <c:pt idx="453">
                        <c:v>280856793.7804293</c:v>
                      </c:pt>
                      <c:pt idx="454">
                        <c:v>280913404.25958449</c:v>
                      </c:pt>
                      <c:pt idx="455">
                        <c:v>280914509.18285966</c:v>
                      </c:pt>
                      <c:pt idx="456">
                        <c:v>282589185.0168134</c:v>
                      </c:pt>
                      <c:pt idx="457">
                        <c:v>282590289.94008869</c:v>
                      </c:pt>
                      <c:pt idx="458">
                        <c:v>282589185.0168134</c:v>
                      </c:pt>
                      <c:pt idx="459">
                        <c:v>282590289.94008869</c:v>
                      </c:pt>
                      <c:pt idx="460">
                        <c:v>283124527.24976259</c:v>
                      </c:pt>
                      <c:pt idx="461">
                        <c:v>283125632.17303777</c:v>
                      </c:pt>
                      <c:pt idx="462">
                        <c:v>283124527.24976259</c:v>
                      </c:pt>
                      <c:pt idx="463">
                        <c:v>283125632.17303777</c:v>
                      </c:pt>
                      <c:pt idx="464">
                        <c:v>282589185.0168134</c:v>
                      </c:pt>
                      <c:pt idx="465">
                        <c:v>282590289.94008869</c:v>
                      </c:pt>
                      <c:pt idx="466">
                        <c:v>283337379.58118653</c:v>
                      </c:pt>
                      <c:pt idx="467">
                        <c:v>283338484.50446165</c:v>
                      </c:pt>
                      <c:pt idx="468">
                        <c:v>283337379.58118653</c:v>
                      </c:pt>
                      <c:pt idx="469">
                        <c:v>283338484.50446165</c:v>
                      </c:pt>
                      <c:pt idx="470">
                        <c:v>283124527.24976259</c:v>
                      </c:pt>
                      <c:pt idx="471">
                        <c:v>283125632.17303777</c:v>
                      </c:pt>
                      <c:pt idx="472">
                        <c:v>283872721.81413561</c:v>
                      </c:pt>
                      <c:pt idx="473">
                        <c:v>283873826.73741072</c:v>
                      </c:pt>
                      <c:pt idx="474">
                        <c:v>283872721.81413561</c:v>
                      </c:pt>
                      <c:pt idx="475">
                        <c:v>283873826.73741072</c:v>
                      </c:pt>
                      <c:pt idx="476">
                        <c:v>283337379.58118653</c:v>
                      </c:pt>
                      <c:pt idx="477">
                        <c:v>283338484.50446165</c:v>
                      </c:pt>
                      <c:pt idx="478">
                        <c:v>283872721.81413561</c:v>
                      </c:pt>
                      <c:pt idx="479">
                        <c:v>283873826.73741072</c:v>
                      </c:pt>
                      <c:pt idx="480">
                        <c:v>284564954.22832638</c:v>
                      </c:pt>
                      <c:pt idx="481">
                        <c:v>284566059.15160155</c:v>
                      </c:pt>
                      <c:pt idx="482">
                        <c:v>284564954.22832638</c:v>
                      </c:pt>
                      <c:pt idx="483">
                        <c:v>284566059.15160155</c:v>
                      </c:pt>
                      <c:pt idx="484">
                        <c:v>285100296.46127546</c:v>
                      </c:pt>
                      <c:pt idx="485">
                        <c:v>285101401.38455069</c:v>
                      </c:pt>
                      <c:pt idx="486">
                        <c:v>285100296.46127546</c:v>
                      </c:pt>
                      <c:pt idx="487">
                        <c:v>285101401.38455069</c:v>
                      </c:pt>
                      <c:pt idx="488">
                        <c:v>284564954.22832638</c:v>
                      </c:pt>
                      <c:pt idx="489">
                        <c:v>284566059.15160155</c:v>
                      </c:pt>
                      <c:pt idx="490">
                        <c:v>285100296.46127546</c:v>
                      </c:pt>
                      <c:pt idx="491">
                        <c:v>285101401.38455069</c:v>
                      </c:pt>
                      <c:pt idx="492">
                        <c:v>288180625.53528023</c:v>
                      </c:pt>
                      <c:pt idx="493">
                        <c:v>288181730.45855546</c:v>
                      </c:pt>
                      <c:pt idx="494">
                        <c:v>288180625.53528023</c:v>
                      </c:pt>
                      <c:pt idx="495">
                        <c:v>288181730.45855546</c:v>
                      </c:pt>
                      <c:pt idx="496">
                        <c:v>288715967.76822937</c:v>
                      </c:pt>
                      <c:pt idx="497">
                        <c:v>288717072.69150454</c:v>
                      </c:pt>
                      <c:pt idx="498">
                        <c:v>288715967.76822937</c:v>
                      </c:pt>
                      <c:pt idx="499">
                        <c:v>288717072.69150454</c:v>
                      </c:pt>
                      <c:pt idx="500">
                        <c:v>288180625.53528023</c:v>
                      </c:pt>
                      <c:pt idx="501">
                        <c:v>288181730.45855546</c:v>
                      </c:pt>
                      <c:pt idx="502">
                        <c:v>288715967.76822937</c:v>
                      </c:pt>
                      <c:pt idx="503">
                        <c:v>288717072.69150454</c:v>
                      </c:pt>
                      <c:pt idx="504">
                        <c:v>290156394.74679333</c:v>
                      </c:pt>
                      <c:pt idx="505">
                        <c:v>290157499.6700685</c:v>
                      </c:pt>
                      <c:pt idx="506">
                        <c:v>290156394.74679333</c:v>
                      </c:pt>
                      <c:pt idx="507">
                        <c:v>290157499.6700685</c:v>
                      </c:pt>
                      <c:pt idx="508">
                        <c:v>290691736.97974229</c:v>
                      </c:pt>
                      <c:pt idx="509">
                        <c:v>290692841.90301752</c:v>
                      </c:pt>
                      <c:pt idx="510">
                        <c:v>290691736.97974229</c:v>
                      </c:pt>
                      <c:pt idx="511">
                        <c:v>290692841.90301752</c:v>
                      </c:pt>
                      <c:pt idx="512">
                        <c:v>291139943.08983135</c:v>
                      </c:pt>
                      <c:pt idx="513">
                        <c:v>291141048.01310664</c:v>
                      </c:pt>
                      <c:pt idx="514">
                        <c:v>290156394.74679333</c:v>
                      </c:pt>
                      <c:pt idx="515">
                        <c:v>290157499.6700685</c:v>
                      </c:pt>
                      <c:pt idx="516">
                        <c:v>291139943.08983135</c:v>
                      </c:pt>
                      <c:pt idx="517">
                        <c:v>291141048.01310664</c:v>
                      </c:pt>
                      <c:pt idx="518">
                        <c:v>290691736.97974229</c:v>
                      </c:pt>
                      <c:pt idx="519">
                        <c:v>290692841.90301752</c:v>
                      </c:pt>
                      <c:pt idx="520">
                        <c:v>291139943.08983135</c:v>
                      </c:pt>
                      <c:pt idx="521">
                        <c:v>291141048.01310664</c:v>
                      </c:pt>
                      <c:pt idx="522">
                        <c:v>291675285.32278055</c:v>
                      </c:pt>
                      <c:pt idx="523">
                        <c:v>291676390.24605566</c:v>
                      </c:pt>
                      <c:pt idx="524">
                        <c:v>291675285.32278055</c:v>
                      </c:pt>
                      <c:pt idx="525">
                        <c:v>291676390.24605566</c:v>
                      </c:pt>
                      <c:pt idx="526">
                        <c:v>291675285.32278055</c:v>
                      </c:pt>
                      <c:pt idx="527">
                        <c:v>291676390.24605566</c:v>
                      </c:pt>
                      <c:pt idx="528">
                        <c:v>293115712.30134428</c:v>
                      </c:pt>
                      <c:pt idx="529">
                        <c:v>293116817.22461945</c:v>
                      </c:pt>
                      <c:pt idx="530">
                        <c:v>293115712.30134428</c:v>
                      </c:pt>
                      <c:pt idx="531">
                        <c:v>293116817.22461945</c:v>
                      </c:pt>
                      <c:pt idx="532">
                        <c:v>293651054.53429341</c:v>
                      </c:pt>
                      <c:pt idx="533">
                        <c:v>293652159.45756865</c:v>
                      </c:pt>
                      <c:pt idx="534">
                        <c:v>293651054.53429341</c:v>
                      </c:pt>
                      <c:pt idx="535">
                        <c:v>293652159.45756865</c:v>
                      </c:pt>
                      <c:pt idx="536">
                        <c:v>293115712.30134428</c:v>
                      </c:pt>
                      <c:pt idx="537">
                        <c:v>293116817.22461945</c:v>
                      </c:pt>
                      <c:pt idx="538">
                        <c:v>293651054.53429341</c:v>
                      </c:pt>
                      <c:pt idx="539">
                        <c:v>293652159.45756865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A56-4629-B52C-EA107D6BDE0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19551.0500637363</c:v>
                      </c:pt>
                      <c:pt idx="1">
                        <c:v>19551.129548436023</c:v>
                      </c:pt>
                      <c:pt idx="2">
                        <c:v>19551.0500637363</c:v>
                      </c:pt>
                      <c:pt idx="3">
                        <c:v>19551.129548436023</c:v>
                      </c:pt>
                      <c:pt idx="4">
                        <c:v>19598.01579551899</c:v>
                      </c:pt>
                      <c:pt idx="5">
                        <c:v>19598.095280218713</c:v>
                      </c:pt>
                      <c:pt idx="6">
                        <c:v>19551.0500637363</c:v>
                      </c:pt>
                      <c:pt idx="7">
                        <c:v>19551.129548436023</c:v>
                      </c:pt>
                      <c:pt idx="8">
                        <c:v>19598.01579551899</c:v>
                      </c:pt>
                      <c:pt idx="9">
                        <c:v>19598.095280218713</c:v>
                      </c:pt>
                      <c:pt idx="10">
                        <c:v>19598.01579551899</c:v>
                      </c:pt>
                      <c:pt idx="11">
                        <c:v>19598.095280218713</c:v>
                      </c:pt>
                      <c:pt idx="12">
                        <c:v>19817.247614791748</c:v>
                      </c:pt>
                      <c:pt idx="13">
                        <c:v>19817.327099491464</c:v>
                      </c:pt>
                      <c:pt idx="14">
                        <c:v>19817.247614791748</c:v>
                      </c:pt>
                      <c:pt idx="15">
                        <c:v>19817.327099491464</c:v>
                      </c:pt>
                      <c:pt idx="16">
                        <c:v>19864.21334657443</c:v>
                      </c:pt>
                      <c:pt idx="17">
                        <c:v>19864.29283127415</c:v>
                      </c:pt>
                      <c:pt idx="18">
                        <c:v>19817.247614791748</c:v>
                      </c:pt>
                      <c:pt idx="19">
                        <c:v>19817.327099491464</c:v>
                      </c:pt>
                      <c:pt idx="20">
                        <c:v>19864.21334657443</c:v>
                      </c:pt>
                      <c:pt idx="21">
                        <c:v>19864.29283127415</c:v>
                      </c:pt>
                      <c:pt idx="22">
                        <c:v>19864.21334657443</c:v>
                      </c:pt>
                      <c:pt idx="23">
                        <c:v>19864.29283127415</c:v>
                      </c:pt>
                      <c:pt idx="24">
                        <c:v>20168.635216017381</c:v>
                      </c:pt>
                      <c:pt idx="25">
                        <c:v>20168.714700717101</c:v>
                      </c:pt>
                      <c:pt idx="26">
                        <c:v>20168.635216017381</c:v>
                      </c:pt>
                      <c:pt idx="27">
                        <c:v>20168.714700717101</c:v>
                      </c:pt>
                      <c:pt idx="28">
                        <c:v>20199.62838109328</c:v>
                      </c:pt>
                      <c:pt idx="29">
                        <c:v>20199.707865793003</c:v>
                      </c:pt>
                      <c:pt idx="30">
                        <c:v>20199.62838109328</c:v>
                      </c:pt>
                      <c:pt idx="31">
                        <c:v>20199.707865793003</c:v>
                      </c:pt>
                      <c:pt idx="32">
                        <c:v>20215.600947800071</c:v>
                      </c:pt>
                      <c:pt idx="33">
                        <c:v>20215.680432499787</c:v>
                      </c:pt>
                      <c:pt idx="34">
                        <c:v>20168.635216017381</c:v>
                      </c:pt>
                      <c:pt idx="35">
                        <c:v>20168.714700717101</c:v>
                      </c:pt>
                      <c:pt idx="36">
                        <c:v>20215.600947800071</c:v>
                      </c:pt>
                      <c:pt idx="37">
                        <c:v>20215.680432499787</c:v>
                      </c:pt>
                      <c:pt idx="38">
                        <c:v>20199.62838109328</c:v>
                      </c:pt>
                      <c:pt idx="39">
                        <c:v>20199.707865793003</c:v>
                      </c:pt>
                      <c:pt idx="40">
                        <c:v>20215.600947800071</c:v>
                      </c:pt>
                      <c:pt idx="41">
                        <c:v>20215.680432499787</c:v>
                      </c:pt>
                      <c:pt idx="42">
                        <c:v>20246.594112875973</c:v>
                      </c:pt>
                      <c:pt idx="43">
                        <c:v>20246.673597575689</c:v>
                      </c:pt>
                      <c:pt idx="44">
                        <c:v>20246.594112875973</c:v>
                      </c:pt>
                      <c:pt idx="45">
                        <c:v>20246.673597575689</c:v>
                      </c:pt>
                      <c:pt idx="46">
                        <c:v>20246.594112875973</c:v>
                      </c:pt>
                      <c:pt idx="47">
                        <c:v>20246.673597575689</c:v>
                      </c:pt>
                      <c:pt idx="48">
                        <c:v>20364.067921404861</c:v>
                      </c:pt>
                      <c:pt idx="49">
                        <c:v>20364.147406104581</c:v>
                      </c:pt>
                      <c:pt idx="50">
                        <c:v>20364.067921404861</c:v>
                      </c:pt>
                      <c:pt idx="51">
                        <c:v>20364.147406104581</c:v>
                      </c:pt>
                      <c:pt idx="52">
                        <c:v>20411.033653187562</c:v>
                      </c:pt>
                      <c:pt idx="53">
                        <c:v>20411.113137887274</c:v>
                      </c:pt>
                      <c:pt idx="54">
                        <c:v>20364.067921404861</c:v>
                      </c:pt>
                      <c:pt idx="55">
                        <c:v>20364.147406104581</c:v>
                      </c:pt>
                      <c:pt idx="56">
                        <c:v>20411.033653187562</c:v>
                      </c:pt>
                      <c:pt idx="57">
                        <c:v>20411.113137887274</c:v>
                      </c:pt>
                      <c:pt idx="58">
                        <c:v>20411.033653187562</c:v>
                      </c:pt>
                      <c:pt idx="59">
                        <c:v>20411.113137887274</c:v>
                      </c:pt>
                      <c:pt idx="60">
                        <c:v>20465.825932148728</c:v>
                      </c:pt>
                      <c:pt idx="61">
                        <c:v>20465.905416848447</c:v>
                      </c:pt>
                      <c:pt idx="62">
                        <c:v>20465.825932148728</c:v>
                      </c:pt>
                      <c:pt idx="63">
                        <c:v>20465.905416848447</c:v>
                      </c:pt>
                      <c:pt idx="64">
                        <c:v>20512.791663931424</c:v>
                      </c:pt>
                      <c:pt idx="65">
                        <c:v>20512.871148631133</c:v>
                      </c:pt>
                      <c:pt idx="66">
                        <c:v>20465.825932148728</c:v>
                      </c:pt>
                      <c:pt idx="67">
                        <c:v>20465.905416848447</c:v>
                      </c:pt>
                      <c:pt idx="68">
                        <c:v>20512.791663931424</c:v>
                      </c:pt>
                      <c:pt idx="69">
                        <c:v>20512.871148631133</c:v>
                      </c:pt>
                      <c:pt idx="70">
                        <c:v>20512.791663931424</c:v>
                      </c:pt>
                      <c:pt idx="71">
                        <c:v>20512.871148631133</c:v>
                      </c:pt>
                      <c:pt idx="72">
                        <c:v>20630.265472460309</c:v>
                      </c:pt>
                      <c:pt idx="73">
                        <c:v>20630.344957160029</c:v>
                      </c:pt>
                      <c:pt idx="74">
                        <c:v>20635.090635734487</c:v>
                      </c:pt>
                      <c:pt idx="75">
                        <c:v>20635.170120434206</c:v>
                      </c:pt>
                      <c:pt idx="76">
                        <c:v>20630.265472460309</c:v>
                      </c:pt>
                      <c:pt idx="77">
                        <c:v>20630.344957160029</c:v>
                      </c:pt>
                      <c:pt idx="78">
                        <c:v>20635.090635734487</c:v>
                      </c:pt>
                      <c:pt idx="79">
                        <c:v>20635.170120434206</c:v>
                      </c:pt>
                      <c:pt idx="80">
                        <c:v>20677.231204242999</c:v>
                      </c:pt>
                      <c:pt idx="81">
                        <c:v>20677.310688942718</c:v>
                      </c:pt>
                      <c:pt idx="82">
                        <c:v>20630.265472460309</c:v>
                      </c:pt>
                      <c:pt idx="83">
                        <c:v>20630.344957160029</c:v>
                      </c:pt>
                      <c:pt idx="84">
                        <c:v>20677.231204242999</c:v>
                      </c:pt>
                      <c:pt idx="85">
                        <c:v>20677.310688942718</c:v>
                      </c:pt>
                      <c:pt idx="86">
                        <c:v>20635.090635734487</c:v>
                      </c:pt>
                      <c:pt idx="87">
                        <c:v>20635.170120434206</c:v>
                      </c:pt>
                      <c:pt idx="88">
                        <c:v>20682.056367517176</c:v>
                      </c:pt>
                      <c:pt idx="89">
                        <c:v>20682.135852216892</c:v>
                      </c:pt>
                      <c:pt idx="90">
                        <c:v>20682.056367517176</c:v>
                      </c:pt>
                      <c:pt idx="91">
                        <c:v>20682.135852216892</c:v>
                      </c:pt>
                      <c:pt idx="92">
                        <c:v>20677.231204242999</c:v>
                      </c:pt>
                      <c:pt idx="93">
                        <c:v>20677.310688942718</c:v>
                      </c:pt>
                      <c:pt idx="94">
                        <c:v>20682.056367517176</c:v>
                      </c:pt>
                      <c:pt idx="95">
                        <c:v>20682.135852216892</c:v>
                      </c:pt>
                      <c:pt idx="96">
                        <c:v>20817.213533374368</c:v>
                      </c:pt>
                      <c:pt idx="97">
                        <c:v>20817.293018074088</c:v>
                      </c:pt>
                      <c:pt idx="98">
                        <c:v>20817.213533374368</c:v>
                      </c:pt>
                      <c:pt idx="99">
                        <c:v>20817.293018074088</c:v>
                      </c:pt>
                      <c:pt idx="100">
                        <c:v>20817.213533374368</c:v>
                      </c:pt>
                      <c:pt idx="101">
                        <c:v>20817.293018074088</c:v>
                      </c:pt>
                      <c:pt idx="102">
                        <c:v>20864.179265157061</c:v>
                      </c:pt>
                      <c:pt idx="103">
                        <c:v>20864.258749856781</c:v>
                      </c:pt>
                      <c:pt idx="104">
                        <c:v>20864.179265157061</c:v>
                      </c:pt>
                      <c:pt idx="105">
                        <c:v>20864.258749856781</c:v>
                      </c:pt>
                      <c:pt idx="106">
                        <c:v>20879.850788743035</c:v>
                      </c:pt>
                      <c:pt idx="107">
                        <c:v>20879.930273442758</c:v>
                      </c:pt>
                      <c:pt idx="108">
                        <c:v>20921.980093045044</c:v>
                      </c:pt>
                      <c:pt idx="109">
                        <c:v>20922.059577744756</c:v>
                      </c:pt>
                      <c:pt idx="110">
                        <c:v>20879.850788743035</c:v>
                      </c:pt>
                      <c:pt idx="111">
                        <c:v>20879.930273442758</c:v>
                      </c:pt>
                      <c:pt idx="112">
                        <c:v>20921.980093045044</c:v>
                      </c:pt>
                      <c:pt idx="113">
                        <c:v>20922.059577744756</c:v>
                      </c:pt>
                      <c:pt idx="114">
                        <c:v>20864.179265157061</c:v>
                      </c:pt>
                      <c:pt idx="115">
                        <c:v>20864.258749856781</c:v>
                      </c:pt>
                      <c:pt idx="116">
                        <c:v>20926.816520525736</c:v>
                      </c:pt>
                      <c:pt idx="117">
                        <c:v>20926.896005225448</c:v>
                      </c:pt>
                      <c:pt idx="118">
                        <c:v>20968.945824827733</c:v>
                      </c:pt>
                      <c:pt idx="119">
                        <c:v>20969.025309527453</c:v>
                      </c:pt>
                      <c:pt idx="120">
                        <c:v>20926.816520525736</c:v>
                      </c:pt>
                      <c:pt idx="121">
                        <c:v>20926.896005225448</c:v>
                      </c:pt>
                      <c:pt idx="122">
                        <c:v>20879.850788743035</c:v>
                      </c:pt>
                      <c:pt idx="123">
                        <c:v>20879.930273442758</c:v>
                      </c:pt>
                      <c:pt idx="124">
                        <c:v>20921.980093045044</c:v>
                      </c:pt>
                      <c:pt idx="125">
                        <c:v>20922.059577744756</c:v>
                      </c:pt>
                      <c:pt idx="126">
                        <c:v>20968.945824827733</c:v>
                      </c:pt>
                      <c:pt idx="127">
                        <c:v>20969.025309527453</c:v>
                      </c:pt>
                      <c:pt idx="128">
                        <c:v>20926.816520525736</c:v>
                      </c:pt>
                      <c:pt idx="129">
                        <c:v>20926.896005225448</c:v>
                      </c:pt>
                      <c:pt idx="130">
                        <c:v>20981.653073685949</c:v>
                      </c:pt>
                      <c:pt idx="131">
                        <c:v>20981.732558385665</c:v>
                      </c:pt>
                      <c:pt idx="132">
                        <c:v>20968.945824827733</c:v>
                      </c:pt>
                      <c:pt idx="133">
                        <c:v>20969.025309527453</c:v>
                      </c:pt>
                      <c:pt idx="134">
                        <c:v>20981.653073685949</c:v>
                      </c:pt>
                      <c:pt idx="135">
                        <c:v>20981.732558385665</c:v>
                      </c:pt>
                      <c:pt idx="136">
                        <c:v>21028.618805468635</c:v>
                      </c:pt>
                      <c:pt idx="137">
                        <c:v>21028.698290168351</c:v>
                      </c:pt>
                      <c:pt idx="138">
                        <c:v>21028.618805468635</c:v>
                      </c:pt>
                      <c:pt idx="139">
                        <c:v>21028.698290168351</c:v>
                      </c:pt>
                      <c:pt idx="140">
                        <c:v>20981.653073685949</c:v>
                      </c:pt>
                      <c:pt idx="141">
                        <c:v>20981.732558385665</c:v>
                      </c:pt>
                      <c:pt idx="142">
                        <c:v>21028.618805468635</c:v>
                      </c:pt>
                      <c:pt idx="143">
                        <c:v>21028.698290168351</c:v>
                      </c:pt>
                      <c:pt idx="144">
                        <c:v>21188.17764410048</c:v>
                      </c:pt>
                      <c:pt idx="145">
                        <c:v>21188.257128800204</c:v>
                      </c:pt>
                      <c:pt idx="146">
                        <c:v>21188.17764410048</c:v>
                      </c:pt>
                      <c:pt idx="147">
                        <c:v>21188.257128800204</c:v>
                      </c:pt>
                      <c:pt idx="148">
                        <c:v>21188.17764410048</c:v>
                      </c:pt>
                      <c:pt idx="149">
                        <c:v>21188.257128800204</c:v>
                      </c:pt>
                      <c:pt idx="150">
                        <c:v>21235.143375883174</c:v>
                      </c:pt>
                      <c:pt idx="151">
                        <c:v>21235.22286058289</c:v>
                      </c:pt>
                      <c:pt idx="152">
                        <c:v>21235.143375883174</c:v>
                      </c:pt>
                      <c:pt idx="153">
                        <c:v>21235.22286058289</c:v>
                      </c:pt>
                      <c:pt idx="154">
                        <c:v>21235.143375883174</c:v>
                      </c:pt>
                      <c:pt idx="155">
                        <c:v>21235.22286058289</c:v>
                      </c:pt>
                      <c:pt idx="156">
                        <c:v>21283.668953091474</c:v>
                      </c:pt>
                      <c:pt idx="157">
                        <c:v>21283.74843779119</c:v>
                      </c:pt>
                      <c:pt idx="158">
                        <c:v>21283.668953091474</c:v>
                      </c:pt>
                      <c:pt idx="159">
                        <c:v>21283.74843779119</c:v>
                      </c:pt>
                      <c:pt idx="160">
                        <c:v>21330.634684874163</c:v>
                      </c:pt>
                      <c:pt idx="161">
                        <c:v>21330.714169573876</c:v>
                      </c:pt>
                      <c:pt idx="162">
                        <c:v>21330.634684874163</c:v>
                      </c:pt>
                      <c:pt idx="163">
                        <c:v>21330.714169573876</c:v>
                      </c:pt>
                      <c:pt idx="164">
                        <c:v>21283.668953091474</c:v>
                      </c:pt>
                      <c:pt idx="165">
                        <c:v>21283.74843779119</c:v>
                      </c:pt>
                      <c:pt idx="166">
                        <c:v>21330.634684874163</c:v>
                      </c:pt>
                      <c:pt idx="167">
                        <c:v>21330.714169573876</c:v>
                      </c:pt>
                      <c:pt idx="168">
                        <c:v>21448.108493403055</c:v>
                      </c:pt>
                      <c:pt idx="169">
                        <c:v>21448.187978102771</c:v>
                      </c:pt>
                      <c:pt idx="170">
                        <c:v>21448.108493403055</c:v>
                      </c:pt>
                      <c:pt idx="171">
                        <c:v>21448.187978102771</c:v>
                      </c:pt>
                      <c:pt idx="172">
                        <c:v>21495.074225185741</c:v>
                      </c:pt>
                      <c:pt idx="173">
                        <c:v>21495.153709885461</c:v>
                      </c:pt>
                      <c:pt idx="174">
                        <c:v>21495.074225185741</c:v>
                      </c:pt>
                      <c:pt idx="175">
                        <c:v>21495.153709885461</c:v>
                      </c:pt>
                      <c:pt idx="176">
                        <c:v>21448.108493403055</c:v>
                      </c:pt>
                      <c:pt idx="177">
                        <c:v>21448.187978102771</c:v>
                      </c:pt>
                      <c:pt idx="178">
                        <c:v>21539.565245326117</c:v>
                      </c:pt>
                      <c:pt idx="179">
                        <c:v>21539.644730025841</c:v>
                      </c:pt>
                      <c:pt idx="180">
                        <c:v>21539.565245326117</c:v>
                      </c:pt>
                      <c:pt idx="181">
                        <c:v>21539.644730025841</c:v>
                      </c:pt>
                      <c:pt idx="182">
                        <c:v>21528.429106100022</c:v>
                      </c:pt>
                      <c:pt idx="183">
                        <c:v>21528.508590799738</c:v>
                      </c:pt>
                      <c:pt idx="184">
                        <c:v>21495.074225185741</c:v>
                      </c:pt>
                      <c:pt idx="185">
                        <c:v>21495.153709885461</c:v>
                      </c:pt>
                      <c:pt idx="186">
                        <c:v>21570.558410402024</c:v>
                      </c:pt>
                      <c:pt idx="187">
                        <c:v>21570.637895101743</c:v>
                      </c:pt>
                      <c:pt idx="188">
                        <c:v>21528.429106100022</c:v>
                      </c:pt>
                      <c:pt idx="189">
                        <c:v>21528.508590799738</c:v>
                      </c:pt>
                      <c:pt idx="190">
                        <c:v>21570.558410402024</c:v>
                      </c:pt>
                      <c:pt idx="191">
                        <c:v>21570.637895101743</c:v>
                      </c:pt>
                      <c:pt idx="192">
                        <c:v>21586.53097710881</c:v>
                      </c:pt>
                      <c:pt idx="193">
                        <c:v>21586.61046180853</c:v>
                      </c:pt>
                      <c:pt idx="194">
                        <c:v>21586.53097710881</c:v>
                      </c:pt>
                      <c:pt idx="195">
                        <c:v>21586.61046180853</c:v>
                      </c:pt>
                      <c:pt idx="196">
                        <c:v>21539.565245326117</c:v>
                      </c:pt>
                      <c:pt idx="197">
                        <c:v>21539.644730025841</c:v>
                      </c:pt>
                      <c:pt idx="198">
                        <c:v>21575.394837882708</c:v>
                      </c:pt>
                      <c:pt idx="199">
                        <c:v>21575.474322582431</c:v>
                      </c:pt>
                      <c:pt idx="200">
                        <c:v>21575.394837882708</c:v>
                      </c:pt>
                      <c:pt idx="201">
                        <c:v>21575.474322582431</c:v>
                      </c:pt>
                      <c:pt idx="202">
                        <c:v>21528.429106100022</c:v>
                      </c:pt>
                      <c:pt idx="203">
                        <c:v>21528.508590799738</c:v>
                      </c:pt>
                      <c:pt idx="204">
                        <c:v>21570.558410402024</c:v>
                      </c:pt>
                      <c:pt idx="205">
                        <c:v>21570.637895101743</c:v>
                      </c:pt>
                      <c:pt idx="206">
                        <c:v>21586.53097710881</c:v>
                      </c:pt>
                      <c:pt idx="207">
                        <c:v>21586.61046180853</c:v>
                      </c:pt>
                      <c:pt idx="208">
                        <c:v>21617.524142184717</c:v>
                      </c:pt>
                      <c:pt idx="209">
                        <c:v>21617.603626884436</c:v>
                      </c:pt>
                      <c:pt idx="210">
                        <c:v>21617.524142184717</c:v>
                      </c:pt>
                      <c:pt idx="211">
                        <c:v>21617.603626884436</c:v>
                      </c:pt>
                      <c:pt idx="212">
                        <c:v>21575.394837882708</c:v>
                      </c:pt>
                      <c:pt idx="213">
                        <c:v>21575.474322582431</c:v>
                      </c:pt>
                      <c:pt idx="214">
                        <c:v>21617.524142184717</c:v>
                      </c:pt>
                      <c:pt idx="215">
                        <c:v>21617.603626884436</c:v>
                      </c:pt>
                      <c:pt idx="216">
                        <c:v>21692.868646411604</c:v>
                      </c:pt>
                      <c:pt idx="217">
                        <c:v>21692.94813111132</c:v>
                      </c:pt>
                      <c:pt idx="218">
                        <c:v>21692.868646411604</c:v>
                      </c:pt>
                      <c:pt idx="219">
                        <c:v>21692.94813111132</c:v>
                      </c:pt>
                      <c:pt idx="220">
                        <c:v>21734.997950713605</c:v>
                      </c:pt>
                      <c:pt idx="221">
                        <c:v>21735.077435413325</c:v>
                      </c:pt>
                      <c:pt idx="222">
                        <c:v>21739.834378194297</c:v>
                      </c:pt>
                      <c:pt idx="223">
                        <c:v>21739.913862894013</c:v>
                      </c:pt>
                      <c:pt idx="224">
                        <c:v>21734.997950713605</c:v>
                      </c:pt>
                      <c:pt idx="225">
                        <c:v>21735.077435413325</c:v>
                      </c:pt>
                      <c:pt idx="226">
                        <c:v>21739.834378194297</c:v>
                      </c:pt>
                      <c:pt idx="227">
                        <c:v>21739.913862894013</c:v>
                      </c:pt>
                      <c:pt idx="228">
                        <c:v>21692.868646411604</c:v>
                      </c:pt>
                      <c:pt idx="229">
                        <c:v>21692.94813111132</c:v>
                      </c:pt>
                      <c:pt idx="230">
                        <c:v>21781.963682496298</c:v>
                      </c:pt>
                      <c:pt idx="231">
                        <c:v>21782.043167196014</c:v>
                      </c:pt>
                      <c:pt idx="232">
                        <c:v>21781.963682496298</c:v>
                      </c:pt>
                      <c:pt idx="233">
                        <c:v>21782.043167196014</c:v>
                      </c:pt>
                      <c:pt idx="234">
                        <c:v>21734.997950713605</c:v>
                      </c:pt>
                      <c:pt idx="235">
                        <c:v>21735.077435413325</c:v>
                      </c:pt>
                      <c:pt idx="236">
                        <c:v>21739.834378194297</c:v>
                      </c:pt>
                      <c:pt idx="237">
                        <c:v>21739.913862894013</c:v>
                      </c:pt>
                      <c:pt idx="238">
                        <c:v>21781.963682496298</c:v>
                      </c:pt>
                      <c:pt idx="239">
                        <c:v>21782.043167196014</c:v>
                      </c:pt>
                      <c:pt idx="240">
                        <c:v>21836.755961457471</c:v>
                      </c:pt>
                      <c:pt idx="241">
                        <c:v>21836.835446157187</c:v>
                      </c:pt>
                      <c:pt idx="242">
                        <c:v>21836.755961457471</c:v>
                      </c:pt>
                      <c:pt idx="243">
                        <c:v>21836.835446157187</c:v>
                      </c:pt>
                      <c:pt idx="244">
                        <c:v>21883.721693240161</c:v>
                      </c:pt>
                      <c:pt idx="245">
                        <c:v>21883.801177939884</c:v>
                      </c:pt>
                      <c:pt idx="246">
                        <c:v>21883.721693240161</c:v>
                      </c:pt>
                      <c:pt idx="247">
                        <c:v>21883.801177939884</c:v>
                      </c:pt>
                      <c:pt idx="248">
                        <c:v>21836.755961457471</c:v>
                      </c:pt>
                      <c:pt idx="249">
                        <c:v>21836.835446157187</c:v>
                      </c:pt>
                      <c:pt idx="250">
                        <c:v>21883.721693240161</c:v>
                      </c:pt>
                      <c:pt idx="251">
                        <c:v>21883.801177939884</c:v>
                      </c:pt>
                      <c:pt idx="252">
                        <c:v>22001.195501769049</c:v>
                      </c:pt>
                      <c:pt idx="253">
                        <c:v>22001.274986468768</c:v>
                      </c:pt>
                      <c:pt idx="254">
                        <c:v>22006.020665043223</c:v>
                      </c:pt>
                      <c:pt idx="255">
                        <c:v>22006.100149742953</c:v>
                      </c:pt>
                      <c:pt idx="256">
                        <c:v>22001.195501769049</c:v>
                      </c:pt>
                      <c:pt idx="257">
                        <c:v>22001.274986468768</c:v>
                      </c:pt>
                      <c:pt idx="258">
                        <c:v>22006.020665043223</c:v>
                      </c:pt>
                      <c:pt idx="259">
                        <c:v>22006.100149742953</c:v>
                      </c:pt>
                      <c:pt idx="260">
                        <c:v>22048.161233551746</c:v>
                      </c:pt>
                      <c:pt idx="261">
                        <c:v>22048.240718251458</c:v>
                      </c:pt>
                      <c:pt idx="262">
                        <c:v>22052.98639682592</c:v>
                      </c:pt>
                      <c:pt idx="263">
                        <c:v>22053.065881525643</c:v>
                      </c:pt>
                      <c:pt idx="264">
                        <c:v>22048.161233551746</c:v>
                      </c:pt>
                      <c:pt idx="265">
                        <c:v>22048.240718251458</c:v>
                      </c:pt>
                      <c:pt idx="266">
                        <c:v>22001.195501769049</c:v>
                      </c:pt>
                      <c:pt idx="267">
                        <c:v>22001.274986468768</c:v>
                      </c:pt>
                      <c:pt idx="268">
                        <c:v>22052.98639682592</c:v>
                      </c:pt>
                      <c:pt idx="269">
                        <c:v>22053.065881525643</c:v>
                      </c:pt>
                      <c:pt idx="270">
                        <c:v>22006.020665043223</c:v>
                      </c:pt>
                      <c:pt idx="271">
                        <c:v>22006.100149742953</c:v>
                      </c:pt>
                      <c:pt idx="272">
                        <c:v>22048.161233551746</c:v>
                      </c:pt>
                      <c:pt idx="273">
                        <c:v>22048.240718251458</c:v>
                      </c:pt>
                      <c:pt idx="274">
                        <c:v>22052.98639682592</c:v>
                      </c:pt>
                      <c:pt idx="275">
                        <c:v>22053.065881525643</c:v>
                      </c:pt>
                      <c:pt idx="276">
                        <c:v>22188.143562683108</c:v>
                      </c:pt>
                      <c:pt idx="277">
                        <c:v>22188.223047382831</c:v>
                      </c:pt>
                      <c:pt idx="278">
                        <c:v>22188.143562683108</c:v>
                      </c:pt>
                      <c:pt idx="279">
                        <c:v>22188.223047382831</c:v>
                      </c:pt>
                      <c:pt idx="280">
                        <c:v>22222.27430154361</c:v>
                      </c:pt>
                      <c:pt idx="281">
                        <c:v>22222.353786243326</c:v>
                      </c:pt>
                      <c:pt idx="282">
                        <c:v>22222.27430154361</c:v>
                      </c:pt>
                      <c:pt idx="283">
                        <c:v>22222.353786243326</c:v>
                      </c:pt>
                      <c:pt idx="284">
                        <c:v>22188.143562683108</c:v>
                      </c:pt>
                      <c:pt idx="285">
                        <c:v>22188.223047382831</c:v>
                      </c:pt>
                      <c:pt idx="286">
                        <c:v>22269.240033326289</c:v>
                      </c:pt>
                      <c:pt idx="287">
                        <c:v>22269.319518026012</c:v>
                      </c:pt>
                      <c:pt idx="288">
                        <c:v>22235.109294465798</c:v>
                      </c:pt>
                      <c:pt idx="289">
                        <c:v>22235.18877916551</c:v>
                      </c:pt>
                      <c:pt idx="290">
                        <c:v>22250.780818051775</c:v>
                      </c:pt>
                      <c:pt idx="291">
                        <c:v>22250.860302751498</c:v>
                      </c:pt>
                      <c:pt idx="292">
                        <c:v>22250.780818051775</c:v>
                      </c:pt>
                      <c:pt idx="293">
                        <c:v>22250.860302751498</c:v>
                      </c:pt>
                      <c:pt idx="294">
                        <c:v>22269.240033326289</c:v>
                      </c:pt>
                      <c:pt idx="295">
                        <c:v>22269.319518026012</c:v>
                      </c:pt>
                      <c:pt idx="296">
                        <c:v>22235.109294465798</c:v>
                      </c:pt>
                      <c:pt idx="297">
                        <c:v>22235.18877916551</c:v>
                      </c:pt>
                      <c:pt idx="298">
                        <c:v>22222.27430154361</c:v>
                      </c:pt>
                      <c:pt idx="299">
                        <c:v>22222.353786243326</c:v>
                      </c:pt>
                      <c:pt idx="300">
                        <c:v>22250.780818051775</c:v>
                      </c:pt>
                      <c:pt idx="301">
                        <c:v>22250.860302751498</c:v>
                      </c:pt>
                      <c:pt idx="302">
                        <c:v>22269.240033326289</c:v>
                      </c:pt>
                      <c:pt idx="303">
                        <c:v>22269.319518026012</c:v>
                      </c:pt>
                      <c:pt idx="304">
                        <c:v>22297.746549834468</c:v>
                      </c:pt>
                      <c:pt idx="305">
                        <c:v>22297.826034534191</c:v>
                      </c:pt>
                      <c:pt idx="306">
                        <c:v>22235.109294465798</c:v>
                      </c:pt>
                      <c:pt idx="307">
                        <c:v>22235.18877916551</c:v>
                      </c:pt>
                      <c:pt idx="308">
                        <c:v>22297.746549834468</c:v>
                      </c:pt>
                      <c:pt idx="309">
                        <c:v>22297.826034534191</c:v>
                      </c:pt>
                      <c:pt idx="310">
                        <c:v>22352.583102994689</c:v>
                      </c:pt>
                      <c:pt idx="311">
                        <c:v>22352.662587694409</c:v>
                      </c:pt>
                      <c:pt idx="312">
                        <c:v>22297.746549834468</c:v>
                      </c:pt>
                      <c:pt idx="313">
                        <c:v>22297.826034534191</c:v>
                      </c:pt>
                      <c:pt idx="314">
                        <c:v>22352.583102994689</c:v>
                      </c:pt>
                      <c:pt idx="315">
                        <c:v>22352.662587694409</c:v>
                      </c:pt>
                      <c:pt idx="316">
                        <c:v>22399.548834777379</c:v>
                      </c:pt>
                      <c:pt idx="317">
                        <c:v>22399.628319477102</c:v>
                      </c:pt>
                      <c:pt idx="318">
                        <c:v>22399.548834777379</c:v>
                      </c:pt>
                      <c:pt idx="319">
                        <c:v>22399.628319477102</c:v>
                      </c:pt>
                      <c:pt idx="320">
                        <c:v>22352.583102994689</c:v>
                      </c:pt>
                      <c:pt idx="321">
                        <c:v>22352.662587694409</c:v>
                      </c:pt>
                      <c:pt idx="322">
                        <c:v>22399.548834777379</c:v>
                      </c:pt>
                      <c:pt idx="323">
                        <c:v>22399.628319477102</c:v>
                      </c:pt>
                      <c:pt idx="324">
                        <c:v>22488.47185259905</c:v>
                      </c:pt>
                      <c:pt idx="325">
                        <c:v>22488.55133729877</c:v>
                      </c:pt>
                      <c:pt idx="326">
                        <c:v>22488.47185259905</c:v>
                      </c:pt>
                      <c:pt idx="327">
                        <c:v>22488.55133729877</c:v>
                      </c:pt>
                      <c:pt idx="328">
                        <c:v>22535.437584381743</c:v>
                      </c:pt>
                      <c:pt idx="329">
                        <c:v>22535.517069081459</c:v>
                      </c:pt>
                      <c:pt idx="330">
                        <c:v>22535.437584381743</c:v>
                      </c:pt>
                      <c:pt idx="331">
                        <c:v>22535.517069081459</c:v>
                      </c:pt>
                      <c:pt idx="332">
                        <c:v>22488.47185259905</c:v>
                      </c:pt>
                      <c:pt idx="333">
                        <c:v>22488.55133729877</c:v>
                      </c:pt>
                      <c:pt idx="334">
                        <c:v>22535.437584381743</c:v>
                      </c:pt>
                      <c:pt idx="335">
                        <c:v>22535.517069081459</c:v>
                      </c:pt>
                      <c:pt idx="336">
                        <c:v>22654.598982400217</c:v>
                      </c:pt>
                      <c:pt idx="337">
                        <c:v>22654.678467099937</c:v>
                      </c:pt>
                      <c:pt idx="338">
                        <c:v>22654.598982400217</c:v>
                      </c:pt>
                      <c:pt idx="339">
                        <c:v>22654.678467099937</c:v>
                      </c:pt>
                      <c:pt idx="340">
                        <c:v>22701.564714182903</c:v>
                      </c:pt>
                      <c:pt idx="341">
                        <c:v>22701.644198882623</c:v>
                      </c:pt>
                      <c:pt idx="342">
                        <c:v>22701.564714182903</c:v>
                      </c:pt>
                      <c:pt idx="343">
                        <c:v>22701.644198882623</c:v>
                      </c:pt>
                      <c:pt idx="344">
                        <c:v>22654.598982400217</c:v>
                      </c:pt>
                      <c:pt idx="345">
                        <c:v>22654.678467099937</c:v>
                      </c:pt>
                      <c:pt idx="346">
                        <c:v>22701.564714182903</c:v>
                      </c:pt>
                      <c:pt idx="347">
                        <c:v>22701.644198882623</c:v>
                      </c:pt>
                      <c:pt idx="348">
                        <c:v>22839.859453824687</c:v>
                      </c:pt>
                      <c:pt idx="349">
                        <c:v>22839.938938524407</c:v>
                      </c:pt>
                      <c:pt idx="350">
                        <c:v>22819.038522711795</c:v>
                      </c:pt>
                      <c:pt idx="351">
                        <c:v>22819.118007411515</c:v>
                      </c:pt>
                      <c:pt idx="352">
                        <c:v>22839.859453824687</c:v>
                      </c:pt>
                      <c:pt idx="353">
                        <c:v>22839.938938524407</c:v>
                      </c:pt>
                      <c:pt idx="354">
                        <c:v>22870.852618900597</c:v>
                      </c:pt>
                      <c:pt idx="355">
                        <c:v>22870.932103600313</c:v>
                      </c:pt>
                      <c:pt idx="356">
                        <c:v>22819.038522711795</c:v>
                      </c:pt>
                      <c:pt idx="357">
                        <c:v>22819.118007411515</c:v>
                      </c:pt>
                      <c:pt idx="358">
                        <c:v>22886.825185607373</c:v>
                      </c:pt>
                      <c:pt idx="359">
                        <c:v>22886.904670307096</c:v>
                      </c:pt>
                      <c:pt idx="360">
                        <c:v>22870.852618900597</c:v>
                      </c:pt>
                      <c:pt idx="361">
                        <c:v>22870.932103600313</c:v>
                      </c:pt>
                      <c:pt idx="362">
                        <c:v>22886.825185607373</c:v>
                      </c:pt>
                      <c:pt idx="363">
                        <c:v>22886.904670307096</c:v>
                      </c:pt>
                      <c:pt idx="364">
                        <c:v>22839.859453824687</c:v>
                      </c:pt>
                      <c:pt idx="365">
                        <c:v>22839.938938524407</c:v>
                      </c:pt>
                      <c:pt idx="366">
                        <c:v>22866.004254494484</c:v>
                      </c:pt>
                      <c:pt idx="367">
                        <c:v>22866.083739194204</c:v>
                      </c:pt>
                      <c:pt idx="368">
                        <c:v>22866.004254494484</c:v>
                      </c:pt>
                      <c:pt idx="369">
                        <c:v>22866.083739194204</c:v>
                      </c:pt>
                      <c:pt idx="370">
                        <c:v>22819.038522711795</c:v>
                      </c:pt>
                      <c:pt idx="371">
                        <c:v>22819.118007411515</c:v>
                      </c:pt>
                      <c:pt idx="372">
                        <c:v>22917.818350683287</c:v>
                      </c:pt>
                      <c:pt idx="373">
                        <c:v>22917.897835383006</c:v>
                      </c:pt>
                      <c:pt idx="374">
                        <c:v>22917.818350683287</c:v>
                      </c:pt>
                      <c:pt idx="375">
                        <c:v>22917.897835383006</c:v>
                      </c:pt>
                      <c:pt idx="376">
                        <c:v>22899.359135408762</c:v>
                      </c:pt>
                      <c:pt idx="377">
                        <c:v>22899.438620108482</c:v>
                      </c:pt>
                      <c:pt idx="378">
                        <c:v>22870.852618900597</c:v>
                      </c:pt>
                      <c:pt idx="379">
                        <c:v>22870.932103600313</c:v>
                      </c:pt>
                      <c:pt idx="380">
                        <c:v>22886.825185607373</c:v>
                      </c:pt>
                      <c:pt idx="381">
                        <c:v>22886.904670307096</c:v>
                      </c:pt>
                      <c:pt idx="382">
                        <c:v>22899.359135408762</c:v>
                      </c:pt>
                      <c:pt idx="383">
                        <c:v>22899.438620108482</c:v>
                      </c:pt>
                      <c:pt idx="384">
                        <c:v>22866.004254494484</c:v>
                      </c:pt>
                      <c:pt idx="385">
                        <c:v>22866.083739194204</c:v>
                      </c:pt>
                      <c:pt idx="386">
                        <c:v>22917.818350683287</c:v>
                      </c:pt>
                      <c:pt idx="387">
                        <c:v>22917.897835383006</c:v>
                      </c:pt>
                      <c:pt idx="388">
                        <c:v>22946.324867191455</c:v>
                      </c:pt>
                      <c:pt idx="389">
                        <c:v>22946.404351891175</c:v>
                      </c:pt>
                      <c:pt idx="390">
                        <c:v>22946.324867191455</c:v>
                      </c:pt>
                      <c:pt idx="391">
                        <c:v>22946.404351891175</c:v>
                      </c:pt>
                      <c:pt idx="392">
                        <c:v>22899.359135408762</c:v>
                      </c:pt>
                      <c:pt idx="393">
                        <c:v>22899.438620108482</c:v>
                      </c:pt>
                      <c:pt idx="394">
                        <c:v>22946.324867191455</c:v>
                      </c:pt>
                      <c:pt idx="395">
                        <c:v>22946.404351891175</c:v>
                      </c:pt>
                      <c:pt idx="396">
                        <c:v>23035.292159212178</c:v>
                      </c:pt>
                      <c:pt idx="397">
                        <c:v>23035.371643911887</c:v>
                      </c:pt>
                      <c:pt idx="398">
                        <c:v>23035.292159212178</c:v>
                      </c:pt>
                      <c:pt idx="399">
                        <c:v>23035.371643911887</c:v>
                      </c:pt>
                      <c:pt idx="400">
                        <c:v>23082.257890994864</c:v>
                      </c:pt>
                      <c:pt idx="401">
                        <c:v>23082.337375694584</c:v>
                      </c:pt>
                      <c:pt idx="402">
                        <c:v>23082.257890994864</c:v>
                      </c:pt>
                      <c:pt idx="403">
                        <c:v>23082.337375694584</c:v>
                      </c:pt>
                      <c:pt idx="404">
                        <c:v>23035.292159212178</c:v>
                      </c:pt>
                      <c:pt idx="405">
                        <c:v>23035.371643911887</c:v>
                      </c:pt>
                      <c:pt idx="406">
                        <c:v>23063.798675720351</c:v>
                      </c:pt>
                      <c:pt idx="407">
                        <c:v>23063.878160420063</c:v>
                      </c:pt>
                      <c:pt idx="408">
                        <c:v>23063.798675720351</c:v>
                      </c:pt>
                      <c:pt idx="409">
                        <c:v>23063.878160420063</c:v>
                      </c:pt>
                      <c:pt idx="410">
                        <c:v>23082.257890994864</c:v>
                      </c:pt>
                      <c:pt idx="411">
                        <c:v>23082.337375694584</c:v>
                      </c:pt>
                      <c:pt idx="412">
                        <c:v>23110.764407503037</c:v>
                      </c:pt>
                      <c:pt idx="413">
                        <c:v>23110.843892202756</c:v>
                      </c:pt>
                      <c:pt idx="414">
                        <c:v>23137.050169956034</c:v>
                      </c:pt>
                      <c:pt idx="415">
                        <c:v>23137.129654655761</c:v>
                      </c:pt>
                      <c:pt idx="416">
                        <c:v>23110.764407503037</c:v>
                      </c:pt>
                      <c:pt idx="417">
                        <c:v>23110.843892202756</c:v>
                      </c:pt>
                      <c:pt idx="418">
                        <c:v>23137.050169956034</c:v>
                      </c:pt>
                      <c:pt idx="419">
                        <c:v>23137.129654655761</c:v>
                      </c:pt>
                      <c:pt idx="420">
                        <c:v>23063.798675720351</c:v>
                      </c:pt>
                      <c:pt idx="421">
                        <c:v>23063.878160420063</c:v>
                      </c:pt>
                      <c:pt idx="422">
                        <c:v>23110.764407503037</c:v>
                      </c:pt>
                      <c:pt idx="423">
                        <c:v>23110.843892202756</c:v>
                      </c:pt>
                      <c:pt idx="424">
                        <c:v>23137.050169956034</c:v>
                      </c:pt>
                      <c:pt idx="425">
                        <c:v>23137.129654655761</c:v>
                      </c:pt>
                      <c:pt idx="426">
                        <c:v>23184.01590173872</c:v>
                      </c:pt>
                      <c:pt idx="427">
                        <c:v>23184.095386438446</c:v>
                      </c:pt>
                      <c:pt idx="428">
                        <c:v>23184.01590173872</c:v>
                      </c:pt>
                      <c:pt idx="429">
                        <c:v>23184.095386438446</c:v>
                      </c:pt>
                      <c:pt idx="430">
                        <c:v>23184.01590173872</c:v>
                      </c:pt>
                      <c:pt idx="431">
                        <c:v>23184.095386438446</c:v>
                      </c:pt>
                      <c:pt idx="432">
                        <c:v>23301.489710267619</c:v>
                      </c:pt>
                      <c:pt idx="433">
                        <c:v>23301.569194967331</c:v>
                      </c:pt>
                      <c:pt idx="434">
                        <c:v>23306.314873541796</c:v>
                      </c:pt>
                      <c:pt idx="435">
                        <c:v>23306.394358241509</c:v>
                      </c:pt>
                      <c:pt idx="436">
                        <c:v>23301.489710267619</c:v>
                      </c:pt>
                      <c:pt idx="437">
                        <c:v>23301.569194967331</c:v>
                      </c:pt>
                      <c:pt idx="438">
                        <c:v>23306.314873541796</c:v>
                      </c:pt>
                      <c:pt idx="439">
                        <c:v>23306.394358241509</c:v>
                      </c:pt>
                      <c:pt idx="440">
                        <c:v>23348.455442050305</c:v>
                      </c:pt>
                      <c:pt idx="441">
                        <c:v>23348.534926750024</c:v>
                      </c:pt>
                      <c:pt idx="442">
                        <c:v>23353.280605324489</c:v>
                      </c:pt>
                      <c:pt idx="443">
                        <c:v>23353.360090024202</c:v>
                      </c:pt>
                      <c:pt idx="444">
                        <c:v>23348.455442050305</c:v>
                      </c:pt>
                      <c:pt idx="445">
                        <c:v>23348.534926750024</c:v>
                      </c:pt>
                      <c:pt idx="446">
                        <c:v>23353.280605324489</c:v>
                      </c:pt>
                      <c:pt idx="447">
                        <c:v>23353.360090024202</c:v>
                      </c:pt>
                      <c:pt idx="448">
                        <c:v>23301.489710267619</c:v>
                      </c:pt>
                      <c:pt idx="449">
                        <c:v>23301.569194967331</c:v>
                      </c:pt>
                      <c:pt idx="450">
                        <c:v>23306.314873541796</c:v>
                      </c:pt>
                      <c:pt idx="451">
                        <c:v>23306.394358241509</c:v>
                      </c:pt>
                      <c:pt idx="452">
                        <c:v>23348.455442050305</c:v>
                      </c:pt>
                      <c:pt idx="453">
                        <c:v>23348.534926750024</c:v>
                      </c:pt>
                      <c:pt idx="454">
                        <c:v>23353.280605324489</c:v>
                      </c:pt>
                      <c:pt idx="455">
                        <c:v>23353.360090024202</c:v>
                      </c:pt>
                      <c:pt idx="456">
                        <c:v>23488.437771181671</c:v>
                      </c:pt>
                      <c:pt idx="457">
                        <c:v>23488.517255881394</c:v>
                      </c:pt>
                      <c:pt idx="458">
                        <c:v>23488.437771181671</c:v>
                      </c:pt>
                      <c:pt idx="459">
                        <c:v>23488.517255881394</c:v>
                      </c:pt>
                      <c:pt idx="460">
                        <c:v>23535.403502964364</c:v>
                      </c:pt>
                      <c:pt idx="461">
                        <c:v>23535.482987664083</c:v>
                      </c:pt>
                      <c:pt idx="462">
                        <c:v>23535.403502964364</c:v>
                      </c:pt>
                      <c:pt idx="463">
                        <c:v>23535.482987664083</c:v>
                      </c:pt>
                      <c:pt idx="464">
                        <c:v>23488.437771181671</c:v>
                      </c:pt>
                      <c:pt idx="465">
                        <c:v>23488.517255881394</c:v>
                      </c:pt>
                      <c:pt idx="466">
                        <c:v>23551.075026550348</c:v>
                      </c:pt>
                      <c:pt idx="467">
                        <c:v>23551.154511250057</c:v>
                      </c:pt>
                      <c:pt idx="468">
                        <c:v>23551.075026550348</c:v>
                      </c:pt>
                      <c:pt idx="469">
                        <c:v>23551.154511250057</c:v>
                      </c:pt>
                      <c:pt idx="470">
                        <c:v>23535.403502964364</c:v>
                      </c:pt>
                      <c:pt idx="471">
                        <c:v>23535.482987664083</c:v>
                      </c:pt>
                      <c:pt idx="472">
                        <c:v>23598.040758333042</c:v>
                      </c:pt>
                      <c:pt idx="473">
                        <c:v>23598.120243032754</c:v>
                      </c:pt>
                      <c:pt idx="474">
                        <c:v>23598.040758333042</c:v>
                      </c:pt>
                      <c:pt idx="475">
                        <c:v>23598.120243032754</c:v>
                      </c:pt>
                      <c:pt idx="476">
                        <c:v>23551.075026550348</c:v>
                      </c:pt>
                      <c:pt idx="477">
                        <c:v>23551.154511250057</c:v>
                      </c:pt>
                      <c:pt idx="478">
                        <c:v>23598.040758333042</c:v>
                      </c:pt>
                      <c:pt idx="479">
                        <c:v>23598.120243032754</c:v>
                      </c:pt>
                      <c:pt idx="480">
                        <c:v>23652.877311493248</c:v>
                      </c:pt>
                      <c:pt idx="481">
                        <c:v>23652.956796192968</c:v>
                      </c:pt>
                      <c:pt idx="482">
                        <c:v>23652.877311493248</c:v>
                      </c:pt>
                      <c:pt idx="483">
                        <c:v>23652.956796192968</c:v>
                      </c:pt>
                      <c:pt idx="484">
                        <c:v>23699.843043275949</c:v>
                      </c:pt>
                      <c:pt idx="485">
                        <c:v>23699.922527975665</c:v>
                      </c:pt>
                      <c:pt idx="486">
                        <c:v>23699.843043275949</c:v>
                      </c:pt>
                      <c:pt idx="487">
                        <c:v>23699.922527975665</c:v>
                      </c:pt>
                      <c:pt idx="488">
                        <c:v>23652.877311493248</c:v>
                      </c:pt>
                      <c:pt idx="489">
                        <c:v>23652.956796192968</c:v>
                      </c:pt>
                      <c:pt idx="490">
                        <c:v>23699.843043275949</c:v>
                      </c:pt>
                      <c:pt idx="491">
                        <c:v>23699.922527975665</c:v>
                      </c:pt>
                      <c:pt idx="492">
                        <c:v>23954.89319089878</c:v>
                      </c:pt>
                      <c:pt idx="493">
                        <c:v>23954.972675598496</c:v>
                      </c:pt>
                      <c:pt idx="494">
                        <c:v>23954.89319089878</c:v>
                      </c:pt>
                      <c:pt idx="495">
                        <c:v>23954.972675598496</c:v>
                      </c:pt>
                      <c:pt idx="496">
                        <c:v>24001.858922681473</c:v>
                      </c:pt>
                      <c:pt idx="497">
                        <c:v>24001.938407381185</c:v>
                      </c:pt>
                      <c:pt idx="498">
                        <c:v>24001.858922681473</c:v>
                      </c:pt>
                      <c:pt idx="499">
                        <c:v>24001.938407381185</c:v>
                      </c:pt>
                      <c:pt idx="500">
                        <c:v>23954.89319089878</c:v>
                      </c:pt>
                      <c:pt idx="501">
                        <c:v>23954.972675598496</c:v>
                      </c:pt>
                      <c:pt idx="502">
                        <c:v>24001.858922681473</c:v>
                      </c:pt>
                      <c:pt idx="503">
                        <c:v>24001.938407381185</c:v>
                      </c:pt>
                      <c:pt idx="504">
                        <c:v>24119.332731210365</c:v>
                      </c:pt>
                      <c:pt idx="505">
                        <c:v>24119.412215910081</c:v>
                      </c:pt>
                      <c:pt idx="506">
                        <c:v>24119.332731210365</c:v>
                      </c:pt>
                      <c:pt idx="507">
                        <c:v>24119.412215910081</c:v>
                      </c:pt>
                      <c:pt idx="508">
                        <c:v>24166.298462993047</c:v>
                      </c:pt>
                      <c:pt idx="509">
                        <c:v>24166.377947692774</c:v>
                      </c:pt>
                      <c:pt idx="510">
                        <c:v>24166.298462993047</c:v>
                      </c:pt>
                      <c:pt idx="511">
                        <c:v>24166.377947692774</c:v>
                      </c:pt>
                      <c:pt idx="512">
                        <c:v>24199.653343907328</c:v>
                      </c:pt>
                      <c:pt idx="513">
                        <c:v>24199.732828607051</c:v>
                      </c:pt>
                      <c:pt idx="514">
                        <c:v>24119.332731210365</c:v>
                      </c:pt>
                      <c:pt idx="515">
                        <c:v>24119.412215910081</c:v>
                      </c:pt>
                      <c:pt idx="516">
                        <c:v>24199.653343907328</c:v>
                      </c:pt>
                      <c:pt idx="517">
                        <c:v>24199.732828607051</c:v>
                      </c:pt>
                      <c:pt idx="518">
                        <c:v>24166.298462993047</c:v>
                      </c:pt>
                      <c:pt idx="519">
                        <c:v>24166.377947692774</c:v>
                      </c:pt>
                      <c:pt idx="520">
                        <c:v>24199.653343907328</c:v>
                      </c:pt>
                      <c:pt idx="521">
                        <c:v>24199.732828607051</c:v>
                      </c:pt>
                      <c:pt idx="522">
                        <c:v>24246.619075690025</c:v>
                      </c:pt>
                      <c:pt idx="523">
                        <c:v>24246.698560389734</c:v>
                      </c:pt>
                      <c:pt idx="524">
                        <c:v>24246.619075690025</c:v>
                      </c:pt>
                      <c:pt idx="525">
                        <c:v>24246.698560389734</c:v>
                      </c:pt>
                      <c:pt idx="526">
                        <c:v>24246.619075690025</c:v>
                      </c:pt>
                      <c:pt idx="527">
                        <c:v>24246.698560389734</c:v>
                      </c:pt>
                      <c:pt idx="528">
                        <c:v>24364.09288421891</c:v>
                      </c:pt>
                      <c:pt idx="529">
                        <c:v>24364.172368918622</c:v>
                      </c:pt>
                      <c:pt idx="530">
                        <c:v>24364.09288421891</c:v>
                      </c:pt>
                      <c:pt idx="531">
                        <c:v>24364.172368918622</c:v>
                      </c:pt>
                      <c:pt idx="532">
                        <c:v>24411.058616001599</c:v>
                      </c:pt>
                      <c:pt idx="533">
                        <c:v>24411.138100701319</c:v>
                      </c:pt>
                      <c:pt idx="534">
                        <c:v>24411.058616001599</c:v>
                      </c:pt>
                      <c:pt idx="535">
                        <c:v>24411.138100701319</c:v>
                      </c:pt>
                      <c:pt idx="536">
                        <c:v>24364.09288421891</c:v>
                      </c:pt>
                      <c:pt idx="537">
                        <c:v>24364.172368918622</c:v>
                      </c:pt>
                      <c:pt idx="538">
                        <c:v>24411.058616001599</c:v>
                      </c:pt>
                      <c:pt idx="539">
                        <c:v>24411.138100701319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A56-4629-B52C-EA107D6BDE0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0.99998366424545748</c:v>
                      </c:pt>
                      <c:pt idx="2">
                        <c:v>0.99916024619543586</c:v>
                      </c:pt>
                      <c:pt idx="3">
                        <c:v>0.9991446541238802</c:v>
                      </c:pt>
                      <c:pt idx="4">
                        <c:v>0.99240865277079149</c:v>
                      </c:pt>
                      <c:pt idx="5">
                        <c:v>0.99239232548981082</c:v>
                      </c:pt>
                      <c:pt idx="6">
                        <c:v>0.9920659041883042</c:v>
                      </c:pt>
                      <c:pt idx="7">
                        <c:v>0.99205032344368016</c:v>
                      </c:pt>
                      <c:pt idx="8">
                        <c:v>0.99160943525111456</c:v>
                      </c:pt>
                      <c:pt idx="9">
                        <c:v>0.99159310380237509</c:v>
                      </c:pt>
                      <c:pt idx="10">
                        <c:v>0.98468300862137204</c:v>
                      </c:pt>
                      <c:pt idx="11">
                        <c:v>0.98466684509933133</c:v>
                      </c:pt>
                      <c:pt idx="12">
                        <c:v>0.94471996204042974</c:v>
                      </c:pt>
                      <c:pt idx="13">
                        <c:v>0.94470364089395586</c:v>
                      </c:pt>
                      <c:pt idx="14">
                        <c:v>0.9405478536866696</c:v>
                      </c:pt>
                      <c:pt idx="15">
                        <c:v>0.94053154712740372</c:v>
                      </c:pt>
                      <c:pt idx="16">
                        <c:v>0.93714194998794165</c:v>
                      </c:pt>
                      <c:pt idx="17">
                        <c:v>0.93712562485596962</c:v>
                      </c:pt>
                      <c:pt idx="18">
                        <c:v>0.93337135586076125</c:v>
                      </c:pt>
                      <c:pt idx="19">
                        <c:v>0.93335508000802292</c:v>
                      </c:pt>
                      <c:pt idx="20">
                        <c:v>0.9329787151004747</c:v>
                      </c:pt>
                      <c:pt idx="21">
                        <c:v>0.93296240078404025</c:v>
                      </c:pt>
                      <c:pt idx="22">
                        <c:v>0.92581918834567389</c:v>
                      </c:pt>
                      <c:pt idx="23">
                        <c:v>0.92580289830877727</c:v>
                      </c:pt>
                      <c:pt idx="24">
                        <c:v>0.8737781853406611</c:v>
                      </c:pt>
                      <c:pt idx="25">
                        <c:v>0.87376186130161415</c:v>
                      </c:pt>
                      <c:pt idx="26">
                        <c:v>0.87293642163756979</c:v>
                      </c:pt>
                      <c:pt idx="27">
                        <c:v>0.87292009850334984</c:v>
                      </c:pt>
                      <c:pt idx="28">
                        <c:v>0.8681632568957709</c:v>
                      </c:pt>
                      <c:pt idx="29">
                        <c:v>0.86814693237333074</c:v>
                      </c:pt>
                      <c:pt idx="30">
                        <c:v>0.86732172337262259</c:v>
                      </c:pt>
                      <c:pt idx="31">
                        <c:v>0.86730539967829179</c:v>
                      </c:pt>
                      <c:pt idx="32">
                        <c:v>0.86619916601867408</c:v>
                      </c:pt>
                      <c:pt idx="33">
                        <c:v>0.86618284061655715</c:v>
                      </c:pt>
                      <c:pt idx="34">
                        <c:v>0.86580938040045663</c:v>
                      </c:pt>
                      <c:pt idx="35">
                        <c:v>0.86579306637697628</c:v>
                      </c:pt>
                      <c:pt idx="36">
                        <c:v>0.86535805969563451</c:v>
                      </c:pt>
                      <c:pt idx="37">
                        <c:v>0.86534173505093448</c:v>
                      </c:pt>
                      <c:pt idx="38">
                        <c:v>0.86019715687201814</c:v>
                      </c:pt>
                      <c:pt idx="39">
                        <c:v>0.86018084155913244</c:v>
                      </c:pt>
                      <c:pt idx="40">
                        <c:v>0.8582370791313052</c:v>
                      </c:pt>
                      <c:pt idx="41">
                        <c:v>0.85822076228790578</c:v>
                      </c:pt>
                      <c:pt idx="42">
                        <c:v>0.85726946953134675</c:v>
                      </c:pt>
                      <c:pt idx="43">
                        <c:v>0.85725314674428299</c:v>
                      </c:pt>
                      <c:pt idx="44">
                        <c:v>0.85307437589458635</c:v>
                      </c:pt>
                      <c:pt idx="45">
                        <c:v>0.85305805753604236</c:v>
                      </c:pt>
                      <c:pt idx="46">
                        <c:v>0.84566182076590923</c:v>
                      </c:pt>
                      <c:pt idx="47">
                        <c:v>0.84564551173435443</c:v>
                      </c:pt>
                      <c:pt idx="48">
                        <c:v>0.83320312403004071</c:v>
                      </c:pt>
                      <c:pt idx="49">
                        <c:v>0.83318680077834628</c:v>
                      </c:pt>
                      <c:pt idx="50">
                        <c:v>0.82900944249195407</c:v>
                      </c:pt>
                      <c:pt idx="51">
                        <c:v>0.82899312277137949</c:v>
                      </c:pt>
                      <c:pt idx="52">
                        <c:v>0.82230849758614699</c:v>
                      </c:pt>
                      <c:pt idx="53">
                        <c:v>0.82229217565097967</c:v>
                      </c:pt>
                      <c:pt idx="54">
                        <c:v>0.82160205772163708</c:v>
                      </c:pt>
                      <c:pt idx="55">
                        <c:v>0.82158574541695695</c:v>
                      </c:pt>
                      <c:pt idx="56">
                        <c:v>0.82143361203660914</c:v>
                      </c:pt>
                      <c:pt idx="57">
                        <c:v>0.82141729078698544</c:v>
                      </c:pt>
                      <c:pt idx="58">
                        <c:v>0.81403098438770638</c:v>
                      </c:pt>
                      <c:pt idx="59">
                        <c:v>0.81401466972284808</c:v>
                      </c:pt>
                      <c:pt idx="60">
                        <c:v>0.81288391052723818</c:v>
                      </c:pt>
                      <c:pt idx="61">
                        <c:v>0.81286758695220762</c:v>
                      </c:pt>
                      <c:pt idx="62">
                        <c:v>0.80869130645110487</c:v>
                      </c:pt>
                      <c:pt idx="63">
                        <c:v>0.80867498582068509</c:v>
                      </c:pt>
                      <c:pt idx="64">
                        <c:v>0.8019895991214705</c:v>
                      </c:pt>
                      <c:pt idx="65">
                        <c:v>0.80197327667454943</c:v>
                      </c:pt>
                      <c:pt idx="66">
                        <c:v>0.80128760786410724</c:v>
                      </c:pt>
                      <c:pt idx="67">
                        <c:v>0.80127129342196945</c:v>
                      </c:pt>
                      <c:pt idx="68">
                        <c:v>0.80111492303511656</c:v>
                      </c:pt>
                      <c:pt idx="69">
                        <c:v>0.80109860116276599</c:v>
                      </c:pt>
                      <c:pt idx="70">
                        <c:v>0.79371525244157581</c:v>
                      </c:pt>
                      <c:pt idx="71">
                        <c:v>0.79369893609214404</c:v>
                      </c:pt>
                      <c:pt idx="72">
                        <c:v>0.77792334425182808</c:v>
                      </c:pt>
                      <c:pt idx="73">
                        <c:v>0.77790702142711032</c:v>
                      </c:pt>
                      <c:pt idx="74">
                        <c:v>0.77747602612566569</c:v>
                      </c:pt>
                      <c:pt idx="75">
                        <c:v>0.77745970301629541</c:v>
                      </c:pt>
                      <c:pt idx="76">
                        <c:v>0.77704881497593048</c:v>
                      </c:pt>
                      <c:pt idx="77">
                        <c:v>0.77703249262659346</c:v>
                      </c:pt>
                      <c:pt idx="78">
                        <c:v>0.77660161165056785</c:v>
                      </c:pt>
                      <c:pt idx="79">
                        <c:v>0.77658528900411394</c:v>
                      </c:pt>
                      <c:pt idx="80">
                        <c:v>0.77034550368320176</c:v>
                      </c:pt>
                      <c:pt idx="81">
                        <c:v>0.7703291800828046</c:v>
                      </c:pt>
                      <c:pt idx="82">
                        <c:v>0.76965157646855376</c:v>
                      </c:pt>
                      <c:pt idx="83">
                        <c:v>0.76963525869170424</c:v>
                      </c:pt>
                      <c:pt idx="84">
                        <c:v>0.76947131615251441</c:v>
                      </c:pt>
                      <c:pt idx="85">
                        <c:v>0.76945499297133446</c:v>
                      </c:pt>
                      <c:pt idx="86">
                        <c:v>0.76920531144100457</c:v>
                      </c:pt>
                      <c:pt idx="87">
                        <c:v>0.76918899326626</c:v>
                      </c:pt>
                      <c:pt idx="88">
                        <c:v>0.76658145259488408</c:v>
                      </c:pt>
                      <c:pt idx="89">
                        <c:v>0.76656513037053331</c:v>
                      </c:pt>
                      <c:pt idx="90">
                        <c:v>0.76235470152987639</c:v>
                      </c:pt>
                      <c:pt idx="91">
                        <c:v>0.7623383816507876</c:v>
                      </c:pt>
                      <c:pt idx="92">
                        <c:v>0.76207715880666904</c:v>
                      </c:pt>
                      <c:pt idx="93">
                        <c:v>0.76206083971092686</c:v>
                      </c:pt>
                      <c:pt idx="94">
                        <c:v>0.75467708678505674</c:v>
                      </c:pt>
                      <c:pt idx="95">
                        <c:v>0.75466077186066272</c:v>
                      </c:pt>
                      <c:pt idx="96">
                        <c:v>0.74194167275324097</c:v>
                      </c:pt>
                      <c:pt idx="97">
                        <c:v>0.74192534880242056</c:v>
                      </c:pt>
                      <c:pt idx="98">
                        <c:v>0.74106763575381784</c:v>
                      </c:pt>
                      <c:pt idx="99">
                        <c:v>0.74105131213255193</c:v>
                      </c:pt>
                      <c:pt idx="100">
                        <c:v>0.73367583944177228</c:v>
                      </c:pt>
                      <c:pt idx="101">
                        <c:v>0.73365951905988003</c:v>
                      </c:pt>
                      <c:pt idx="102">
                        <c:v>0.73104784349121321</c:v>
                      </c:pt>
                      <c:pt idx="103">
                        <c:v>0.73103152022775875</c:v>
                      </c:pt>
                      <c:pt idx="104">
                        <c:v>0.72682338464443963</c:v>
                      </c:pt>
                      <c:pt idx="105">
                        <c:v>0.72680706307773013</c:v>
                      </c:pt>
                      <c:pt idx="106">
                        <c:v>0.72650717433808276</c:v>
                      </c:pt>
                      <c:pt idx="107">
                        <c:v>0.72649085141740188</c:v>
                      </c:pt>
                      <c:pt idx="108">
                        <c:v>0.72247532080689392</c:v>
                      </c:pt>
                      <c:pt idx="109">
                        <c:v>0.72245899621412979</c:v>
                      </c:pt>
                      <c:pt idx="110">
                        <c:v>0.72228205362146936</c:v>
                      </c:pt>
                      <c:pt idx="111">
                        <c:v>0.72226573241282943</c:v>
                      </c:pt>
                      <c:pt idx="112">
                        <c:v>0.72160161642459042</c:v>
                      </c:pt>
                      <c:pt idx="113">
                        <c:v>0.72158529208530997</c:v>
                      </c:pt>
                      <c:pt idx="114">
                        <c:v>0.71915161370130698</c:v>
                      </c:pt>
                      <c:pt idx="115">
                        <c:v>0.71913529579940472</c:v>
                      </c:pt>
                      <c:pt idx="116">
                        <c:v>0.7189293732278712</c:v>
                      </c:pt>
                      <c:pt idx="117">
                        <c:v>0.71891304976420212</c:v>
                      </c:pt>
                      <c:pt idx="118">
                        <c:v>0.71489627991463878</c:v>
                      </c:pt>
                      <c:pt idx="119">
                        <c:v>0.7148799550279028</c:v>
                      </c:pt>
                      <c:pt idx="120">
                        <c:v>0.71470545199913249</c:v>
                      </c:pt>
                      <c:pt idx="121">
                        <c:v>0.71468913005545287</c:v>
                      </c:pt>
                      <c:pt idx="122">
                        <c:v>0.71460940233955539</c:v>
                      </c:pt>
                      <c:pt idx="123">
                        <c:v>0.71459308480014028</c:v>
                      </c:pt>
                      <c:pt idx="124">
                        <c:v>0.71421315722368317</c:v>
                      </c:pt>
                      <c:pt idx="125">
                        <c:v>0.71419683544513546</c:v>
                      </c:pt>
                      <c:pt idx="126">
                        <c:v>0.71402278049736811</c:v>
                      </c:pt>
                      <c:pt idx="127">
                        <c:v>0.7140064558280329</c:v>
                      </c:pt>
                      <c:pt idx="128">
                        <c:v>0.70703517259623205</c:v>
                      </c:pt>
                      <c:pt idx="129">
                        <c:v>0.70701885396502251</c:v>
                      </c:pt>
                      <c:pt idx="130">
                        <c:v>0.7069814461268682</c:v>
                      </c:pt>
                      <c:pt idx="131">
                        <c:v>0.70696512273855949</c:v>
                      </c:pt>
                      <c:pt idx="132">
                        <c:v>0.70663620253716208</c:v>
                      </c:pt>
                      <c:pt idx="133">
                        <c:v>0.70661988011480725</c:v>
                      </c:pt>
                      <c:pt idx="134">
                        <c:v>0.70275742665386687</c:v>
                      </c:pt>
                      <c:pt idx="135">
                        <c:v>0.70274110468027962</c:v>
                      </c:pt>
                      <c:pt idx="136">
                        <c:v>0.69608720006921121</c:v>
                      </c:pt>
                      <c:pt idx="137">
                        <c:v>0.696070877229098</c:v>
                      </c:pt>
                      <c:pt idx="138">
                        <c:v>0.69518032781015604</c:v>
                      </c:pt>
                      <c:pt idx="139">
                        <c:v>0.69516400525518673</c:v>
                      </c:pt>
                      <c:pt idx="140">
                        <c:v>0.69508753014621583</c:v>
                      </c:pt>
                      <c:pt idx="141">
                        <c:v>0.69507121125973481</c:v>
                      </c:pt>
                      <c:pt idx="142">
                        <c:v>0.68751245452409704</c:v>
                      </c:pt>
                      <c:pt idx="143">
                        <c:v>0.6874961347411257</c:v>
                      </c:pt>
                      <c:pt idx="144">
                        <c:v>0.67051093130300543</c:v>
                      </c:pt>
                      <c:pt idx="145">
                        <c:v>0.6704946067917813</c:v>
                      </c:pt>
                      <c:pt idx="146">
                        <c:v>0.66963730630128915</c:v>
                      </c:pt>
                      <c:pt idx="147">
                        <c:v>0.66962098193172337</c:v>
                      </c:pt>
                      <c:pt idx="148">
                        <c:v>0.66225094826014652</c:v>
                      </c:pt>
                      <c:pt idx="149">
                        <c:v>0.66223462541726696</c:v>
                      </c:pt>
                      <c:pt idx="150">
                        <c:v>0.65961807429599251</c:v>
                      </c:pt>
                      <c:pt idx="151">
                        <c:v>0.6596017501737208</c:v>
                      </c:pt>
                      <c:pt idx="152">
                        <c:v>0.6553963310765899</c:v>
                      </c:pt>
                      <c:pt idx="153">
                        <c:v>0.65538000772853311</c:v>
                      </c:pt>
                      <c:pt idx="154">
                        <c:v>0.64773208990566222</c:v>
                      </c:pt>
                      <c:pt idx="155">
                        <c:v>0.64771576840877731</c:v>
                      </c:pt>
                      <c:pt idx="156">
                        <c:v>0.64232301835219152</c:v>
                      </c:pt>
                      <c:pt idx="157">
                        <c:v>0.64230669571636445</c:v>
                      </c:pt>
                      <c:pt idx="158">
                        <c:v>0.63806569588573625</c:v>
                      </c:pt>
                      <c:pt idx="159">
                        <c:v>0.63804937426544928</c:v>
                      </c:pt>
                      <c:pt idx="160">
                        <c:v>0.63474551476288787</c:v>
                      </c:pt>
                      <c:pt idx="161">
                        <c:v>0.634729191794703</c:v>
                      </c:pt>
                      <c:pt idx="162">
                        <c:v>0.63048887354535654</c:v>
                      </c:pt>
                      <c:pt idx="163">
                        <c:v>0.63047255146066283</c:v>
                      </c:pt>
                      <c:pt idx="164">
                        <c:v>0.63012284896843695</c:v>
                      </c:pt>
                      <c:pt idx="165">
                        <c:v>0.63010652965801695</c:v>
                      </c:pt>
                      <c:pt idx="166">
                        <c:v>0.62254744281028673</c:v>
                      </c:pt>
                      <c:pt idx="167">
                        <c:v>0.62253112278613598</c:v>
                      </c:pt>
                      <c:pt idx="168">
                        <c:v>0.60736217147836158</c:v>
                      </c:pt>
                      <c:pt idx="169">
                        <c:v>0.60734584896380672</c:v>
                      </c:pt>
                      <c:pt idx="170">
                        <c:v>0.6064228137550759</c:v>
                      </c:pt>
                      <c:pt idx="171">
                        <c:v>0.60640649140706038</c:v>
                      </c:pt>
                      <c:pt idx="172">
                        <c:v>0.59978477939685104</c:v>
                      </c:pt>
                      <c:pt idx="173">
                        <c:v>0.59976845660380007</c:v>
                      </c:pt>
                      <c:pt idx="174">
                        <c:v>0.59884553167354582</c:v>
                      </c:pt>
                      <c:pt idx="175">
                        <c:v>0.59882920902078618</c:v>
                      </c:pt>
                      <c:pt idx="176">
                        <c:v>0.59848268054079556</c:v>
                      </c:pt>
                      <c:pt idx="177">
                        <c:v>0.59846635988115571</c:v>
                      </c:pt>
                      <c:pt idx="178">
                        <c:v>0.59625482235010241</c:v>
                      </c:pt>
                      <c:pt idx="179">
                        <c:v>0.59623849880289403</c:v>
                      </c:pt>
                      <c:pt idx="180">
                        <c:v>0.595348357140014</c:v>
                      </c:pt>
                      <c:pt idx="181">
                        <c:v>0.59533203366259579</c:v>
                      </c:pt>
                      <c:pt idx="182">
                        <c:v>0.5946709743526517</c:v>
                      </c:pt>
                      <c:pt idx="183">
                        <c:v>0.59465465123123429</c:v>
                      </c:pt>
                      <c:pt idx="184">
                        <c:v>0.5909064270907195</c:v>
                      </c:pt>
                      <c:pt idx="185">
                        <c:v>0.59089010590295821</c:v>
                      </c:pt>
                      <c:pt idx="186">
                        <c:v>0.59064010867479566</c:v>
                      </c:pt>
                      <c:pt idx="187">
                        <c:v>0.59062378514781966</c:v>
                      </c:pt>
                      <c:pt idx="188">
                        <c:v>0.59041486129397558</c:v>
                      </c:pt>
                      <c:pt idx="189">
                        <c:v>0.59039853873444215</c:v>
                      </c:pt>
                      <c:pt idx="190">
                        <c:v>0.58973365631336316</c:v>
                      </c:pt>
                      <c:pt idx="191">
                        <c:v>0.58971733284419114</c:v>
                      </c:pt>
                      <c:pt idx="192">
                        <c:v>0.58867669705127434</c:v>
                      </c:pt>
                      <c:pt idx="193">
                        <c:v>0.58866037350249467</c:v>
                      </c:pt>
                      <c:pt idx="194">
                        <c:v>0.58777029505571887</c:v>
                      </c:pt>
                      <c:pt idx="195">
                        <c:v>0.58775397155305487</c:v>
                      </c:pt>
                      <c:pt idx="196">
                        <c:v>0.58768617576270199</c:v>
                      </c:pt>
                      <c:pt idx="197">
                        <c:v>0.58766985314462838</c:v>
                      </c:pt>
                      <c:pt idx="198">
                        <c:v>0.58377665212120056</c:v>
                      </c:pt>
                      <c:pt idx="199">
                        <c:v>0.58376032920863719</c:v>
                      </c:pt>
                      <c:pt idx="200">
                        <c:v>0.5828374548905273</c:v>
                      </c:pt>
                      <c:pt idx="201">
                        <c:v>0.5828211320892509</c:v>
                      </c:pt>
                      <c:pt idx="202">
                        <c:v>0.58247566053005939</c:v>
                      </c:pt>
                      <c:pt idx="203">
                        <c:v>0.58245933939718986</c:v>
                      </c:pt>
                      <c:pt idx="204">
                        <c:v>0.58207168281196997</c:v>
                      </c:pt>
                      <c:pt idx="205">
                        <c:v>0.58205536009811432</c:v>
                      </c:pt>
                      <c:pt idx="206">
                        <c:v>0.58010874402487089</c:v>
                      </c:pt>
                      <c:pt idx="207">
                        <c:v>0.58009242117908266</c:v>
                      </c:pt>
                      <c:pt idx="208">
                        <c:v>0.57974636131262047</c:v>
                      </c:pt>
                      <c:pt idx="209">
                        <c:v>0.57973003796955913</c:v>
                      </c:pt>
                      <c:pt idx="210">
                        <c:v>0.57549099767712009</c:v>
                      </c:pt>
                      <c:pt idx="211">
                        <c:v>0.57547467466691049</c:v>
                      </c:pt>
                      <c:pt idx="212">
                        <c:v>0.57489911151187822</c:v>
                      </c:pt>
                      <c:pt idx="213">
                        <c:v>0.57488278992323083</c:v>
                      </c:pt>
                      <c:pt idx="214">
                        <c:v>0.5675534447409345</c:v>
                      </c:pt>
                      <c:pt idx="215">
                        <c:v>0.56753712272658186</c:v>
                      </c:pt>
                      <c:pt idx="216">
                        <c:v>0.55971032777098539</c:v>
                      </c:pt>
                      <c:pt idx="217">
                        <c:v>0.55969400480792997</c:v>
                      </c:pt>
                      <c:pt idx="218">
                        <c:v>0.55877115587597559</c:v>
                      </c:pt>
                      <c:pt idx="219">
                        <c:v>0.55875483298820572</c:v>
                      </c:pt>
                      <c:pt idx="220">
                        <c:v>0.5556801434531139</c:v>
                      </c:pt>
                      <c:pt idx="221">
                        <c:v>0.55566382025920391</c:v>
                      </c:pt>
                      <c:pt idx="222">
                        <c:v>0.55213267832072399</c:v>
                      </c:pt>
                      <c:pt idx="223">
                        <c:v>0.55211635527191671</c:v>
                      </c:pt>
                      <c:pt idx="224">
                        <c:v>0.55142466297266102</c:v>
                      </c:pt>
                      <c:pt idx="225">
                        <c:v>0.55140833995519134</c:v>
                      </c:pt>
                      <c:pt idx="226">
                        <c:v>0.55119355686281912</c:v>
                      </c:pt>
                      <c:pt idx="227">
                        <c:v>0.55117723386564477</c:v>
                      </c:pt>
                      <c:pt idx="228">
                        <c:v>0.55083354358885972</c:v>
                      </c:pt>
                      <c:pt idx="229">
                        <c:v>0.55081722160065316</c:v>
                      </c:pt>
                      <c:pt idx="230">
                        <c:v>0.54810232142905291</c:v>
                      </c:pt>
                      <c:pt idx="231">
                        <c:v>0.54808599829666704</c:v>
                      </c:pt>
                      <c:pt idx="232">
                        <c:v>0.54384698928420772</c:v>
                      </c:pt>
                      <c:pt idx="233">
                        <c:v>0.54383066622279364</c:v>
                      </c:pt>
                      <c:pt idx="234">
                        <c:v>0.54348760258073214</c:v>
                      </c:pt>
                      <c:pt idx="235">
                        <c:v>0.54347128025491231</c:v>
                      </c:pt>
                      <c:pt idx="236">
                        <c:v>0.5432564643420541</c:v>
                      </c:pt>
                      <c:pt idx="237">
                        <c:v>0.54324014204369919</c:v>
                      </c:pt>
                      <c:pt idx="238">
                        <c:v>0.53591033456725112</c:v>
                      </c:pt>
                      <c:pt idx="239">
                        <c:v>0.53589401199933628</c:v>
                      </c:pt>
                      <c:pt idx="240">
                        <c:v>0.53536117195543609</c:v>
                      </c:pt>
                      <c:pt idx="241">
                        <c:v>0.53534484891869161</c:v>
                      </c:pt>
                      <c:pt idx="242">
                        <c:v>0.53110556426025457</c:v>
                      </c:pt>
                      <c:pt idx="243">
                        <c:v>0.53108924126465318</c:v>
                      </c:pt>
                      <c:pt idx="244">
                        <c:v>0.5244670337762305</c:v>
                      </c:pt>
                      <c:pt idx="245">
                        <c:v>0.52445071079641759</c:v>
                      </c:pt>
                      <c:pt idx="246">
                        <c:v>0.52352792381838809</c:v>
                      </c:pt>
                      <c:pt idx="247">
                        <c:v>0.52351160083625792</c:v>
                      </c:pt>
                      <c:pt idx="248">
                        <c:v>0.52316884152236132</c:v>
                      </c:pt>
                      <c:pt idx="249">
                        <c:v>0.5231525189594437</c:v>
                      </c:pt>
                      <c:pt idx="250">
                        <c:v>0.51559142527586599</c:v>
                      </c:pt>
                      <c:pt idx="251">
                        <c:v>0.51557510253194994</c:v>
                      </c:pt>
                      <c:pt idx="252">
                        <c:v>0.50040085328466277</c:v>
                      </c:pt>
                      <c:pt idx="253">
                        <c:v>0.50038453046749609</c:v>
                      </c:pt>
                      <c:pt idx="254">
                        <c:v>0.49995355044445228</c:v>
                      </c:pt>
                      <c:pt idx="255">
                        <c:v>0.49993722765801579</c:v>
                      </c:pt>
                      <c:pt idx="256">
                        <c:v>0.49946169014541991</c:v>
                      </c:pt>
                      <c:pt idx="257">
                        <c:v>0.49944536729240252</c:v>
                      </c:pt>
                      <c:pt idx="258">
                        <c:v>0.49901438746531768</c:v>
                      </c:pt>
                      <c:pt idx="259">
                        <c:v>0.49899806463811541</c:v>
                      </c:pt>
                      <c:pt idx="260">
                        <c:v>0.49282336459096343</c:v>
                      </c:pt>
                      <c:pt idx="261">
                        <c:v>0.49280704193279201</c:v>
                      </c:pt>
                      <c:pt idx="262">
                        <c:v>0.49237608135836608</c:v>
                      </c:pt>
                      <c:pt idx="263">
                        <c:v>0.49235975874617227</c:v>
                      </c:pt>
                      <c:pt idx="264">
                        <c:v>0.49188418001537115</c:v>
                      </c:pt>
                      <c:pt idx="265">
                        <c:v>0.49186785729850696</c:v>
                      </c:pt>
                      <c:pt idx="266">
                        <c:v>0.4915252368363946</c:v>
                      </c:pt>
                      <c:pt idx="267">
                        <c:v>0.49150891393639529</c:v>
                      </c:pt>
                      <c:pt idx="268">
                        <c:v>0.49143689469719132</c:v>
                      </c:pt>
                      <c:pt idx="269">
                        <c:v>0.49142057202138989</c:v>
                      </c:pt>
                      <c:pt idx="270">
                        <c:v>0.49107792196126759</c:v>
                      </c:pt>
                      <c:pt idx="271">
                        <c:v>0.49106159904554164</c:v>
                      </c:pt>
                      <c:pt idx="272">
                        <c:v>0.48394763674139196</c:v>
                      </c:pt>
                      <c:pt idx="273">
                        <c:v>0.48393131378439602</c:v>
                      </c:pt>
                      <c:pt idx="274">
                        <c:v>0.48350032022796846</c:v>
                      </c:pt>
                      <c:pt idx="275">
                        <c:v>0.48348399727043762</c:v>
                      </c:pt>
                      <c:pt idx="276">
                        <c:v>0.46442046023367439</c:v>
                      </c:pt>
                      <c:pt idx="277">
                        <c:v>0.46440413796380803</c:v>
                      </c:pt>
                      <c:pt idx="278">
                        <c:v>0.46348115785412708</c:v>
                      </c:pt>
                      <c:pt idx="279">
                        <c:v>0.46346483548064377</c:v>
                      </c:pt>
                      <c:pt idx="280">
                        <c:v>0.46130180536766963</c:v>
                      </c:pt>
                      <c:pt idx="281">
                        <c:v>0.46128548367688355</c:v>
                      </c:pt>
                      <c:pt idx="282">
                        <c:v>0.45704496640953346</c:v>
                      </c:pt>
                      <c:pt idx="283">
                        <c:v>0.45702864414491068</c:v>
                      </c:pt>
                      <c:pt idx="284">
                        <c:v>0.45554418091459825</c:v>
                      </c:pt>
                      <c:pt idx="285">
                        <c:v>0.45552785792353756</c:v>
                      </c:pt>
                      <c:pt idx="286">
                        <c:v>0.45372509680460299</c:v>
                      </c:pt>
                      <c:pt idx="287">
                        <c:v>0.45370877553902605</c:v>
                      </c:pt>
                      <c:pt idx="288">
                        <c:v>0.45352594287888687</c:v>
                      </c:pt>
                      <c:pt idx="289">
                        <c:v>0.45350962050325144</c:v>
                      </c:pt>
                      <c:pt idx="290">
                        <c:v>0.45230251128737886</c:v>
                      </c:pt>
                      <c:pt idx="291">
                        <c:v>0.45228618924759251</c:v>
                      </c:pt>
                      <c:pt idx="292">
                        <c:v>0.45136314217498757</c:v>
                      </c:pt>
                      <c:pt idx="293">
                        <c:v>0.45134682000990445</c:v>
                      </c:pt>
                      <c:pt idx="294">
                        <c:v>0.44946790858088237</c:v>
                      </c:pt>
                      <c:pt idx="295">
                        <c:v>0.44945158663363244</c:v>
                      </c:pt>
                      <c:pt idx="296">
                        <c:v>0.44923711460492788</c:v>
                      </c:pt>
                      <c:pt idx="297">
                        <c:v>0.44922079180541358</c:v>
                      </c:pt>
                      <c:pt idx="298">
                        <c:v>0.44910781786609311</c:v>
                      </c:pt>
                      <c:pt idx="299">
                        <c:v>0.44909149488590427</c:v>
                      </c:pt>
                      <c:pt idx="300">
                        <c:v>0.44342583400678004</c:v>
                      </c:pt>
                      <c:pt idx="301">
                        <c:v>0.44340951104288956</c:v>
                      </c:pt>
                      <c:pt idx="302">
                        <c:v>0.44153023451487744</c:v>
                      </c:pt>
                      <c:pt idx="303">
                        <c:v>0.44151391165127957</c:v>
                      </c:pt>
                      <c:pt idx="304">
                        <c:v>0.44140790666694174</c:v>
                      </c:pt>
                      <c:pt idx="305">
                        <c:v>0.44139158449259358</c:v>
                      </c:pt>
                      <c:pt idx="306">
                        <c:v>0.44102766817288847</c:v>
                      </c:pt>
                      <c:pt idx="307">
                        <c:v>0.44101134494676963</c:v>
                      </c:pt>
                      <c:pt idx="308">
                        <c:v>0.43711884948125046</c:v>
                      </c:pt>
                      <c:pt idx="309">
                        <c:v>0.4371025267832237</c:v>
                      </c:pt>
                      <c:pt idx="310">
                        <c:v>0.42946003122445336</c:v>
                      </c:pt>
                      <c:pt idx="311">
                        <c:v>0.42944370914140656</c:v>
                      </c:pt>
                      <c:pt idx="312">
                        <c:v>0.42890931249295133</c:v>
                      </c:pt>
                      <c:pt idx="313">
                        <c:v>0.42889298918265306</c:v>
                      </c:pt>
                      <c:pt idx="314">
                        <c:v>0.42517086090894474</c:v>
                      </c:pt>
                      <c:pt idx="315">
                        <c:v>0.42515453823576937</c:v>
                      </c:pt>
                      <c:pt idx="316">
                        <c:v>0.42188313848501297</c:v>
                      </c:pt>
                      <c:pt idx="317">
                        <c:v>0.4218668167722327</c:v>
                      </c:pt>
                      <c:pt idx="318">
                        <c:v>0.41759354538580729</c:v>
                      </c:pt>
                      <c:pt idx="319">
                        <c:v>0.41757722296900995</c:v>
                      </c:pt>
                      <c:pt idx="320">
                        <c:v>0.41696151410769156</c:v>
                      </c:pt>
                      <c:pt idx="321">
                        <c:v>0.41694519070307889</c:v>
                      </c:pt>
                      <c:pt idx="322">
                        <c:v>0.40938353122148452</c:v>
                      </c:pt>
                      <c:pt idx="323">
                        <c:v>0.4093672078574479</c:v>
                      </c:pt>
                      <c:pt idx="324">
                        <c:v>0.40934293359986984</c:v>
                      </c:pt>
                      <c:pt idx="325">
                        <c:v>0.40932661350800609</c:v>
                      </c:pt>
                      <c:pt idx="326">
                        <c:v>0.40508419742356672</c:v>
                      </c:pt>
                      <c:pt idx="327">
                        <c:v>0.40506787631425706</c:v>
                      </c:pt>
                      <c:pt idx="328">
                        <c:v>0.39844785890205059</c:v>
                      </c:pt>
                      <c:pt idx="329">
                        <c:v>0.39843153857611402</c:v>
                      </c:pt>
                      <c:pt idx="330">
                        <c:v>0.39750801002865899</c:v>
                      </c:pt>
                      <c:pt idx="331">
                        <c:v>0.39749168946308905</c:v>
                      </c:pt>
                      <c:pt idx="332">
                        <c:v>0.39714492650192562</c:v>
                      </c:pt>
                      <c:pt idx="333">
                        <c:v>0.39712860386883847</c:v>
                      </c:pt>
                      <c:pt idx="334">
                        <c:v>0.38956766961009109</c:v>
                      </c:pt>
                      <c:pt idx="335">
                        <c:v>0.3895513472947752</c:v>
                      </c:pt>
                      <c:pt idx="336">
                        <c:v>0.36480122838569223</c:v>
                      </c:pt>
                      <c:pt idx="337">
                        <c:v>0.3647849062654232</c:v>
                      </c:pt>
                      <c:pt idx="338">
                        <c:v>0.36047988653379359</c:v>
                      </c:pt>
                      <c:pt idx="339">
                        <c:v>0.36046356349400482</c:v>
                      </c:pt>
                      <c:pt idx="340">
                        <c:v>0.3572243929165293</c:v>
                      </c:pt>
                      <c:pt idx="341">
                        <c:v>0.35720807126685722</c:v>
                      </c:pt>
                      <c:pt idx="342">
                        <c:v>0.35290233815445521</c:v>
                      </c:pt>
                      <c:pt idx="343">
                        <c:v>0.35288601544914999</c:v>
                      </c:pt>
                      <c:pt idx="344">
                        <c:v>0.35200009587448405</c:v>
                      </c:pt>
                      <c:pt idx="345">
                        <c:v>0.35198377154149296</c:v>
                      </c:pt>
                      <c:pt idx="346">
                        <c:v>0.34442133192748325</c:v>
                      </c:pt>
                      <c:pt idx="347">
                        <c:v>0.34440500766821702</c:v>
                      </c:pt>
                      <c:pt idx="348">
                        <c:v>0.33508732978854716</c:v>
                      </c:pt>
                      <c:pt idx="349">
                        <c:v>0.33507101096584396</c:v>
                      </c:pt>
                      <c:pt idx="350">
                        <c:v>0.33315866962042578</c:v>
                      </c:pt>
                      <c:pt idx="351">
                        <c:v>0.33314234839433643</c:v>
                      </c:pt>
                      <c:pt idx="352">
                        <c:v>0.33079415866834377</c:v>
                      </c:pt>
                      <c:pt idx="353">
                        <c:v>0.33077783826445756</c:v>
                      </c:pt>
                      <c:pt idx="354">
                        <c:v>0.32947399977700365</c:v>
                      </c:pt>
                      <c:pt idx="355">
                        <c:v>0.32945768135843911</c:v>
                      </c:pt>
                      <c:pt idx="356">
                        <c:v>0.32883610263691848</c:v>
                      </c:pt>
                      <c:pt idx="357">
                        <c:v>0.32881978012955543</c:v>
                      </c:pt>
                      <c:pt idx="358">
                        <c:v>0.32751284009024073</c:v>
                      </c:pt>
                      <c:pt idx="359">
                        <c:v>0.32749652220056752</c:v>
                      </c:pt>
                      <c:pt idx="360">
                        <c:v>0.32518034315389988</c:v>
                      </c:pt>
                      <c:pt idx="361">
                        <c:v>0.32516402306696612</c:v>
                      </c:pt>
                      <c:pt idx="362">
                        <c:v>0.32321859887124704</c:v>
                      </c:pt>
                      <c:pt idx="363">
                        <c:v>0.32320227923832295</c:v>
                      </c:pt>
                      <c:pt idx="364">
                        <c:v>0.32258019661220344</c:v>
                      </c:pt>
                      <c:pt idx="365">
                        <c:v>0.32256387367532674</c:v>
                      </c:pt>
                      <c:pt idx="366">
                        <c:v>0.32226340750808802</c:v>
                      </c:pt>
                      <c:pt idx="367">
                        <c:v>0.32224708582818939</c:v>
                      </c:pt>
                      <c:pt idx="368">
                        <c:v>0.32125901376257349</c:v>
                      </c:pt>
                      <c:pt idx="369">
                        <c:v>0.32124269176517173</c:v>
                      </c:pt>
                      <c:pt idx="370">
                        <c:v>0.32035513674072463</c:v>
                      </c:pt>
                      <c:pt idx="371">
                        <c:v>0.32033881228648875</c:v>
                      </c:pt>
                      <c:pt idx="372">
                        <c:v>0.31857786319365233</c:v>
                      </c:pt>
                      <c:pt idx="373">
                        <c:v>0.31856154433101103</c:v>
                      </c:pt>
                      <c:pt idx="374">
                        <c:v>0.31760502325285089</c:v>
                      </c:pt>
                      <c:pt idx="375">
                        <c:v>0.31758870398942479</c:v>
                      </c:pt>
                      <c:pt idx="376">
                        <c:v>0.31715137498421353</c:v>
                      </c:pt>
                      <c:pt idx="377">
                        <c:v>0.31713505425458416</c:v>
                      </c:pt>
                      <c:pt idx="378">
                        <c:v>0.31696563701056923</c:v>
                      </c:pt>
                      <c:pt idx="379">
                        <c:v>0.31694931423099715</c:v>
                      </c:pt>
                      <c:pt idx="380">
                        <c:v>0.3150027609472269</c:v>
                      </c:pt>
                      <c:pt idx="381">
                        <c:v>0.31498643847559243</c:v>
                      </c:pt>
                      <c:pt idx="382">
                        <c:v>0.31282816428318133</c:v>
                      </c:pt>
                      <c:pt idx="383">
                        <c:v>0.31281184208183216</c:v>
                      </c:pt>
                      <c:pt idx="384">
                        <c:v>0.31277638163845028</c:v>
                      </c:pt>
                      <c:pt idx="385">
                        <c:v>0.31276005739319945</c:v>
                      </c:pt>
                      <c:pt idx="386">
                        <c:v>0.30938834169616886</c:v>
                      </c:pt>
                      <c:pt idx="387">
                        <c:v>0.30937201942446346</c:v>
                      </c:pt>
                      <c:pt idx="388">
                        <c:v>0.30625587167997692</c:v>
                      </c:pt>
                      <c:pt idx="389">
                        <c:v>0.30623955044386075</c:v>
                      </c:pt>
                      <c:pt idx="390">
                        <c:v>0.30525131939633066</c:v>
                      </c:pt>
                      <c:pt idx="391">
                        <c:v>0.305234997796279</c:v>
                      </c:pt>
                      <c:pt idx="392">
                        <c:v>0.30434664524407307</c:v>
                      </c:pt>
                      <c:pt idx="393">
                        <c:v>0.30433032075957051</c:v>
                      </c:pt>
                      <c:pt idx="394">
                        <c:v>0.29676789276096188</c:v>
                      </c:pt>
                      <c:pt idx="395">
                        <c:v>0.29675156855079382</c:v>
                      </c:pt>
                      <c:pt idx="396">
                        <c:v>0.29451388351991592</c:v>
                      </c:pt>
                      <c:pt idx="397">
                        <c:v>0.2944975656285046</c:v>
                      </c:pt>
                      <c:pt idx="398">
                        <c:v>0.29354073854039442</c:v>
                      </c:pt>
                      <c:pt idx="399">
                        <c:v>0.29352442017643904</c:v>
                      </c:pt>
                      <c:pt idx="400">
                        <c:v>0.28694015330914469</c:v>
                      </c:pt>
                      <c:pt idx="401">
                        <c:v>0.28692383658156745</c:v>
                      </c:pt>
                      <c:pt idx="402">
                        <c:v>0.28596668951824733</c:v>
                      </c:pt>
                      <c:pt idx="403">
                        <c:v>0.28595037227236964</c:v>
                      </c:pt>
                      <c:pt idx="404">
                        <c:v>0.28532226283656514</c:v>
                      </c:pt>
                      <c:pt idx="405">
                        <c:v>0.28530594089729239</c:v>
                      </c:pt>
                      <c:pt idx="406">
                        <c:v>0.28219027782642397</c:v>
                      </c:pt>
                      <c:pt idx="407">
                        <c:v>0.28217395713101351</c:v>
                      </c:pt>
                      <c:pt idx="408">
                        <c:v>0.28118553700982374</c:v>
                      </c:pt>
                      <c:pt idx="409">
                        <c:v>0.28116921588061383</c:v>
                      </c:pt>
                      <c:pt idx="410">
                        <c:v>0.27774566382309357</c:v>
                      </c:pt>
                      <c:pt idx="411">
                        <c:v>0.27772934261938564</c:v>
                      </c:pt>
                      <c:pt idx="412">
                        <c:v>0.27461460464656623</c:v>
                      </c:pt>
                      <c:pt idx="413">
                        <c:v>0.27459828485271309</c:v>
                      </c:pt>
                      <c:pt idx="414">
                        <c:v>0.27419752132052305</c:v>
                      </c:pt>
                      <c:pt idx="415">
                        <c:v>0.27418120448449956</c:v>
                      </c:pt>
                      <c:pt idx="416">
                        <c:v>0.27360954665527365</c:v>
                      </c:pt>
                      <c:pt idx="417">
                        <c:v>0.27359322637932398</c:v>
                      </c:pt>
                      <c:pt idx="418">
                        <c:v>0.27322405205774131</c:v>
                      </c:pt>
                      <c:pt idx="419">
                        <c:v>0.27320773467579501</c:v>
                      </c:pt>
                      <c:pt idx="420">
                        <c:v>0.27270147431256053</c:v>
                      </c:pt>
                      <c:pt idx="421">
                        <c:v>0.2726851500430999</c:v>
                      </c:pt>
                      <c:pt idx="422">
                        <c:v>0.26512299049734772</c:v>
                      </c:pt>
                      <c:pt idx="423">
                        <c:v>0.26510666668218641</c:v>
                      </c:pt>
                      <c:pt idx="424">
                        <c:v>0.26500355507951184</c:v>
                      </c:pt>
                      <c:pt idx="425">
                        <c:v>0.26498723354242415</c:v>
                      </c:pt>
                      <c:pt idx="426">
                        <c:v>0.26330057200014406</c:v>
                      </c:pt>
                      <c:pt idx="427">
                        <c:v>0.26328425453214238</c:v>
                      </c:pt>
                      <c:pt idx="428">
                        <c:v>0.25897309440245064</c:v>
                      </c:pt>
                      <c:pt idx="429">
                        <c:v>0.25895677453658467</c:v>
                      </c:pt>
                      <c:pt idx="430">
                        <c:v>0.25048580524680353</c:v>
                      </c:pt>
                      <c:pt idx="431">
                        <c:v>0.25046948143739645</c:v>
                      </c:pt>
                      <c:pt idx="432">
                        <c:v>0.2392372740318604</c:v>
                      </c:pt>
                      <c:pt idx="433">
                        <c:v>0.23922095791497142</c:v>
                      </c:pt>
                      <c:pt idx="434">
                        <c:v>0.23879136123470812</c:v>
                      </c:pt>
                      <c:pt idx="435">
                        <c:v>0.23877504554259138</c:v>
                      </c:pt>
                      <c:pt idx="436">
                        <c:v>0.23490818369058089</c:v>
                      </c:pt>
                      <c:pt idx="437">
                        <c:v>0.23489186471633022</c:v>
                      </c:pt>
                      <c:pt idx="438">
                        <c:v>0.23446176159527082</c:v>
                      </c:pt>
                      <c:pt idx="439">
                        <c:v>0.23444544299196463</c:v>
                      </c:pt>
                      <c:pt idx="440">
                        <c:v>0.23166495726477865</c:v>
                      </c:pt>
                      <c:pt idx="441">
                        <c:v>0.23164864280240977</c:v>
                      </c:pt>
                      <c:pt idx="442">
                        <c:v>0.22789385808444765</c:v>
                      </c:pt>
                      <c:pt idx="443">
                        <c:v>0.22787754160578164</c:v>
                      </c:pt>
                      <c:pt idx="444">
                        <c:v>0.22733388266916849</c:v>
                      </c:pt>
                      <c:pt idx="445">
                        <c:v>0.2273175650504603</c:v>
                      </c:pt>
                      <c:pt idx="446">
                        <c:v>0.22688772766904855</c:v>
                      </c:pt>
                      <c:pt idx="447">
                        <c:v>0.22687141046868547</c:v>
                      </c:pt>
                      <c:pt idx="448">
                        <c:v>0.22641934603407257</c:v>
                      </c:pt>
                      <c:pt idx="449">
                        <c:v>0.22640302233616361</c:v>
                      </c:pt>
                      <c:pt idx="450">
                        <c:v>0.22597187003473923</c:v>
                      </c:pt>
                      <c:pt idx="451">
                        <c:v>0.22595554659471545</c:v>
                      </c:pt>
                      <c:pt idx="452">
                        <c:v>0.2188414565660623</c:v>
                      </c:pt>
                      <c:pt idx="453">
                        <c:v>0.21882513365169723</c:v>
                      </c:pt>
                      <c:pt idx="454">
                        <c:v>0.21839419468771579</c:v>
                      </c:pt>
                      <c:pt idx="455">
                        <c:v>0.21837787207225115</c:v>
                      </c:pt>
                      <c:pt idx="456">
                        <c:v>0.20326971992657117</c:v>
                      </c:pt>
                      <c:pt idx="457">
                        <c:v>0.20325340861567187</c:v>
                      </c:pt>
                      <c:pt idx="458">
                        <c:v>0.19893519165211065</c:v>
                      </c:pt>
                      <c:pt idx="459">
                        <c:v>0.1989188763435647</c:v>
                      </c:pt>
                      <c:pt idx="460">
                        <c:v>0.19237095136395821</c:v>
                      </c:pt>
                      <c:pt idx="461">
                        <c:v>0.19235463916947593</c:v>
                      </c:pt>
                      <c:pt idx="462">
                        <c:v>0.19136359134380612</c:v>
                      </c:pt>
                      <c:pt idx="463">
                        <c:v>0.19134727815044766</c:v>
                      </c:pt>
                      <c:pt idx="464">
                        <c:v>0.19043822062601928</c:v>
                      </c:pt>
                      <c:pt idx="465">
                        <c:v>0.19042189855456709</c:v>
                      </c:pt>
                      <c:pt idx="466">
                        <c:v>0.1878274273985962</c:v>
                      </c:pt>
                      <c:pt idx="467">
                        <c:v>0.18781111456282301</c:v>
                      </c:pt>
                      <c:pt idx="468">
                        <c:v>0.18682023165492045</c:v>
                      </c:pt>
                      <c:pt idx="469">
                        <c:v>0.1868039178106736</c:v>
                      </c:pt>
                      <c:pt idx="470">
                        <c:v>0.18286170084729708</c:v>
                      </c:pt>
                      <c:pt idx="471">
                        <c:v>0.18284538006189452</c:v>
                      </c:pt>
                      <c:pt idx="472">
                        <c:v>0.18025759804502944</c:v>
                      </c:pt>
                      <c:pt idx="473">
                        <c:v>0.18024128777853249</c:v>
                      </c:pt>
                      <c:pt idx="474">
                        <c:v>0.17924971818016602</c:v>
                      </c:pt>
                      <c:pt idx="475">
                        <c:v>0.17923340679084396</c:v>
                      </c:pt>
                      <c:pt idx="476">
                        <c:v>0.17832025329157863</c:v>
                      </c:pt>
                      <c:pt idx="477">
                        <c:v>0.17830393183402835</c:v>
                      </c:pt>
                      <c:pt idx="478">
                        <c:v>0.17074426139640358</c:v>
                      </c:pt>
                      <c:pt idx="479">
                        <c:v>0.17072794143898545</c:v>
                      </c:pt>
                      <c:pt idx="480">
                        <c:v>0.16831133546145635</c:v>
                      </c:pt>
                      <c:pt idx="481">
                        <c:v>0.16829502633926324</c:v>
                      </c:pt>
                      <c:pt idx="482">
                        <c:v>0.16730315371869017</c:v>
                      </c:pt>
                      <c:pt idx="483">
                        <c:v>0.16728684335914526</c:v>
                      </c:pt>
                      <c:pt idx="484">
                        <c:v>0.16074415829714919</c:v>
                      </c:pt>
                      <c:pt idx="485">
                        <c:v>0.16072785256933572</c:v>
                      </c:pt>
                      <c:pt idx="486">
                        <c:v>0.15973515261137483</c:v>
                      </c:pt>
                      <c:pt idx="487">
                        <c:v>0.15971884549947302</c:v>
                      </c:pt>
                      <c:pt idx="488">
                        <c:v>0.1587962324110945</c:v>
                      </c:pt>
                      <c:pt idx="489">
                        <c:v>0.15877991262730121</c:v>
                      </c:pt>
                      <c:pt idx="490">
                        <c:v>0.15122159951766626</c:v>
                      </c:pt>
                      <c:pt idx="491">
                        <c:v>0.15120528174626158</c:v>
                      </c:pt>
                      <c:pt idx="492">
                        <c:v>0.10365585401449083</c:v>
                      </c:pt>
                      <c:pt idx="493">
                        <c:v>0.10363955110935578</c:v>
                      </c:pt>
                      <c:pt idx="494">
                        <c:v>0.1026134614090855</c:v>
                      </c:pt>
                      <c:pt idx="495">
                        <c:v>0.10259715613770447</c:v>
                      </c:pt>
                      <c:pt idx="496">
                        <c:v>9.6093863580259398E-2</c:v>
                      </c:pt>
                      <c:pt idx="497">
                        <c:v>9.6077567760830193E-2</c:v>
                      </c:pt>
                      <c:pt idx="498">
                        <c:v>9.504987707446326E-2</c:v>
                      </c:pt>
                      <c:pt idx="499">
                        <c:v>9.5033578466288293E-2</c:v>
                      </c:pt>
                      <c:pt idx="500">
                        <c:v>9.3829570942372792E-2</c:v>
                      </c:pt>
                      <c:pt idx="501">
                        <c:v>9.3813248435632587E-2</c:v>
                      </c:pt>
                      <c:pt idx="502">
                        <c:v>8.6253368659276006E-2</c:v>
                      </c:pt>
                      <c:pt idx="503">
                        <c:v>8.6237049229848373E-2</c:v>
                      </c:pt>
                      <c:pt idx="504">
                        <c:v>7.2051354954241725E-2</c:v>
                      </c:pt>
                      <c:pt idx="505">
                        <c:v>6.8686413277902245E-2</c:v>
                      </c:pt>
                      <c:pt idx="506">
                        <c:v>6.4288092240841227E-2</c:v>
                      </c:pt>
                      <c:pt idx="507">
                        <c:v>6.4271783066621194E-2</c:v>
                      </c:pt>
                      <c:pt idx="508">
                        <c:v>6.1149082569242688E-2</c:v>
                      </c:pt>
                      <c:pt idx="509">
                        <c:v>6.1132804407357973E-2</c:v>
                      </c:pt>
                      <c:pt idx="510">
                        <c:v>5.6723090360572929E-2</c:v>
                      </c:pt>
                      <c:pt idx="511">
                        <c:v>5.6706791296492448E-2</c:v>
                      </c:pt>
                      <c:pt idx="512">
                        <c:v>5.6077776383019563E-2</c:v>
                      </c:pt>
                      <c:pt idx="513">
                        <c:v>5.6061522522871381E-2</c:v>
                      </c:pt>
                      <c:pt idx="514">
                        <c:v>5.5259475521476066E-2</c:v>
                      </c:pt>
                      <c:pt idx="515">
                        <c:v>5.524314409680834E-2</c:v>
                      </c:pt>
                      <c:pt idx="516">
                        <c:v>5.5026897858497063E-2</c:v>
                      </c:pt>
                      <c:pt idx="517">
                        <c:v>5.5010637791717637E-2</c:v>
                      </c:pt>
                      <c:pt idx="518">
                        <c:v>4.7674810382529936E-2</c:v>
                      </c:pt>
                      <c:pt idx="519">
                        <c:v>4.7658480074256097E-2</c:v>
                      </c:pt>
                      <c:pt idx="520">
                        <c:v>4.618519398816439E-2</c:v>
                      </c:pt>
                      <c:pt idx="521">
                        <c:v>4.6168884859062453E-2</c:v>
                      </c:pt>
                      <c:pt idx="522">
                        <c:v>4.5178574870809701E-2</c:v>
                      </c:pt>
                      <c:pt idx="523">
                        <c:v>4.5162329820447121E-2</c:v>
                      </c:pt>
                      <c:pt idx="524">
                        <c:v>4.0733655340579988E-2</c:v>
                      </c:pt>
                      <c:pt idx="525">
                        <c:v>4.071737685802939E-2</c:v>
                      </c:pt>
                      <c:pt idx="526">
                        <c:v>3.1665588995969454E-2</c:v>
                      </c:pt>
                      <c:pt idx="527">
                        <c:v>3.1649258117554084E-2</c:v>
                      </c:pt>
                      <c:pt idx="528">
                        <c:v>2.1253450480544531E-2</c:v>
                      </c:pt>
                      <c:pt idx="529">
                        <c:v>2.1237408242425378E-2</c:v>
                      </c:pt>
                      <c:pt idx="530">
                        <c:v>1.674664513147258E-2</c:v>
                      </c:pt>
                      <c:pt idx="531">
                        <c:v>1.673051504351122E-2</c:v>
                      </c:pt>
                      <c:pt idx="532">
                        <c:v>1.3924875282178641E-2</c:v>
                      </c:pt>
                      <c:pt idx="533">
                        <c:v>1.390929413649156E-2</c:v>
                      </c:pt>
                      <c:pt idx="534">
                        <c:v>9.3799077165768237E-3</c:v>
                      </c:pt>
                      <c:pt idx="535">
                        <c:v>9.3643269487541213E-3</c:v>
                      </c:pt>
                      <c:pt idx="536">
                        <c:v>7.6076745101890976E-3</c:v>
                      </c:pt>
                      <c:pt idx="537">
                        <c:v>7.591347229209143E-3</c:v>
                      </c:pt>
                      <c:pt idx="538">
                        <c:v>1.6335754541522618E-5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A56-4629-B52C-EA107D6BDE0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0.99998180528867708</c:v>
                      </c:pt>
                      <c:pt idx="2">
                        <c:v>0.99977277796542841</c:v>
                      </c:pt>
                      <c:pt idx="3">
                        <c:v>0.99976788435950337</c:v>
                      </c:pt>
                      <c:pt idx="4">
                        <c:v>0.99785567466488401</c:v>
                      </c:pt>
                      <c:pt idx="5">
                        <c:v>0.9978513632864634</c:v>
                      </c:pt>
                      <c:pt idx="6">
                        <c:v>0.99083788062828437</c:v>
                      </c:pt>
                      <c:pt idx="7">
                        <c:v>0.99081974719687171</c:v>
                      </c:pt>
                      <c:pt idx="8">
                        <c:v>0.99078690128435809</c:v>
                      </c:pt>
                      <c:pt idx="9">
                        <c:v>0.99076876393876911</c:v>
                      </c:pt>
                      <c:pt idx="10">
                        <c:v>0.99015701081832963</c:v>
                      </c:pt>
                      <c:pt idx="11">
                        <c:v>0.99013921231421709</c:v>
                      </c:pt>
                      <c:pt idx="12">
                        <c:v>0.94526537914347919</c:v>
                      </c:pt>
                      <c:pt idx="13">
                        <c:v>0.94524722425647367</c:v>
                      </c:pt>
                      <c:pt idx="14">
                        <c:v>0.94494686949791851</c:v>
                      </c:pt>
                      <c:pt idx="15">
                        <c:v>0.94492872990575294</c:v>
                      </c:pt>
                      <c:pt idx="16">
                        <c:v>0.94435248199844402</c:v>
                      </c:pt>
                      <c:pt idx="17">
                        <c:v>0.9443343853050854</c:v>
                      </c:pt>
                      <c:pt idx="18">
                        <c:v>0.936116095595528</c:v>
                      </c:pt>
                      <c:pt idx="19">
                        <c:v>0.93609794014818226</c:v>
                      </c:pt>
                      <c:pt idx="20">
                        <c:v>0.93580720445773824</c:v>
                      </c:pt>
                      <c:pt idx="21">
                        <c:v>0.9357890591520861</c:v>
                      </c:pt>
                      <c:pt idx="22">
                        <c:v>0.93523647460690229</c:v>
                      </c:pt>
                      <c:pt idx="23">
                        <c:v>0.93521835917097107</c:v>
                      </c:pt>
                      <c:pt idx="24">
                        <c:v>0.87286632308194212</c:v>
                      </c:pt>
                      <c:pt idx="25">
                        <c:v>0.87284816445373603</c:v>
                      </c:pt>
                      <c:pt idx="26">
                        <c:v>0.87280489284543739</c:v>
                      </c:pt>
                      <c:pt idx="27">
                        <c:v>0.87278673500595416</c:v>
                      </c:pt>
                      <c:pt idx="28">
                        <c:v>0.87227187024092945</c:v>
                      </c:pt>
                      <c:pt idx="29">
                        <c:v>0.87225372139346014</c:v>
                      </c:pt>
                      <c:pt idx="30">
                        <c:v>0.8666911872999038</c:v>
                      </c:pt>
                      <c:pt idx="31">
                        <c:v>0.86667302879709407</c:v>
                      </c:pt>
                      <c:pt idx="32">
                        <c:v>0.86662998090095211</c:v>
                      </c:pt>
                      <c:pt idx="33">
                        <c:v>0.86661182310543106</c:v>
                      </c:pt>
                      <c:pt idx="34">
                        <c:v>0.86609960756889759</c:v>
                      </c:pt>
                      <c:pt idx="35">
                        <c:v>0.86608145787565083</c:v>
                      </c:pt>
                      <c:pt idx="36">
                        <c:v>0.86371648623009512</c:v>
                      </c:pt>
                      <c:pt idx="37">
                        <c:v>0.863698327747213</c:v>
                      </c:pt>
                      <c:pt idx="38">
                        <c:v>0.86365568407044746</c:v>
                      </c:pt>
                      <c:pt idx="39">
                        <c:v>0.86363752620991141</c:v>
                      </c:pt>
                      <c:pt idx="40">
                        <c:v>0.86312905480284186</c:v>
                      </c:pt>
                      <c:pt idx="41">
                        <c:v>0.86311090424289705</c:v>
                      </c:pt>
                      <c:pt idx="42">
                        <c:v>0.85730031845846388</c:v>
                      </c:pt>
                      <c:pt idx="43">
                        <c:v>0.85728216263790036</c:v>
                      </c:pt>
                      <c:pt idx="44">
                        <c:v>0.85698955468887106</c:v>
                      </c:pt>
                      <c:pt idx="45">
                        <c:v>0.8569714030376594</c:v>
                      </c:pt>
                      <c:pt idx="46">
                        <c:v>0.85642351085431656</c:v>
                      </c:pt>
                      <c:pt idx="47">
                        <c:v>0.85640536933669775</c:v>
                      </c:pt>
                      <c:pt idx="48">
                        <c:v>0.83281071029189291</c:v>
                      </c:pt>
                      <c:pt idx="49">
                        <c:v>0.83279255295852372</c:v>
                      </c:pt>
                      <c:pt idx="50">
                        <c:v>0.83250131403009897</c:v>
                      </c:pt>
                      <c:pt idx="51">
                        <c:v>0.83248315996977762</c:v>
                      </c:pt>
                      <c:pt idx="52">
                        <c:v>0.83194095590375317</c:v>
                      </c:pt>
                      <c:pt idx="53">
                        <c:v>0.83192280967399468</c:v>
                      </c:pt>
                      <c:pt idx="54">
                        <c:v>0.82341906431863365</c:v>
                      </c:pt>
                      <c:pt idx="55">
                        <c:v>0.82340090905459906</c:v>
                      </c:pt>
                      <c:pt idx="56">
                        <c:v>0.82335456028891119</c:v>
                      </c:pt>
                      <c:pt idx="57">
                        <c:v>0.82333640565716792</c:v>
                      </c:pt>
                      <c:pt idx="58">
                        <c:v>0.82279955736092014</c:v>
                      </c:pt>
                      <c:pt idx="59">
                        <c:v>0.82278140940223321</c:v>
                      </c:pt>
                      <c:pt idx="60">
                        <c:v>0.81195723382985807</c:v>
                      </c:pt>
                      <c:pt idx="61">
                        <c:v>0.81193907628075124</c:v>
                      </c:pt>
                      <c:pt idx="62">
                        <c:v>0.81164891691005503</c:v>
                      </c:pt>
                      <c:pt idx="63">
                        <c:v>0.81163076204539109</c:v>
                      </c:pt>
                      <c:pt idx="64">
                        <c:v>0.81109260820586249</c:v>
                      </c:pt>
                      <c:pt idx="65">
                        <c:v>0.81107445972785208</c:v>
                      </c:pt>
                      <c:pt idx="66">
                        <c:v>0.80256588788113203</c:v>
                      </c:pt>
                      <c:pt idx="67">
                        <c:v>0.8025477320891512</c:v>
                      </c:pt>
                      <c:pt idx="68">
                        <c:v>0.80250159119375841</c:v>
                      </c:pt>
                      <c:pt idx="69">
                        <c:v>0.80248343592346283</c:v>
                      </c:pt>
                      <c:pt idx="70">
                        <c:v>0.80194973451925577</c:v>
                      </c:pt>
                      <c:pt idx="71">
                        <c:v>0.80193158473837844</c:v>
                      </c:pt>
                      <c:pt idx="72">
                        <c:v>0.77807634599563513</c:v>
                      </c:pt>
                      <c:pt idx="73">
                        <c:v>0.77805818912255265</c:v>
                      </c:pt>
                      <c:pt idx="74">
                        <c:v>0.77801218501242919</c:v>
                      </c:pt>
                      <c:pt idx="75">
                        <c:v>0.77799402856676148</c:v>
                      </c:pt>
                      <c:pt idx="76">
                        <c:v>0.77746280352651254</c:v>
                      </c:pt>
                      <c:pt idx="77">
                        <c:v>0.77744465156657971</c:v>
                      </c:pt>
                      <c:pt idx="78">
                        <c:v>0.7771276861023414</c:v>
                      </c:pt>
                      <c:pt idx="79">
                        <c:v>0.7771095289834038</c:v>
                      </c:pt>
                      <c:pt idx="80">
                        <c:v>0.77706363701844705</c:v>
                      </c:pt>
                      <c:pt idx="81">
                        <c:v>0.77704548031052789</c:v>
                      </c:pt>
                      <c:pt idx="82">
                        <c:v>0.77651524344897582</c:v>
                      </c:pt>
                      <c:pt idx="83">
                        <c:v>0.77649709108220055</c:v>
                      </c:pt>
                      <c:pt idx="84">
                        <c:v>0.76892756840361853</c:v>
                      </c:pt>
                      <c:pt idx="85">
                        <c:v>0.76890941145685499</c:v>
                      </c:pt>
                      <c:pt idx="86">
                        <c:v>0.76886374378460609</c:v>
                      </c:pt>
                      <c:pt idx="87">
                        <c:v>0.76884558719917218</c:v>
                      </c:pt>
                      <c:pt idx="88">
                        <c:v>0.76831762505188861</c:v>
                      </c:pt>
                      <c:pt idx="89">
                        <c:v>0.7682994723345884</c:v>
                      </c:pt>
                      <c:pt idx="90">
                        <c:v>0.76773610246158464</c:v>
                      </c:pt>
                      <c:pt idx="91">
                        <c:v>0.76771794673048677</c:v>
                      </c:pt>
                      <c:pt idx="92">
                        <c:v>0.76742366561026143</c:v>
                      </c:pt>
                      <c:pt idx="93">
                        <c:v>0.76740551211101082</c:v>
                      </c:pt>
                      <c:pt idx="94">
                        <c:v>0.76684686617118414</c:v>
                      </c:pt>
                      <c:pt idx="95">
                        <c:v>0.76682871791579954</c:v>
                      </c:pt>
                      <c:pt idx="96">
                        <c:v>0.73955774612769631</c:v>
                      </c:pt>
                      <c:pt idx="97">
                        <c:v>0.73953958790767693</c:v>
                      </c:pt>
                      <c:pt idx="98">
                        <c:v>0.73949405110709221</c:v>
                      </c:pt>
                      <c:pt idx="99">
                        <c:v>0.73947589316454942</c:v>
                      </c:pt>
                      <c:pt idx="100">
                        <c:v>0.73895022775951036</c:v>
                      </c:pt>
                      <c:pt idx="101">
                        <c:v>0.73893207282411821</c:v>
                      </c:pt>
                      <c:pt idx="102">
                        <c:v>0.73016693718052306</c:v>
                      </c:pt>
                      <c:pt idx="103">
                        <c:v>0.73014878002365768</c:v>
                      </c:pt>
                      <c:pt idx="104">
                        <c:v>0.72985678296176881</c:v>
                      </c:pt>
                      <c:pt idx="105">
                        <c:v>0.7298386273485804</c:v>
                      </c:pt>
                      <c:pt idx="106">
                        <c:v>0.72928631473536554</c:v>
                      </c:pt>
                      <c:pt idx="107">
                        <c:v>0.72926816284881701</c:v>
                      </c:pt>
                      <c:pt idx="108">
                        <c:v>0.72655101500807151</c:v>
                      </c:pt>
                      <c:pt idx="109">
                        <c:v>0.72653285777067678</c:v>
                      </c:pt>
                      <c:pt idx="110">
                        <c:v>0.72624017813646591</c:v>
                      </c:pt>
                      <c:pt idx="111">
                        <c:v>0.72622202249162893</c:v>
                      </c:pt>
                      <c:pt idx="112">
                        <c:v>0.72566866446896472</c:v>
                      </c:pt>
                      <c:pt idx="113">
                        <c:v>0.7256505126183832</c:v>
                      </c:pt>
                      <c:pt idx="114">
                        <c:v>0.7178018344293875</c:v>
                      </c:pt>
                      <c:pt idx="115">
                        <c:v>0.71778367531090448</c:v>
                      </c:pt>
                      <c:pt idx="116">
                        <c:v>0.71773843521028335</c:v>
                      </c:pt>
                      <c:pt idx="117">
                        <c:v>0.71772027628992074</c:v>
                      </c:pt>
                      <c:pt idx="118">
                        <c:v>0.7174023552719192</c:v>
                      </c:pt>
                      <c:pt idx="119">
                        <c:v>0.7173841979970228</c:v>
                      </c:pt>
                      <c:pt idx="120">
                        <c:v>0.71719785389289081</c:v>
                      </c:pt>
                      <c:pt idx="121">
                        <c:v>0.71717969722772723</c:v>
                      </c:pt>
                      <c:pt idx="122">
                        <c:v>0.71709273278907582</c:v>
                      </c:pt>
                      <c:pt idx="123">
                        <c:v>0.71707457687564924</c:v>
                      </c:pt>
                      <c:pt idx="124">
                        <c:v>0.71652386147123381</c:v>
                      </c:pt>
                      <c:pt idx="125">
                        <c:v>0.71650570888694187</c:v>
                      </c:pt>
                      <c:pt idx="126">
                        <c:v>0.70865213601637855</c:v>
                      </c:pt>
                      <c:pt idx="127">
                        <c:v>0.70863397712438869</c:v>
                      </c:pt>
                      <c:pt idx="128">
                        <c:v>0.7085889185921902</c:v>
                      </c:pt>
                      <c:pt idx="129">
                        <c:v>0.70857075985844764</c:v>
                      </c:pt>
                      <c:pt idx="130">
                        <c:v>0.70805015587401554</c:v>
                      </c:pt>
                      <c:pt idx="131">
                        <c:v>0.70803199903021385</c:v>
                      </c:pt>
                      <c:pt idx="132">
                        <c:v>0.70567717817102327</c:v>
                      </c:pt>
                      <c:pt idx="133">
                        <c:v>0.70565902049700335</c:v>
                      </c:pt>
                      <c:pt idx="134">
                        <c:v>0.70536743388769274</c:v>
                      </c:pt>
                      <c:pt idx="135">
                        <c:v>0.70534927749034282</c:v>
                      </c:pt>
                      <c:pt idx="136">
                        <c:v>0.70479888915003119</c:v>
                      </c:pt>
                      <c:pt idx="137">
                        <c:v>0.70478073587393597</c:v>
                      </c:pt>
                      <c:pt idx="138">
                        <c:v>0.69628597913526336</c:v>
                      </c:pt>
                      <c:pt idx="139">
                        <c:v>0.69626782231821549</c:v>
                      </c:pt>
                      <c:pt idx="140">
                        <c:v>0.69621948835227798</c:v>
                      </c:pt>
                      <c:pt idx="141">
                        <c:v>0.69620133179182941</c:v>
                      </c:pt>
                      <c:pt idx="142">
                        <c:v>0.69565315187715415</c:v>
                      </c:pt>
                      <c:pt idx="143">
                        <c:v>0.6956349980386094</c:v>
                      </c:pt>
                      <c:pt idx="144">
                        <c:v>0.66330915736978846</c:v>
                      </c:pt>
                      <c:pt idx="145">
                        <c:v>0.66329099862184437</c:v>
                      </c:pt>
                      <c:pt idx="146">
                        <c:v>0.66324581129917948</c:v>
                      </c:pt>
                      <c:pt idx="147">
                        <c:v>0.66322765264432515</c:v>
                      </c:pt>
                      <c:pt idx="148">
                        <c:v>0.6627072120721671</c:v>
                      </c:pt>
                      <c:pt idx="149">
                        <c:v>0.66268905464926542</c:v>
                      </c:pt>
                      <c:pt idx="150">
                        <c:v>0.65391923398694352</c:v>
                      </c:pt>
                      <c:pt idx="151">
                        <c:v>0.65390107581209911</c:v>
                      </c:pt>
                      <c:pt idx="152">
                        <c:v>0.65361162460082978</c:v>
                      </c:pt>
                      <c:pt idx="153">
                        <c:v>0.65359346702498533</c:v>
                      </c:pt>
                      <c:pt idx="154">
                        <c:v>0.65304899303870823</c:v>
                      </c:pt>
                      <c:pt idx="155">
                        <c:v>0.65303083718744825</c:v>
                      </c:pt>
                      <c:pt idx="156">
                        <c:v>0.64357649363716618</c:v>
                      </c:pt>
                      <c:pt idx="157">
                        <c:v>0.64355833681027952</c:v>
                      </c:pt>
                      <c:pt idx="158">
                        <c:v>0.64326345040335542</c:v>
                      </c:pt>
                      <c:pt idx="159">
                        <c:v>0.64324529455644408</c:v>
                      </c:pt>
                      <c:pt idx="160">
                        <c:v>0.64267529549650737</c:v>
                      </c:pt>
                      <c:pt idx="161">
                        <c:v>0.64265714212622826</c:v>
                      </c:pt>
                      <c:pt idx="162">
                        <c:v>0.63442811716514746</c:v>
                      </c:pt>
                      <c:pt idx="163">
                        <c:v>0.63440996026879348</c:v>
                      </c:pt>
                      <c:pt idx="164">
                        <c:v>0.6341157858083919</c:v>
                      </c:pt>
                      <c:pt idx="165">
                        <c:v>0.63409762973264872</c:v>
                      </c:pt>
                      <c:pt idx="166">
                        <c:v>0.63352927688476357</c:v>
                      </c:pt>
                      <c:pt idx="167">
                        <c:v>0.63351112296918044</c:v>
                      </c:pt>
                      <c:pt idx="168">
                        <c:v>0.60969533128569497</c:v>
                      </c:pt>
                      <c:pt idx="169">
                        <c:v>0.60967717456575721</c:v>
                      </c:pt>
                      <c:pt idx="170">
                        <c:v>0.60962636186300057</c:v>
                      </c:pt>
                      <c:pt idx="171">
                        <c:v>0.60960820530403614</c:v>
                      </c:pt>
                      <c:pt idx="172">
                        <c:v>0.60904117423091375</c:v>
                      </c:pt>
                      <c:pt idx="173">
                        <c:v>0.60902301945843118</c:v>
                      </c:pt>
                      <c:pt idx="174">
                        <c:v>0.60054707885345193</c:v>
                      </c:pt>
                      <c:pt idx="175">
                        <c:v>0.60052892203788066</c:v>
                      </c:pt>
                      <c:pt idx="176">
                        <c:v>0.60047822430309539</c:v>
                      </c:pt>
                      <c:pt idx="177">
                        <c:v>0.60046006761707948</c:v>
                      </c:pt>
                      <c:pt idx="178">
                        <c:v>0.59989421729935555</c:v>
                      </c:pt>
                      <c:pt idx="179">
                        <c:v>0.59987606212484568</c:v>
                      </c:pt>
                      <c:pt idx="180">
                        <c:v>0.59324272389994726</c:v>
                      </c:pt>
                      <c:pt idx="181">
                        <c:v>0.5932245665270669</c:v>
                      </c:pt>
                      <c:pt idx="182">
                        <c:v>0.59293089808459898</c:v>
                      </c:pt>
                      <c:pt idx="183">
                        <c:v>0.59291274122167092</c:v>
                      </c:pt>
                      <c:pt idx="184">
                        <c:v>0.59234669448621657</c:v>
                      </c:pt>
                      <c:pt idx="185">
                        <c:v>0.59232853913681494</c:v>
                      </c:pt>
                      <c:pt idx="186">
                        <c:v>0.5906694537891588</c:v>
                      </c:pt>
                      <c:pt idx="187">
                        <c:v>0.59065129588599752</c:v>
                      </c:pt>
                      <c:pt idx="188">
                        <c:v>0.59060332497158796</c:v>
                      </c:pt>
                      <c:pt idx="189">
                        <c:v>0.59058516710901987</c:v>
                      </c:pt>
                      <c:pt idx="190">
                        <c:v>0.59004268789721381</c:v>
                      </c:pt>
                      <c:pt idx="191">
                        <c:v>0.59002453075838746</c:v>
                      </c:pt>
                      <c:pt idx="192">
                        <c:v>0.58449454724779348</c:v>
                      </c:pt>
                      <c:pt idx="193">
                        <c:v>0.58447638944768376</c:v>
                      </c:pt>
                      <c:pt idx="194">
                        <c:v>0.58442842637074177</c:v>
                      </c:pt>
                      <c:pt idx="195">
                        <c:v>0.5844102685984377</c:v>
                      </c:pt>
                      <c:pt idx="196">
                        <c:v>0.58386798525036909</c:v>
                      </c:pt>
                      <c:pt idx="197">
                        <c:v>0.58385146296986823</c:v>
                      </c:pt>
                      <c:pt idx="198">
                        <c:v>0.58384982808883845</c:v>
                      </c:pt>
                      <c:pt idx="199">
                        <c:v>0.58383330591793181</c:v>
                      </c:pt>
                      <c:pt idx="200">
                        <c:v>0.58378265698256504</c:v>
                      </c:pt>
                      <c:pt idx="201">
                        <c:v>0.58376450003133618</c:v>
                      </c:pt>
                      <c:pt idx="202">
                        <c:v>0.58319944004744062</c:v>
                      </c:pt>
                      <c:pt idx="203">
                        <c:v>0.58318128434890282</c:v>
                      </c:pt>
                      <c:pt idx="204">
                        <c:v>0.58152061509354647</c:v>
                      </c:pt>
                      <c:pt idx="205">
                        <c:v>0.58150245738940576</c:v>
                      </c:pt>
                      <c:pt idx="206">
                        <c:v>0.581454532410137</c:v>
                      </c:pt>
                      <c:pt idx="207">
                        <c:v>0.58143637471935605</c:v>
                      </c:pt>
                      <c:pt idx="208">
                        <c:v>0.58089447309593956</c:v>
                      </c:pt>
                      <c:pt idx="209">
                        <c:v>0.58087631589172706</c:v>
                      </c:pt>
                      <c:pt idx="210">
                        <c:v>0.57510381185910819</c:v>
                      </c:pt>
                      <c:pt idx="211">
                        <c:v>0.57508565431957437</c:v>
                      </c:pt>
                      <c:pt idx="212">
                        <c:v>0.57479268069696332</c:v>
                      </c:pt>
                      <c:pt idx="213">
                        <c:v>0.57477452340075597</c:v>
                      </c:pt>
                      <c:pt idx="214">
                        <c:v>0.57421031755546381</c:v>
                      </c:pt>
                      <c:pt idx="215">
                        <c:v>0.57419216125597128</c:v>
                      </c:pt>
                      <c:pt idx="216">
                        <c:v>0.55936175750173012</c:v>
                      </c:pt>
                      <c:pt idx="217">
                        <c:v>0.55934360027545316</c:v>
                      </c:pt>
                      <c:pt idx="218">
                        <c:v>0.55929297470632644</c:v>
                      </c:pt>
                      <c:pt idx="219">
                        <c:v>0.55927481754718866</c:v>
                      </c:pt>
                      <c:pt idx="220">
                        <c:v>0.55871049092206093</c:v>
                      </c:pt>
                      <c:pt idx="221">
                        <c:v>0.55869233471550006</c:v>
                      </c:pt>
                      <c:pt idx="222">
                        <c:v>0.55061420184126408</c:v>
                      </c:pt>
                      <c:pt idx="223">
                        <c:v>0.55059604437877163</c:v>
                      </c:pt>
                      <c:pt idx="224">
                        <c:v>0.55030294440792671</c:v>
                      </c:pt>
                      <c:pt idx="225">
                        <c:v>0.55028478704489581</c:v>
                      </c:pt>
                      <c:pt idx="226">
                        <c:v>0.55021327741530301</c:v>
                      </c:pt>
                      <c:pt idx="227">
                        <c:v>0.55019512020522165</c:v>
                      </c:pt>
                      <c:pt idx="228">
                        <c:v>0.5501445424927045</c:v>
                      </c:pt>
                      <c:pt idx="229">
                        <c:v>0.55012638532186409</c:v>
                      </c:pt>
                      <c:pt idx="230">
                        <c:v>0.54972107369842871</c:v>
                      </c:pt>
                      <c:pt idx="231">
                        <c:v>0.54970291704423402</c:v>
                      </c:pt>
                      <c:pt idx="232">
                        <c:v>0.54956265403825955</c:v>
                      </c:pt>
                      <c:pt idx="233">
                        <c:v>0.54954449757980761</c:v>
                      </c:pt>
                      <c:pt idx="234">
                        <c:v>0.54146562366331641</c:v>
                      </c:pt>
                      <c:pt idx="235">
                        <c:v>0.54144746637847807</c:v>
                      </c:pt>
                      <c:pt idx="236">
                        <c:v>0.54115446502299347</c:v>
                      </c:pt>
                      <c:pt idx="237">
                        <c:v>0.54113630771406251</c:v>
                      </c:pt>
                      <c:pt idx="238">
                        <c:v>0.54057303797675649</c:v>
                      </c:pt>
                      <c:pt idx="239">
                        <c:v>0.54055488114116368</c:v>
                      </c:pt>
                      <c:pt idx="240">
                        <c:v>0.52976098157134277</c:v>
                      </c:pt>
                      <c:pt idx="241">
                        <c:v>0.52974282430179565</c:v>
                      </c:pt>
                      <c:pt idx="242">
                        <c:v>0.52944958960086808</c:v>
                      </c:pt>
                      <c:pt idx="243">
                        <c:v>0.52943143230156442</c:v>
                      </c:pt>
                      <c:pt idx="244">
                        <c:v>0.52886806990334612</c:v>
                      </c:pt>
                      <c:pt idx="245">
                        <c:v>0.52884991306160789</c:v>
                      </c:pt>
                      <c:pt idx="246">
                        <c:v>0.52036987598850382</c:v>
                      </c:pt>
                      <c:pt idx="247">
                        <c:v>0.52035171878047148</c:v>
                      </c:pt>
                      <c:pt idx="248">
                        <c:v>0.5203011410220949</c:v>
                      </c:pt>
                      <c:pt idx="249">
                        <c:v>0.52028298379698734</c:v>
                      </c:pt>
                      <c:pt idx="250">
                        <c:v>0.51971987213100468</c:v>
                      </c:pt>
                      <c:pt idx="251">
                        <c:v>0.51970171513305252</c:v>
                      </c:pt>
                      <c:pt idx="252">
                        <c:v>0.49588030518927556</c:v>
                      </c:pt>
                      <c:pt idx="253">
                        <c:v>0.49586214814049157</c:v>
                      </c:pt>
                      <c:pt idx="254">
                        <c:v>0.49581151579685478</c:v>
                      </c:pt>
                      <c:pt idx="255">
                        <c:v>0.49579335869974833</c:v>
                      </c:pt>
                      <c:pt idx="256">
                        <c:v>0.49523029295590637</c:v>
                      </c:pt>
                      <c:pt idx="257">
                        <c:v>0.49521213582013812</c:v>
                      </c:pt>
                      <c:pt idx="258">
                        <c:v>0.49493167411181987</c:v>
                      </c:pt>
                      <c:pt idx="259">
                        <c:v>0.49491351710268439</c:v>
                      </c:pt>
                      <c:pt idx="260">
                        <c:v>0.49486288098968645</c:v>
                      </c:pt>
                      <c:pt idx="261">
                        <c:v>0.49484472392580275</c:v>
                      </c:pt>
                      <c:pt idx="262">
                        <c:v>0.4942816446222339</c:v>
                      </c:pt>
                      <c:pt idx="263">
                        <c:v>0.49426348746542031</c:v>
                      </c:pt>
                      <c:pt idx="264">
                        <c:v>0.48673203551787625</c:v>
                      </c:pt>
                      <c:pt idx="265">
                        <c:v>0.4867138786401688</c:v>
                      </c:pt>
                      <c:pt idx="266">
                        <c:v>0.48666321176860916</c:v>
                      </c:pt>
                      <c:pt idx="267">
                        <c:v>0.48664505481545961</c:v>
                      </c:pt>
                      <c:pt idx="268">
                        <c:v>0.48608188291200477</c:v>
                      </c:pt>
                      <c:pt idx="269">
                        <c:v>0.48606372569168399</c:v>
                      </c:pt>
                      <c:pt idx="270">
                        <c:v>0.48578343240821881</c:v>
                      </c:pt>
                      <c:pt idx="271">
                        <c:v>0.48576527558602189</c:v>
                      </c:pt>
                      <c:pt idx="272">
                        <c:v>0.4857146013417285</c:v>
                      </c:pt>
                      <c:pt idx="273">
                        <c:v>0.48569644443763677</c:v>
                      </c:pt>
                      <c:pt idx="274">
                        <c:v>0.48513322867472969</c:v>
                      </c:pt>
                      <c:pt idx="275">
                        <c:v>0.48511507144903798</c:v>
                      </c:pt>
                      <c:pt idx="276">
                        <c:v>0.45736302132001122</c:v>
                      </c:pt>
                      <c:pt idx="277">
                        <c:v>0.45734486493170556</c:v>
                      </c:pt>
                      <c:pt idx="278">
                        <c:v>0.45729407316160431</c:v>
                      </c:pt>
                      <c:pt idx="279">
                        <c:v>0.45727591665358219</c:v>
                      </c:pt>
                      <c:pt idx="280">
                        <c:v>0.45671230351244196</c:v>
                      </c:pt>
                      <c:pt idx="281">
                        <c:v>0.45669414637033001</c:v>
                      </c:pt>
                      <c:pt idx="282">
                        <c:v>0.45078926191210561</c:v>
                      </c:pt>
                      <c:pt idx="283">
                        <c:v>0.45077110616714267</c:v>
                      </c:pt>
                      <c:pt idx="284">
                        <c:v>0.45047643660497677</c:v>
                      </c:pt>
                      <c:pt idx="285">
                        <c:v>0.45045828018476958</c:v>
                      </c:pt>
                      <c:pt idx="286">
                        <c:v>0.44989448258173381</c:v>
                      </c:pt>
                      <c:pt idx="287">
                        <c:v>0.44987632542469158</c:v>
                      </c:pt>
                      <c:pt idx="288">
                        <c:v>0.44797151550525216</c:v>
                      </c:pt>
                      <c:pt idx="289">
                        <c:v>0.44795335891265609</c:v>
                      </c:pt>
                      <c:pt idx="290">
                        <c:v>0.44765694902045755</c:v>
                      </c:pt>
                      <c:pt idx="291">
                        <c:v>0.44763879198255407</c:v>
                      </c:pt>
                      <c:pt idx="292">
                        <c:v>0.4470563005015869</c:v>
                      </c:pt>
                      <c:pt idx="293">
                        <c:v>0.44703814316762047</c:v>
                      </c:pt>
                      <c:pt idx="294">
                        <c:v>0.4445989942825157</c:v>
                      </c:pt>
                      <c:pt idx="295">
                        <c:v>0.44458083813835697</c:v>
                      </c:pt>
                      <c:pt idx="296">
                        <c:v>0.44452997294915192</c:v>
                      </c:pt>
                      <c:pt idx="297">
                        <c:v>0.4445118166625292</c:v>
                      </c:pt>
                      <c:pt idx="298">
                        <c:v>0.44394785446257823</c:v>
                      </c:pt>
                      <c:pt idx="299">
                        <c:v>0.44392969735524801</c:v>
                      </c:pt>
                      <c:pt idx="300">
                        <c:v>0.44164191848637269</c:v>
                      </c:pt>
                      <c:pt idx="301">
                        <c:v>0.44162376313421053</c:v>
                      </c:pt>
                      <c:pt idx="302">
                        <c:v>0.44132862718409377</c:v>
                      </c:pt>
                      <c:pt idx="303">
                        <c:v>0.44131047102454973</c:v>
                      </c:pt>
                      <c:pt idx="304">
                        <c:v>0.44074606582442305</c:v>
                      </c:pt>
                      <c:pt idx="305">
                        <c:v>0.44072790868757339</c:v>
                      </c:pt>
                      <c:pt idx="306">
                        <c:v>0.43520739167611217</c:v>
                      </c:pt>
                      <c:pt idx="307">
                        <c:v>0.43518923527422348</c:v>
                      </c:pt>
                      <c:pt idx="308">
                        <c:v>0.43489258080060539</c:v>
                      </c:pt>
                      <c:pt idx="309">
                        <c:v>0.43487442384997399</c:v>
                      </c:pt>
                      <c:pt idx="310">
                        <c:v>0.43429186224045158</c:v>
                      </c:pt>
                      <c:pt idx="311">
                        <c:v>0.43427370480578259</c:v>
                      </c:pt>
                      <c:pt idx="312">
                        <c:v>0.42348222651236916</c:v>
                      </c:pt>
                      <c:pt idx="313">
                        <c:v>0.42346407033362549</c:v>
                      </c:pt>
                      <c:pt idx="314">
                        <c:v>0.42316731978710004</c:v>
                      </c:pt>
                      <c:pt idx="315">
                        <c:v>0.42314916300483246</c:v>
                      </c:pt>
                      <c:pt idx="316">
                        <c:v>0.42256679434309208</c:v>
                      </c:pt>
                      <c:pt idx="317">
                        <c:v>0.42254863698343981</c:v>
                      </c:pt>
                      <c:pt idx="318">
                        <c:v>0.41433455472220787</c:v>
                      </c:pt>
                      <c:pt idx="319">
                        <c:v>0.41431639880769117</c:v>
                      </c:pt>
                      <c:pt idx="320">
                        <c:v>0.41401916523536958</c:v>
                      </c:pt>
                      <c:pt idx="321">
                        <c:v>0.41400100857936173</c:v>
                      </c:pt>
                      <c:pt idx="322">
                        <c:v>0.41341800600529266</c:v>
                      </c:pt>
                      <c:pt idx="323">
                        <c:v>0.41339984851793837</c:v>
                      </c:pt>
                      <c:pt idx="324">
                        <c:v>0.39630221093343454</c:v>
                      </c:pt>
                      <c:pt idx="325">
                        <c:v>0.39628405687944535</c:v>
                      </c:pt>
                      <c:pt idx="326">
                        <c:v>0.39598729995011683</c:v>
                      </c:pt>
                      <c:pt idx="327">
                        <c:v>0.39596914474346745</c:v>
                      </c:pt>
                      <c:pt idx="328">
                        <c:v>0.39540310935875278</c:v>
                      </c:pt>
                      <c:pt idx="329">
                        <c:v>0.39538495257932321</c:v>
                      </c:pt>
                      <c:pt idx="330">
                        <c:v>0.38691000472703446</c:v>
                      </c:pt>
                      <c:pt idx="331">
                        <c:v>0.38689185019513134</c:v>
                      </c:pt>
                      <c:pt idx="332">
                        <c:v>0.38684044045550353</c:v>
                      </c:pt>
                      <c:pt idx="333">
                        <c:v>0.3868222856536071</c:v>
                      </c:pt>
                      <c:pt idx="334">
                        <c:v>0.38625502307365467</c:v>
                      </c:pt>
                      <c:pt idx="335">
                        <c:v>0.38623686642013316</c:v>
                      </c:pt>
                      <c:pt idx="336">
                        <c:v>0.361381118097162</c:v>
                      </c:pt>
                      <c:pt idx="337">
                        <c:v>0.3613629618394576</c:v>
                      </c:pt>
                      <c:pt idx="338">
                        <c:v>0.36106410589385374</c:v>
                      </c:pt>
                      <c:pt idx="339">
                        <c:v>0.3610459487870829</c:v>
                      </c:pt>
                      <c:pt idx="340">
                        <c:v>0.36044646838416461</c:v>
                      </c:pt>
                      <c:pt idx="341">
                        <c:v>0.36042831033238293</c:v>
                      </c:pt>
                      <c:pt idx="342">
                        <c:v>0.35223347148177003</c:v>
                      </c:pt>
                      <c:pt idx="343">
                        <c:v>0.35221531544092449</c:v>
                      </c:pt>
                      <c:pt idx="344">
                        <c:v>0.35191571834653884</c:v>
                      </c:pt>
                      <c:pt idx="345">
                        <c:v>0.35189756129255589</c:v>
                      </c:pt>
                      <c:pt idx="346">
                        <c:v>0.35129699149883226</c:v>
                      </c:pt>
                      <c:pt idx="347">
                        <c:v>0.35127883320095293</c:v>
                      </c:pt>
                      <c:pt idx="348">
                        <c:v>0.32774435127670853</c:v>
                      </c:pt>
                      <c:pt idx="349">
                        <c:v>0.32772619590641738</c:v>
                      </c:pt>
                      <c:pt idx="350">
                        <c:v>0.32742609585328103</c:v>
                      </c:pt>
                      <c:pt idx="351">
                        <c:v>0.32740793925053752</c:v>
                      </c:pt>
                      <c:pt idx="352">
                        <c:v>0.32680745201562361</c:v>
                      </c:pt>
                      <c:pt idx="353">
                        <c:v>0.32678929381535227</c:v>
                      </c:pt>
                      <c:pt idx="354">
                        <c:v>0.32366301620429622</c:v>
                      </c:pt>
                      <c:pt idx="355">
                        <c:v>0.32364486359364392</c:v>
                      </c:pt>
                      <c:pt idx="356">
                        <c:v>0.32334380046171241</c:v>
                      </c:pt>
                      <c:pt idx="357">
                        <c:v>0.32332564616241838</c:v>
                      </c:pt>
                      <c:pt idx="358">
                        <c:v>0.32273869834200758</c:v>
                      </c:pt>
                      <c:pt idx="359">
                        <c:v>0.32272054159681712</c:v>
                      </c:pt>
                      <c:pt idx="360">
                        <c:v>0.31835215785676552</c:v>
                      </c:pt>
                      <c:pt idx="361">
                        <c:v>0.31833400171772702</c:v>
                      </c:pt>
                      <c:pt idx="362">
                        <c:v>0.31827817629942873</c:v>
                      </c:pt>
                      <c:pt idx="363">
                        <c:v>0.31826001985485342</c:v>
                      </c:pt>
                      <c:pt idx="364">
                        <c:v>0.31765794423187771</c:v>
                      </c:pt>
                      <c:pt idx="365">
                        <c:v>0.31763978584033065</c:v>
                      </c:pt>
                      <c:pt idx="366">
                        <c:v>0.3174895332979899</c:v>
                      </c:pt>
                      <c:pt idx="367">
                        <c:v>0.31747138099692845</c:v>
                      </c:pt>
                      <c:pt idx="368">
                        <c:v>0.31716976352677351</c:v>
                      </c:pt>
                      <c:pt idx="369">
                        <c:v>0.31715160943014614</c:v>
                      </c:pt>
                      <c:pt idx="370">
                        <c:v>0.31656387257170004</c:v>
                      </c:pt>
                      <c:pt idx="371">
                        <c:v>0.31654571584648405</c:v>
                      </c:pt>
                      <c:pt idx="372">
                        <c:v>0.31451797322998604</c:v>
                      </c:pt>
                      <c:pt idx="373">
                        <c:v>0.3144998213131997</c:v>
                      </c:pt>
                      <c:pt idx="374">
                        <c:v>0.31419749387312296</c:v>
                      </c:pt>
                      <c:pt idx="375">
                        <c:v>0.31417934005198001</c:v>
                      </c:pt>
                      <c:pt idx="376">
                        <c:v>0.3135903724689949</c:v>
                      </c:pt>
                      <c:pt idx="377">
                        <c:v>0.31357221582158001</c:v>
                      </c:pt>
                      <c:pt idx="378">
                        <c:v>0.31104957918164089</c:v>
                      </c:pt>
                      <c:pt idx="379">
                        <c:v>0.31103142452441029</c:v>
                      </c:pt>
                      <c:pt idx="380">
                        <c:v>0.31073067477163169</c:v>
                      </c:pt>
                      <c:pt idx="381">
                        <c:v>0.3107125186838039</c:v>
                      </c:pt>
                      <c:pt idx="382">
                        <c:v>0.31011154960709292</c:v>
                      </c:pt>
                      <c:pt idx="383">
                        <c:v>0.3100933915979886</c:v>
                      </c:pt>
                      <c:pt idx="384">
                        <c:v>0.30809629054809645</c:v>
                      </c:pt>
                      <c:pt idx="385">
                        <c:v>0.30807813740187229</c:v>
                      </c:pt>
                      <c:pt idx="386">
                        <c:v>0.30802375240522523</c:v>
                      </c:pt>
                      <c:pt idx="387">
                        <c:v>0.30800559882759648</c:v>
                      </c:pt>
                      <c:pt idx="388">
                        <c:v>0.3074157157661217</c:v>
                      </c:pt>
                      <c:pt idx="389">
                        <c:v>0.30739755916370581</c:v>
                      </c:pt>
                      <c:pt idx="390">
                        <c:v>0.30165710007167745</c:v>
                      </c:pt>
                      <c:pt idx="391">
                        <c:v>0.30163894455607315</c:v>
                      </c:pt>
                      <c:pt idx="392">
                        <c:v>0.30158295826671833</c:v>
                      </c:pt>
                      <c:pt idx="393">
                        <c:v>0.30156480239708933</c:v>
                      </c:pt>
                      <c:pt idx="394">
                        <c:v>0.30096198566067678</c:v>
                      </c:pt>
                      <c:pt idx="395">
                        <c:v>0.30094382748785603</c:v>
                      </c:pt>
                      <c:pt idx="396">
                        <c:v>0.28360898870087475</c:v>
                      </c:pt>
                      <c:pt idx="397">
                        <c:v>0.28359083691326653</c:v>
                      </c:pt>
                      <c:pt idx="398">
                        <c:v>0.28353612706911868</c:v>
                      </c:pt>
                      <c:pt idx="399">
                        <c:v>0.28351797477064161</c:v>
                      </c:pt>
                      <c:pt idx="400">
                        <c:v>0.28292626175124214</c:v>
                      </c:pt>
                      <c:pt idx="401">
                        <c:v>0.28290810584194331</c:v>
                      </c:pt>
                      <c:pt idx="402">
                        <c:v>0.27716814384930499</c:v>
                      </c:pt>
                      <c:pt idx="403">
                        <c:v>0.27714998926836804</c:v>
                      </c:pt>
                      <c:pt idx="404">
                        <c:v>0.27709381468555261</c:v>
                      </c:pt>
                      <c:pt idx="405">
                        <c:v>0.27707565968034648</c:v>
                      </c:pt>
                      <c:pt idx="406">
                        <c:v>0.27647226496962113</c:v>
                      </c:pt>
                      <c:pt idx="407">
                        <c:v>0.27645410716710034</c:v>
                      </c:pt>
                      <c:pt idx="408">
                        <c:v>0.27446477991165708</c:v>
                      </c:pt>
                      <c:pt idx="409">
                        <c:v>0.2744466289576275</c:v>
                      </c:pt>
                      <c:pt idx="410">
                        <c:v>0.27439153797300414</c:v>
                      </c:pt>
                      <c:pt idx="411">
                        <c:v>0.2743733864444351</c:v>
                      </c:pt>
                      <c:pt idx="412">
                        <c:v>0.27377881964239936</c:v>
                      </c:pt>
                      <c:pt idx="413">
                        <c:v>0.27376066400233895</c:v>
                      </c:pt>
                      <c:pt idx="414">
                        <c:v>0.26802166433131386</c:v>
                      </c:pt>
                      <c:pt idx="415">
                        <c:v>0.26800351020661434</c:v>
                      </c:pt>
                      <c:pt idx="416">
                        <c:v>0.26794699005526634</c:v>
                      </c:pt>
                      <c:pt idx="417">
                        <c:v>0.26792883544446594</c:v>
                      </c:pt>
                      <c:pt idx="418">
                        <c:v>0.26732292714973127</c:v>
                      </c:pt>
                      <c:pt idx="419">
                        <c:v>0.26730476926282815</c:v>
                      </c:pt>
                      <c:pt idx="420">
                        <c:v>0.26275850366808301</c:v>
                      </c:pt>
                      <c:pt idx="421">
                        <c:v>0.26274035297337389</c:v>
                      </c:pt>
                      <c:pt idx="422">
                        <c:v>0.26268528551268466</c:v>
                      </c:pt>
                      <c:pt idx="423">
                        <c:v>0.26266713422165472</c:v>
                      </c:pt>
                      <c:pt idx="424">
                        <c:v>0.2620732815917311</c:v>
                      </c:pt>
                      <c:pt idx="425">
                        <c:v>0.26205512606197484</c:v>
                      </c:pt>
                      <c:pt idx="426">
                        <c:v>0.25336445520984968</c:v>
                      </c:pt>
                      <c:pt idx="427">
                        <c:v>0.25334630331577668</c:v>
                      </c:pt>
                      <c:pt idx="428">
                        <c:v>0.25304095321026776</c:v>
                      </c:pt>
                      <c:pt idx="429">
                        <c:v>0.25302279881588774</c:v>
                      </c:pt>
                      <c:pt idx="430">
                        <c:v>0.2524161305642148</c:v>
                      </c:pt>
                      <c:pt idx="431">
                        <c:v>0.25239797249478535</c:v>
                      </c:pt>
                      <c:pt idx="432">
                        <c:v>0.22887786489330914</c:v>
                      </c:pt>
                      <c:pt idx="433">
                        <c:v>0.22885971491445142</c:v>
                      </c:pt>
                      <c:pt idx="434">
                        <c:v>0.22855265577569367</c:v>
                      </c:pt>
                      <c:pt idx="435">
                        <c:v>0.22853450278329149</c:v>
                      </c:pt>
                      <c:pt idx="436">
                        <c:v>0.22793071494324729</c:v>
                      </c:pt>
                      <c:pt idx="437">
                        <c:v>0.22792632484647521</c:v>
                      </c:pt>
                      <c:pt idx="438">
                        <c:v>0.2279125654224603</c:v>
                      </c:pt>
                      <c:pt idx="439">
                        <c:v>0.22790816741124456</c:v>
                      </c:pt>
                      <c:pt idx="440">
                        <c:v>0.22760492065813515</c:v>
                      </c:pt>
                      <c:pt idx="441">
                        <c:v>0.22758676803898378</c:v>
                      </c:pt>
                      <c:pt idx="442">
                        <c:v>0.22697751248080705</c:v>
                      </c:pt>
                      <c:pt idx="443">
                        <c:v>0.22695935526215941</c:v>
                      </c:pt>
                      <c:pt idx="444">
                        <c:v>0.21973521927515535</c:v>
                      </c:pt>
                      <c:pt idx="445">
                        <c:v>0.21971707049029973</c:v>
                      </c:pt>
                      <c:pt idx="446">
                        <c:v>0.21940769915248901</c:v>
                      </c:pt>
                      <c:pt idx="447">
                        <c:v>0.21938954693161722</c:v>
                      </c:pt>
                      <c:pt idx="448">
                        <c:v>0.21877759096924726</c:v>
                      </c:pt>
                      <c:pt idx="449">
                        <c:v>0.21875943358427302</c:v>
                      </c:pt>
                      <c:pt idx="450">
                        <c:v>0.21853611592231975</c:v>
                      </c:pt>
                      <c:pt idx="451">
                        <c:v>0.21851796490368569</c:v>
                      </c:pt>
                      <c:pt idx="452">
                        <c:v>0.2184602665043924</c:v>
                      </c:pt>
                      <c:pt idx="453">
                        <c:v>0.21844211471422559</c:v>
                      </c:pt>
                      <c:pt idx="454">
                        <c:v>0.2178289899368297</c:v>
                      </c:pt>
                      <c:pt idx="455">
                        <c:v>0.21781083281038632</c:v>
                      </c:pt>
                      <c:pt idx="456">
                        <c:v>0.19037446766358992</c:v>
                      </c:pt>
                      <c:pt idx="457">
                        <c:v>0.19035632359163676</c:v>
                      </c:pt>
                      <c:pt idx="458">
                        <c:v>0.19004308177041476</c:v>
                      </c:pt>
                      <c:pt idx="459">
                        <c:v>0.19002493320670266</c:v>
                      </c:pt>
                      <c:pt idx="460">
                        <c:v>0.18940833167944038</c:v>
                      </c:pt>
                      <c:pt idx="461">
                        <c:v>0.18939017635106078</c:v>
                      </c:pt>
                      <c:pt idx="462">
                        <c:v>0.18097831666507122</c:v>
                      </c:pt>
                      <c:pt idx="463">
                        <c:v>0.18096017075796797</c:v>
                      </c:pt>
                      <c:pt idx="464">
                        <c:v>0.18090106259563382</c:v>
                      </c:pt>
                      <c:pt idx="465">
                        <c:v>0.180882915556804</c:v>
                      </c:pt>
                      <c:pt idx="466">
                        <c:v>0.18026084334767895</c:v>
                      </c:pt>
                      <c:pt idx="467">
                        <c:v>0.18024268841406418</c:v>
                      </c:pt>
                      <c:pt idx="468">
                        <c:v>0.17735925055350435</c:v>
                      </c:pt>
                      <c:pt idx="469">
                        <c:v>0.17734110461886746</c:v>
                      </c:pt>
                      <c:pt idx="470">
                        <c:v>0.17728221682897438</c:v>
                      </c:pt>
                      <c:pt idx="471">
                        <c:v>0.17726406976987516</c:v>
                      </c:pt>
                      <c:pt idx="472">
                        <c:v>0.17664421978717743</c:v>
                      </c:pt>
                      <c:pt idx="473">
                        <c:v>0.17662606496225353</c:v>
                      </c:pt>
                      <c:pt idx="474">
                        <c:v>0.16821937181458349</c:v>
                      </c:pt>
                      <c:pt idx="475">
                        <c:v>0.16820122793355094</c:v>
                      </c:pt>
                      <c:pt idx="476">
                        <c:v>0.16814149691661107</c:v>
                      </c:pt>
                      <c:pt idx="477">
                        <c:v>0.16812335173181425</c:v>
                      </c:pt>
                      <c:pt idx="478">
                        <c:v>0.16749729825733298</c:v>
                      </c:pt>
                      <c:pt idx="479">
                        <c:v>0.16747914396719979</c:v>
                      </c:pt>
                      <c:pt idx="480">
                        <c:v>0.15649595770008409</c:v>
                      </c:pt>
                      <c:pt idx="481">
                        <c:v>0.15647781621649515</c:v>
                      </c:pt>
                      <c:pt idx="482">
                        <c:v>0.15641774995858651</c:v>
                      </c:pt>
                      <c:pt idx="483">
                        <c:v>0.15639960702765243</c:v>
                      </c:pt>
                      <c:pt idx="484">
                        <c:v>0.15577208939763945</c:v>
                      </c:pt>
                      <c:pt idx="485">
                        <c:v>0.15575393642954602</c:v>
                      </c:pt>
                      <c:pt idx="486">
                        <c:v>0.14735931160974347</c:v>
                      </c:pt>
                      <c:pt idx="487">
                        <c:v>0.14734117317625545</c:v>
                      </c:pt>
                      <c:pt idx="488">
                        <c:v>0.14728004191801977</c:v>
                      </c:pt>
                      <c:pt idx="489">
                        <c:v>0.14726190178778936</c:v>
                      </c:pt>
                      <c:pt idx="490">
                        <c:v>0.1466265606304207</c:v>
                      </c:pt>
                      <c:pt idx="491">
                        <c:v>0.14660840861234314</c:v>
                      </c:pt>
                      <c:pt idx="492">
                        <c:v>9.4398830698446318E-2</c:v>
                      </c:pt>
                      <c:pt idx="493">
                        <c:v>9.4380696225118285E-2</c:v>
                      </c:pt>
                      <c:pt idx="494">
                        <c:v>9.4316120085006699E-2</c:v>
                      </c:pt>
                      <c:pt idx="495">
                        <c:v>9.4297982710486686E-2</c:v>
                      </c:pt>
                      <c:pt idx="496">
                        <c:v>9.3646802579477564E-2</c:v>
                      </c:pt>
                      <c:pt idx="497">
                        <c:v>9.3628646961104442E-2</c:v>
                      </c:pt>
                      <c:pt idx="498">
                        <c:v>8.5268903535511656E-2</c:v>
                      </c:pt>
                      <c:pt idx="499">
                        <c:v>8.5250776307962906E-2</c:v>
                      </c:pt>
                      <c:pt idx="500">
                        <c:v>8.518401676427706E-2</c:v>
                      </c:pt>
                      <c:pt idx="501">
                        <c:v>8.5165885819922973E-2</c:v>
                      </c:pt>
                      <c:pt idx="502">
                        <c:v>8.449974302037698E-2</c:v>
                      </c:pt>
                      <c:pt idx="503">
                        <c:v>8.4481588268021629E-2</c:v>
                      </c:pt>
                      <c:pt idx="504">
                        <c:v>6.0809255731803069E-2</c:v>
                      </c:pt>
                      <c:pt idx="505">
                        <c:v>6.0509133406864417E-2</c:v>
                      </c:pt>
                      <c:pt idx="506">
                        <c:v>6.0173115111083315E-2</c:v>
                      </c:pt>
                      <c:pt idx="507">
                        <c:v>6.0154973463984844E-2</c:v>
                      </c:pt>
                      <c:pt idx="508">
                        <c:v>5.9512621677387544E-2</c:v>
                      </c:pt>
                      <c:pt idx="509">
                        <c:v>5.9494459684712744E-2</c:v>
                      </c:pt>
                      <c:pt idx="510">
                        <c:v>5.1409404443233608E-2</c:v>
                      </c:pt>
                      <c:pt idx="511">
                        <c:v>5.1391301756440112E-2</c:v>
                      </c:pt>
                      <c:pt idx="512">
                        <c:v>5.1039052390123775E-2</c:v>
                      </c:pt>
                      <c:pt idx="513">
                        <c:v>5.1020919645608211E-2</c:v>
                      </c:pt>
                      <c:pt idx="514">
                        <c:v>5.0357836209212352E-2</c:v>
                      </c:pt>
                      <c:pt idx="515">
                        <c:v>5.0339671354003149E-2</c:v>
                      </c:pt>
                      <c:pt idx="516">
                        <c:v>4.4162617665616515E-2</c:v>
                      </c:pt>
                      <c:pt idx="517">
                        <c:v>4.4144563543510908E-2</c:v>
                      </c:pt>
                      <c:pt idx="518">
                        <c:v>4.4066597010034771E-2</c:v>
                      </c:pt>
                      <c:pt idx="519">
                        <c:v>4.4048531116885906E-2</c:v>
                      </c:pt>
                      <c:pt idx="520">
                        <c:v>4.3321233775395949E-2</c:v>
                      </c:pt>
                      <c:pt idx="521">
                        <c:v>4.3303095422625712E-2</c:v>
                      </c:pt>
                      <c:pt idx="522">
                        <c:v>3.4768220650419769E-2</c:v>
                      </c:pt>
                      <c:pt idx="523">
                        <c:v>3.4750179956212011E-2</c:v>
                      </c:pt>
                      <c:pt idx="524">
                        <c:v>3.4366452255682231E-2</c:v>
                      </c:pt>
                      <c:pt idx="525">
                        <c:v>3.4348350675801352E-2</c:v>
                      </c:pt>
                      <c:pt idx="526">
                        <c:v>3.3661171121649368E-2</c:v>
                      </c:pt>
                      <c:pt idx="527">
                        <c:v>3.3643008207942839E-2</c:v>
                      </c:pt>
                      <c:pt idx="528">
                        <c:v>1.0631408515232987E-2</c:v>
                      </c:pt>
                      <c:pt idx="529">
                        <c:v>1.0614264400109196E-2</c:v>
                      </c:pt>
                      <c:pt idx="530">
                        <c:v>1.0027145784634236E-2</c:v>
                      </c:pt>
                      <c:pt idx="531">
                        <c:v>1.0009480920938478E-2</c:v>
                      </c:pt>
                      <c:pt idx="532">
                        <c:v>9.1802528031275886E-3</c:v>
                      </c:pt>
                      <c:pt idx="533">
                        <c:v>9.1621193717171031E-3</c:v>
                      </c:pt>
                      <c:pt idx="534">
                        <c:v>3.7598454777246024E-3</c:v>
                      </c:pt>
                      <c:pt idx="535">
                        <c:v>3.7555480108923561E-3</c:v>
                      </c:pt>
                      <c:pt idx="536">
                        <c:v>2.5345812128989603E-3</c:v>
                      </c:pt>
                      <c:pt idx="537">
                        <c:v>2.5302767790580465E-3</c:v>
                      </c:pt>
                      <c:pt idx="538">
                        <c:v>1.8194711322370833E-5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A56-4629-B52C-EA107D6BDE0C}"/>
                  </c:ext>
                </c:extLst>
              </c15:ser>
            </c15:filteredLineSeries>
          </c:ext>
        </c:extLst>
      </c:lineChart>
      <c:catAx>
        <c:axId val="459201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03480"/>
        <c:crosses val="autoZero"/>
        <c:auto val="1"/>
        <c:lblAlgn val="ctr"/>
        <c:lblOffset val="100"/>
        <c:noMultiLvlLbl val="0"/>
      </c:catAx>
      <c:valAx>
        <c:axId val="45920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0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19551.0500637363</c:v>
                </c:pt>
                <c:pt idx="1">
                  <c:v>19551.129548436023</c:v>
                </c:pt>
                <c:pt idx="2">
                  <c:v>19551.0500637363</c:v>
                </c:pt>
                <c:pt idx="3">
                  <c:v>19551.129548436023</c:v>
                </c:pt>
                <c:pt idx="4">
                  <c:v>19598.01579551899</c:v>
                </c:pt>
                <c:pt idx="5">
                  <c:v>19598.095280218713</c:v>
                </c:pt>
                <c:pt idx="6">
                  <c:v>19551.0500637363</c:v>
                </c:pt>
                <c:pt idx="7">
                  <c:v>19551.129548436023</c:v>
                </c:pt>
                <c:pt idx="8">
                  <c:v>19598.01579551899</c:v>
                </c:pt>
                <c:pt idx="9">
                  <c:v>19598.095280218713</c:v>
                </c:pt>
                <c:pt idx="10">
                  <c:v>19598.01579551899</c:v>
                </c:pt>
                <c:pt idx="11">
                  <c:v>19598.095280218713</c:v>
                </c:pt>
                <c:pt idx="12">
                  <c:v>19817.247614791748</c:v>
                </c:pt>
                <c:pt idx="13">
                  <c:v>19817.327099491464</c:v>
                </c:pt>
                <c:pt idx="14">
                  <c:v>19817.247614791748</c:v>
                </c:pt>
                <c:pt idx="15">
                  <c:v>19817.327099491464</c:v>
                </c:pt>
                <c:pt idx="16">
                  <c:v>19864.21334657443</c:v>
                </c:pt>
                <c:pt idx="17">
                  <c:v>19864.29283127415</c:v>
                </c:pt>
                <c:pt idx="18">
                  <c:v>19817.247614791748</c:v>
                </c:pt>
                <c:pt idx="19">
                  <c:v>19817.327099491464</c:v>
                </c:pt>
                <c:pt idx="20">
                  <c:v>19864.21334657443</c:v>
                </c:pt>
                <c:pt idx="21">
                  <c:v>19864.29283127415</c:v>
                </c:pt>
                <c:pt idx="22">
                  <c:v>19864.21334657443</c:v>
                </c:pt>
                <c:pt idx="23">
                  <c:v>19864.29283127415</c:v>
                </c:pt>
                <c:pt idx="24">
                  <c:v>20168.635216017381</c:v>
                </c:pt>
                <c:pt idx="25">
                  <c:v>20168.714700717101</c:v>
                </c:pt>
                <c:pt idx="26">
                  <c:v>20168.635216017381</c:v>
                </c:pt>
                <c:pt idx="27">
                  <c:v>20168.714700717101</c:v>
                </c:pt>
                <c:pt idx="28">
                  <c:v>20199.62838109328</c:v>
                </c:pt>
                <c:pt idx="29">
                  <c:v>20199.707865793003</c:v>
                </c:pt>
                <c:pt idx="30">
                  <c:v>20199.62838109328</c:v>
                </c:pt>
                <c:pt idx="31">
                  <c:v>20199.707865793003</c:v>
                </c:pt>
                <c:pt idx="32">
                  <c:v>20215.600947800071</c:v>
                </c:pt>
                <c:pt idx="33">
                  <c:v>20215.680432499787</c:v>
                </c:pt>
                <c:pt idx="34">
                  <c:v>20168.635216017381</c:v>
                </c:pt>
                <c:pt idx="35">
                  <c:v>20168.714700717101</c:v>
                </c:pt>
                <c:pt idx="36">
                  <c:v>20215.600947800071</c:v>
                </c:pt>
                <c:pt idx="37">
                  <c:v>20215.680432499787</c:v>
                </c:pt>
                <c:pt idx="38">
                  <c:v>20199.62838109328</c:v>
                </c:pt>
                <c:pt idx="39">
                  <c:v>20199.707865793003</c:v>
                </c:pt>
                <c:pt idx="40">
                  <c:v>20215.600947800071</c:v>
                </c:pt>
                <c:pt idx="41">
                  <c:v>20215.680432499787</c:v>
                </c:pt>
                <c:pt idx="42">
                  <c:v>20246.594112875973</c:v>
                </c:pt>
                <c:pt idx="43">
                  <c:v>20246.673597575689</c:v>
                </c:pt>
                <c:pt idx="44">
                  <c:v>20246.594112875973</c:v>
                </c:pt>
                <c:pt idx="45">
                  <c:v>20246.673597575689</c:v>
                </c:pt>
                <c:pt idx="46">
                  <c:v>20246.594112875973</c:v>
                </c:pt>
                <c:pt idx="47">
                  <c:v>20246.673597575689</c:v>
                </c:pt>
                <c:pt idx="48">
                  <c:v>20364.067921404861</c:v>
                </c:pt>
                <c:pt idx="49">
                  <c:v>20364.147406104581</c:v>
                </c:pt>
                <c:pt idx="50">
                  <c:v>20364.067921404861</c:v>
                </c:pt>
                <c:pt idx="51">
                  <c:v>20364.147406104581</c:v>
                </c:pt>
                <c:pt idx="52">
                  <c:v>20411.033653187562</c:v>
                </c:pt>
                <c:pt idx="53">
                  <c:v>20411.113137887274</c:v>
                </c:pt>
                <c:pt idx="54">
                  <c:v>20364.067921404861</c:v>
                </c:pt>
                <c:pt idx="55">
                  <c:v>20364.147406104581</c:v>
                </c:pt>
                <c:pt idx="56">
                  <c:v>20411.033653187562</c:v>
                </c:pt>
                <c:pt idx="57">
                  <c:v>20411.113137887274</c:v>
                </c:pt>
                <c:pt idx="58">
                  <c:v>20411.033653187562</c:v>
                </c:pt>
                <c:pt idx="59">
                  <c:v>20411.113137887274</c:v>
                </c:pt>
                <c:pt idx="60">
                  <c:v>20465.825932148728</c:v>
                </c:pt>
                <c:pt idx="61">
                  <c:v>20465.905416848447</c:v>
                </c:pt>
                <c:pt idx="62">
                  <c:v>20465.825932148728</c:v>
                </c:pt>
                <c:pt idx="63">
                  <c:v>20465.905416848447</c:v>
                </c:pt>
                <c:pt idx="64">
                  <c:v>20512.791663931424</c:v>
                </c:pt>
                <c:pt idx="65">
                  <c:v>20512.871148631133</c:v>
                </c:pt>
                <c:pt idx="66">
                  <c:v>20465.825932148728</c:v>
                </c:pt>
                <c:pt idx="67">
                  <c:v>20465.905416848447</c:v>
                </c:pt>
                <c:pt idx="68">
                  <c:v>20512.791663931424</c:v>
                </c:pt>
                <c:pt idx="69">
                  <c:v>20512.871148631133</c:v>
                </c:pt>
                <c:pt idx="70">
                  <c:v>20512.791663931424</c:v>
                </c:pt>
                <c:pt idx="71">
                  <c:v>20512.871148631133</c:v>
                </c:pt>
                <c:pt idx="72">
                  <c:v>20630.265472460309</c:v>
                </c:pt>
                <c:pt idx="73">
                  <c:v>20630.344957160029</c:v>
                </c:pt>
                <c:pt idx="74">
                  <c:v>20635.090635734487</c:v>
                </c:pt>
                <c:pt idx="75">
                  <c:v>20635.170120434206</c:v>
                </c:pt>
                <c:pt idx="76">
                  <c:v>20630.265472460309</c:v>
                </c:pt>
                <c:pt idx="77">
                  <c:v>20630.344957160029</c:v>
                </c:pt>
                <c:pt idx="78">
                  <c:v>20635.090635734487</c:v>
                </c:pt>
                <c:pt idx="79">
                  <c:v>20635.170120434206</c:v>
                </c:pt>
                <c:pt idx="80">
                  <c:v>20677.231204242999</c:v>
                </c:pt>
                <c:pt idx="81">
                  <c:v>20677.310688942718</c:v>
                </c:pt>
                <c:pt idx="82">
                  <c:v>20630.265472460309</c:v>
                </c:pt>
                <c:pt idx="83">
                  <c:v>20630.344957160029</c:v>
                </c:pt>
                <c:pt idx="84">
                  <c:v>20677.231204242999</c:v>
                </c:pt>
                <c:pt idx="85">
                  <c:v>20677.310688942718</c:v>
                </c:pt>
                <c:pt idx="86">
                  <c:v>20635.090635734487</c:v>
                </c:pt>
                <c:pt idx="87">
                  <c:v>20635.170120434206</c:v>
                </c:pt>
                <c:pt idx="88">
                  <c:v>20682.056367517176</c:v>
                </c:pt>
                <c:pt idx="89">
                  <c:v>20682.135852216892</c:v>
                </c:pt>
                <c:pt idx="90">
                  <c:v>20682.056367517176</c:v>
                </c:pt>
                <c:pt idx="91">
                  <c:v>20682.135852216892</c:v>
                </c:pt>
                <c:pt idx="92">
                  <c:v>20677.231204242999</c:v>
                </c:pt>
                <c:pt idx="93">
                  <c:v>20677.310688942718</c:v>
                </c:pt>
                <c:pt idx="94">
                  <c:v>20682.056367517176</c:v>
                </c:pt>
                <c:pt idx="95">
                  <c:v>20682.135852216892</c:v>
                </c:pt>
                <c:pt idx="96">
                  <c:v>20817.213533374368</c:v>
                </c:pt>
                <c:pt idx="97">
                  <c:v>20817.293018074088</c:v>
                </c:pt>
                <c:pt idx="98">
                  <c:v>20817.213533374368</c:v>
                </c:pt>
                <c:pt idx="99">
                  <c:v>20817.293018074088</c:v>
                </c:pt>
                <c:pt idx="100">
                  <c:v>20817.213533374368</c:v>
                </c:pt>
                <c:pt idx="101">
                  <c:v>20817.293018074088</c:v>
                </c:pt>
                <c:pt idx="102">
                  <c:v>20864.179265157061</c:v>
                </c:pt>
                <c:pt idx="103">
                  <c:v>20864.258749856781</c:v>
                </c:pt>
                <c:pt idx="104">
                  <c:v>20864.179265157061</c:v>
                </c:pt>
                <c:pt idx="105">
                  <c:v>20864.258749856781</c:v>
                </c:pt>
                <c:pt idx="106">
                  <c:v>20879.850788743035</c:v>
                </c:pt>
                <c:pt idx="107">
                  <c:v>20879.930273442758</c:v>
                </c:pt>
                <c:pt idx="108">
                  <c:v>20921.980093045044</c:v>
                </c:pt>
                <c:pt idx="109">
                  <c:v>20922.059577744756</c:v>
                </c:pt>
                <c:pt idx="110">
                  <c:v>20879.850788743035</c:v>
                </c:pt>
                <c:pt idx="111">
                  <c:v>20879.930273442758</c:v>
                </c:pt>
                <c:pt idx="112">
                  <c:v>20921.980093045044</c:v>
                </c:pt>
                <c:pt idx="113">
                  <c:v>20922.059577744756</c:v>
                </c:pt>
                <c:pt idx="114">
                  <c:v>20864.179265157061</c:v>
                </c:pt>
                <c:pt idx="115">
                  <c:v>20864.258749856781</c:v>
                </c:pt>
                <c:pt idx="116">
                  <c:v>20926.816520525736</c:v>
                </c:pt>
                <c:pt idx="117">
                  <c:v>20926.896005225448</c:v>
                </c:pt>
                <c:pt idx="118">
                  <c:v>20968.945824827733</c:v>
                </c:pt>
                <c:pt idx="119">
                  <c:v>20969.025309527453</c:v>
                </c:pt>
                <c:pt idx="120">
                  <c:v>20926.816520525736</c:v>
                </c:pt>
                <c:pt idx="121">
                  <c:v>20926.896005225448</c:v>
                </c:pt>
                <c:pt idx="122">
                  <c:v>20879.850788743035</c:v>
                </c:pt>
                <c:pt idx="123">
                  <c:v>20879.930273442758</c:v>
                </c:pt>
                <c:pt idx="124">
                  <c:v>20921.980093045044</c:v>
                </c:pt>
                <c:pt idx="125">
                  <c:v>20922.059577744756</c:v>
                </c:pt>
                <c:pt idx="126">
                  <c:v>20968.945824827733</c:v>
                </c:pt>
                <c:pt idx="127">
                  <c:v>20969.025309527453</c:v>
                </c:pt>
                <c:pt idx="128">
                  <c:v>20926.816520525736</c:v>
                </c:pt>
                <c:pt idx="129">
                  <c:v>20926.896005225448</c:v>
                </c:pt>
                <c:pt idx="130">
                  <c:v>20981.653073685949</c:v>
                </c:pt>
                <c:pt idx="131">
                  <c:v>20981.732558385665</c:v>
                </c:pt>
                <c:pt idx="132">
                  <c:v>20968.945824827733</c:v>
                </c:pt>
                <c:pt idx="133">
                  <c:v>20969.025309527453</c:v>
                </c:pt>
                <c:pt idx="134">
                  <c:v>20981.653073685949</c:v>
                </c:pt>
                <c:pt idx="135">
                  <c:v>20981.732558385665</c:v>
                </c:pt>
                <c:pt idx="136">
                  <c:v>21028.618805468635</c:v>
                </c:pt>
                <c:pt idx="137">
                  <c:v>21028.698290168351</c:v>
                </c:pt>
                <c:pt idx="138">
                  <c:v>21028.618805468635</c:v>
                </c:pt>
                <c:pt idx="139">
                  <c:v>21028.698290168351</c:v>
                </c:pt>
                <c:pt idx="140">
                  <c:v>20981.653073685949</c:v>
                </c:pt>
                <c:pt idx="141">
                  <c:v>20981.732558385665</c:v>
                </c:pt>
                <c:pt idx="142">
                  <c:v>21028.618805468635</c:v>
                </c:pt>
                <c:pt idx="143">
                  <c:v>21028.698290168351</c:v>
                </c:pt>
                <c:pt idx="144">
                  <c:v>21188.17764410048</c:v>
                </c:pt>
                <c:pt idx="145">
                  <c:v>21188.257128800204</c:v>
                </c:pt>
                <c:pt idx="146">
                  <c:v>21188.17764410048</c:v>
                </c:pt>
                <c:pt idx="147">
                  <c:v>21188.257128800204</c:v>
                </c:pt>
                <c:pt idx="148">
                  <c:v>21188.17764410048</c:v>
                </c:pt>
                <c:pt idx="149">
                  <c:v>21188.257128800204</c:v>
                </c:pt>
                <c:pt idx="150">
                  <c:v>21235.143375883174</c:v>
                </c:pt>
                <c:pt idx="151">
                  <c:v>21235.22286058289</c:v>
                </c:pt>
                <c:pt idx="152">
                  <c:v>21235.143375883174</c:v>
                </c:pt>
                <c:pt idx="153">
                  <c:v>21235.22286058289</c:v>
                </c:pt>
                <c:pt idx="154">
                  <c:v>21235.143375883174</c:v>
                </c:pt>
                <c:pt idx="155">
                  <c:v>21235.22286058289</c:v>
                </c:pt>
                <c:pt idx="156">
                  <c:v>21283.668953091474</c:v>
                </c:pt>
                <c:pt idx="157">
                  <c:v>21283.74843779119</c:v>
                </c:pt>
                <c:pt idx="158">
                  <c:v>21283.668953091474</c:v>
                </c:pt>
                <c:pt idx="159">
                  <c:v>21283.74843779119</c:v>
                </c:pt>
                <c:pt idx="160">
                  <c:v>21330.634684874163</c:v>
                </c:pt>
                <c:pt idx="161">
                  <c:v>21330.714169573876</c:v>
                </c:pt>
                <c:pt idx="162">
                  <c:v>21330.634684874163</c:v>
                </c:pt>
                <c:pt idx="163">
                  <c:v>21330.714169573876</c:v>
                </c:pt>
                <c:pt idx="164">
                  <c:v>21283.668953091474</c:v>
                </c:pt>
                <c:pt idx="165">
                  <c:v>21283.74843779119</c:v>
                </c:pt>
                <c:pt idx="166">
                  <c:v>21330.634684874163</c:v>
                </c:pt>
                <c:pt idx="167">
                  <c:v>21330.714169573876</c:v>
                </c:pt>
                <c:pt idx="168">
                  <c:v>21448.108493403055</c:v>
                </c:pt>
                <c:pt idx="169">
                  <c:v>21448.187978102771</c:v>
                </c:pt>
                <c:pt idx="170">
                  <c:v>21448.108493403055</c:v>
                </c:pt>
                <c:pt idx="171">
                  <c:v>21448.187978102771</c:v>
                </c:pt>
                <c:pt idx="172">
                  <c:v>21495.074225185741</c:v>
                </c:pt>
                <c:pt idx="173">
                  <c:v>21495.153709885461</c:v>
                </c:pt>
                <c:pt idx="174">
                  <c:v>21495.074225185741</c:v>
                </c:pt>
                <c:pt idx="175">
                  <c:v>21495.153709885461</c:v>
                </c:pt>
                <c:pt idx="176">
                  <c:v>21448.108493403055</c:v>
                </c:pt>
                <c:pt idx="177">
                  <c:v>21448.187978102771</c:v>
                </c:pt>
                <c:pt idx="178">
                  <c:v>21539.565245326117</c:v>
                </c:pt>
                <c:pt idx="179">
                  <c:v>21539.644730025841</c:v>
                </c:pt>
                <c:pt idx="180">
                  <c:v>21539.565245326117</c:v>
                </c:pt>
                <c:pt idx="181">
                  <c:v>21539.644730025841</c:v>
                </c:pt>
                <c:pt idx="182">
                  <c:v>21528.429106100022</c:v>
                </c:pt>
                <c:pt idx="183">
                  <c:v>21528.508590799738</c:v>
                </c:pt>
                <c:pt idx="184">
                  <c:v>21495.074225185741</c:v>
                </c:pt>
                <c:pt idx="185">
                  <c:v>21495.153709885461</c:v>
                </c:pt>
                <c:pt idx="186">
                  <c:v>21570.558410402024</c:v>
                </c:pt>
                <c:pt idx="187">
                  <c:v>21570.637895101743</c:v>
                </c:pt>
                <c:pt idx="188">
                  <c:v>21528.429106100022</c:v>
                </c:pt>
                <c:pt idx="189">
                  <c:v>21528.508590799738</c:v>
                </c:pt>
                <c:pt idx="190">
                  <c:v>21570.558410402024</c:v>
                </c:pt>
                <c:pt idx="191">
                  <c:v>21570.637895101743</c:v>
                </c:pt>
                <c:pt idx="192">
                  <c:v>21586.53097710881</c:v>
                </c:pt>
                <c:pt idx="193">
                  <c:v>21586.61046180853</c:v>
                </c:pt>
                <c:pt idx="194">
                  <c:v>21586.53097710881</c:v>
                </c:pt>
                <c:pt idx="195">
                  <c:v>21586.61046180853</c:v>
                </c:pt>
                <c:pt idx="196">
                  <c:v>21539.565245326117</c:v>
                </c:pt>
                <c:pt idx="197">
                  <c:v>21539.644730025841</c:v>
                </c:pt>
                <c:pt idx="198">
                  <c:v>21575.394837882708</c:v>
                </c:pt>
                <c:pt idx="199">
                  <c:v>21575.474322582431</c:v>
                </c:pt>
                <c:pt idx="200">
                  <c:v>21575.394837882708</c:v>
                </c:pt>
                <c:pt idx="201">
                  <c:v>21575.474322582431</c:v>
                </c:pt>
                <c:pt idx="202">
                  <c:v>21528.429106100022</c:v>
                </c:pt>
                <c:pt idx="203">
                  <c:v>21528.508590799738</c:v>
                </c:pt>
                <c:pt idx="204">
                  <c:v>21570.558410402024</c:v>
                </c:pt>
                <c:pt idx="205">
                  <c:v>21570.637895101743</c:v>
                </c:pt>
                <c:pt idx="206">
                  <c:v>21586.53097710881</c:v>
                </c:pt>
                <c:pt idx="207">
                  <c:v>21586.61046180853</c:v>
                </c:pt>
                <c:pt idx="208">
                  <c:v>21617.524142184717</c:v>
                </c:pt>
                <c:pt idx="209">
                  <c:v>21617.603626884436</c:v>
                </c:pt>
                <c:pt idx="210">
                  <c:v>21617.524142184717</c:v>
                </c:pt>
                <c:pt idx="211">
                  <c:v>21617.603626884436</c:v>
                </c:pt>
                <c:pt idx="212">
                  <c:v>21575.394837882708</c:v>
                </c:pt>
                <c:pt idx="213">
                  <c:v>21575.474322582431</c:v>
                </c:pt>
                <c:pt idx="214">
                  <c:v>21617.524142184717</c:v>
                </c:pt>
                <c:pt idx="215">
                  <c:v>21617.603626884436</c:v>
                </c:pt>
                <c:pt idx="216">
                  <c:v>21692.868646411604</c:v>
                </c:pt>
                <c:pt idx="217">
                  <c:v>21692.94813111132</c:v>
                </c:pt>
                <c:pt idx="218">
                  <c:v>21692.868646411604</c:v>
                </c:pt>
                <c:pt idx="219">
                  <c:v>21692.94813111132</c:v>
                </c:pt>
                <c:pt idx="220">
                  <c:v>21734.997950713605</c:v>
                </c:pt>
                <c:pt idx="221">
                  <c:v>21735.077435413325</c:v>
                </c:pt>
                <c:pt idx="222">
                  <c:v>21739.834378194297</c:v>
                </c:pt>
                <c:pt idx="223">
                  <c:v>21739.913862894013</c:v>
                </c:pt>
                <c:pt idx="224">
                  <c:v>21734.997950713605</c:v>
                </c:pt>
                <c:pt idx="225">
                  <c:v>21735.077435413325</c:v>
                </c:pt>
                <c:pt idx="226">
                  <c:v>21739.834378194297</c:v>
                </c:pt>
                <c:pt idx="227">
                  <c:v>21739.913862894013</c:v>
                </c:pt>
                <c:pt idx="228">
                  <c:v>21692.868646411604</c:v>
                </c:pt>
                <c:pt idx="229">
                  <c:v>21692.94813111132</c:v>
                </c:pt>
                <c:pt idx="230">
                  <c:v>21781.963682496298</c:v>
                </c:pt>
                <c:pt idx="231">
                  <c:v>21782.043167196014</c:v>
                </c:pt>
                <c:pt idx="232">
                  <c:v>21781.963682496298</c:v>
                </c:pt>
                <c:pt idx="233">
                  <c:v>21782.043167196014</c:v>
                </c:pt>
                <c:pt idx="234">
                  <c:v>21734.997950713605</c:v>
                </c:pt>
                <c:pt idx="235">
                  <c:v>21735.077435413325</c:v>
                </c:pt>
                <c:pt idx="236">
                  <c:v>21739.834378194297</c:v>
                </c:pt>
                <c:pt idx="237">
                  <c:v>21739.913862894013</c:v>
                </c:pt>
                <c:pt idx="238">
                  <c:v>21781.963682496298</c:v>
                </c:pt>
                <c:pt idx="239">
                  <c:v>21782.043167196014</c:v>
                </c:pt>
                <c:pt idx="240">
                  <c:v>21836.755961457471</c:v>
                </c:pt>
                <c:pt idx="241">
                  <c:v>21836.835446157187</c:v>
                </c:pt>
                <c:pt idx="242">
                  <c:v>21836.755961457471</c:v>
                </c:pt>
                <c:pt idx="243">
                  <c:v>21836.835446157187</c:v>
                </c:pt>
                <c:pt idx="244">
                  <c:v>21883.721693240161</c:v>
                </c:pt>
                <c:pt idx="245">
                  <c:v>21883.801177939884</c:v>
                </c:pt>
                <c:pt idx="246">
                  <c:v>21883.721693240161</c:v>
                </c:pt>
                <c:pt idx="247">
                  <c:v>21883.801177939884</c:v>
                </c:pt>
                <c:pt idx="248">
                  <c:v>21836.755961457471</c:v>
                </c:pt>
                <c:pt idx="249">
                  <c:v>21836.835446157187</c:v>
                </c:pt>
                <c:pt idx="250">
                  <c:v>21883.721693240161</c:v>
                </c:pt>
                <c:pt idx="251">
                  <c:v>21883.801177939884</c:v>
                </c:pt>
                <c:pt idx="252">
                  <c:v>22001.195501769049</c:v>
                </c:pt>
                <c:pt idx="253">
                  <c:v>22001.274986468768</c:v>
                </c:pt>
                <c:pt idx="254">
                  <c:v>22006.020665043223</c:v>
                </c:pt>
                <c:pt idx="255">
                  <c:v>22006.100149742953</c:v>
                </c:pt>
                <c:pt idx="256">
                  <c:v>22001.195501769049</c:v>
                </c:pt>
                <c:pt idx="257">
                  <c:v>22001.274986468768</c:v>
                </c:pt>
                <c:pt idx="258">
                  <c:v>22006.020665043223</c:v>
                </c:pt>
                <c:pt idx="259">
                  <c:v>22006.100149742953</c:v>
                </c:pt>
                <c:pt idx="260">
                  <c:v>22048.161233551746</c:v>
                </c:pt>
                <c:pt idx="261">
                  <c:v>22048.240718251458</c:v>
                </c:pt>
                <c:pt idx="262">
                  <c:v>22052.98639682592</c:v>
                </c:pt>
                <c:pt idx="263">
                  <c:v>22053.065881525643</c:v>
                </c:pt>
                <c:pt idx="264">
                  <c:v>22048.161233551746</c:v>
                </c:pt>
                <c:pt idx="265">
                  <c:v>22048.240718251458</c:v>
                </c:pt>
                <c:pt idx="266">
                  <c:v>22001.195501769049</c:v>
                </c:pt>
                <c:pt idx="267">
                  <c:v>22001.274986468768</c:v>
                </c:pt>
                <c:pt idx="268">
                  <c:v>22052.98639682592</c:v>
                </c:pt>
                <c:pt idx="269">
                  <c:v>22053.065881525643</c:v>
                </c:pt>
                <c:pt idx="270">
                  <c:v>22006.020665043223</c:v>
                </c:pt>
                <c:pt idx="271">
                  <c:v>22006.100149742953</c:v>
                </c:pt>
                <c:pt idx="272">
                  <c:v>22048.161233551746</c:v>
                </c:pt>
                <c:pt idx="273">
                  <c:v>22048.240718251458</c:v>
                </c:pt>
                <c:pt idx="274">
                  <c:v>22052.98639682592</c:v>
                </c:pt>
                <c:pt idx="275">
                  <c:v>22053.065881525643</c:v>
                </c:pt>
                <c:pt idx="276">
                  <c:v>22188.143562683108</c:v>
                </c:pt>
                <c:pt idx="277">
                  <c:v>22188.223047382831</c:v>
                </c:pt>
                <c:pt idx="278">
                  <c:v>22188.143562683108</c:v>
                </c:pt>
                <c:pt idx="279">
                  <c:v>22188.223047382831</c:v>
                </c:pt>
                <c:pt idx="280">
                  <c:v>22222.27430154361</c:v>
                </c:pt>
                <c:pt idx="281">
                  <c:v>22222.353786243326</c:v>
                </c:pt>
                <c:pt idx="282">
                  <c:v>22222.27430154361</c:v>
                </c:pt>
                <c:pt idx="283">
                  <c:v>22222.353786243326</c:v>
                </c:pt>
                <c:pt idx="284">
                  <c:v>22188.143562683108</c:v>
                </c:pt>
                <c:pt idx="285">
                  <c:v>22188.223047382831</c:v>
                </c:pt>
                <c:pt idx="286">
                  <c:v>22269.240033326289</c:v>
                </c:pt>
                <c:pt idx="287">
                  <c:v>22269.319518026012</c:v>
                </c:pt>
                <c:pt idx="288">
                  <c:v>22235.109294465798</c:v>
                </c:pt>
                <c:pt idx="289">
                  <c:v>22235.18877916551</c:v>
                </c:pt>
                <c:pt idx="290">
                  <c:v>22250.780818051775</c:v>
                </c:pt>
                <c:pt idx="291">
                  <c:v>22250.860302751498</c:v>
                </c:pt>
                <c:pt idx="292">
                  <c:v>22250.780818051775</c:v>
                </c:pt>
                <c:pt idx="293">
                  <c:v>22250.860302751498</c:v>
                </c:pt>
                <c:pt idx="294">
                  <c:v>22269.240033326289</c:v>
                </c:pt>
                <c:pt idx="295">
                  <c:v>22269.319518026012</c:v>
                </c:pt>
                <c:pt idx="296">
                  <c:v>22235.109294465798</c:v>
                </c:pt>
                <c:pt idx="297">
                  <c:v>22235.18877916551</c:v>
                </c:pt>
                <c:pt idx="298">
                  <c:v>22222.27430154361</c:v>
                </c:pt>
                <c:pt idx="299">
                  <c:v>22222.353786243326</c:v>
                </c:pt>
                <c:pt idx="300">
                  <c:v>22250.780818051775</c:v>
                </c:pt>
                <c:pt idx="301">
                  <c:v>22250.860302751498</c:v>
                </c:pt>
                <c:pt idx="302">
                  <c:v>22269.240033326289</c:v>
                </c:pt>
                <c:pt idx="303">
                  <c:v>22269.319518026012</c:v>
                </c:pt>
                <c:pt idx="304">
                  <c:v>22297.746549834468</c:v>
                </c:pt>
                <c:pt idx="305">
                  <c:v>22297.826034534191</c:v>
                </c:pt>
                <c:pt idx="306">
                  <c:v>22235.109294465798</c:v>
                </c:pt>
                <c:pt idx="307">
                  <c:v>22235.18877916551</c:v>
                </c:pt>
                <c:pt idx="308">
                  <c:v>22297.746549834468</c:v>
                </c:pt>
                <c:pt idx="309">
                  <c:v>22297.826034534191</c:v>
                </c:pt>
                <c:pt idx="310">
                  <c:v>22352.583102994689</c:v>
                </c:pt>
                <c:pt idx="311">
                  <c:v>22352.662587694409</c:v>
                </c:pt>
                <c:pt idx="312">
                  <c:v>22297.746549834468</c:v>
                </c:pt>
                <c:pt idx="313">
                  <c:v>22297.826034534191</c:v>
                </c:pt>
                <c:pt idx="314">
                  <c:v>22352.583102994689</c:v>
                </c:pt>
                <c:pt idx="315">
                  <c:v>22352.662587694409</c:v>
                </c:pt>
                <c:pt idx="316">
                  <c:v>22399.548834777379</c:v>
                </c:pt>
                <c:pt idx="317">
                  <c:v>22399.628319477102</c:v>
                </c:pt>
                <c:pt idx="318">
                  <c:v>22399.548834777379</c:v>
                </c:pt>
                <c:pt idx="319">
                  <c:v>22399.628319477102</c:v>
                </c:pt>
                <c:pt idx="320">
                  <c:v>22352.583102994689</c:v>
                </c:pt>
                <c:pt idx="321">
                  <c:v>22352.662587694409</c:v>
                </c:pt>
                <c:pt idx="322">
                  <c:v>22399.548834777379</c:v>
                </c:pt>
                <c:pt idx="323">
                  <c:v>22399.628319477102</c:v>
                </c:pt>
                <c:pt idx="324">
                  <c:v>22488.47185259905</c:v>
                </c:pt>
                <c:pt idx="325">
                  <c:v>22488.55133729877</c:v>
                </c:pt>
                <c:pt idx="326">
                  <c:v>22488.47185259905</c:v>
                </c:pt>
                <c:pt idx="327">
                  <c:v>22488.55133729877</c:v>
                </c:pt>
                <c:pt idx="328">
                  <c:v>22535.437584381743</c:v>
                </c:pt>
                <c:pt idx="329">
                  <c:v>22535.517069081459</c:v>
                </c:pt>
                <c:pt idx="330">
                  <c:v>22535.437584381743</c:v>
                </c:pt>
                <c:pt idx="331">
                  <c:v>22535.517069081459</c:v>
                </c:pt>
                <c:pt idx="332">
                  <c:v>22488.47185259905</c:v>
                </c:pt>
                <c:pt idx="333">
                  <c:v>22488.55133729877</c:v>
                </c:pt>
                <c:pt idx="334">
                  <c:v>22535.437584381743</c:v>
                </c:pt>
                <c:pt idx="335">
                  <c:v>22535.517069081459</c:v>
                </c:pt>
                <c:pt idx="336">
                  <c:v>22654.598982400217</c:v>
                </c:pt>
                <c:pt idx="337">
                  <c:v>22654.678467099937</c:v>
                </c:pt>
                <c:pt idx="338">
                  <c:v>22654.598982400217</c:v>
                </c:pt>
                <c:pt idx="339">
                  <c:v>22654.678467099937</c:v>
                </c:pt>
                <c:pt idx="340">
                  <c:v>22701.564714182903</c:v>
                </c:pt>
                <c:pt idx="341">
                  <c:v>22701.644198882623</c:v>
                </c:pt>
                <c:pt idx="342">
                  <c:v>22701.564714182903</c:v>
                </c:pt>
                <c:pt idx="343">
                  <c:v>22701.644198882623</c:v>
                </c:pt>
                <c:pt idx="344">
                  <c:v>22654.598982400217</c:v>
                </c:pt>
                <c:pt idx="345">
                  <c:v>22654.678467099937</c:v>
                </c:pt>
                <c:pt idx="346">
                  <c:v>22701.564714182903</c:v>
                </c:pt>
                <c:pt idx="347">
                  <c:v>22701.644198882623</c:v>
                </c:pt>
                <c:pt idx="348">
                  <c:v>22839.859453824687</c:v>
                </c:pt>
                <c:pt idx="349">
                  <c:v>22839.938938524407</c:v>
                </c:pt>
                <c:pt idx="350">
                  <c:v>22819.038522711795</c:v>
                </c:pt>
                <c:pt idx="351">
                  <c:v>22819.118007411515</c:v>
                </c:pt>
                <c:pt idx="352">
                  <c:v>22839.859453824687</c:v>
                </c:pt>
                <c:pt idx="353">
                  <c:v>22839.938938524407</c:v>
                </c:pt>
                <c:pt idx="354">
                  <c:v>22870.852618900597</c:v>
                </c:pt>
                <c:pt idx="355">
                  <c:v>22870.932103600313</c:v>
                </c:pt>
                <c:pt idx="356">
                  <c:v>22819.038522711795</c:v>
                </c:pt>
                <c:pt idx="357">
                  <c:v>22819.118007411515</c:v>
                </c:pt>
                <c:pt idx="358">
                  <c:v>22886.825185607373</c:v>
                </c:pt>
                <c:pt idx="359">
                  <c:v>22886.904670307096</c:v>
                </c:pt>
                <c:pt idx="360">
                  <c:v>22870.852618900597</c:v>
                </c:pt>
                <c:pt idx="361">
                  <c:v>22870.932103600313</c:v>
                </c:pt>
                <c:pt idx="362">
                  <c:v>22886.825185607373</c:v>
                </c:pt>
                <c:pt idx="363">
                  <c:v>22886.904670307096</c:v>
                </c:pt>
                <c:pt idx="364">
                  <c:v>22839.859453824687</c:v>
                </c:pt>
                <c:pt idx="365">
                  <c:v>22839.938938524407</c:v>
                </c:pt>
                <c:pt idx="366">
                  <c:v>22866.004254494484</c:v>
                </c:pt>
                <c:pt idx="367">
                  <c:v>22866.083739194204</c:v>
                </c:pt>
                <c:pt idx="368">
                  <c:v>22866.004254494484</c:v>
                </c:pt>
                <c:pt idx="369">
                  <c:v>22866.083739194204</c:v>
                </c:pt>
                <c:pt idx="370">
                  <c:v>22819.038522711795</c:v>
                </c:pt>
                <c:pt idx="371">
                  <c:v>22819.118007411515</c:v>
                </c:pt>
                <c:pt idx="372">
                  <c:v>22917.818350683287</c:v>
                </c:pt>
                <c:pt idx="373">
                  <c:v>22917.897835383006</c:v>
                </c:pt>
                <c:pt idx="374">
                  <c:v>22917.818350683287</c:v>
                </c:pt>
                <c:pt idx="375">
                  <c:v>22917.897835383006</c:v>
                </c:pt>
                <c:pt idx="376">
                  <c:v>22899.359135408762</c:v>
                </c:pt>
                <c:pt idx="377">
                  <c:v>22899.438620108482</c:v>
                </c:pt>
                <c:pt idx="378">
                  <c:v>22870.852618900597</c:v>
                </c:pt>
                <c:pt idx="379">
                  <c:v>22870.932103600313</c:v>
                </c:pt>
                <c:pt idx="380">
                  <c:v>22886.825185607373</c:v>
                </c:pt>
                <c:pt idx="381">
                  <c:v>22886.904670307096</c:v>
                </c:pt>
                <c:pt idx="382">
                  <c:v>22899.359135408762</c:v>
                </c:pt>
                <c:pt idx="383">
                  <c:v>22899.438620108482</c:v>
                </c:pt>
                <c:pt idx="384">
                  <c:v>22866.004254494484</c:v>
                </c:pt>
                <c:pt idx="385">
                  <c:v>22866.083739194204</c:v>
                </c:pt>
                <c:pt idx="386">
                  <c:v>22917.818350683287</c:v>
                </c:pt>
                <c:pt idx="387">
                  <c:v>22917.897835383006</c:v>
                </c:pt>
                <c:pt idx="388">
                  <c:v>22946.324867191455</c:v>
                </c:pt>
                <c:pt idx="389">
                  <c:v>22946.404351891175</c:v>
                </c:pt>
                <c:pt idx="390">
                  <c:v>22946.324867191455</c:v>
                </c:pt>
                <c:pt idx="391">
                  <c:v>22946.404351891175</c:v>
                </c:pt>
                <c:pt idx="392">
                  <c:v>22899.359135408762</c:v>
                </c:pt>
                <c:pt idx="393">
                  <c:v>22899.438620108482</c:v>
                </c:pt>
                <c:pt idx="394">
                  <c:v>22946.324867191455</c:v>
                </c:pt>
                <c:pt idx="395">
                  <c:v>22946.404351891175</c:v>
                </c:pt>
                <c:pt idx="396">
                  <c:v>23035.292159212178</c:v>
                </c:pt>
                <c:pt idx="397">
                  <c:v>23035.371643911887</c:v>
                </c:pt>
                <c:pt idx="398">
                  <c:v>23035.292159212178</c:v>
                </c:pt>
                <c:pt idx="399">
                  <c:v>23035.371643911887</c:v>
                </c:pt>
                <c:pt idx="400">
                  <c:v>23082.257890994864</c:v>
                </c:pt>
                <c:pt idx="401">
                  <c:v>23082.337375694584</c:v>
                </c:pt>
                <c:pt idx="402">
                  <c:v>23082.257890994864</c:v>
                </c:pt>
                <c:pt idx="403">
                  <c:v>23082.337375694584</c:v>
                </c:pt>
                <c:pt idx="404">
                  <c:v>23035.292159212178</c:v>
                </c:pt>
                <c:pt idx="405">
                  <c:v>23035.371643911887</c:v>
                </c:pt>
                <c:pt idx="406">
                  <c:v>23063.798675720351</c:v>
                </c:pt>
                <c:pt idx="407">
                  <c:v>23063.878160420063</c:v>
                </c:pt>
                <c:pt idx="408">
                  <c:v>23063.798675720351</c:v>
                </c:pt>
                <c:pt idx="409">
                  <c:v>23063.878160420063</c:v>
                </c:pt>
                <c:pt idx="410">
                  <c:v>23082.257890994864</c:v>
                </c:pt>
                <c:pt idx="411">
                  <c:v>23082.337375694584</c:v>
                </c:pt>
                <c:pt idx="412">
                  <c:v>23110.764407503037</c:v>
                </c:pt>
                <c:pt idx="413">
                  <c:v>23110.843892202756</c:v>
                </c:pt>
                <c:pt idx="414">
                  <c:v>23137.050169956034</c:v>
                </c:pt>
                <c:pt idx="415">
                  <c:v>23137.129654655761</c:v>
                </c:pt>
                <c:pt idx="416">
                  <c:v>23110.764407503037</c:v>
                </c:pt>
                <c:pt idx="417">
                  <c:v>23110.843892202756</c:v>
                </c:pt>
                <c:pt idx="418">
                  <c:v>23137.050169956034</c:v>
                </c:pt>
                <c:pt idx="419">
                  <c:v>23137.129654655761</c:v>
                </c:pt>
                <c:pt idx="420">
                  <c:v>23063.798675720351</c:v>
                </c:pt>
                <c:pt idx="421">
                  <c:v>23063.878160420063</c:v>
                </c:pt>
                <c:pt idx="422">
                  <c:v>23110.764407503037</c:v>
                </c:pt>
                <c:pt idx="423">
                  <c:v>23110.843892202756</c:v>
                </c:pt>
                <c:pt idx="424">
                  <c:v>23137.050169956034</c:v>
                </c:pt>
                <c:pt idx="425">
                  <c:v>23137.129654655761</c:v>
                </c:pt>
                <c:pt idx="426">
                  <c:v>23184.01590173872</c:v>
                </c:pt>
                <c:pt idx="427">
                  <c:v>23184.095386438446</c:v>
                </c:pt>
                <c:pt idx="428">
                  <c:v>23184.01590173872</c:v>
                </c:pt>
                <c:pt idx="429">
                  <c:v>23184.095386438446</c:v>
                </c:pt>
                <c:pt idx="430">
                  <c:v>23184.01590173872</c:v>
                </c:pt>
                <c:pt idx="431">
                  <c:v>23184.095386438446</c:v>
                </c:pt>
                <c:pt idx="432">
                  <c:v>23301.489710267619</c:v>
                </c:pt>
                <c:pt idx="433">
                  <c:v>23301.569194967331</c:v>
                </c:pt>
                <c:pt idx="434">
                  <c:v>23306.314873541796</c:v>
                </c:pt>
                <c:pt idx="435">
                  <c:v>23306.394358241509</c:v>
                </c:pt>
                <c:pt idx="436">
                  <c:v>23301.489710267619</c:v>
                </c:pt>
                <c:pt idx="437">
                  <c:v>23301.569194967331</c:v>
                </c:pt>
                <c:pt idx="438">
                  <c:v>23306.314873541796</c:v>
                </c:pt>
                <c:pt idx="439">
                  <c:v>23306.394358241509</c:v>
                </c:pt>
                <c:pt idx="440">
                  <c:v>23348.455442050305</c:v>
                </c:pt>
                <c:pt idx="441">
                  <c:v>23348.534926750024</c:v>
                </c:pt>
                <c:pt idx="442">
                  <c:v>23353.280605324489</c:v>
                </c:pt>
                <c:pt idx="443">
                  <c:v>23353.360090024202</c:v>
                </c:pt>
                <c:pt idx="444">
                  <c:v>23348.455442050305</c:v>
                </c:pt>
                <c:pt idx="445">
                  <c:v>23348.534926750024</c:v>
                </c:pt>
                <c:pt idx="446">
                  <c:v>23353.280605324489</c:v>
                </c:pt>
                <c:pt idx="447">
                  <c:v>23353.360090024202</c:v>
                </c:pt>
                <c:pt idx="448">
                  <c:v>23301.489710267619</c:v>
                </c:pt>
                <c:pt idx="449">
                  <c:v>23301.569194967331</c:v>
                </c:pt>
                <c:pt idx="450">
                  <c:v>23306.314873541796</c:v>
                </c:pt>
                <c:pt idx="451">
                  <c:v>23306.394358241509</c:v>
                </c:pt>
                <c:pt idx="452">
                  <c:v>23348.455442050305</c:v>
                </c:pt>
                <c:pt idx="453">
                  <c:v>23348.534926750024</c:v>
                </c:pt>
                <c:pt idx="454">
                  <c:v>23353.280605324489</c:v>
                </c:pt>
                <c:pt idx="455">
                  <c:v>23353.360090024202</c:v>
                </c:pt>
                <c:pt idx="456">
                  <c:v>23488.437771181671</c:v>
                </c:pt>
                <c:pt idx="457">
                  <c:v>23488.517255881394</c:v>
                </c:pt>
                <c:pt idx="458">
                  <c:v>23488.437771181671</c:v>
                </c:pt>
                <c:pt idx="459">
                  <c:v>23488.517255881394</c:v>
                </c:pt>
                <c:pt idx="460">
                  <c:v>23535.403502964364</c:v>
                </c:pt>
                <c:pt idx="461">
                  <c:v>23535.482987664083</c:v>
                </c:pt>
                <c:pt idx="462">
                  <c:v>23535.403502964364</c:v>
                </c:pt>
                <c:pt idx="463">
                  <c:v>23535.482987664083</c:v>
                </c:pt>
                <c:pt idx="464">
                  <c:v>23488.437771181671</c:v>
                </c:pt>
                <c:pt idx="465">
                  <c:v>23488.517255881394</c:v>
                </c:pt>
                <c:pt idx="466">
                  <c:v>23551.075026550348</c:v>
                </c:pt>
                <c:pt idx="467">
                  <c:v>23551.154511250057</c:v>
                </c:pt>
                <c:pt idx="468">
                  <c:v>23551.075026550348</c:v>
                </c:pt>
                <c:pt idx="469">
                  <c:v>23551.154511250057</c:v>
                </c:pt>
                <c:pt idx="470">
                  <c:v>23535.403502964364</c:v>
                </c:pt>
                <c:pt idx="471">
                  <c:v>23535.482987664083</c:v>
                </c:pt>
                <c:pt idx="472">
                  <c:v>23598.040758333042</c:v>
                </c:pt>
                <c:pt idx="473">
                  <c:v>23598.120243032754</c:v>
                </c:pt>
                <c:pt idx="474">
                  <c:v>23598.040758333042</c:v>
                </c:pt>
                <c:pt idx="475">
                  <c:v>23598.120243032754</c:v>
                </c:pt>
                <c:pt idx="476">
                  <c:v>23551.075026550348</c:v>
                </c:pt>
                <c:pt idx="477">
                  <c:v>23551.154511250057</c:v>
                </c:pt>
                <c:pt idx="478">
                  <c:v>23598.040758333042</c:v>
                </c:pt>
                <c:pt idx="479">
                  <c:v>23598.120243032754</c:v>
                </c:pt>
                <c:pt idx="480">
                  <c:v>23652.877311493248</c:v>
                </c:pt>
                <c:pt idx="481">
                  <c:v>23652.956796192968</c:v>
                </c:pt>
                <c:pt idx="482">
                  <c:v>23652.877311493248</c:v>
                </c:pt>
                <c:pt idx="483">
                  <c:v>23652.956796192968</c:v>
                </c:pt>
                <c:pt idx="484">
                  <c:v>23699.843043275949</c:v>
                </c:pt>
                <c:pt idx="485">
                  <c:v>23699.922527975665</c:v>
                </c:pt>
                <c:pt idx="486">
                  <c:v>23699.843043275949</c:v>
                </c:pt>
                <c:pt idx="487">
                  <c:v>23699.922527975665</c:v>
                </c:pt>
                <c:pt idx="488">
                  <c:v>23652.877311493248</c:v>
                </c:pt>
                <c:pt idx="489">
                  <c:v>23652.956796192968</c:v>
                </c:pt>
                <c:pt idx="490">
                  <c:v>23699.843043275949</c:v>
                </c:pt>
                <c:pt idx="491">
                  <c:v>23699.922527975665</c:v>
                </c:pt>
                <c:pt idx="492">
                  <c:v>23954.89319089878</c:v>
                </c:pt>
                <c:pt idx="493">
                  <c:v>23954.972675598496</c:v>
                </c:pt>
                <c:pt idx="494">
                  <c:v>23954.89319089878</c:v>
                </c:pt>
                <c:pt idx="495">
                  <c:v>23954.972675598496</c:v>
                </c:pt>
                <c:pt idx="496">
                  <c:v>24001.858922681473</c:v>
                </c:pt>
                <c:pt idx="497">
                  <c:v>24001.938407381185</c:v>
                </c:pt>
                <c:pt idx="498">
                  <c:v>24001.858922681473</c:v>
                </c:pt>
                <c:pt idx="499">
                  <c:v>24001.938407381185</c:v>
                </c:pt>
                <c:pt idx="500">
                  <c:v>23954.89319089878</c:v>
                </c:pt>
                <c:pt idx="501">
                  <c:v>23954.972675598496</c:v>
                </c:pt>
                <c:pt idx="502">
                  <c:v>24001.858922681473</c:v>
                </c:pt>
                <c:pt idx="503">
                  <c:v>24001.938407381185</c:v>
                </c:pt>
                <c:pt idx="504">
                  <c:v>24119.332731210365</c:v>
                </c:pt>
                <c:pt idx="505">
                  <c:v>24119.412215910081</c:v>
                </c:pt>
                <c:pt idx="506">
                  <c:v>24119.332731210365</c:v>
                </c:pt>
                <c:pt idx="507">
                  <c:v>24119.412215910081</c:v>
                </c:pt>
                <c:pt idx="508">
                  <c:v>24166.298462993047</c:v>
                </c:pt>
                <c:pt idx="509">
                  <c:v>24166.377947692774</c:v>
                </c:pt>
                <c:pt idx="510">
                  <c:v>24166.298462993047</c:v>
                </c:pt>
                <c:pt idx="511">
                  <c:v>24166.377947692774</c:v>
                </c:pt>
                <c:pt idx="512">
                  <c:v>24199.653343907328</c:v>
                </c:pt>
                <c:pt idx="513">
                  <c:v>24199.732828607051</c:v>
                </c:pt>
                <c:pt idx="514">
                  <c:v>24119.332731210365</c:v>
                </c:pt>
                <c:pt idx="515">
                  <c:v>24119.412215910081</c:v>
                </c:pt>
                <c:pt idx="516">
                  <c:v>24199.653343907328</c:v>
                </c:pt>
                <c:pt idx="517">
                  <c:v>24199.732828607051</c:v>
                </c:pt>
                <c:pt idx="518">
                  <c:v>24166.298462993047</c:v>
                </c:pt>
                <c:pt idx="519">
                  <c:v>24166.377947692774</c:v>
                </c:pt>
                <c:pt idx="520">
                  <c:v>24199.653343907328</c:v>
                </c:pt>
                <c:pt idx="521">
                  <c:v>24199.732828607051</c:v>
                </c:pt>
                <c:pt idx="522">
                  <c:v>24246.619075690025</c:v>
                </c:pt>
                <c:pt idx="523">
                  <c:v>24246.698560389734</c:v>
                </c:pt>
                <c:pt idx="524">
                  <c:v>24246.619075690025</c:v>
                </c:pt>
                <c:pt idx="525">
                  <c:v>24246.698560389734</c:v>
                </c:pt>
                <c:pt idx="526">
                  <c:v>24246.619075690025</c:v>
                </c:pt>
                <c:pt idx="527">
                  <c:v>24246.698560389734</c:v>
                </c:pt>
                <c:pt idx="528">
                  <c:v>24364.09288421891</c:v>
                </c:pt>
                <c:pt idx="529">
                  <c:v>24364.172368918622</c:v>
                </c:pt>
                <c:pt idx="530">
                  <c:v>24364.09288421891</c:v>
                </c:pt>
                <c:pt idx="531">
                  <c:v>24364.172368918622</c:v>
                </c:pt>
                <c:pt idx="532">
                  <c:v>24411.058616001599</c:v>
                </c:pt>
                <c:pt idx="533">
                  <c:v>24411.138100701319</c:v>
                </c:pt>
                <c:pt idx="534">
                  <c:v>24411.058616001599</c:v>
                </c:pt>
                <c:pt idx="535">
                  <c:v>24411.138100701319</c:v>
                </c:pt>
                <c:pt idx="536">
                  <c:v>24364.09288421891</c:v>
                </c:pt>
                <c:pt idx="537">
                  <c:v>24364.172368918622</c:v>
                </c:pt>
                <c:pt idx="538">
                  <c:v>24411.058616001599</c:v>
                </c:pt>
                <c:pt idx="539">
                  <c:v>24411.138100701319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55-4A1F-8654-3CAD911A0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089944"/>
        <c:axId val="3384183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855-4A1F-8654-3CAD911A0FC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235169567.74268693</c:v>
                      </c:pt>
                      <c:pt idx="1">
                        <c:v>235170672.66596216</c:v>
                      </c:pt>
                      <c:pt idx="2">
                        <c:v>235169567.74268693</c:v>
                      </c:pt>
                      <c:pt idx="3">
                        <c:v>235170672.66596216</c:v>
                      </c:pt>
                      <c:pt idx="4">
                        <c:v>235704909.97563601</c:v>
                      </c:pt>
                      <c:pt idx="5">
                        <c:v>235706014.8989113</c:v>
                      </c:pt>
                      <c:pt idx="6">
                        <c:v>235169567.74268693</c:v>
                      </c:pt>
                      <c:pt idx="7">
                        <c:v>235170672.66596216</c:v>
                      </c:pt>
                      <c:pt idx="8">
                        <c:v>235704909.97563601</c:v>
                      </c:pt>
                      <c:pt idx="9">
                        <c:v>235706014.8989113</c:v>
                      </c:pt>
                      <c:pt idx="10">
                        <c:v>235704909.97563601</c:v>
                      </c:pt>
                      <c:pt idx="11">
                        <c:v>235706014.8989113</c:v>
                      </c:pt>
                      <c:pt idx="12">
                        <c:v>238366620.37485951</c:v>
                      </c:pt>
                      <c:pt idx="13">
                        <c:v>238367725.29813471</c:v>
                      </c:pt>
                      <c:pt idx="14">
                        <c:v>238366620.37485951</c:v>
                      </c:pt>
                      <c:pt idx="15">
                        <c:v>238367725.29813471</c:v>
                      </c:pt>
                      <c:pt idx="16">
                        <c:v>238901962.60780856</c:v>
                      </c:pt>
                      <c:pt idx="17">
                        <c:v>238903067.53108379</c:v>
                      </c:pt>
                      <c:pt idx="18">
                        <c:v>238366620.37485951</c:v>
                      </c:pt>
                      <c:pt idx="19">
                        <c:v>238367725.29813471</c:v>
                      </c:pt>
                      <c:pt idx="20">
                        <c:v>238901962.60780856</c:v>
                      </c:pt>
                      <c:pt idx="21">
                        <c:v>238903067.53108379</c:v>
                      </c:pt>
                      <c:pt idx="22">
                        <c:v>238901962.60780856</c:v>
                      </c:pt>
                      <c:pt idx="23">
                        <c:v>238903067.53108379</c:v>
                      </c:pt>
                      <c:pt idx="24">
                        <c:v>242611227.97898087</c:v>
                      </c:pt>
                      <c:pt idx="25">
                        <c:v>242612332.90225607</c:v>
                      </c:pt>
                      <c:pt idx="26">
                        <c:v>242611227.97898087</c:v>
                      </c:pt>
                      <c:pt idx="27">
                        <c:v>242612332.90225607</c:v>
                      </c:pt>
                      <c:pt idx="28">
                        <c:v>242972131.25133184</c:v>
                      </c:pt>
                      <c:pt idx="29">
                        <c:v>242973236.1746071</c:v>
                      </c:pt>
                      <c:pt idx="30">
                        <c:v>242972131.25133184</c:v>
                      </c:pt>
                      <c:pt idx="31">
                        <c:v>242973236.1746071</c:v>
                      </c:pt>
                      <c:pt idx="32">
                        <c:v>243146570.21192995</c:v>
                      </c:pt>
                      <c:pt idx="33">
                        <c:v>243147675.13520518</c:v>
                      </c:pt>
                      <c:pt idx="34">
                        <c:v>242611227.97898087</c:v>
                      </c:pt>
                      <c:pt idx="35">
                        <c:v>242612332.90225607</c:v>
                      </c:pt>
                      <c:pt idx="36">
                        <c:v>243146570.21192995</c:v>
                      </c:pt>
                      <c:pt idx="37">
                        <c:v>243147675.13520518</c:v>
                      </c:pt>
                      <c:pt idx="38">
                        <c:v>242972131.25133184</c:v>
                      </c:pt>
                      <c:pt idx="39">
                        <c:v>242973236.1746071</c:v>
                      </c:pt>
                      <c:pt idx="40">
                        <c:v>243146570.21192995</c:v>
                      </c:pt>
                      <c:pt idx="41">
                        <c:v>243147675.13520518</c:v>
                      </c:pt>
                      <c:pt idx="42">
                        <c:v>243507473.48428088</c:v>
                      </c:pt>
                      <c:pt idx="43">
                        <c:v>243508578.40755606</c:v>
                      </c:pt>
                      <c:pt idx="44">
                        <c:v>243507473.48428088</c:v>
                      </c:pt>
                      <c:pt idx="45">
                        <c:v>243508578.40755606</c:v>
                      </c:pt>
                      <c:pt idx="46">
                        <c:v>243507473.48428088</c:v>
                      </c:pt>
                      <c:pt idx="47">
                        <c:v>243508578.40755606</c:v>
                      </c:pt>
                      <c:pt idx="48">
                        <c:v>244947900.46284476</c:v>
                      </c:pt>
                      <c:pt idx="49">
                        <c:v>244949005.38611999</c:v>
                      </c:pt>
                      <c:pt idx="50">
                        <c:v>244947900.46284476</c:v>
                      </c:pt>
                      <c:pt idx="51">
                        <c:v>244949005.38611999</c:v>
                      </c:pt>
                      <c:pt idx="52">
                        <c:v>245483242.69579393</c:v>
                      </c:pt>
                      <c:pt idx="53">
                        <c:v>245484347.6190691</c:v>
                      </c:pt>
                      <c:pt idx="54">
                        <c:v>244947900.46284476</c:v>
                      </c:pt>
                      <c:pt idx="55">
                        <c:v>244949005.38611999</c:v>
                      </c:pt>
                      <c:pt idx="56">
                        <c:v>245483242.69579393</c:v>
                      </c:pt>
                      <c:pt idx="57">
                        <c:v>245484347.6190691</c:v>
                      </c:pt>
                      <c:pt idx="58">
                        <c:v>245483242.69579393</c:v>
                      </c:pt>
                      <c:pt idx="59">
                        <c:v>245484347.6190691</c:v>
                      </c:pt>
                      <c:pt idx="60">
                        <c:v>246169183.88350439</c:v>
                      </c:pt>
                      <c:pt idx="61">
                        <c:v>246170288.80677962</c:v>
                      </c:pt>
                      <c:pt idx="62">
                        <c:v>246169183.88350439</c:v>
                      </c:pt>
                      <c:pt idx="63">
                        <c:v>246170288.80677962</c:v>
                      </c:pt>
                      <c:pt idx="64">
                        <c:v>246704526.11645356</c:v>
                      </c:pt>
                      <c:pt idx="65">
                        <c:v>246705631.03972864</c:v>
                      </c:pt>
                      <c:pt idx="66">
                        <c:v>246169183.88350439</c:v>
                      </c:pt>
                      <c:pt idx="67">
                        <c:v>246170288.80677962</c:v>
                      </c:pt>
                      <c:pt idx="68">
                        <c:v>246704526.11645356</c:v>
                      </c:pt>
                      <c:pt idx="69">
                        <c:v>246705631.03972864</c:v>
                      </c:pt>
                      <c:pt idx="70">
                        <c:v>246704526.11645356</c:v>
                      </c:pt>
                      <c:pt idx="71">
                        <c:v>246705631.03972864</c:v>
                      </c:pt>
                      <c:pt idx="72">
                        <c:v>248144953.09501734</c:v>
                      </c:pt>
                      <c:pt idx="73">
                        <c:v>248146058.01829255</c:v>
                      </c:pt>
                      <c:pt idx="74">
                        <c:v>248202668.4974477</c:v>
                      </c:pt>
                      <c:pt idx="75">
                        <c:v>248203773.4207229</c:v>
                      </c:pt>
                      <c:pt idx="76">
                        <c:v>248144953.09501734</c:v>
                      </c:pt>
                      <c:pt idx="77">
                        <c:v>248146058.01829255</c:v>
                      </c:pt>
                      <c:pt idx="78">
                        <c:v>248202668.4974477</c:v>
                      </c:pt>
                      <c:pt idx="79">
                        <c:v>248203773.4207229</c:v>
                      </c:pt>
                      <c:pt idx="80">
                        <c:v>248680295.32796642</c:v>
                      </c:pt>
                      <c:pt idx="81">
                        <c:v>248681400.25124165</c:v>
                      </c:pt>
                      <c:pt idx="82">
                        <c:v>248144953.09501734</c:v>
                      </c:pt>
                      <c:pt idx="83">
                        <c:v>248146058.01829255</c:v>
                      </c:pt>
                      <c:pt idx="84">
                        <c:v>248680295.32796642</c:v>
                      </c:pt>
                      <c:pt idx="85">
                        <c:v>248681400.25124165</c:v>
                      </c:pt>
                      <c:pt idx="86">
                        <c:v>248202668.4974477</c:v>
                      </c:pt>
                      <c:pt idx="87">
                        <c:v>248203773.4207229</c:v>
                      </c:pt>
                      <c:pt idx="88">
                        <c:v>248738010.73039681</c:v>
                      </c:pt>
                      <c:pt idx="89">
                        <c:v>248739115.65367195</c:v>
                      </c:pt>
                      <c:pt idx="90">
                        <c:v>248738010.73039681</c:v>
                      </c:pt>
                      <c:pt idx="91">
                        <c:v>248739115.65367195</c:v>
                      </c:pt>
                      <c:pt idx="92">
                        <c:v>248680295.32796642</c:v>
                      </c:pt>
                      <c:pt idx="93">
                        <c:v>248681400.25124165</c:v>
                      </c:pt>
                      <c:pt idx="94">
                        <c:v>248738010.73039681</c:v>
                      </c:pt>
                      <c:pt idx="95">
                        <c:v>248739115.65367195</c:v>
                      </c:pt>
                      <c:pt idx="96">
                        <c:v>250413791.48762581</c:v>
                      </c:pt>
                      <c:pt idx="97">
                        <c:v>250414896.41090104</c:v>
                      </c:pt>
                      <c:pt idx="98">
                        <c:v>250413791.48762581</c:v>
                      </c:pt>
                      <c:pt idx="99">
                        <c:v>250414896.41090104</c:v>
                      </c:pt>
                      <c:pt idx="100">
                        <c:v>250413791.48762581</c:v>
                      </c:pt>
                      <c:pt idx="101">
                        <c:v>250414896.41090104</c:v>
                      </c:pt>
                      <c:pt idx="102">
                        <c:v>250949133.72057495</c:v>
                      </c:pt>
                      <c:pt idx="103">
                        <c:v>250950238.64385018</c:v>
                      </c:pt>
                      <c:pt idx="104">
                        <c:v>250949133.72057495</c:v>
                      </c:pt>
                      <c:pt idx="105">
                        <c:v>250950238.64385018</c:v>
                      </c:pt>
                      <c:pt idx="106">
                        <c:v>251161986.05199882</c:v>
                      </c:pt>
                      <c:pt idx="107">
                        <c:v>251163090.97527409</c:v>
                      </c:pt>
                      <c:pt idx="108">
                        <c:v>251703352.64112392</c:v>
                      </c:pt>
                      <c:pt idx="109">
                        <c:v>251704457.56439912</c:v>
                      </c:pt>
                      <c:pt idx="110">
                        <c:v>251161986.05199882</c:v>
                      </c:pt>
                      <c:pt idx="111">
                        <c:v>251163090.97527409</c:v>
                      </c:pt>
                      <c:pt idx="112">
                        <c:v>251703352.64112392</c:v>
                      </c:pt>
                      <c:pt idx="113">
                        <c:v>251704457.56439912</c:v>
                      </c:pt>
                      <c:pt idx="114">
                        <c:v>250949133.72057495</c:v>
                      </c:pt>
                      <c:pt idx="115">
                        <c:v>250950238.64385018</c:v>
                      </c:pt>
                      <c:pt idx="116">
                        <c:v>251697328.28494799</c:v>
                      </c:pt>
                      <c:pt idx="117">
                        <c:v>251698433.20822313</c:v>
                      </c:pt>
                      <c:pt idx="118">
                        <c:v>252238694.87407309</c:v>
                      </c:pt>
                      <c:pt idx="119">
                        <c:v>252239799.79734829</c:v>
                      </c:pt>
                      <c:pt idx="120">
                        <c:v>251697328.28494799</c:v>
                      </c:pt>
                      <c:pt idx="121">
                        <c:v>251698433.20822313</c:v>
                      </c:pt>
                      <c:pt idx="122">
                        <c:v>251161986.05199882</c:v>
                      </c:pt>
                      <c:pt idx="123">
                        <c:v>251163090.97527409</c:v>
                      </c:pt>
                      <c:pt idx="124">
                        <c:v>251703352.64112392</c:v>
                      </c:pt>
                      <c:pt idx="125">
                        <c:v>251704457.56439912</c:v>
                      </c:pt>
                      <c:pt idx="126">
                        <c:v>252238694.87407309</c:v>
                      </c:pt>
                      <c:pt idx="127">
                        <c:v>252239799.79734829</c:v>
                      </c:pt>
                      <c:pt idx="128">
                        <c:v>251697328.28494799</c:v>
                      </c:pt>
                      <c:pt idx="129">
                        <c:v>251698433.20822313</c:v>
                      </c:pt>
                      <c:pt idx="130">
                        <c:v>252389560.69913876</c:v>
                      </c:pt>
                      <c:pt idx="131">
                        <c:v>252390665.6224139</c:v>
                      </c:pt>
                      <c:pt idx="132">
                        <c:v>252238694.87407309</c:v>
                      </c:pt>
                      <c:pt idx="133">
                        <c:v>252239799.79734829</c:v>
                      </c:pt>
                      <c:pt idx="134">
                        <c:v>252389560.69913876</c:v>
                      </c:pt>
                      <c:pt idx="135">
                        <c:v>252390665.6224139</c:v>
                      </c:pt>
                      <c:pt idx="136">
                        <c:v>252924902.93208781</c:v>
                      </c:pt>
                      <c:pt idx="137">
                        <c:v>252926007.85536301</c:v>
                      </c:pt>
                      <c:pt idx="138">
                        <c:v>252924902.93208781</c:v>
                      </c:pt>
                      <c:pt idx="139">
                        <c:v>252926007.85536301</c:v>
                      </c:pt>
                      <c:pt idx="140">
                        <c:v>252389560.69913876</c:v>
                      </c:pt>
                      <c:pt idx="141">
                        <c:v>252390665.6224139</c:v>
                      </c:pt>
                      <c:pt idx="142">
                        <c:v>252924902.93208781</c:v>
                      </c:pt>
                      <c:pt idx="143">
                        <c:v>252926007.85536301</c:v>
                      </c:pt>
                      <c:pt idx="144">
                        <c:v>254900405.27329648</c:v>
                      </c:pt>
                      <c:pt idx="145">
                        <c:v>254901510.19657168</c:v>
                      </c:pt>
                      <c:pt idx="146">
                        <c:v>254900405.27329648</c:v>
                      </c:pt>
                      <c:pt idx="147">
                        <c:v>254901510.19657168</c:v>
                      </c:pt>
                      <c:pt idx="148">
                        <c:v>254900405.27329648</c:v>
                      </c:pt>
                      <c:pt idx="149">
                        <c:v>254901510.19657168</c:v>
                      </c:pt>
                      <c:pt idx="150">
                        <c:v>255435747.50624561</c:v>
                      </c:pt>
                      <c:pt idx="151">
                        <c:v>255436852.42952079</c:v>
                      </c:pt>
                      <c:pt idx="152">
                        <c:v>255435747.50624561</c:v>
                      </c:pt>
                      <c:pt idx="153">
                        <c:v>255436852.42952079</c:v>
                      </c:pt>
                      <c:pt idx="154">
                        <c:v>255435747.50624561</c:v>
                      </c:pt>
                      <c:pt idx="155">
                        <c:v>255436852.42952079</c:v>
                      </c:pt>
                      <c:pt idx="156">
                        <c:v>256005232.00609264</c:v>
                      </c:pt>
                      <c:pt idx="157">
                        <c:v>256006336.92936781</c:v>
                      </c:pt>
                      <c:pt idx="158">
                        <c:v>256005232.00609264</c:v>
                      </c:pt>
                      <c:pt idx="159">
                        <c:v>256006336.92936781</c:v>
                      </c:pt>
                      <c:pt idx="160">
                        <c:v>256540574.23904172</c:v>
                      </c:pt>
                      <c:pt idx="161">
                        <c:v>256541679.16231683</c:v>
                      </c:pt>
                      <c:pt idx="162">
                        <c:v>256540574.23904172</c:v>
                      </c:pt>
                      <c:pt idx="163">
                        <c:v>256541679.16231683</c:v>
                      </c:pt>
                      <c:pt idx="164">
                        <c:v>256005232.00609264</c:v>
                      </c:pt>
                      <c:pt idx="165">
                        <c:v>256006336.92936781</c:v>
                      </c:pt>
                      <c:pt idx="166">
                        <c:v>256540574.23904172</c:v>
                      </c:pt>
                      <c:pt idx="167">
                        <c:v>256541679.16231683</c:v>
                      </c:pt>
                      <c:pt idx="168">
                        <c:v>257981001.21760559</c:v>
                      </c:pt>
                      <c:pt idx="169">
                        <c:v>257982106.14088073</c:v>
                      </c:pt>
                      <c:pt idx="170">
                        <c:v>257981001.21760559</c:v>
                      </c:pt>
                      <c:pt idx="171">
                        <c:v>257982106.14088073</c:v>
                      </c:pt>
                      <c:pt idx="172">
                        <c:v>258516343.45055464</c:v>
                      </c:pt>
                      <c:pt idx="173">
                        <c:v>258517448.3738299</c:v>
                      </c:pt>
                      <c:pt idx="174">
                        <c:v>258516343.45055464</c:v>
                      </c:pt>
                      <c:pt idx="175">
                        <c:v>258517448.3738299</c:v>
                      </c:pt>
                      <c:pt idx="176">
                        <c:v>257981001.21760559</c:v>
                      </c:pt>
                      <c:pt idx="177">
                        <c:v>257982106.14088073</c:v>
                      </c:pt>
                      <c:pt idx="178">
                        <c:v>259145012.87741789</c:v>
                      </c:pt>
                      <c:pt idx="179">
                        <c:v>259146117.80069315</c:v>
                      </c:pt>
                      <c:pt idx="180">
                        <c:v>259145012.87741789</c:v>
                      </c:pt>
                      <c:pt idx="181">
                        <c:v>259146117.80069315</c:v>
                      </c:pt>
                      <c:pt idx="182">
                        <c:v>258964549.56064373</c:v>
                      </c:pt>
                      <c:pt idx="183">
                        <c:v>258965654.48391894</c:v>
                      </c:pt>
                      <c:pt idx="184">
                        <c:v>258516343.45055464</c:v>
                      </c:pt>
                      <c:pt idx="185">
                        <c:v>258517448.3738299</c:v>
                      </c:pt>
                      <c:pt idx="186">
                        <c:v>259505916.14976883</c:v>
                      </c:pt>
                      <c:pt idx="187">
                        <c:v>259507021.07304406</c:v>
                      </c:pt>
                      <c:pt idx="188">
                        <c:v>258964549.56064373</c:v>
                      </c:pt>
                      <c:pt idx="189">
                        <c:v>258965654.48391894</c:v>
                      </c:pt>
                      <c:pt idx="190">
                        <c:v>259505916.14976883</c:v>
                      </c:pt>
                      <c:pt idx="191">
                        <c:v>259507021.07304406</c:v>
                      </c:pt>
                      <c:pt idx="192">
                        <c:v>259680355.11036697</c:v>
                      </c:pt>
                      <c:pt idx="193">
                        <c:v>259681460.03364217</c:v>
                      </c:pt>
                      <c:pt idx="194">
                        <c:v>259680355.11036697</c:v>
                      </c:pt>
                      <c:pt idx="195">
                        <c:v>259681460.03364217</c:v>
                      </c:pt>
                      <c:pt idx="196">
                        <c:v>259145012.87741789</c:v>
                      </c:pt>
                      <c:pt idx="197">
                        <c:v>259146117.80069315</c:v>
                      </c:pt>
                      <c:pt idx="198">
                        <c:v>259499891.79359278</c:v>
                      </c:pt>
                      <c:pt idx="199">
                        <c:v>259500996.71686804</c:v>
                      </c:pt>
                      <c:pt idx="200">
                        <c:v>259499891.79359278</c:v>
                      </c:pt>
                      <c:pt idx="201">
                        <c:v>259500996.71686804</c:v>
                      </c:pt>
                      <c:pt idx="202">
                        <c:v>258964549.56064373</c:v>
                      </c:pt>
                      <c:pt idx="203">
                        <c:v>258965654.48391894</c:v>
                      </c:pt>
                      <c:pt idx="204">
                        <c:v>259505916.14976883</c:v>
                      </c:pt>
                      <c:pt idx="205">
                        <c:v>259507021.07304406</c:v>
                      </c:pt>
                      <c:pt idx="206">
                        <c:v>259680355.11036697</c:v>
                      </c:pt>
                      <c:pt idx="207">
                        <c:v>259681460.03364217</c:v>
                      </c:pt>
                      <c:pt idx="208">
                        <c:v>260041258.38271797</c:v>
                      </c:pt>
                      <c:pt idx="209">
                        <c:v>260042363.30599317</c:v>
                      </c:pt>
                      <c:pt idx="210">
                        <c:v>260041258.38271797</c:v>
                      </c:pt>
                      <c:pt idx="211">
                        <c:v>260042363.30599317</c:v>
                      </c:pt>
                      <c:pt idx="212">
                        <c:v>259499891.79359278</c:v>
                      </c:pt>
                      <c:pt idx="213">
                        <c:v>259500996.71686804</c:v>
                      </c:pt>
                      <c:pt idx="214">
                        <c:v>260041258.38271797</c:v>
                      </c:pt>
                      <c:pt idx="215">
                        <c:v>260042363.30599317</c:v>
                      </c:pt>
                      <c:pt idx="216">
                        <c:v>260940318.77215669</c:v>
                      </c:pt>
                      <c:pt idx="217">
                        <c:v>260941423.69543192</c:v>
                      </c:pt>
                      <c:pt idx="218">
                        <c:v>260940318.77215669</c:v>
                      </c:pt>
                      <c:pt idx="219">
                        <c:v>260941423.69543192</c:v>
                      </c:pt>
                      <c:pt idx="220">
                        <c:v>261481685.36128181</c:v>
                      </c:pt>
                      <c:pt idx="221">
                        <c:v>261482790.28455704</c:v>
                      </c:pt>
                      <c:pt idx="222">
                        <c:v>261475661.00510576</c:v>
                      </c:pt>
                      <c:pt idx="223">
                        <c:v>261476765.92838097</c:v>
                      </c:pt>
                      <c:pt idx="224">
                        <c:v>261481685.36128181</c:v>
                      </c:pt>
                      <c:pt idx="225">
                        <c:v>261482790.28455704</c:v>
                      </c:pt>
                      <c:pt idx="226">
                        <c:v>261475661.00510576</c:v>
                      </c:pt>
                      <c:pt idx="227">
                        <c:v>261476765.92838097</c:v>
                      </c:pt>
                      <c:pt idx="228">
                        <c:v>260940318.77215669</c:v>
                      </c:pt>
                      <c:pt idx="229">
                        <c:v>260941423.69543192</c:v>
                      </c:pt>
                      <c:pt idx="230">
                        <c:v>262017027.59423092</c:v>
                      </c:pt>
                      <c:pt idx="231">
                        <c:v>262018132.51750606</c:v>
                      </c:pt>
                      <c:pt idx="232">
                        <c:v>262017027.59423092</c:v>
                      </c:pt>
                      <c:pt idx="233">
                        <c:v>262018132.51750606</c:v>
                      </c:pt>
                      <c:pt idx="234">
                        <c:v>261481685.36128181</c:v>
                      </c:pt>
                      <c:pt idx="235">
                        <c:v>261482790.28455704</c:v>
                      </c:pt>
                      <c:pt idx="236">
                        <c:v>261475661.00510576</c:v>
                      </c:pt>
                      <c:pt idx="237">
                        <c:v>261476765.92838097</c:v>
                      </c:pt>
                      <c:pt idx="238">
                        <c:v>262017027.59423092</c:v>
                      </c:pt>
                      <c:pt idx="239">
                        <c:v>262018132.51750606</c:v>
                      </c:pt>
                      <c:pt idx="240">
                        <c:v>262702968.78194141</c:v>
                      </c:pt>
                      <c:pt idx="241">
                        <c:v>262704073.70521665</c:v>
                      </c:pt>
                      <c:pt idx="242">
                        <c:v>262702968.78194141</c:v>
                      </c:pt>
                      <c:pt idx="243">
                        <c:v>262704073.70521665</c:v>
                      </c:pt>
                      <c:pt idx="244">
                        <c:v>263238311.01489049</c:v>
                      </c:pt>
                      <c:pt idx="245">
                        <c:v>263239415.93816578</c:v>
                      </c:pt>
                      <c:pt idx="246">
                        <c:v>263238311.01489049</c:v>
                      </c:pt>
                      <c:pt idx="247">
                        <c:v>263239415.93816578</c:v>
                      </c:pt>
                      <c:pt idx="248">
                        <c:v>262702968.78194141</c:v>
                      </c:pt>
                      <c:pt idx="249">
                        <c:v>262704073.70521665</c:v>
                      </c:pt>
                      <c:pt idx="250">
                        <c:v>263238311.01489049</c:v>
                      </c:pt>
                      <c:pt idx="251">
                        <c:v>263239415.93816578</c:v>
                      </c:pt>
                      <c:pt idx="252">
                        <c:v>264678737.99345437</c:v>
                      </c:pt>
                      <c:pt idx="253">
                        <c:v>264679842.91672957</c:v>
                      </c:pt>
                      <c:pt idx="254">
                        <c:v>264736453.39588466</c:v>
                      </c:pt>
                      <c:pt idx="255">
                        <c:v>264737558.31915998</c:v>
                      </c:pt>
                      <c:pt idx="256">
                        <c:v>264678737.99345437</c:v>
                      </c:pt>
                      <c:pt idx="257">
                        <c:v>264679842.91672957</c:v>
                      </c:pt>
                      <c:pt idx="258">
                        <c:v>264736453.39588466</c:v>
                      </c:pt>
                      <c:pt idx="259">
                        <c:v>264737558.31915998</c:v>
                      </c:pt>
                      <c:pt idx="260">
                        <c:v>265214080.22640347</c:v>
                      </c:pt>
                      <c:pt idx="261">
                        <c:v>265215185.14967868</c:v>
                      </c:pt>
                      <c:pt idx="262">
                        <c:v>265271795.6288338</c:v>
                      </c:pt>
                      <c:pt idx="263">
                        <c:v>265272900.55210906</c:v>
                      </c:pt>
                      <c:pt idx="264">
                        <c:v>265214080.22640347</c:v>
                      </c:pt>
                      <c:pt idx="265">
                        <c:v>265215185.14967868</c:v>
                      </c:pt>
                      <c:pt idx="266">
                        <c:v>264678737.99345437</c:v>
                      </c:pt>
                      <c:pt idx="267">
                        <c:v>264679842.91672957</c:v>
                      </c:pt>
                      <c:pt idx="268">
                        <c:v>265271795.6288338</c:v>
                      </c:pt>
                      <c:pt idx="269">
                        <c:v>265272900.55210906</c:v>
                      </c:pt>
                      <c:pt idx="270">
                        <c:v>264736453.39588466</c:v>
                      </c:pt>
                      <c:pt idx="271">
                        <c:v>264737558.31915998</c:v>
                      </c:pt>
                      <c:pt idx="272">
                        <c:v>265214080.22640347</c:v>
                      </c:pt>
                      <c:pt idx="273">
                        <c:v>265215185.14967868</c:v>
                      </c:pt>
                      <c:pt idx="274">
                        <c:v>265271795.6288338</c:v>
                      </c:pt>
                      <c:pt idx="275">
                        <c:v>265272900.55210906</c:v>
                      </c:pt>
                      <c:pt idx="276">
                        <c:v>266947576.38606277</c:v>
                      </c:pt>
                      <c:pt idx="277">
                        <c:v>266948681.30933806</c:v>
                      </c:pt>
                      <c:pt idx="278">
                        <c:v>266947576.38606277</c:v>
                      </c:pt>
                      <c:pt idx="279">
                        <c:v>266948681.30933806</c:v>
                      </c:pt>
                      <c:pt idx="280">
                        <c:v>267344961.27187461</c:v>
                      </c:pt>
                      <c:pt idx="281">
                        <c:v>267346066.19514981</c:v>
                      </c:pt>
                      <c:pt idx="282">
                        <c:v>267344961.27187461</c:v>
                      </c:pt>
                      <c:pt idx="283">
                        <c:v>267346066.19514981</c:v>
                      </c:pt>
                      <c:pt idx="284">
                        <c:v>266947576.38606277</c:v>
                      </c:pt>
                      <c:pt idx="285">
                        <c:v>266948681.30933806</c:v>
                      </c:pt>
                      <c:pt idx="286">
                        <c:v>267880303.5048236</c:v>
                      </c:pt>
                      <c:pt idx="287">
                        <c:v>267881408.42809883</c:v>
                      </c:pt>
                      <c:pt idx="288">
                        <c:v>267482918.61901191</c:v>
                      </c:pt>
                      <c:pt idx="289">
                        <c:v>267484023.54228705</c:v>
                      </c:pt>
                      <c:pt idx="290">
                        <c:v>267695770.95043576</c:v>
                      </c:pt>
                      <c:pt idx="291">
                        <c:v>267696875.87371102</c:v>
                      </c:pt>
                      <c:pt idx="292">
                        <c:v>267695770.95043576</c:v>
                      </c:pt>
                      <c:pt idx="293">
                        <c:v>267696875.87371102</c:v>
                      </c:pt>
                      <c:pt idx="294">
                        <c:v>267880303.5048236</c:v>
                      </c:pt>
                      <c:pt idx="295">
                        <c:v>267881408.42809883</c:v>
                      </c:pt>
                      <c:pt idx="296">
                        <c:v>267482918.61901191</c:v>
                      </c:pt>
                      <c:pt idx="297">
                        <c:v>267484023.54228705</c:v>
                      </c:pt>
                      <c:pt idx="298">
                        <c:v>267344961.27187461</c:v>
                      </c:pt>
                      <c:pt idx="299">
                        <c:v>267346066.19514981</c:v>
                      </c:pt>
                      <c:pt idx="300">
                        <c:v>267695770.95043576</c:v>
                      </c:pt>
                      <c:pt idx="301">
                        <c:v>267696875.87371102</c:v>
                      </c:pt>
                      <c:pt idx="302">
                        <c:v>267880303.5048236</c:v>
                      </c:pt>
                      <c:pt idx="303">
                        <c:v>267881408.42809883</c:v>
                      </c:pt>
                      <c:pt idx="304">
                        <c:v>268231113.18338495</c:v>
                      </c:pt>
                      <c:pt idx="305">
                        <c:v>268232218.10666016</c:v>
                      </c:pt>
                      <c:pt idx="306">
                        <c:v>267482918.61901191</c:v>
                      </c:pt>
                      <c:pt idx="307">
                        <c:v>267484023.54228705</c:v>
                      </c:pt>
                      <c:pt idx="308">
                        <c:v>268231113.18338495</c:v>
                      </c:pt>
                      <c:pt idx="309">
                        <c:v>268232218.10666016</c:v>
                      </c:pt>
                      <c:pt idx="310">
                        <c:v>268923345.59757578</c:v>
                      </c:pt>
                      <c:pt idx="311">
                        <c:v>268924450.52085096</c:v>
                      </c:pt>
                      <c:pt idx="312">
                        <c:v>268231113.18338495</c:v>
                      </c:pt>
                      <c:pt idx="313">
                        <c:v>268232218.10666016</c:v>
                      </c:pt>
                      <c:pt idx="314">
                        <c:v>268923345.59757578</c:v>
                      </c:pt>
                      <c:pt idx="315">
                        <c:v>268924450.52085096</c:v>
                      </c:pt>
                      <c:pt idx="316">
                        <c:v>269458687.8305248</c:v>
                      </c:pt>
                      <c:pt idx="317">
                        <c:v>269459792.75380015</c:v>
                      </c:pt>
                      <c:pt idx="318">
                        <c:v>269458687.8305248</c:v>
                      </c:pt>
                      <c:pt idx="319">
                        <c:v>269459792.75380015</c:v>
                      </c:pt>
                      <c:pt idx="320">
                        <c:v>268923345.59757578</c:v>
                      </c:pt>
                      <c:pt idx="321">
                        <c:v>268924450.52085096</c:v>
                      </c:pt>
                      <c:pt idx="322">
                        <c:v>269458687.8305248</c:v>
                      </c:pt>
                      <c:pt idx="323">
                        <c:v>269459792.75380015</c:v>
                      </c:pt>
                      <c:pt idx="324">
                        <c:v>270542013.90404713</c:v>
                      </c:pt>
                      <c:pt idx="325">
                        <c:v>270543118.8273223</c:v>
                      </c:pt>
                      <c:pt idx="326">
                        <c:v>270542013.90404713</c:v>
                      </c:pt>
                      <c:pt idx="327">
                        <c:v>270543118.8273223</c:v>
                      </c:pt>
                      <c:pt idx="328">
                        <c:v>271077356.13699621</c:v>
                      </c:pt>
                      <c:pt idx="329">
                        <c:v>271078461.06027144</c:v>
                      </c:pt>
                      <c:pt idx="330">
                        <c:v>271077356.13699621</c:v>
                      </c:pt>
                      <c:pt idx="331">
                        <c:v>271078461.06027144</c:v>
                      </c:pt>
                      <c:pt idx="332">
                        <c:v>270542013.90404713</c:v>
                      </c:pt>
                      <c:pt idx="333">
                        <c:v>270543118.8273223</c:v>
                      </c:pt>
                      <c:pt idx="334">
                        <c:v>271077356.13699621</c:v>
                      </c:pt>
                      <c:pt idx="335">
                        <c:v>271078461.06027144</c:v>
                      </c:pt>
                      <c:pt idx="336">
                        <c:v>272539016.90452963</c:v>
                      </c:pt>
                      <c:pt idx="337">
                        <c:v>272540121.82780486</c:v>
                      </c:pt>
                      <c:pt idx="338">
                        <c:v>272539016.90452963</c:v>
                      </c:pt>
                      <c:pt idx="339">
                        <c:v>272540121.82780486</c:v>
                      </c:pt>
                      <c:pt idx="340">
                        <c:v>273074359.13747877</c:v>
                      </c:pt>
                      <c:pt idx="341">
                        <c:v>273075464.060754</c:v>
                      </c:pt>
                      <c:pt idx="342">
                        <c:v>273074359.13747877</c:v>
                      </c:pt>
                      <c:pt idx="343">
                        <c:v>273075464.060754</c:v>
                      </c:pt>
                      <c:pt idx="344">
                        <c:v>272539016.90452963</c:v>
                      </c:pt>
                      <c:pt idx="345">
                        <c:v>272540121.82780486</c:v>
                      </c:pt>
                      <c:pt idx="346">
                        <c:v>273074359.13747877</c:v>
                      </c:pt>
                      <c:pt idx="347">
                        <c:v>273075464.060754</c:v>
                      </c:pt>
                      <c:pt idx="348">
                        <c:v>274786621.50816858</c:v>
                      </c:pt>
                      <c:pt idx="349">
                        <c:v>274787726.43144375</c:v>
                      </c:pt>
                      <c:pt idx="350">
                        <c:v>274514786.11604261</c:v>
                      </c:pt>
                      <c:pt idx="351">
                        <c:v>274515891.03931785</c:v>
                      </c:pt>
                      <c:pt idx="352">
                        <c:v>274786621.50816858</c:v>
                      </c:pt>
                      <c:pt idx="353">
                        <c:v>274787726.43144375</c:v>
                      </c:pt>
                      <c:pt idx="354">
                        <c:v>275147524.78051955</c:v>
                      </c:pt>
                      <c:pt idx="355">
                        <c:v>275148629.70379472</c:v>
                      </c:pt>
                      <c:pt idx="356">
                        <c:v>274514786.11604261</c:v>
                      </c:pt>
                      <c:pt idx="357">
                        <c:v>274515891.03931785</c:v>
                      </c:pt>
                      <c:pt idx="358">
                        <c:v>275321963.7411176</c:v>
                      </c:pt>
                      <c:pt idx="359">
                        <c:v>275323068.66439283</c:v>
                      </c:pt>
                      <c:pt idx="360">
                        <c:v>275147524.78051955</c:v>
                      </c:pt>
                      <c:pt idx="361">
                        <c:v>275148629.70379472</c:v>
                      </c:pt>
                      <c:pt idx="362">
                        <c:v>275321963.7411176</c:v>
                      </c:pt>
                      <c:pt idx="363">
                        <c:v>275323068.66439283</c:v>
                      </c:pt>
                      <c:pt idx="364">
                        <c:v>274786621.50816858</c:v>
                      </c:pt>
                      <c:pt idx="365">
                        <c:v>274787726.43144375</c:v>
                      </c:pt>
                      <c:pt idx="366">
                        <c:v>275050128.34899169</c:v>
                      </c:pt>
                      <c:pt idx="367">
                        <c:v>275051233.27226686</c:v>
                      </c:pt>
                      <c:pt idx="368">
                        <c:v>275050128.34899169</c:v>
                      </c:pt>
                      <c:pt idx="369">
                        <c:v>275051233.27226686</c:v>
                      </c:pt>
                      <c:pt idx="370">
                        <c:v>274514786.11604261</c:v>
                      </c:pt>
                      <c:pt idx="371">
                        <c:v>274515891.03931785</c:v>
                      </c:pt>
                      <c:pt idx="372">
                        <c:v>275682867.01346862</c:v>
                      </c:pt>
                      <c:pt idx="373">
                        <c:v>275683971.9367438</c:v>
                      </c:pt>
                      <c:pt idx="374">
                        <c:v>275682867.01346862</c:v>
                      </c:pt>
                      <c:pt idx="375">
                        <c:v>275683971.9367438</c:v>
                      </c:pt>
                      <c:pt idx="376">
                        <c:v>275498334.45908076</c:v>
                      </c:pt>
                      <c:pt idx="377">
                        <c:v>275499439.38235599</c:v>
                      </c:pt>
                      <c:pt idx="378">
                        <c:v>275147524.78051955</c:v>
                      </c:pt>
                      <c:pt idx="379">
                        <c:v>275148629.70379472</c:v>
                      </c:pt>
                      <c:pt idx="380">
                        <c:v>275321963.7411176</c:v>
                      </c:pt>
                      <c:pt idx="381">
                        <c:v>275323068.66439283</c:v>
                      </c:pt>
                      <c:pt idx="382">
                        <c:v>275498334.45908076</c:v>
                      </c:pt>
                      <c:pt idx="383">
                        <c:v>275499439.38235599</c:v>
                      </c:pt>
                      <c:pt idx="384">
                        <c:v>275050128.34899169</c:v>
                      </c:pt>
                      <c:pt idx="385">
                        <c:v>275051233.27226686</c:v>
                      </c:pt>
                      <c:pt idx="386">
                        <c:v>275682867.01346862</c:v>
                      </c:pt>
                      <c:pt idx="387">
                        <c:v>275683971.9367438</c:v>
                      </c:pt>
                      <c:pt idx="388">
                        <c:v>276033676.69202983</c:v>
                      </c:pt>
                      <c:pt idx="389">
                        <c:v>276034781.61530501</c:v>
                      </c:pt>
                      <c:pt idx="390">
                        <c:v>276033676.69202983</c:v>
                      </c:pt>
                      <c:pt idx="391">
                        <c:v>276034781.61530501</c:v>
                      </c:pt>
                      <c:pt idx="392">
                        <c:v>275498334.45908076</c:v>
                      </c:pt>
                      <c:pt idx="393">
                        <c:v>275499439.38235599</c:v>
                      </c:pt>
                      <c:pt idx="394">
                        <c:v>276033676.69202983</c:v>
                      </c:pt>
                      <c:pt idx="395">
                        <c:v>276034781.61530501</c:v>
                      </c:pt>
                      <c:pt idx="396">
                        <c:v>277123293.99203247</c:v>
                      </c:pt>
                      <c:pt idx="397">
                        <c:v>277124398.91530764</c:v>
                      </c:pt>
                      <c:pt idx="398">
                        <c:v>277123293.99203247</c:v>
                      </c:pt>
                      <c:pt idx="399">
                        <c:v>277124398.91530764</c:v>
                      </c:pt>
                      <c:pt idx="400">
                        <c:v>277658636.22498155</c:v>
                      </c:pt>
                      <c:pt idx="401">
                        <c:v>277659741.14825678</c:v>
                      </c:pt>
                      <c:pt idx="402">
                        <c:v>277658636.22498155</c:v>
                      </c:pt>
                      <c:pt idx="403">
                        <c:v>277659741.14825678</c:v>
                      </c:pt>
                      <c:pt idx="404">
                        <c:v>277123293.99203247</c:v>
                      </c:pt>
                      <c:pt idx="405">
                        <c:v>277124398.91530764</c:v>
                      </c:pt>
                      <c:pt idx="406">
                        <c:v>277474103.6705938</c:v>
                      </c:pt>
                      <c:pt idx="407">
                        <c:v>277475208.59386897</c:v>
                      </c:pt>
                      <c:pt idx="408">
                        <c:v>277474103.6705938</c:v>
                      </c:pt>
                      <c:pt idx="409">
                        <c:v>277475208.59386897</c:v>
                      </c:pt>
                      <c:pt idx="410">
                        <c:v>277658636.22498155</c:v>
                      </c:pt>
                      <c:pt idx="411">
                        <c:v>277659741.14825678</c:v>
                      </c:pt>
                      <c:pt idx="412">
                        <c:v>278009445.90354288</c:v>
                      </c:pt>
                      <c:pt idx="413">
                        <c:v>278010550.82681805</c:v>
                      </c:pt>
                      <c:pt idx="414">
                        <c:v>278344577.41269207</c:v>
                      </c:pt>
                      <c:pt idx="415">
                        <c:v>278345682.3359673</c:v>
                      </c:pt>
                      <c:pt idx="416">
                        <c:v>278009445.90354288</c:v>
                      </c:pt>
                      <c:pt idx="417">
                        <c:v>278010550.82681805</c:v>
                      </c:pt>
                      <c:pt idx="418">
                        <c:v>278344577.41269207</c:v>
                      </c:pt>
                      <c:pt idx="419">
                        <c:v>278345682.3359673</c:v>
                      </c:pt>
                      <c:pt idx="420">
                        <c:v>277474103.6705938</c:v>
                      </c:pt>
                      <c:pt idx="421">
                        <c:v>277475208.59386897</c:v>
                      </c:pt>
                      <c:pt idx="422">
                        <c:v>278009445.90354288</c:v>
                      </c:pt>
                      <c:pt idx="423">
                        <c:v>278010550.82681805</c:v>
                      </c:pt>
                      <c:pt idx="424">
                        <c:v>278344577.41269207</c:v>
                      </c:pt>
                      <c:pt idx="425">
                        <c:v>278345682.3359673</c:v>
                      </c:pt>
                      <c:pt idx="426">
                        <c:v>278879919.64564109</c:v>
                      </c:pt>
                      <c:pt idx="427">
                        <c:v>278881024.56891644</c:v>
                      </c:pt>
                      <c:pt idx="428">
                        <c:v>278879919.64564109</c:v>
                      </c:pt>
                      <c:pt idx="429">
                        <c:v>278881024.56891644</c:v>
                      </c:pt>
                      <c:pt idx="430">
                        <c:v>278879919.64564109</c:v>
                      </c:pt>
                      <c:pt idx="431">
                        <c:v>278881024.56891644</c:v>
                      </c:pt>
                      <c:pt idx="432">
                        <c:v>280320346.62420505</c:v>
                      </c:pt>
                      <c:pt idx="433">
                        <c:v>280321451.54748017</c:v>
                      </c:pt>
                      <c:pt idx="434">
                        <c:v>280378062.02663535</c:v>
                      </c:pt>
                      <c:pt idx="435">
                        <c:v>280379166.94991052</c:v>
                      </c:pt>
                      <c:pt idx="436">
                        <c:v>280320346.62420505</c:v>
                      </c:pt>
                      <c:pt idx="437">
                        <c:v>280321451.54748017</c:v>
                      </c:pt>
                      <c:pt idx="438">
                        <c:v>280378062.02663535</c:v>
                      </c:pt>
                      <c:pt idx="439">
                        <c:v>280379166.94991052</c:v>
                      </c:pt>
                      <c:pt idx="440">
                        <c:v>280855688.85715407</c:v>
                      </c:pt>
                      <c:pt idx="441">
                        <c:v>280856793.7804293</c:v>
                      </c:pt>
                      <c:pt idx="442">
                        <c:v>280913404.25958449</c:v>
                      </c:pt>
                      <c:pt idx="443">
                        <c:v>280914509.18285966</c:v>
                      </c:pt>
                      <c:pt idx="444">
                        <c:v>280855688.85715407</c:v>
                      </c:pt>
                      <c:pt idx="445">
                        <c:v>280856793.7804293</c:v>
                      </c:pt>
                      <c:pt idx="446">
                        <c:v>280913404.25958449</c:v>
                      </c:pt>
                      <c:pt idx="447">
                        <c:v>280914509.18285966</c:v>
                      </c:pt>
                      <c:pt idx="448">
                        <c:v>280320346.62420505</c:v>
                      </c:pt>
                      <c:pt idx="449">
                        <c:v>280321451.54748017</c:v>
                      </c:pt>
                      <c:pt idx="450">
                        <c:v>280378062.02663535</c:v>
                      </c:pt>
                      <c:pt idx="451">
                        <c:v>280379166.94991052</c:v>
                      </c:pt>
                      <c:pt idx="452">
                        <c:v>280855688.85715407</c:v>
                      </c:pt>
                      <c:pt idx="453">
                        <c:v>280856793.7804293</c:v>
                      </c:pt>
                      <c:pt idx="454">
                        <c:v>280913404.25958449</c:v>
                      </c:pt>
                      <c:pt idx="455">
                        <c:v>280914509.18285966</c:v>
                      </c:pt>
                      <c:pt idx="456">
                        <c:v>282589185.0168134</c:v>
                      </c:pt>
                      <c:pt idx="457">
                        <c:v>282590289.94008869</c:v>
                      </c:pt>
                      <c:pt idx="458">
                        <c:v>282589185.0168134</c:v>
                      </c:pt>
                      <c:pt idx="459">
                        <c:v>282590289.94008869</c:v>
                      </c:pt>
                      <c:pt idx="460">
                        <c:v>283124527.24976259</c:v>
                      </c:pt>
                      <c:pt idx="461">
                        <c:v>283125632.17303777</c:v>
                      </c:pt>
                      <c:pt idx="462">
                        <c:v>283124527.24976259</c:v>
                      </c:pt>
                      <c:pt idx="463">
                        <c:v>283125632.17303777</c:v>
                      </c:pt>
                      <c:pt idx="464">
                        <c:v>282589185.0168134</c:v>
                      </c:pt>
                      <c:pt idx="465">
                        <c:v>282590289.94008869</c:v>
                      </c:pt>
                      <c:pt idx="466">
                        <c:v>283337379.58118653</c:v>
                      </c:pt>
                      <c:pt idx="467">
                        <c:v>283338484.50446165</c:v>
                      </c:pt>
                      <c:pt idx="468">
                        <c:v>283337379.58118653</c:v>
                      </c:pt>
                      <c:pt idx="469">
                        <c:v>283338484.50446165</c:v>
                      </c:pt>
                      <c:pt idx="470">
                        <c:v>283124527.24976259</c:v>
                      </c:pt>
                      <c:pt idx="471">
                        <c:v>283125632.17303777</c:v>
                      </c:pt>
                      <c:pt idx="472">
                        <c:v>283872721.81413561</c:v>
                      </c:pt>
                      <c:pt idx="473">
                        <c:v>283873826.73741072</c:v>
                      </c:pt>
                      <c:pt idx="474">
                        <c:v>283872721.81413561</c:v>
                      </c:pt>
                      <c:pt idx="475">
                        <c:v>283873826.73741072</c:v>
                      </c:pt>
                      <c:pt idx="476">
                        <c:v>283337379.58118653</c:v>
                      </c:pt>
                      <c:pt idx="477">
                        <c:v>283338484.50446165</c:v>
                      </c:pt>
                      <c:pt idx="478">
                        <c:v>283872721.81413561</c:v>
                      </c:pt>
                      <c:pt idx="479">
                        <c:v>283873826.73741072</c:v>
                      </c:pt>
                      <c:pt idx="480">
                        <c:v>284564954.22832638</c:v>
                      </c:pt>
                      <c:pt idx="481">
                        <c:v>284566059.15160155</c:v>
                      </c:pt>
                      <c:pt idx="482">
                        <c:v>284564954.22832638</c:v>
                      </c:pt>
                      <c:pt idx="483">
                        <c:v>284566059.15160155</c:v>
                      </c:pt>
                      <c:pt idx="484">
                        <c:v>285100296.46127546</c:v>
                      </c:pt>
                      <c:pt idx="485">
                        <c:v>285101401.38455069</c:v>
                      </c:pt>
                      <c:pt idx="486">
                        <c:v>285100296.46127546</c:v>
                      </c:pt>
                      <c:pt idx="487">
                        <c:v>285101401.38455069</c:v>
                      </c:pt>
                      <c:pt idx="488">
                        <c:v>284564954.22832638</c:v>
                      </c:pt>
                      <c:pt idx="489">
                        <c:v>284566059.15160155</c:v>
                      </c:pt>
                      <c:pt idx="490">
                        <c:v>285100296.46127546</c:v>
                      </c:pt>
                      <c:pt idx="491">
                        <c:v>285101401.38455069</c:v>
                      </c:pt>
                      <c:pt idx="492">
                        <c:v>288180625.53528023</c:v>
                      </c:pt>
                      <c:pt idx="493">
                        <c:v>288181730.45855546</c:v>
                      </c:pt>
                      <c:pt idx="494">
                        <c:v>288180625.53528023</c:v>
                      </c:pt>
                      <c:pt idx="495">
                        <c:v>288181730.45855546</c:v>
                      </c:pt>
                      <c:pt idx="496">
                        <c:v>288715967.76822937</c:v>
                      </c:pt>
                      <c:pt idx="497">
                        <c:v>288717072.69150454</c:v>
                      </c:pt>
                      <c:pt idx="498">
                        <c:v>288715967.76822937</c:v>
                      </c:pt>
                      <c:pt idx="499">
                        <c:v>288717072.69150454</c:v>
                      </c:pt>
                      <c:pt idx="500">
                        <c:v>288180625.53528023</c:v>
                      </c:pt>
                      <c:pt idx="501">
                        <c:v>288181730.45855546</c:v>
                      </c:pt>
                      <c:pt idx="502">
                        <c:v>288715967.76822937</c:v>
                      </c:pt>
                      <c:pt idx="503">
                        <c:v>288717072.69150454</c:v>
                      </c:pt>
                      <c:pt idx="504">
                        <c:v>290156394.74679333</c:v>
                      </c:pt>
                      <c:pt idx="505">
                        <c:v>290157499.6700685</c:v>
                      </c:pt>
                      <c:pt idx="506">
                        <c:v>290156394.74679333</c:v>
                      </c:pt>
                      <c:pt idx="507">
                        <c:v>290157499.6700685</c:v>
                      </c:pt>
                      <c:pt idx="508">
                        <c:v>290691736.97974229</c:v>
                      </c:pt>
                      <c:pt idx="509">
                        <c:v>290692841.90301752</c:v>
                      </c:pt>
                      <c:pt idx="510">
                        <c:v>290691736.97974229</c:v>
                      </c:pt>
                      <c:pt idx="511">
                        <c:v>290692841.90301752</c:v>
                      </c:pt>
                      <c:pt idx="512">
                        <c:v>291139943.08983135</c:v>
                      </c:pt>
                      <c:pt idx="513">
                        <c:v>291141048.01310664</c:v>
                      </c:pt>
                      <c:pt idx="514">
                        <c:v>290156394.74679333</c:v>
                      </c:pt>
                      <c:pt idx="515">
                        <c:v>290157499.6700685</c:v>
                      </c:pt>
                      <c:pt idx="516">
                        <c:v>291139943.08983135</c:v>
                      </c:pt>
                      <c:pt idx="517">
                        <c:v>291141048.01310664</c:v>
                      </c:pt>
                      <c:pt idx="518">
                        <c:v>290691736.97974229</c:v>
                      </c:pt>
                      <c:pt idx="519">
                        <c:v>290692841.90301752</c:v>
                      </c:pt>
                      <c:pt idx="520">
                        <c:v>291139943.08983135</c:v>
                      </c:pt>
                      <c:pt idx="521">
                        <c:v>291141048.01310664</c:v>
                      </c:pt>
                      <c:pt idx="522">
                        <c:v>291675285.32278055</c:v>
                      </c:pt>
                      <c:pt idx="523">
                        <c:v>291676390.24605566</c:v>
                      </c:pt>
                      <c:pt idx="524">
                        <c:v>291675285.32278055</c:v>
                      </c:pt>
                      <c:pt idx="525">
                        <c:v>291676390.24605566</c:v>
                      </c:pt>
                      <c:pt idx="526">
                        <c:v>291675285.32278055</c:v>
                      </c:pt>
                      <c:pt idx="527">
                        <c:v>291676390.24605566</c:v>
                      </c:pt>
                      <c:pt idx="528">
                        <c:v>293115712.30134428</c:v>
                      </c:pt>
                      <c:pt idx="529">
                        <c:v>293116817.22461945</c:v>
                      </c:pt>
                      <c:pt idx="530">
                        <c:v>293115712.30134428</c:v>
                      </c:pt>
                      <c:pt idx="531">
                        <c:v>293116817.22461945</c:v>
                      </c:pt>
                      <c:pt idx="532">
                        <c:v>293651054.53429341</c:v>
                      </c:pt>
                      <c:pt idx="533">
                        <c:v>293652159.45756865</c:v>
                      </c:pt>
                      <c:pt idx="534">
                        <c:v>293651054.53429341</c:v>
                      </c:pt>
                      <c:pt idx="535">
                        <c:v>293652159.45756865</c:v>
                      </c:pt>
                      <c:pt idx="536">
                        <c:v>293115712.30134428</c:v>
                      </c:pt>
                      <c:pt idx="537">
                        <c:v>293116817.22461945</c:v>
                      </c:pt>
                      <c:pt idx="538">
                        <c:v>293651054.53429341</c:v>
                      </c:pt>
                      <c:pt idx="539">
                        <c:v>293652159.45756865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855-4A1F-8654-3CAD911A0FC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2058.0818415123913</c:v>
                      </c:pt>
                      <c:pt idx="1">
                        <c:v>2058.0902816938515</c:v>
                      </c:pt>
                      <c:pt idx="2">
                        <c:v>2058.5368415123912</c:v>
                      </c:pt>
                      <c:pt idx="3">
                        <c:v>2058.5452816938514</c:v>
                      </c:pt>
                      <c:pt idx="4">
                        <c:v>2061.9744297225729</c:v>
                      </c:pt>
                      <c:pt idx="5">
                        <c:v>2061.9828699040336</c:v>
                      </c:pt>
                      <c:pt idx="6">
                        <c:v>2062.381841512391</c:v>
                      </c:pt>
                      <c:pt idx="7">
                        <c:v>2062.3902816938516</c:v>
                      </c:pt>
                      <c:pt idx="8">
                        <c:v>2062.4294297225729</c:v>
                      </c:pt>
                      <c:pt idx="9">
                        <c:v>2062.4378699040335</c:v>
                      </c:pt>
                      <c:pt idx="10">
                        <c:v>2066.2744297225727</c:v>
                      </c:pt>
                      <c:pt idx="11">
                        <c:v>2066.2828699040333</c:v>
                      </c:pt>
                      <c:pt idx="12">
                        <c:v>2086.9812422804957</c:v>
                      </c:pt>
                      <c:pt idx="13">
                        <c:v>2086.9896824619559</c:v>
                      </c:pt>
                      <c:pt idx="14">
                        <c:v>2089.3184422804957</c:v>
                      </c:pt>
                      <c:pt idx="15">
                        <c:v>2089.3268824619558</c:v>
                      </c:pt>
                      <c:pt idx="16">
                        <c:v>2090.8738304906774</c:v>
                      </c:pt>
                      <c:pt idx="17">
                        <c:v>2090.8822706721376</c:v>
                      </c:pt>
                      <c:pt idx="18">
                        <c:v>2093.317242280496</c:v>
                      </c:pt>
                      <c:pt idx="19">
                        <c:v>2093.3256824619561</c:v>
                      </c:pt>
                      <c:pt idx="20">
                        <c:v>2093.2110304906778</c:v>
                      </c:pt>
                      <c:pt idx="21">
                        <c:v>2093.2194706721375</c:v>
                      </c:pt>
                      <c:pt idx="22">
                        <c:v>2097.2098304906776</c:v>
                      </c:pt>
                      <c:pt idx="23">
                        <c:v>2097.2182706721374</c:v>
                      </c:pt>
                      <c:pt idx="24">
                        <c:v>2123.9749443148407</c:v>
                      </c:pt>
                      <c:pt idx="25">
                        <c:v>2123.9833844963009</c:v>
                      </c:pt>
                      <c:pt idx="26">
                        <c:v>2124.4481443148406</c:v>
                      </c:pt>
                      <c:pt idx="27">
                        <c:v>2124.4565844963008</c:v>
                      </c:pt>
                      <c:pt idx="28">
                        <c:v>2126.8844247696593</c:v>
                      </c:pt>
                      <c:pt idx="29">
                        <c:v>2126.8928649511195</c:v>
                      </c:pt>
                      <c:pt idx="30">
                        <c:v>2127.3576247696592</c:v>
                      </c:pt>
                      <c:pt idx="31">
                        <c:v>2127.3660649511198</c:v>
                      </c:pt>
                      <c:pt idx="32">
                        <c:v>2127.8675325250224</c:v>
                      </c:pt>
                      <c:pt idx="33">
                        <c:v>2127.8759727064826</c:v>
                      </c:pt>
                      <c:pt idx="34">
                        <c:v>2128.4469443148405</c:v>
                      </c:pt>
                      <c:pt idx="35">
                        <c:v>2128.4553844963007</c:v>
                      </c:pt>
                      <c:pt idx="36">
                        <c:v>2128.3407325250223</c:v>
                      </c:pt>
                      <c:pt idx="37">
                        <c:v>2128.3491727064825</c:v>
                      </c:pt>
                      <c:pt idx="38">
                        <c:v>2131.3564247696595</c:v>
                      </c:pt>
                      <c:pt idx="39">
                        <c:v>2131.3648649511197</c:v>
                      </c:pt>
                      <c:pt idx="40">
                        <c:v>2132.3395325250222</c:v>
                      </c:pt>
                      <c:pt idx="41">
                        <c:v>2132.3479727064823</c:v>
                      </c:pt>
                      <c:pt idx="42">
                        <c:v>2132.641012979841</c:v>
                      </c:pt>
                      <c:pt idx="43">
                        <c:v>2132.6494531613002</c:v>
                      </c:pt>
                      <c:pt idx="44">
                        <c:v>2134.9964129798409</c:v>
                      </c:pt>
                      <c:pt idx="45">
                        <c:v>2135.0048531613006</c:v>
                      </c:pt>
                      <c:pt idx="46">
                        <c:v>2139.1490129798408</c:v>
                      </c:pt>
                      <c:pt idx="47">
                        <c:v>2139.1574531613005</c:v>
                      </c:pt>
                      <c:pt idx="48">
                        <c:v>2145.1926987046154</c:v>
                      </c:pt>
                      <c:pt idx="49">
                        <c:v>2145.2011388860756</c:v>
                      </c:pt>
                      <c:pt idx="50">
                        <c:v>2147.5480987046158</c:v>
                      </c:pt>
                      <c:pt idx="51">
                        <c:v>2147.5565388860755</c:v>
                      </c:pt>
                      <c:pt idx="52">
                        <c:v>2150.949286914798</c:v>
                      </c:pt>
                      <c:pt idx="53">
                        <c:v>2150.9577270962577</c:v>
                      </c:pt>
                      <c:pt idx="54">
                        <c:v>2151.7006987046157</c:v>
                      </c:pt>
                      <c:pt idx="55">
                        <c:v>2151.7091388860754</c:v>
                      </c:pt>
                      <c:pt idx="56">
                        <c:v>2151.4406869147979</c:v>
                      </c:pt>
                      <c:pt idx="57">
                        <c:v>2151.4491270962576</c:v>
                      </c:pt>
                      <c:pt idx="58">
                        <c:v>2155.5932869147978</c:v>
                      </c:pt>
                      <c:pt idx="59">
                        <c:v>2155.6017270962575</c:v>
                      </c:pt>
                      <c:pt idx="60">
                        <c:v>2155.7838255377642</c:v>
                      </c:pt>
                      <c:pt idx="61">
                        <c:v>2155.7922657192239</c:v>
                      </c:pt>
                      <c:pt idx="62">
                        <c:v>2158.1392255377641</c:v>
                      </c:pt>
                      <c:pt idx="63">
                        <c:v>2158.1476657192238</c:v>
                      </c:pt>
                      <c:pt idx="64">
                        <c:v>2161.5404137479463</c:v>
                      </c:pt>
                      <c:pt idx="65">
                        <c:v>2161.5488539294051</c:v>
                      </c:pt>
                      <c:pt idx="66">
                        <c:v>2162.291825537764</c:v>
                      </c:pt>
                      <c:pt idx="67">
                        <c:v>2162.3002657192242</c:v>
                      </c:pt>
                      <c:pt idx="68">
                        <c:v>2162.0318137479462</c:v>
                      </c:pt>
                      <c:pt idx="69">
                        <c:v>2162.040253929405</c:v>
                      </c:pt>
                      <c:pt idx="70">
                        <c:v>2166.1844137479461</c:v>
                      </c:pt>
                      <c:pt idx="71">
                        <c:v>2166.1928539294054</c:v>
                      </c:pt>
                      <c:pt idx="72">
                        <c:v>2174.0920994727203</c:v>
                      </c:pt>
                      <c:pt idx="73">
                        <c:v>2174.1005396541805</c:v>
                      </c:pt>
                      <c:pt idx="74">
                        <c:v>2174.3043326687307</c:v>
                      </c:pt>
                      <c:pt idx="75">
                        <c:v>2174.3127728501913</c:v>
                      </c:pt>
                      <c:pt idx="76">
                        <c:v>2174.5834994727202</c:v>
                      </c:pt>
                      <c:pt idx="77">
                        <c:v>2174.5919396541804</c:v>
                      </c:pt>
                      <c:pt idx="78">
                        <c:v>2174.7957326687306</c:v>
                      </c:pt>
                      <c:pt idx="79">
                        <c:v>2174.8041728501912</c:v>
                      </c:pt>
                      <c:pt idx="80">
                        <c:v>2177.9846876829019</c:v>
                      </c:pt>
                      <c:pt idx="81">
                        <c:v>2177.9931278643621</c:v>
                      </c:pt>
                      <c:pt idx="82">
                        <c:v>2178.7360994727201</c:v>
                      </c:pt>
                      <c:pt idx="83">
                        <c:v>2178.7445396541807</c:v>
                      </c:pt>
                      <c:pt idx="84">
                        <c:v>2178.4760876829018</c:v>
                      </c:pt>
                      <c:pt idx="85">
                        <c:v>2178.4845278643625</c:v>
                      </c:pt>
                      <c:pt idx="86">
                        <c:v>2178.9483326687309</c:v>
                      </c:pt>
                      <c:pt idx="87">
                        <c:v>2178.9567728501911</c:v>
                      </c:pt>
                      <c:pt idx="88">
                        <c:v>2180.0609208789124</c:v>
                      </c:pt>
                      <c:pt idx="89">
                        <c:v>2180.0693610603726</c:v>
                      </c:pt>
                      <c:pt idx="90">
                        <c:v>2182.4345208789123</c:v>
                      </c:pt>
                      <c:pt idx="91">
                        <c:v>2182.4429610603725</c:v>
                      </c:pt>
                      <c:pt idx="92">
                        <c:v>2182.6286876829017</c:v>
                      </c:pt>
                      <c:pt idx="93">
                        <c:v>2182.6371278643624</c:v>
                      </c:pt>
                      <c:pt idx="94">
                        <c:v>2186.7409208789127</c:v>
                      </c:pt>
                      <c:pt idx="95">
                        <c:v>2186.7493610603724</c:v>
                      </c:pt>
                      <c:pt idx="96">
                        <c:v>2192.7775275721092</c:v>
                      </c:pt>
                      <c:pt idx="97">
                        <c:v>2192.7859677535689</c:v>
                      </c:pt>
                      <c:pt idx="98">
                        <c:v>2193.2689275721091</c:v>
                      </c:pt>
                      <c:pt idx="99">
                        <c:v>2193.2773677535693</c:v>
                      </c:pt>
                      <c:pt idx="100">
                        <c:v>2197.4215275721094</c:v>
                      </c:pt>
                      <c:pt idx="101">
                        <c:v>2197.4299677535691</c:v>
                      </c:pt>
                      <c:pt idx="102">
                        <c:v>2198.5341157822913</c:v>
                      </c:pt>
                      <c:pt idx="103">
                        <c:v>2198.5425559637511</c:v>
                      </c:pt>
                      <c:pt idx="104">
                        <c:v>2200.9077157822912</c:v>
                      </c:pt>
                      <c:pt idx="105">
                        <c:v>2200.916155963751</c:v>
                      </c:pt>
                      <c:pt idx="106">
                        <c:v>2200.9442755899895</c:v>
                      </c:pt>
                      <c:pt idx="107">
                        <c:v>2200.9527157714506</c:v>
                      </c:pt>
                      <c:pt idx="108">
                        <c:v>2202.8456710226992</c:v>
                      </c:pt>
                      <c:pt idx="109">
                        <c:v>2202.8541112041594</c:v>
                      </c:pt>
                      <c:pt idx="110">
                        <c:v>2203.3178755899899</c:v>
                      </c:pt>
                      <c:pt idx="111">
                        <c:v>2203.3263157714505</c:v>
                      </c:pt>
                      <c:pt idx="112">
                        <c:v>2203.3370710226995</c:v>
                      </c:pt>
                      <c:pt idx="113">
                        <c:v>2203.3455112041593</c:v>
                      </c:pt>
                      <c:pt idx="114">
                        <c:v>2205.2141157822916</c:v>
                      </c:pt>
                      <c:pt idx="115">
                        <c:v>2205.2225559637509</c:v>
                      </c:pt>
                      <c:pt idx="116">
                        <c:v>2204.836863800173</c:v>
                      </c:pt>
                      <c:pt idx="117">
                        <c:v>2204.8453039816322</c:v>
                      </c:pt>
                      <c:pt idx="118">
                        <c:v>2206.7382592328813</c:v>
                      </c:pt>
                      <c:pt idx="119">
                        <c:v>2206.7466994143419</c:v>
                      </c:pt>
                      <c:pt idx="120">
                        <c:v>2207.2104638001729</c:v>
                      </c:pt>
                      <c:pt idx="121">
                        <c:v>2207.2189039816321</c:v>
                      </c:pt>
                      <c:pt idx="122">
                        <c:v>2207.6242755899898</c:v>
                      </c:pt>
                      <c:pt idx="123">
                        <c:v>2207.6327157714504</c:v>
                      </c:pt>
                      <c:pt idx="124">
                        <c:v>2207.4896710226994</c:v>
                      </c:pt>
                      <c:pt idx="125">
                        <c:v>2207.4981112041592</c:v>
                      </c:pt>
                      <c:pt idx="126">
                        <c:v>2207.2296592328817</c:v>
                      </c:pt>
                      <c:pt idx="127">
                        <c:v>2207.2380994143418</c:v>
                      </c:pt>
                      <c:pt idx="128">
                        <c:v>2211.5168638001728</c:v>
                      </c:pt>
                      <c:pt idx="129">
                        <c:v>2211.5253039816321</c:v>
                      </c:pt>
                      <c:pt idx="130">
                        <c:v>2211.0858015070653</c:v>
                      </c:pt>
                      <c:pt idx="131">
                        <c:v>2211.094241688525</c:v>
                      </c:pt>
                      <c:pt idx="132">
                        <c:v>2211.3822592328816</c:v>
                      </c:pt>
                      <c:pt idx="133">
                        <c:v>2211.3906994143417</c:v>
                      </c:pt>
                      <c:pt idx="134">
                        <c:v>2213.4594015070652</c:v>
                      </c:pt>
                      <c:pt idx="135">
                        <c:v>2213.4678416885254</c:v>
                      </c:pt>
                      <c:pt idx="136">
                        <c:v>2216.842389717247</c:v>
                      </c:pt>
                      <c:pt idx="137">
                        <c:v>2216.8508298987067</c:v>
                      </c:pt>
                      <c:pt idx="138">
                        <c:v>2217.3519897172469</c:v>
                      </c:pt>
                      <c:pt idx="139">
                        <c:v>2217.360429898707</c:v>
                      </c:pt>
                      <c:pt idx="140">
                        <c:v>2217.7658015070651</c:v>
                      </c:pt>
                      <c:pt idx="141">
                        <c:v>2217.7742416885253</c:v>
                      </c:pt>
                      <c:pt idx="142">
                        <c:v>2221.6583897172468</c:v>
                      </c:pt>
                      <c:pt idx="143">
                        <c:v>2221.666829898707</c:v>
                      </c:pt>
                      <c:pt idx="144">
                        <c:v>2229.8810717908041</c:v>
                      </c:pt>
                      <c:pt idx="145">
                        <c:v>2229.8895119722642</c:v>
                      </c:pt>
                      <c:pt idx="146">
                        <c:v>2230.372471790804</c:v>
                      </c:pt>
                      <c:pt idx="147">
                        <c:v>2230.3809119722641</c:v>
                      </c:pt>
                      <c:pt idx="148">
                        <c:v>2234.5250717908038</c:v>
                      </c:pt>
                      <c:pt idx="149">
                        <c:v>2234.5335119722645</c:v>
                      </c:pt>
                      <c:pt idx="150">
                        <c:v>2235.6376600009862</c:v>
                      </c:pt>
                      <c:pt idx="151">
                        <c:v>2235.6461001824455</c:v>
                      </c:pt>
                      <c:pt idx="152">
                        <c:v>2238.0112600009861</c:v>
                      </c:pt>
                      <c:pt idx="153">
                        <c:v>2238.0197001824454</c:v>
                      </c:pt>
                      <c:pt idx="154">
                        <c:v>2242.3176600009861</c:v>
                      </c:pt>
                      <c:pt idx="155">
                        <c:v>2242.3261001824453</c:v>
                      </c:pt>
                      <c:pt idx="156">
                        <c:v>2244.9709159259992</c:v>
                      </c:pt>
                      <c:pt idx="157">
                        <c:v>2244.9793561074589</c:v>
                      </c:pt>
                      <c:pt idx="158">
                        <c:v>2247.3627159259991</c:v>
                      </c:pt>
                      <c:pt idx="159">
                        <c:v>2247.3711561074592</c:v>
                      </c:pt>
                      <c:pt idx="160">
                        <c:v>2248.8635041361808</c:v>
                      </c:pt>
                      <c:pt idx="161">
                        <c:v>2248.8719443176401</c:v>
                      </c:pt>
                      <c:pt idx="162">
                        <c:v>2251.2553041361807</c:v>
                      </c:pt>
                      <c:pt idx="163">
                        <c:v>2251.2637443176404</c:v>
                      </c:pt>
                      <c:pt idx="164">
                        <c:v>2251.822915925999</c:v>
                      </c:pt>
                      <c:pt idx="165">
                        <c:v>2251.8313561074592</c:v>
                      </c:pt>
                      <c:pt idx="166">
                        <c:v>2255.7155041361807</c:v>
                      </c:pt>
                      <c:pt idx="167">
                        <c:v>2255.7239443176404</c:v>
                      </c:pt>
                      <c:pt idx="168">
                        <c:v>2263.2791898609557</c:v>
                      </c:pt>
                      <c:pt idx="169">
                        <c:v>2263.2876300424155</c:v>
                      </c:pt>
                      <c:pt idx="170">
                        <c:v>2263.8069898609556</c:v>
                      </c:pt>
                      <c:pt idx="171">
                        <c:v>2263.8154300424158</c:v>
                      </c:pt>
                      <c:pt idx="172">
                        <c:v>2267.1717780711369</c:v>
                      </c:pt>
                      <c:pt idx="173">
                        <c:v>2267.1802182525971</c:v>
                      </c:pt>
                      <c:pt idx="174">
                        <c:v>2267.6995780711368</c:v>
                      </c:pt>
                      <c:pt idx="175">
                        <c:v>2267.7080182525974</c:v>
                      </c:pt>
                      <c:pt idx="176">
                        <c:v>2268.2671898609556</c:v>
                      </c:pt>
                      <c:pt idx="177">
                        <c:v>2268.2756300424157</c:v>
                      </c:pt>
                      <c:pt idx="178">
                        <c:v>2268.7387738251491</c:v>
                      </c:pt>
                      <c:pt idx="179">
                        <c:v>2268.7472140066093</c:v>
                      </c:pt>
                      <c:pt idx="180">
                        <c:v>2269.248373825149</c:v>
                      </c:pt>
                      <c:pt idx="181">
                        <c:v>2269.2568140066096</c:v>
                      </c:pt>
                      <c:pt idx="182">
                        <c:v>2269.746858847258</c:v>
                      </c:pt>
                      <c:pt idx="183">
                        <c:v>2269.7552990287181</c:v>
                      </c:pt>
                      <c:pt idx="184">
                        <c:v>2272.1597780711368</c:v>
                      </c:pt>
                      <c:pt idx="185">
                        <c:v>2272.1682182525974</c:v>
                      </c:pt>
                      <c:pt idx="186">
                        <c:v>2271.6482542799677</c:v>
                      </c:pt>
                      <c:pt idx="187">
                        <c:v>2271.6566944614274</c:v>
                      </c:pt>
                      <c:pt idx="188">
                        <c:v>2272.1386588472583</c:v>
                      </c:pt>
                      <c:pt idx="189">
                        <c:v>2272.147099028718</c:v>
                      </c:pt>
                      <c:pt idx="190">
                        <c:v>2272.157854279968</c:v>
                      </c:pt>
                      <c:pt idx="191">
                        <c:v>2272.1662944614272</c:v>
                      </c:pt>
                      <c:pt idx="192">
                        <c:v>2272.6313620353308</c:v>
                      </c:pt>
                      <c:pt idx="193">
                        <c:v>2272.6398022167905</c:v>
                      </c:pt>
                      <c:pt idx="194">
                        <c:v>2273.1409620353306</c:v>
                      </c:pt>
                      <c:pt idx="195">
                        <c:v>2273.1494022167908</c:v>
                      </c:pt>
                      <c:pt idx="196">
                        <c:v>2273.5547738251489</c:v>
                      </c:pt>
                      <c:pt idx="197">
                        <c:v>2273.5632140066095</c:v>
                      </c:pt>
                      <c:pt idx="198">
                        <c:v>2275.5034470574396</c:v>
                      </c:pt>
                      <c:pt idx="199">
                        <c:v>2275.5118872389007</c:v>
                      </c:pt>
                      <c:pt idx="200">
                        <c:v>2276.0312470574399</c:v>
                      </c:pt>
                      <c:pt idx="201">
                        <c:v>2276.0396872389006</c:v>
                      </c:pt>
                      <c:pt idx="202">
                        <c:v>2276.5988588472583</c:v>
                      </c:pt>
                      <c:pt idx="203">
                        <c:v>2276.607299028718</c:v>
                      </c:pt>
                      <c:pt idx="204">
                        <c:v>2276.4642542799679</c:v>
                      </c:pt>
                      <c:pt idx="205">
                        <c:v>2276.4726944614272</c:v>
                      </c:pt>
                      <c:pt idx="206">
                        <c:v>2277.4473620353306</c:v>
                      </c:pt>
                      <c:pt idx="207">
                        <c:v>2277.4558022167907</c:v>
                      </c:pt>
                      <c:pt idx="208">
                        <c:v>2277.4048424901493</c:v>
                      </c:pt>
                      <c:pt idx="209">
                        <c:v>2277.41328267161</c:v>
                      </c:pt>
                      <c:pt idx="210">
                        <c:v>2279.7966424901497</c:v>
                      </c:pt>
                      <c:pt idx="211">
                        <c:v>2279.8050826716099</c:v>
                      </c:pt>
                      <c:pt idx="212">
                        <c:v>2280.4914470574399</c:v>
                      </c:pt>
                      <c:pt idx="213">
                        <c:v>2280.4998872389006</c:v>
                      </c:pt>
                      <c:pt idx="214">
                        <c:v>2284.2568424901497</c:v>
                      </c:pt>
                      <c:pt idx="215">
                        <c:v>2284.2652826716098</c:v>
                      </c:pt>
                      <c:pt idx="216">
                        <c:v>2288.0551327822145</c:v>
                      </c:pt>
                      <c:pt idx="217">
                        <c:v>2288.0635729636751</c:v>
                      </c:pt>
                      <c:pt idx="218">
                        <c:v>2288.5829327822148</c:v>
                      </c:pt>
                      <c:pt idx="219">
                        <c:v>2288.591372963675</c:v>
                      </c:pt>
                      <c:pt idx="220">
                        <c:v>2289.9565282149242</c:v>
                      </c:pt>
                      <c:pt idx="221">
                        <c:v>2289.9649683963848</c:v>
                      </c:pt>
                      <c:pt idx="222">
                        <c:v>2291.9477209923962</c:v>
                      </c:pt>
                      <c:pt idx="223">
                        <c:v>2291.9561611738568</c:v>
                      </c:pt>
                      <c:pt idx="224">
                        <c:v>2292.3483282149245</c:v>
                      </c:pt>
                      <c:pt idx="225">
                        <c:v>2292.3567683963847</c:v>
                      </c:pt>
                      <c:pt idx="226">
                        <c:v>2292.4755209923965</c:v>
                      </c:pt>
                      <c:pt idx="227">
                        <c:v>2292.4839611738566</c:v>
                      </c:pt>
                      <c:pt idx="228">
                        <c:v>2293.0431327822148</c:v>
                      </c:pt>
                      <c:pt idx="229">
                        <c:v>2293.051572963675</c:v>
                      </c:pt>
                      <c:pt idx="230">
                        <c:v>2293.8491164251054</c:v>
                      </c:pt>
                      <c:pt idx="231">
                        <c:v>2293.8575566065656</c:v>
                      </c:pt>
                      <c:pt idx="232">
                        <c:v>2296.2409164251058</c:v>
                      </c:pt>
                      <c:pt idx="233">
                        <c:v>2296.2493566065655</c:v>
                      </c:pt>
                      <c:pt idx="234">
                        <c:v>2296.8085282149245</c:v>
                      </c:pt>
                      <c:pt idx="235">
                        <c:v>2296.8169683963847</c:v>
                      </c:pt>
                      <c:pt idx="236">
                        <c:v>2296.9357209923965</c:v>
                      </c:pt>
                      <c:pt idx="237">
                        <c:v>2296.9441611738566</c:v>
                      </c:pt>
                      <c:pt idx="238">
                        <c:v>2300.7011164251057</c:v>
                      </c:pt>
                      <c:pt idx="239">
                        <c:v>2300.7095566065655</c:v>
                      </c:pt>
                      <c:pt idx="240">
                        <c:v>2300.5476550480726</c:v>
                      </c:pt>
                      <c:pt idx="241">
                        <c:v>2300.5560952295323</c:v>
                      </c:pt>
                      <c:pt idx="242">
                        <c:v>2302.9394550480724</c:v>
                      </c:pt>
                      <c:pt idx="243">
                        <c:v>2302.9478952295322</c:v>
                      </c:pt>
                      <c:pt idx="244">
                        <c:v>2306.3042432582542</c:v>
                      </c:pt>
                      <c:pt idx="245">
                        <c:v>2306.3126834397149</c:v>
                      </c:pt>
                      <c:pt idx="246">
                        <c:v>2306.8320432582541</c:v>
                      </c:pt>
                      <c:pt idx="247">
                        <c:v>2306.8404834397147</c:v>
                      </c:pt>
                      <c:pt idx="248">
                        <c:v>2307.3996550480724</c:v>
                      </c:pt>
                      <c:pt idx="249">
                        <c:v>2307.4080952295321</c:v>
                      </c:pt>
                      <c:pt idx="250">
                        <c:v>2311.2922432582541</c:v>
                      </c:pt>
                      <c:pt idx="251">
                        <c:v>2311.3006834397147</c:v>
                      </c:pt>
                      <c:pt idx="252">
                        <c:v>2318.8559289830287</c:v>
                      </c:pt>
                      <c:pt idx="253">
                        <c:v>2318.8643691644893</c:v>
                      </c:pt>
                      <c:pt idx="254">
                        <c:v>2319.0681621790391</c:v>
                      </c:pt>
                      <c:pt idx="255">
                        <c:v>2319.0766023604997</c:v>
                      </c:pt>
                      <c:pt idx="256">
                        <c:v>2319.383728983029</c:v>
                      </c:pt>
                      <c:pt idx="257">
                        <c:v>2319.3921691644891</c:v>
                      </c:pt>
                      <c:pt idx="258">
                        <c:v>2319.5959621790389</c:v>
                      </c:pt>
                      <c:pt idx="259">
                        <c:v>2319.6044023605</c:v>
                      </c:pt>
                      <c:pt idx="260">
                        <c:v>2322.7485171932108</c:v>
                      </c:pt>
                      <c:pt idx="261">
                        <c:v>2322.7569573746705</c:v>
                      </c:pt>
                      <c:pt idx="262">
                        <c:v>2322.9607503892212</c:v>
                      </c:pt>
                      <c:pt idx="263">
                        <c:v>2322.9691905706813</c:v>
                      </c:pt>
                      <c:pt idx="264">
                        <c:v>2323.2763171932106</c:v>
                      </c:pt>
                      <c:pt idx="265">
                        <c:v>2323.2847573746703</c:v>
                      </c:pt>
                      <c:pt idx="266">
                        <c:v>2323.8439289830289</c:v>
                      </c:pt>
                      <c:pt idx="267">
                        <c:v>2323.8523691644891</c:v>
                      </c:pt>
                      <c:pt idx="268">
                        <c:v>2323.488550389221</c:v>
                      </c:pt>
                      <c:pt idx="269">
                        <c:v>2323.4969905706816</c:v>
                      </c:pt>
                      <c:pt idx="270">
                        <c:v>2324.0561621790389</c:v>
                      </c:pt>
                      <c:pt idx="271">
                        <c:v>2324.0646023605</c:v>
                      </c:pt>
                      <c:pt idx="272">
                        <c:v>2327.7365171932106</c:v>
                      </c:pt>
                      <c:pt idx="273">
                        <c:v>2327.7449573746703</c:v>
                      </c:pt>
                      <c:pt idx="274">
                        <c:v>2327.948750389221</c:v>
                      </c:pt>
                      <c:pt idx="275">
                        <c:v>2327.9571905706816</c:v>
                      </c:pt>
                      <c:pt idx="276">
                        <c:v>2337.5413570824171</c:v>
                      </c:pt>
                      <c:pt idx="277">
                        <c:v>2337.5497972638773</c:v>
                      </c:pt>
                      <c:pt idx="278">
                        <c:v>2338.069157082417</c:v>
                      </c:pt>
                      <c:pt idx="279">
                        <c:v>2338.0775972638776</c:v>
                      </c:pt>
                      <c:pt idx="280">
                        <c:v>2339.023812102288</c:v>
                      </c:pt>
                      <c:pt idx="281">
                        <c:v>2339.0322522837487</c:v>
                      </c:pt>
                      <c:pt idx="282">
                        <c:v>2341.4156121022884</c:v>
                      </c:pt>
                      <c:pt idx="283">
                        <c:v>2341.4240522837486</c:v>
                      </c:pt>
                      <c:pt idx="284">
                        <c:v>2342.5293570824169</c:v>
                      </c:pt>
                      <c:pt idx="285">
                        <c:v>2342.5377972638776</c:v>
                      </c:pt>
                      <c:pt idx="286">
                        <c:v>2342.9164003124697</c:v>
                      </c:pt>
                      <c:pt idx="287">
                        <c:v>2342.9248404939294</c:v>
                      </c:pt>
                      <c:pt idx="288">
                        <c:v>2343.2979452925993</c:v>
                      </c:pt>
                      <c:pt idx="289">
                        <c:v>2343.3063854740585</c:v>
                      </c:pt>
                      <c:pt idx="290">
                        <c:v>2343.8441051002983</c:v>
                      </c:pt>
                      <c:pt idx="291">
                        <c:v>2343.8525452817585</c:v>
                      </c:pt>
                      <c:pt idx="292">
                        <c:v>2344.3719051002986</c:v>
                      </c:pt>
                      <c:pt idx="293">
                        <c:v>2344.3803452817583</c:v>
                      </c:pt>
                      <c:pt idx="294">
                        <c:v>2345.3082003124696</c:v>
                      </c:pt>
                      <c:pt idx="295">
                        <c:v>2345.3166404939293</c:v>
                      </c:pt>
                      <c:pt idx="296">
                        <c:v>2345.7079452925991</c:v>
                      </c:pt>
                      <c:pt idx="297">
                        <c:v>2345.7163854740588</c:v>
                      </c:pt>
                      <c:pt idx="298">
                        <c:v>2345.8758121022884</c:v>
                      </c:pt>
                      <c:pt idx="299">
                        <c:v>2345.8842522837485</c:v>
                      </c:pt>
                      <c:pt idx="300">
                        <c:v>2348.8321051002986</c:v>
                      </c:pt>
                      <c:pt idx="301">
                        <c:v>2348.8405452817583</c:v>
                      </c:pt>
                      <c:pt idx="302">
                        <c:v>2349.7684003124696</c:v>
                      </c:pt>
                      <c:pt idx="303">
                        <c:v>2349.7768404939293</c:v>
                      </c:pt>
                      <c:pt idx="304">
                        <c:v>2349.6006933104804</c:v>
                      </c:pt>
                      <c:pt idx="305">
                        <c:v>2349.6091334919411</c:v>
                      </c:pt>
                      <c:pt idx="306">
                        <c:v>2350.3219452925991</c:v>
                      </c:pt>
                      <c:pt idx="307">
                        <c:v>2350.3303854740584</c:v>
                      </c:pt>
                      <c:pt idx="308">
                        <c:v>2352.0106933104807</c:v>
                      </c:pt>
                      <c:pt idx="309">
                        <c:v>2352.0191334919409</c:v>
                      </c:pt>
                      <c:pt idx="310">
                        <c:v>2355.8496310173741</c:v>
                      </c:pt>
                      <c:pt idx="311">
                        <c:v>2355.8580711988338</c:v>
                      </c:pt>
                      <c:pt idx="312">
                        <c:v>2356.6246933104808</c:v>
                      </c:pt>
                      <c:pt idx="313">
                        <c:v>2356.633133491941</c:v>
                      </c:pt>
                      <c:pt idx="314">
                        <c:v>2358.259631017374</c:v>
                      </c:pt>
                      <c:pt idx="315">
                        <c:v>2358.2680711988341</c:v>
                      </c:pt>
                      <c:pt idx="316">
                        <c:v>2359.7422192275553</c:v>
                      </c:pt>
                      <c:pt idx="317">
                        <c:v>2359.750659409016</c:v>
                      </c:pt>
                      <c:pt idx="318">
                        <c:v>2362.1522192275552</c:v>
                      </c:pt>
                      <c:pt idx="319">
                        <c:v>2362.1606594090163</c:v>
                      </c:pt>
                      <c:pt idx="320">
                        <c:v>2362.873631017374</c:v>
                      </c:pt>
                      <c:pt idx="321">
                        <c:v>2362.8820711988337</c:v>
                      </c:pt>
                      <c:pt idx="322">
                        <c:v>2366.7662192275552</c:v>
                      </c:pt>
                      <c:pt idx="323">
                        <c:v>2366.7746594090163</c:v>
                      </c:pt>
                      <c:pt idx="324">
                        <c:v>2366.0592128703929</c:v>
                      </c:pt>
                      <c:pt idx="325">
                        <c:v>2366.0676530518531</c:v>
                      </c:pt>
                      <c:pt idx="326">
                        <c:v>2368.4510128703928</c:v>
                      </c:pt>
                      <c:pt idx="327">
                        <c:v>2368.459453051853</c:v>
                      </c:pt>
                      <c:pt idx="328">
                        <c:v>2371.8158010805751</c:v>
                      </c:pt>
                      <c:pt idx="329">
                        <c:v>2371.8242412620343</c:v>
                      </c:pt>
                      <c:pt idx="330">
                        <c:v>2372.3436010805749</c:v>
                      </c:pt>
                      <c:pt idx="331">
                        <c:v>2372.3520412620346</c:v>
                      </c:pt>
                      <c:pt idx="332">
                        <c:v>2372.9112128703928</c:v>
                      </c:pt>
                      <c:pt idx="333">
                        <c:v>2372.9196530518534</c:v>
                      </c:pt>
                      <c:pt idx="334">
                        <c:v>2376.8038010805749</c:v>
                      </c:pt>
                      <c:pt idx="335">
                        <c:v>2376.8122412620346</c:v>
                      </c:pt>
                      <c:pt idx="336">
                        <c:v>2389.734745436308</c:v>
                      </c:pt>
                      <c:pt idx="337">
                        <c:v>2389.7431856177677</c:v>
                      </c:pt>
                      <c:pt idx="338">
                        <c:v>2392.1629454363078</c:v>
                      </c:pt>
                      <c:pt idx="339">
                        <c:v>2392.171385617768</c:v>
                      </c:pt>
                      <c:pt idx="340">
                        <c:v>2393.6273336464897</c:v>
                      </c:pt>
                      <c:pt idx="341">
                        <c:v>2393.6357738279494</c:v>
                      </c:pt>
                      <c:pt idx="342">
                        <c:v>2396.0555336464895</c:v>
                      </c:pt>
                      <c:pt idx="343">
                        <c:v>2396.0639738279497</c:v>
                      </c:pt>
                      <c:pt idx="344">
                        <c:v>2396.9307454363079</c:v>
                      </c:pt>
                      <c:pt idx="345">
                        <c:v>2396.9391856177676</c:v>
                      </c:pt>
                      <c:pt idx="346">
                        <c:v>2400.8233336464896</c:v>
                      </c:pt>
                      <c:pt idx="347">
                        <c:v>2400.8317738279497</c:v>
                      </c:pt>
                      <c:pt idx="348">
                        <c:v>2404.916914904738</c:v>
                      </c:pt>
                      <c:pt idx="349">
                        <c:v>2404.9253550861977</c:v>
                      </c:pt>
                      <c:pt idx="350">
                        <c:v>2406.1790193712641</c:v>
                      </c:pt>
                      <c:pt idx="351">
                        <c:v>2406.1874595527242</c:v>
                      </c:pt>
                      <c:pt idx="352">
                        <c:v>2407.3269149047378</c:v>
                      </c:pt>
                      <c:pt idx="353">
                        <c:v>2407.335355086198</c:v>
                      </c:pt>
                      <c:pt idx="354">
                        <c:v>2407.8263953595565</c:v>
                      </c:pt>
                      <c:pt idx="355">
                        <c:v>2407.8348355410167</c:v>
                      </c:pt>
                      <c:pt idx="356">
                        <c:v>2408.6072193712639</c:v>
                      </c:pt>
                      <c:pt idx="357">
                        <c:v>2408.6156595527245</c:v>
                      </c:pt>
                      <c:pt idx="358">
                        <c:v>2408.8095031149192</c:v>
                      </c:pt>
                      <c:pt idx="359">
                        <c:v>2408.8179432963798</c:v>
                      </c:pt>
                      <c:pt idx="360">
                        <c:v>2410.2363953595568</c:v>
                      </c:pt>
                      <c:pt idx="361">
                        <c:v>2410.2448355410165</c:v>
                      </c:pt>
                      <c:pt idx="362">
                        <c:v>2411.219503114919</c:v>
                      </c:pt>
                      <c:pt idx="363">
                        <c:v>2411.2279432963796</c:v>
                      </c:pt>
                      <c:pt idx="364">
                        <c:v>2411.9409149047378</c:v>
                      </c:pt>
                      <c:pt idx="365">
                        <c:v>2411.949355086198</c:v>
                      </c:pt>
                      <c:pt idx="366">
                        <c:v>2411.9356075814458</c:v>
                      </c:pt>
                      <c:pt idx="367">
                        <c:v>2411.9440477629059</c:v>
                      </c:pt>
                      <c:pt idx="368">
                        <c:v>2412.4998075814456</c:v>
                      </c:pt>
                      <c:pt idx="369">
                        <c:v>2412.5082477629062</c:v>
                      </c:pt>
                      <c:pt idx="370">
                        <c:v>2413.375019371264</c:v>
                      </c:pt>
                      <c:pt idx="371">
                        <c:v>2413.3834595527242</c:v>
                      </c:pt>
                      <c:pt idx="372">
                        <c:v>2413.5829835697382</c:v>
                      </c:pt>
                      <c:pt idx="373">
                        <c:v>2413.5914237511984</c:v>
                      </c:pt>
                      <c:pt idx="374">
                        <c:v>2414.1289835697385</c:v>
                      </c:pt>
                      <c:pt idx="375">
                        <c:v>2414.1374237511982</c:v>
                      </c:pt>
                      <c:pt idx="376">
                        <c:v>2414.5106883575672</c:v>
                      </c:pt>
                      <c:pt idx="377">
                        <c:v>2414.519128539027</c:v>
                      </c:pt>
                      <c:pt idx="378">
                        <c:v>2414.8503953595568</c:v>
                      </c:pt>
                      <c:pt idx="379">
                        <c:v>2414.8588355410166</c:v>
                      </c:pt>
                      <c:pt idx="380">
                        <c:v>2415.833503114919</c:v>
                      </c:pt>
                      <c:pt idx="381">
                        <c:v>2415.8419432963797</c:v>
                      </c:pt>
                      <c:pt idx="382">
                        <c:v>2416.9388883575675</c:v>
                      </c:pt>
                      <c:pt idx="383">
                        <c:v>2416.9473285390268</c:v>
                      </c:pt>
                      <c:pt idx="384">
                        <c:v>2417.2676075814456</c:v>
                      </c:pt>
                      <c:pt idx="385">
                        <c:v>2417.2760477629063</c:v>
                      </c:pt>
                      <c:pt idx="386">
                        <c:v>2418.7429835697385</c:v>
                      </c:pt>
                      <c:pt idx="387">
                        <c:v>2418.7514237511982</c:v>
                      </c:pt>
                      <c:pt idx="388">
                        <c:v>2420.2672765677485</c:v>
                      </c:pt>
                      <c:pt idx="389">
                        <c:v>2420.2757167492091</c:v>
                      </c:pt>
                      <c:pt idx="390">
                        <c:v>2420.8314765677487</c:v>
                      </c:pt>
                      <c:pt idx="391">
                        <c:v>2420.8399167492089</c:v>
                      </c:pt>
                      <c:pt idx="392">
                        <c:v>2421.7066883575671</c:v>
                      </c:pt>
                      <c:pt idx="393">
                        <c:v>2421.7151285390269</c:v>
                      </c:pt>
                      <c:pt idx="394">
                        <c:v>2425.5992765677483</c:v>
                      </c:pt>
                      <c:pt idx="395">
                        <c:v>2425.607716749209</c:v>
                      </c:pt>
                      <c:pt idx="396">
                        <c:v>2426.1346692945126</c:v>
                      </c:pt>
                      <c:pt idx="397">
                        <c:v>2426.1431094759723</c:v>
                      </c:pt>
                      <c:pt idx="398">
                        <c:v>2426.6806692945129</c:v>
                      </c:pt>
                      <c:pt idx="399">
                        <c:v>2426.6891094759721</c:v>
                      </c:pt>
                      <c:pt idx="400">
                        <c:v>2430.0272575046947</c:v>
                      </c:pt>
                      <c:pt idx="401">
                        <c:v>2430.0356976861544</c:v>
                      </c:pt>
                      <c:pt idx="402">
                        <c:v>2430.573257504695</c:v>
                      </c:pt>
                      <c:pt idx="403">
                        <c:v>2430.5816976861543</c:v>
                      </c:pt>
                      <c:pt idx="404">
                        <c:v>2431.2946692945129</c:v>
                      </c:pt>
                      <c:pt idx="405">
                        <c:v>2431.3031094759722</c:v>
                      </c:pt>
                      <c:pt idx="406">
                        <c:v>2432.8189622925238</c:v>
                      </c:pt>
                      <c:pt idx="407">
                        <c:v>2432.827402473984</c:v>
                      </c:pt>
                      <c:pt idx="408">
                        <c:v>2433.383162292524</c:v>
                      </c:pt>
                      <c:pt idx="409">
                        <c:v>2433.3916024739838</c:v>
                      </c:pt>
                      <c:pt idx="410">
                        <c:v>2435.187257504695</c:v>
                      </c:pt>
                      <c:pt idx="411">
                        <c:v>2435.1956976861543</c:v>
                      </c:pt>
                      <c:pt idx="412">
                        <c:v>2436.711550502705</c:v>
                      </c:pt>
                      <c:pt idx="413">
                        <c:v>2436.7199906841656</c:v>
                      </c:pt>
                      <c:pt idx="414">
                        <c:v>2436.7257961276614</c:v>
                      </c:pt>
                      <c:pt idx="415">
                        <c:v>2436.734236309122</c:v>
                      </c:pt>
                      <c:pt idx="416">
                        <c:v>2437.2757505027053</c:v>
                      </c:pt>
                      <c:pt idx="417">
                        <c:v>2437.2841906841654</c:v>
                      </c:pt>
                      <c:pt idx="418">
                        <c:v>2437.2717961276612</c:v>
                      </c:pt>
                      <c:pt idx="419">
                        <c:v>2437.2802363091223</c:v>
                      </c:pt>
                      <c:pt idx="420">
                        <c:v>2438.1509622925237</c:v>
                      </c:pt>
                      <c:pt idx="421">
                        <c:v>2438.1594024739838</c:v>
                      </c:pt>
                      <c:pt idx="422">
                        <c:v>2442.0435505027049</c:v>
                      </c:pt>
                      <c:pt idx="423">
                        <c:v>2442.0519906841655</c:v>
                      </c:pt>
                      <c:pt idx="424">
                        <c:v>2441.8857961276613</c:v>
                      </c:pt>
                      <c:pt idx="425">
                        <c:v>2441.8942363091219</c:v>
                      </c:pt>
                      <c:pt idx="426">
                        <c:v>2442.4823843378426</c:v>
                      </c:pt>
                      <c:pt idx="427">
                        <c:v>2442.4908245193033</c:v>
                      </c:pt>
                      <c:pt idx="428">
                        <c:v>2444.9105843378425</c:v>
                      </c:pt>
                      <c:pt idx="429">
                        <c:v>2444.9190245193035</c:v>
                      </c:pt>
                      <c:pt idx="430">
                        <c:v>2449.6783843378425</c:v>
                      </c:pt>
                      <c:pt idx="431">
                        <c:v>2449.6868245193032</c:v>
                      </c:pt>
                      <c:pt idx="432">
                        <c:v>2455.0340700626175</c:v>
                      </c:pt>
                      <c:pt idx="433">
                        <c:v>2455.0425102440772</c:v>
                      </c:pt>
                      <c:pt idx="434">
                        <c:v>2455.2463032586279</c:v>
                      </c:pt>
                      <c:pt idx="435">
                        <c:v>2455.2547434400876</c:v>
                      </c:pt>
                      <c:pt idx="436">
                        <c:v>2457.4622700626173</c:v>
                      </c:pt>
                      <c:pt idx="437">
                        <c:v>2457.4707102440771</c:v>
                      </c:pt>
                      <c:pt idx="438">
                        <c:v>2457.6745032586277</c:v>
                      </c:pt>
                      <c:pt idx="439">
                        <c:v>2457.6829434400879</c:v>
                      </c:pt>
                      <c:pt idx="440">
                        <c:v>2458.9266582727992</c:v>
                      </c:pt>
                      <c:pt idx="441">
                        <c:v>2458.9350984542589</c:v>
                      </c:pt>
                      <c:pt idx="442">
                        <c:v>2461.00289146881</c:v>
                      </c:pt>
                      <c:pt idx="443">
                        <c:v>2461.0113316502698</c:v>
                      </c:pt>
                      <c:pt idx="444">
                        <c:v>2461.354858272799</c:v>
                      </c:pt>
                      <c:pt idx="445">
                        <c:v>2461.3632984542587</c:v>
                      </c:pt>
                      <c:pt idx="446">
                        <c:v>2461.5670914688103</c:v>
                      </c:pt>
                      <c:pt idx="447">
                        <c:v>2461.57553165027</c:v>
                      </c:pt>
                      <c:pt idx="448">
                        <c:v>2462.2300700626174</c:v>
                      </c:pt>
                      <c:pt idx="449">
                        <c:v>2462.2385102440771</c:v>
                      </c:pt>
                      <c:pt idx="450">
                        <c:v>2462.4423032586278</c:v>
                      </c:pt>
                      <c:pt idx="451">
                        <c:v>2462.450743440088</c:v>
                      </c:pt>
                      <c:pt idx="452">
                        <c:v>2466.1226582727991</c:v>
                      </c:pt>
                      <c:pt idx="453">
                        <c:v>2466.1310984542588</c:v>
                      </c:pt>
                      <c:pt idx="454">
                        <c:v>2466.3348914688099</c:v>
                      </c:pt>
                      <c:pt idx="455">
                        <c:v>2466.3433316502701</c:v>
                      </c:pt>
                      <c:pt idx="456">
                        <c:v>2473.7194981620059</c:v>
                      </c:pt>
                      <c:pt idx="457">
                        <c:v>2473.7279383434661</c:v>
                      </c:pt>
                      <c:pt idx="458">
                        <c:v>2476.1476981620058</c:v>
                      </c:pt>
                      <c:pt idx="459">
                        <c:v>2476.1561383434664</c:v>
                      </c:pt>
                      <c:pt idx="460">
                        <c:v>2479.4760863721881</c:v>
                      </c:pt>
                      <c:pt idx="461">
                        <c:v>2479.4845265536478</c:v>
                      </c:pt>
                      <c:pt idx="462">
                        <c:v>2480.0402863721879</c:v>
                      </c:pt>
                      <c:pt idx="463">
                        <c:v>2480.0487265536481</c:v>
                      </c:pt>
                      <c:pt idx="464">
                        <c:v>2480.9154981620059</c:v>
                      </c:pt>
                      <c:pt idx="465">
                        <c:v>2480.9239383434665</c:v>
                      </c:pt>
                      <c:pt idx="466">
                        <c:v>2481.8862461798876</c:v>
                      </c:pt>
                      <c:pt idx="467">
                        <c:v>2481.8946863613473</c:v>
                      </c:pt>
                      <c:pt idx="468">
                        <c:v>2482.4504461798879</c:v>
                      </c:pt>
                      <c:pt idx="469">
                        <c:v>2482.4588863613471</c:v>
                      </c:pt>
                      <c:pt idx="470">
                        <c:v>2484.808086372188</c:v>
                      </c:pt>
                      <c:pt idx="471">
                        <c:v>2484.8165265536481</c:v>
                      </c:pt>
                      <c:pt idx="472">
                        <c:v>2485.7788343900693</c:v>
                      </c:pt>
                      <c:pt idx="473">
                        <c:v>2485.787274571529</c:v>
                      </c:pt>
                      <c:pt idx="474">
                        <c:v>2486.3430343900695</c:v>
                      </c:pt>
                      <c:pt idx="475">
                        <c:v>2486.3514745715288</c:v>
                      </c:pt>
                      <c:pt idx="476">
                        <c:v>2487.218246179888</c:v>
                      </c:pt>
                      <c:pt idx="477">
                        <c:v>2487.2266863613472</c:v>
                      </c:pt>
                      <c:pt idx="478">
                        <c:v>2491.1108343900696</c:v>
                      </c:pt>
                      <c:pt idx="479">
                        <c:v>2491.1192745715289</c:v>
                      </c:pt>
                      <c:pt idx="480">
                        <c:v>2492.0277720969621</c:v>
                      </c:pt>
                      <c:pt idx="481">
                        <c:v>2492.0362122784222</c:v>
                      </c:pt>
                      <c:pt idx="482">
                        <c:v>2492.5919720969619</c:v>
                      </c:pt>
                      <c:pt idx="483">
                        <c:v>2492.6004122784225</c:v>
                      </c:pt>
                      <c:pt idx="484">
                        <c:v>2495.9203603071442</c:v>
                      </c:pt>
                      <c:pt idx="485">
                        <c:v>2495.9288004886039</c:v>
                      </c:pt>
                      <c:pt idx="486">
                        <c:v>2496.484560307144</c:v>
                      </c:pt>
                      <c:pt idx="487">
                        <c:v>2496.4930004886041</c:v>
                      </c:pt>
                      <c:pt idx="488">
                        <c:v>2497.3597720969619</c:v>
                      </c:pt>
                      <c:pt idx="489">
                        <c:v>2497.3682122784226</c:v>
                      </c:pt>
                      <c:pt idx="490">
                        <c:v>2501.252360307144</c:v>
                      </c:pt>
                      <c:pt idx="491">
                        <c:v>2501.2608004886042</c:v>
                      </c:pt>
                      <c:pt idx="492">
                        <c:v>2525.9128865158959</c:v>
                      </c:pt>
                      <c:pt idx="493">
                        <c:v>2525.9213266973561</c:v>
                      </c:pt>
                      <c:pt idx="494">
                        <c:v>2526.4952865158957</c:v>
                      </c:pt>
                      <c:pt idx="495">
                        <c:v>2526.5037266973563</c:v>
                      </c:pt>
                      <c:pt idx="496">
                        <c:v>2529.805474726078</c:v>
                      </c:pt>
                      <c:pt idx="497">
                        <c:v>2529.8139149075378</c:v>
                      </c:pt>
                      <c:pt idx="498">
                        <c:v>2530.3878747260778</c:v>
                      </c:pt>
                      <c:pt idx="499">
                        <c:v>2530.396314907538</c:v>
                      </c:pt>
                      <c:pt idx="500">
                        <c:v>2531.4168865158958</c:v>
                      </c:pt>
                      <c:pt idx="501">
                        <c:v>2531.425326697356</c:v>
                      </c:pt>
                      <c:pt idx="502">
                        <c:v>2535.309474726078</c:v>
                      </c:pt>
                      <c:pt idx="503">
                        <c:v>2535.3179149075381</c:v>
                      </c:pt>
                      <c:pt idx="504">
                        <c:v>2542.3571604508534</c:v>
                      </c:pt>
                      <c:pt idx="505">
                        <c:v>2544.2296006323127</c:v>
                      </c:pt>
                      <c:pt idx="506">
                        <c:v>2546.6857604508532</c:v>
                      </c:pt>
                      <c:pt idx="507">
                        <c:v>2546.6942006323129</c:v>
                      </c:pt>
                      <c:pt idx="508">
                        <c:v>2548.1137486610342</c:v>
                      </c:pt>
                      <c:pt idx="509">
                        <c:v>2548.1221888424943</c:v>
                      </c:pt>
                      <c:pt idx="510">
                        <c:v>2550.5783486610339</c:v>
                      </c:pt>
                      <c:pt idx="511">
                        <c:v>2550.5867888424946</c:v>
                      </c:pt>
                      <c:pt idx="512">
                        <c:v>2550.6888294371552</c:v>
                      </c:pt>
                      <c:pt idx="513">
                        <c:v>2550.6972696186162</c:v>
                      </c:pt>
                      <c:pt idx="514">
                        <c:v>2551.7611604508534</c:v>
                      </c:pt>
                      <c:pt idx="515">
                        <c:v>2551.7696006323126</c:v>
                      </c:pt>
                      <c:pt idx="516">
                        <c:v>2551.2712294371554</c:v>
                      </c:pt>
                      <c:pt idx="517">
                        <c:v>2551.279669618616</c:v>
                      </c:pt>
                      <c:pt idx="518">
                        <c:v>2555.6537486610341</c:v>
                      </c:pt>
                      <c:pt idx="519">
                        <c:v>2555.6621888424943</c:v>
                      </c:pt>
                      <c:pt idx="520">
                        <c:v>2556.1928294371551</c:v>
                      </c:pt>
                      <c:pt idx="521">
                        <c:v>2556.2012696186162</c:v>
                      </c:pt>
                      <c:pt idx="522">
                        <c:v>2556.4454176473378</c:v>
                      </c:pt>
                      <c:pt idx="523">
                        <c:v>2556.453857828797</c:v>
                      </c:pt>
                      <c:pt idx="524">
                        <c:v>2558.910017647338</c:v>
                      </c:pt>
                      <c:pt idx="525">
                        <c:v>2558.9184578287968</c:v>
                      </c:pt>
                      <c:pt idx="526">
                        <c:v>2563.9854176473377</c:v>
                      </c:pt>
                      <c:pt idx="527">
                        <c:v>2563.993857828797</c:v>
                      </c:pt>
                      <c:pt idx="528">
                        <c:v>2568.9971033721113</c:v>
                      </c:pt>
                      <c:pt idx="529">
                        <c:v>2569.0055435535714</c:v>
                      </c:pt>
                      <c:pt idx="530">
                        <c:v>2571.4617033721115</c:v>
                      </c:pt>
                      <c:pt idx="531">
                        <c:v>2571.4701435535712</c:v>
                      </c:pt>
                      <c:pt idx="532">
                        <c:v>2572.8896915822938</c:v>
                      </c:pt>
                      <c:pt idx="533">
                        <c:v>2572.8981317637536</c:v>
                      </c:pt>
                      <c:pt idx="534">
                        <c:v>2575.3542915822941</c:v>
                      </c:pt>
                      <c:pt idx="535">
                        <c:v>2575.3627317637533</c:v>
                      </c:pt>
                      <c:pt idx="536">
                        <c:v>2576.5371033721112</c:v>
                      </c:pt>
                      <c:pt idx="537">
                        <c:v>2576.5455435535714</c:v>
                      </c:pt>
                      <c:pt idx="538">
                        <c:v>2580.4296915822938</c:v>
                      </c:pt>
                      <c:pt idx="539">
                        <c:v>2580.4381317637535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855-4A1F-8654-3CAD911A0FC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0.99998366424545748</c:v>
                      </c:pt>
                      <c:pt idx="2">
                        <c:v>0.99916024619543586</c:v>
                      </c:pt>
                      <c:pt idx="3">
                        <c:v>0.9991446541238802</c:v>
                      </c:pt>
                      <c:pt idx="4">
                        <c:v>0.99240865277079149</c:v>
                      </c:pt>
                      <c:pt idx="5">
                        <c:v>0.99239232548981082</c:v>
                      </c:pt>
                      <c:pt idx="6">
                        <c:v>0.9920659041883042</c:v>
                      </c:pt>
                      <c:pt idx="7">
                        <c:v>0.99205032344368016</c:v>
                      </c:pt>
                      <c:pt idx="8">
                        <c:v>0.99160943525111456</c:v>
                      </c:pt>
                      <c:pt idx="9">
                        <c:v>0.99159310380237509</c:v>
                      </c:pt>
                      <c:pt idx="10">
                        <c:v>0.98468300862137204</c:v>
                      </c:pt>
                      <c:pt idx="11">
                        <c:v>0.98466684509933133</c:v>
                      </c:pt>
                      <c:pt idx="12">
                        <c:v>0.94471996204042974</c:v>
                      </c:pt>
                      <c:pt idx="13">
                        <c:v>0.94470364089395586</c:v>
                      </c:pt>
                      <c:pt idx="14">
                        <c:v>0.9405478536866696</c:v>
                      </c:pt>
                      <c:pt idx="15">
                        <c:v>0.94053154712740372</c:v>
                      </c:pt>
                      <c:pt idx="16">
                        <c:v>0.93714194998794165</c:v>
                      </c:pt>
                      <c:pt idx="17">
                        <c:v>0.93712562485596962</c:v>
                      </c:pt>
                      <c:pt idx="18">
                        <c:v>0.93337135586076125</c:v>
                      </c:pt>
                      <c:pt idx="19">
                        <c:v>0.93335508000802292</c:v>
                      </c:pt>
                      <c:pt idx="20">
                        <c:v>0.9329787151004747</c:v>
                      </c:pt>
                      <c:pt idx="21">
                        <c:v>0.93296240078404025</c:v>
                      </c:pt>
                      <c:pt idx="22">
                        <c:v>0.92581918834567389</c:v>
                      </c:pt>
                      <c:pt idx="23">
                        <c:v>0.92580289830877727</c:v>
                      </c:pt>
                      <c:pt idx="24">
                        <c:v>0.8737781853406611</c:v>
                      </c:pt>
                      <c:pt idx="25">
                        <c:v>0.87376186130161415</c:v>
                      </c:pt>
                      <c:pt idx="26">
                        <c:v>0.87293642163756979</c:v>
                      </c:pt>
                      <c:pt idx="27">
                        <c:v>0.87292009850334984</c:v>
                      </c:pt>
                      <c:pt idx="28">
                        <c:v>0.8681632568957709</c:v>
                      </c:pt>
                      <c:pt idx="29">
                        <c:v>0.86814693237333074</c:v>
                      </c:pt>
                      <c:pt idx="30">
                        <c:v>0.86732172337262259</c:v>
                      </c:pt>
                      <c:pt idx="31">
                        <c:v>0.86730539967829179</c:v>
                      </c:pt>
                      <c:pt idx="32">
                        <c:v>0.86619916601867408</c:v>
                      </c:pt>
                      <c:pt idx="33">
                        <c:v>0.86618284061655715</c:v>
                      </c:pt>
                      <c:pt idx="34">
                        <c:v>0.86580938040045663</c:v>
                      </c:pt>
                      <c:pt idx="35">
                        <c:v>0.86579306637697628</c:v>
                      </c:pt>
                      <c:pt idx="36">
                        <c:v>0.86535805969563451</c:v>
                      </c:pt>
                      <c:pt idx="37">
                        <c:v>0.86534173505093448</c:v>
                      </c:pt>
                      <c:pt idx="38">
                        <c:v>0.86019715687201814</c:v>
                      </c:pt>
                      <c:pt idx="39">
                        <c:v>0.86018084155913244</c:v>
                      </c:pt>
                      <c:pt idx="40">
                        <c:v>0.8582370791313052</c:v>
                      </c:pt>
                      <c:pt idx="41">
                        <c:v>0.85822076228790578</c:v>
                      </c:pt>
                      <c:pt idx="42">
                        <c:v>0.85726946953134675</c:v>
                      </c:pt>
                      <c:pt idx="43">
                        <c:v>0.85725314674428299</c:v>
                      </c:pt>
                      <c:pt idx="44">
                        <c:v>0.85307437589458635</c:v>
                      </c:pt>
                      <c:pt idx="45">
                        <c:v>0.85305805753604236</c:v>
                      </c:pt>
                      <c:pt idx="46">
                        <c:v>0.84566182076590923</c:v>
                      </c:pt>
                      <c:pt idx="47">
                        <c:v>0.84564551173435443</c:v>
                      </c:pt>
                      <c:pt idx="48">
                        <c:v>0.83320312403004071</c:v>
                      </c:pt>
                      <c:pt idx="49">
                        <c:v>0.83318680077834628</c:v>
                      </c:pt>
                      <c:pt idx="50">
                        <c:v>0.82900944249195407</c:v>
                      </c:pt>
                      <c:pt idx="51">
                        <c:v>0.82899312277137949</c:v>
                      </c:pt>
                      <c:pt idx="52">
                        <c:v>0.82230849758614699</c:v>
                      </c:pt>
                      <c:pt idx="53">
                        <c:v>0.82229217565097967</c:v>
                      </c:pt>
                      <c:pt idx="54">
                        <c:v>0.82160205772163708</c:v>
                      </c:pt>
                      <c:pt idx="55">
                        <c:v>0.82158574541695695</c:v>
                      </c:pt>
                      <c:pt idx="56">
                        <c:v>0.82143361203660914</c:v>
                      </c:pt>
                      <c:pt idx="57">
                        <c:v>0.82141729078698544</c:v>
                      </c:pt>
                      <c:pt idx="58">
                        <c:v>0.81403098438770638</c:v>
                      </c:pt>
                      <c:pt idx="59">
                        <c:v>0.81401466972284808</c:v>
                      </c:pt>
                      <c:pt idx="60">
                        <c:v>0.81288391052723818</c:v>
                      </c:pt>
                      <c:pt idx="61">
                        <c:v>0.81286758695220762</c:v>
                      </c:pt>
                      <c:pt idx="62">
                        <c:v>0.80869130645110487</c:v>
                      </c:pt>
                      <c:pt idx="63">
                        <c:v>0.80867498582068509</c:v>
                      </c:pt>
                      <c:pt idx="64">
                        <c:v>0.8019895991214705</c:v>
                      </c:pt>
                      <c:pt idx="65">
                        <c:v>0.80197327667454943</c:v>
                      </c:pt>
                      <c:pt idx="66">
                        <c:v>0.80128760786410724</c:v>
                      </c:pt>
                      <c:pt idx="67">
                        <c:v>0.80127129342196945</c:v>
                      </c:pt>
                      <c:pt idx="68">
                        <c:v>0.80111492303511656</c:v>
                      </c:pt>
                      <c:pt idx="69">
                        <c:v>0.80109860116276599</c:v>
                      </c:pt>
                      <c:pt idx="70">
                        <c:v>0.79371525244157581</c:v>
                      </c:pt>
                      <c:pt idx="71">
                        <c:v>0.79369893609214404</c:v>
                      </c:pt>
                      <c:pt idx="72">
                        <c:v>0.77792334425182808</c:v>
                      </c:pt>
                      <c:pt idx="73">
                        <c:v>0.77790702142711032</c:v>
                      </c:pt>
                      <c:pt idx="74">
                        <c:v>0.77747602612566569</c:v>
                      </c:pt>
                      <c:pt idx="75">
                        <c:v>0.77745970301629541</c:v>
                      </c:pt>
                      <c:pt idx="76">
                        <c:v>0.77704881497593048</c:v>
                      </c:pt>
                      <c:pt idx="77">
                        <c:v>0.77703249262659346</c:v>
                      </c:pt>
                      <c:pt idx="78">
                        <c:v>0.77660161165056785</c:v>
                      </c:pt>
                      <c:pt idx="79">
                        <c:v>0.77658528900411394</c:v>
                      </c:pt>
                      <c:pt idx="80">
                        <c:v>0.77034550368320176</c:v>
                      </c:pt>
                      <c:pt idx="81">
                        <c:v>0.7703291800828046</c:v>
                      </c:pt>
                      <c:pt idx="82">
                        <c:v>0.76965157646855376</c:v>
                      </c:pt>
                      <c:pt idx="83">
                        <c:v>0.76963525869170424</c:v>
                      </c:pt>
                      <c:pt idx="84">
                        <c:v>0.76947131615251441</c:v>
                      </c:pt>
                      <c:pt idx="85">
                        <c:v>0.76945499297133446</c:v>
                      </c:pt>
                      <c:pt idx="86">
                        <c:v>0.76920531144100457</c:v>
                      </c:pt>
                      <c:pt idx="87">
                        <c:v>0.76918899326626</c:v>
                      </c:pt>
                      <c:pt idx="88">
                        <c:v>0.76658145259488408</c:v>
                      </c:pt>
                      <c:pt idx="89">
                        <c:v>0.76656513037053331</c:v>
                      </c:pt>
                      <c:pt idx="90">
                        <c:v>0.76235470152987639</c:v>
                      </c:pt>
                      <c:pt idx="91">
                        <c:v>0.7623383816507876</c:v>
                      </c:pt>
                      <c:pt idx="92">
                        <c:v>0.76207715880666904</c:v>
                      </c:pt>
                      <c:pt idx="93">
                        <c:v>0.76206083971092686</c:v>
                      </c:pt>
                      <c:pt idx="94">
                        <c:v>0.75467708678505674</c:v>
                      </c:pt>
                      <c:pt idx="95">
                        <c:v>0.75466077186066272</c:v>
                      </c:pt>
                      <c:pt idx="96">
                        <c:v>0.74194167275324097</c:v>
                      </c:pt>
                      <c:pt idx="97">
                        <c:v>0.74192534880242056</c:v>
                      </c:pt>
                      <c:pt idx="98">
                        <c:v>0.74106763575381784</c:v>
                      </c:pt>
                      <c:pt idx="99">
                        <c:v>0.74105131213255193</c:v>
                      </c:pt>
                      <c:pt idx="100">
                        <c:v>0.73367583944177228</c:v>
                      </c:pt>
                      <c:pt idx="101">
                        <c:v>0.73365951905988003</c:v>
                      </c:pt>
                      <c:pt idx="102">
                        <c:v>0.73104784349121321</c:v>
                      </c:pt>
                      <c:pt idx="103">
                        <c:v>0.73103152022775875</c:v>
                      </c:pt>
                      <c:pt idx="104">
                        <c:v>0.72682338464443963</c:v>
                      </c:pt>
                      <c:pt idx="105">
                        <c:v>0.72680706307773013</c:v>
                      </c:pt>
                      <c:pt idx="106">
                        <c:v>0.72650717433808276</c:v>
                      </c:pt>
                      <c:pt idx="107">
                        <c:v>0.72649085141740188</c:v>
                      </c:pt>
                      <c:pt idx="108">
                        <c:v>0.72247532080689392</c:v>
                      </c:pt>
                      <c:pt idx="109">
                        <c:v>0.72245899621412979</c:v>
                      </c:pt>
                      <c:pt idx="110">
                        <c:v>0.72228205362146936</c:v>
                      </c:pt>
                      <c:pt idx="111">
                        <c:v>0.72226573241282943</c:v>
                      </c:pt>
                      <c:pt idx="112">
                        <c:v>0.72160161642459042</c:v>
                      </c:pt>
                      <c:pt idx="113">
                        <c:v>0.72158529208530997</c:v>
                      </c:pt>
                      <c:pt idx="114">
                        <c:v>0.71915161370130698</c:v>
                      </c:pt>
                      <c:pt idx="115">
                        <c:v>0.71913529579940472</c:v>
                      </c:pt>
                      <c:pt idx="116">
                        <c:v>0.7189293732278712</c:v>
                      </c:pt>
                      <c:pt idx="117">
                        <c:v>0.71891304976420212</c:v>
                      </c:pt>
                      <c:pt idx="118">
                        <c:v>0.71489627991463878</c:v>
                      </c:pt>
                      <c:pt idx="119">
                        <c:v>0.7148799550279028</c:v>
                      </c:pt>
                      <c:pt idx="120">
                        <c:v>0.71470545199913249</c:v>
                      </c:pt>
                      <c:pt idx="121">
                        <c:v>0.71468913005545287</c:v>
                      </c:pt>
                      <c:pt idx="122">
                        <c:v>0.71460940233955539</c:v>
                      </c:pt>
                      <c:pt idx="123">
                        <c:v>0.71459308480014028</c:v>
                      </c:pt>
                      <c:pt idx="124">
                        <c:v>0.71421315722368317</c:v>
                      </c:pt>
                      <c:pt idx="125">
                        <c:v>0.71419683544513546</c:v>
                      </c:pt>
                      <c:pt idx="126">
                        <c:v>0.71402278049736811</c:v>
                      </c:pt>
                      <c:pt idx="127">
                        <c:v>0.7140064558280329</c:v>
                      </c:pt>
                      <c:pt idx="128">
                        <c:v>0.70703517259623205</c:v>
                      </c:pt>
                      <c:pt idx="129">
                        <c:v>0.70701885396502251</c:v>
                      </c:pt>
                      <c:pt idx="130">
                        <c:v>0.7069814461268682</c:v>
                      </c:pt>
                      <c:pt idx="131">
                        <c:v>0.70696512273855949</c:v>
                      </c:pt>
                      <c:pt idx="132">
                        <c:v>0.70663620253716208</c:v>
                      </c:pt>
                      <c:pt idx="133">
                        <c:v>0.70661988011480725</c:v>
                      </c:pt>
                      <c:pt idx="134">
                        <c:v>0.70275742665386687</c:v>
                      </c:pt>
                      <c:pt idx="135">
                        <c:v>0.70274110468027962</c:v>
                      </c:pt>
                      <c:pt idx="136">
                        <c:v>0.69608720006921121</c:v>
                      </c:pt>
                      <c:pt idx="137">
                        <c:v>0.696070877229098</c:v>
                      </c:pt>
                      <c:pt idx="138">
                        <c:v>0.69518032781015604</c:v>
                      </c:pt>
                      <c:pt idx="139">
                        <c:v>0.69516400525518673</c:v>
                      </c:pt>
                      <c:pt idx="140">
                        <c:v>0.69508753014621583</c:v>
                      </c:pt>
                      <c:pt idx="141">
                        <c:v>0.69507121125973481</c:v>
                      </c:pt>
                      <c:pt idx="142">
                        <c:v>0.68751245452409704</c:v>
                      </c:pt>
                      <c:pt idx="143">
                        <c:v>0.6874961347411257</c:v>
                      </c:pt>
                      <c:pt idx="144">
                        <c:v>0.67051093130300543</c:v>
                      </c:pt>
                      <c:pt idx="145">
                        <c:v>0.6704946067917813</c:v>
                      </c:pt>
                      <c:pt idx="146">
                        <c:v>0.66963730630128915</c:v>
                      </c:pt>
                      <c:pt idx="147">
                        <c:v>0.66962098193172337</c:v>
                      </c:pt>
                      <c:pt idx="148">
                        <c:v>0.66225094826014652</c:v>
                      </c:pt>
                      <c:pt idx="149">
                        <c:v>0.66223462541726696</c:v>
                      </c:pt>
                      <c:pt idx="150">
                        <c:v>0.65961807429599251</c:v>
                      </c:pt>
                      <c:pt idx="151">
                        <c:v>0.6596017501737208</c:v>
                      </c:pt>
                      <c:pt idx="152">
                        <c:v>0.6553963310765899</c:v>
                      </c:pt>
                      <c:pt idx="153">
                        <c:v>0.65538000772853311</c:v>
                      </c:pt>
                      <c:pt idx="154">
                        <c:v>0.64773208990566222</c:v>
                      </c:pt>
                      <c:pt idx="155">
                        <c:v>0.64771576840877731</c:v>
                      </c:pt>
                      <c:pt idx="156">
                        <c:v>0.64232301835219152</c:v>
                      </c:pt>
                      <c:pt idx="157">
                        <c:v>0.64230669571636445</c:v>
                      </c:pt>
                      <c:pt idx="158">
                        <c:v>0.63806569588573625</c:v>
                      </c:pt>
                      <c:pt idx="159">
                        <c:v>0.63804937426544928</c:v>
                      </c:pt>
                      <c:pt idx="160">
                        <c:v>0.63474551476288787</c:v>
                      </c:pt>
                      <c:pt idx="161">
                        <c:v>0.634729191794703</c:v>
                      </c:pt>
                      <c:pt idx="162">
                        <c:v>0.63048887354535654</c:v>
                      </c:pt>
                      <c:pt idx="163">
                        <c:v>0.63047255146066283</c:v>
                      </c:pt>
                      <c:pt idx="164">
                        <c:v>0.63012284896843695</c:v>
                      </c:pt>
                      <c:pt idx="165">
                        <c:v>0.63010652965801695</c:v>
                      </c:pt>
                      <c:pt idx="166">
                        <c:v>0.62254744281028673</c:v>
                      </c:pt>
                      <c:pt idx="167">
                        <c:v>0.62253112278613598</c:v>
                      </c:pt>
                      <c:pt idx="168">
                        <c:v>0.60736217147836158</c:v>
                      </c:pt>
                      <c:pt idx="169">
                        <c:v>0.60734584896380672</c:v>
                      </c:pt>
                      <c:pt idx="170">
                        <c:v>0.6064228137550759</c:v>
                      </c:pt>
                      <c:pt idx="171">
                        <c:v>0.60640649140706038</c:v>
                      </c:pt>
                      <c:pt idx="172">
                        <c:v>0.59978477939685104</c:v>
                      </c:pt>
                      <c:pt idx="173">
                        <c:v>0.59976845660380007</c:v>
                      </c:pt>
                      <c:pt idx="174">
                        <c:v>0.59884553167354582</c:v>
                      </c:pt>
                      <c:pt idx="175">
                        <c:v>0.59882920902078618</c:v>
                      </c:pt>
                      <c:pt idx="176">
                        <c:v>0.59848268054079556</c:v>
                      </c:pt>
                      <c:pt idx="177">
                        <c:v>0.59846635988115571</c:v>
                      </c:pt>
                      <c:pt idx="178">
                        <c:v>0.59625482235010241</c:v>
                      </c:pt>
                      <c:pt idx="179">
                        <c:v>0.59623849880289403</c:v>
                      </c:pt>
                      <c:pt idx="180">
                        <c:v>0.595348357140014</c:v>
                      </c:pt>
                      <c:pt idx="181">
                        <c:v>0.59533203366259579</c:v>
                      </c:pt>
                      <c:pt idx="182">
                        <c:v>0.5946709743526517</c:v>
                      </c:pt>
                      <c:pt idx="183">
                        <c:v>0.59465465123123429</c:v>
                      </c:pt>
                      <c:pt idx="184">
                        <c:v>0.5909064270907195</c:v>
                      </c:pt>
                      <c:pt idx="185">
                        <c:v>0.59089010590295821</c:v>
                      </c:pt>
                      <c:pt idx="186">
                        <c:v>0.59064010867479566</c:v>
                      </c:pt>
                      <c:pt idx="187">
                        <c:v>0.59062378514781966</c:v>
                      </c:pt>
                      <c:pt idx="188">
                        <c:v>0.59041486129397558</c:v>
                      </c:pt>
                      <c:pt idx="189">
                        <c:v>0.59039853873444215</c:v>
                      </c:pt>
                      <c:pt idx="190">
                        <c:v>0.58973365631336316</c:v>
                      </c:pt>
                      <c:pt idx="191">
                        <c:v>0.58971733284419114</c:v>
                      </c:pt>
                      <c:pt idx="192">
                        <c:v>0.58867669705127434</c:v>
                      </c:pt>
                      <c:pt idx="193">
                        <c:v>0.58866037350249467</c:v>
                      </c:pt>
                      <c:pt idx="194">
                        <c:v>0.58777029505571887</c:v>
                      </c:pt>
                      <c:pt idx="195">
                        <c:v>0.58775397155305487</c:v>
                      </c:pt>
                      <c:pt idx="196">
                        <c:v>0.58768617576270199</c:v>
                      </c:pt>
                      <c:pt idx="197">
                        <c:v>0.58766985314462838</c:v>
                      </c:pt>
                      <c:pt idx="198">
                        <c:v>0.58377665212120056</c:v>
                      </c:pt>
                      <c:pt idx="199">
                        <c:v>0.58376032920863719</c:v>
                      </c:pt>
                      <c:pt idx="200">
                        <c:v>0.5828374548905273</c:v>
                      </c:pt>
                      <c:pt idx="201">
                        <c:v>0.5828211320892509</c:v>
                      </c:pt>
                      <c:pt idx="202">
                        <c:v>0.58247566053005939</c:v>
                      </c:pt>
                      <c:pt idx="203">
                        <c:v>0.58245933939718986</c:v>
                      </c:pt>
                      <c:pt idx="204">
                        <c:v>0.58207168281196997</c:v>
                      </c:pt>
                      <c:pt idx="205">
                        <c:v>0.58205536009811432</c:v>
                      </c:pt>
                      <c:pt idx="206">
                        <c:v>0.58010874402487089</c:v>
                      </c:pt>
                      <c:pt idx="207">
                        <c:v>0.58009242117908266</c:v>
                      </c:pt>
                      <c:pt idx="208">
                        <c:v>0.57974636131262047</c:v>
                      </c:pt>
                      <c:pt idx="209">
                        <c:v>0.57973003796955913</c:v>
                      </c:pt>
                      <c:pt idx="210">
                        <c:v>0.57549099767712009</c:v>
                      </c:pt>
                      <c:pt idx="211">
                        <c:v>0.57547467466691049</c:v>
                      </c:pt>
                      <c:pt idx="212">
                        <c:v>0.57489911151187822</c:v>
                      </c:pt>
                      <c:pt idx="213">
                        <c:v>0.57488278992323083</c:v>
                      </c:pt>
                      <c:pt idx="214">
                        <c:v>0.5675534447409345</c:v>
                      </c:pt>
                      <c:pt idx="215">
                        <c:v>0.56753712272658186</c:v>
                      </c:pt>
                      <c:pt idx="216">
                        <c:v>0.55971032777098539</c:v>
                      </c:pt>
                      <c:pt idx="217">
                        <c:v>0.55969400480792997</c:v>
                      </c:pt>
                      <c:pt idx="218">
                        <c:v>0.55877115587597559</c:v>
                      </c:pt>
                      <c:pt idx="219">
                        <c:v>0.55875483298820572</c:v>
                      </c:pt>
                      <c:pt idx="220">
                        <c:v>0.5556801434531139</c:v>
                      </c:pt>
                      <c:pt idx="221">
                        <c:v>0.55566382025920391</c:v>
                      </c:pt>
                      <c:pt idx="222">
                        <c:v>0.55213267832072399</c:v>
                      </c:pt>
                      <c:pt idx="223">
                        <c:v>0.55211635527191671</c:v>
                      </c:pt>
                      <c:pt idx="224">
                        <c:v>0.55142466297266102</c:v>
                      </c:pt>
                      <c:pt idx="225">
                        <c:v>0.55140833995519134</c:v>
                      </c:pt>
                      <c:pt idx="226">
                        <c:v>0.55119355686281912</c:v>
                      </c:pt>
                      <c:pt idx="227">
                        <c:v>0.55117723386564477</c:v>
                      </c:pt>
                      <c:pt idx="228">
                        <c:v>0.55083354358885972</c:v>
                      </c:pt>
                      <c:pt idx="229">
                        <c:v>0.55081722160065316</c:v>
                      </c:pt>
                      <c:pt idx="230">
                        <c:v>0.54810232142905291</c:v>
                      </c:pt>
                      <c:pt idx="231">
                        <c:v>0.54808599829666704</c:v>
                      </c:pt>
                      <c:pt idx="232">
                        <c:v>0.54384698928420772</c:v>
                      </c:pt>
                      <c:pt idx="233">
                        <c:v>0.54383066622279364</c:v>
                      </c:pt>
                      <c:pt idx="234">
                        <c:v>0.54348760258073214</c:v>
                      </c:pt>
                      <c:pt idx="235">
                        <c:v>0.54347128025491231</c:v>
                      </c:pt>
                      <c:pt idx="236">
                        <c:v>0.5432564643420541</c:v>
                      </c:pt>
                      <c:pt idx="237">
                        <c:v>0.54324014204369919</c:v>
                      </c:pt>
                      <c:pt idx="238">
                        <c:v>0.53591033456725112</c:v>
                      </c:pt>
                      <c:pt idx="239">
                        <c:v>0.53589401199933628</c:v>
                      </c:pt>
                      <c:pt idx="240">
                        <c:v>0.53536117195543609</c:v>
                      </c:pt>
                      <c:pt idx="241">
                        <c:v>0.53534484891869161</c:v>
                      </c:pt>
                      <c:pt idx="242">
                        <c:v>0.53110556426025457</c:v>
                      </c:pt>
                      <c:pt idx="243">
                        <c:v>0.53108924126465318</c:v>
                      </c:pt>
                      <c:pt idx="244">
                        <c:v>0.5244670337762305</c:v>
                      </c:pt>
                      <c:pt idx="245">
                        <c:v>0.52445071079641759</c:v>
                      </c:pt>
                      <c:pt idx="246">
                        <c:v>0.52352792381838809</c:v>
                      </c:pt>
                      <c:pt idx="247">
                        <c:v>0.52351160083625792</c:v>
                      </c:pt>
                      <c:pt idx="248">
                        <c:v>0.52316884152236132</c:v>
                      </c:pt>
                      <c:pt idx="249">
                        <c:v>0.5231525189594437</c:v>
                      </c:pt>
                      <c:pt idx="250">
                        <c:v>0.51559142527586599</c:v>
                      </c:pt>
                      <c:pt idx="251">
                        <c:v>0.51557510253194994</c:v>
                      </c:pt>
                      <c:pt idx="252">
                        <c:v>0.50040085328466277</c:v>
                      </c:pt>
                      <c:pt idx="253">
                        <c:v>0.50038453046749609</c:v>
                      </c:pt>
                      <c:pt idx="254">
                        <c:v>0.49995355044445228</c:v>
                      </c:pt>
                      <c:pt idx="255">
                        <c:v>0.49993722765801579</c:v>
                      </c:pt>
                      <c:pt idx="256">
                        <c:v>0.49946169014541991</c:v>
                      </c:pt>
                      <c:pt idx="257">
                        <c:v>0.49944536729240252</c:v>
                      </c:pt>
                      <c:pt idx="258">
                        <c:v>0.49901438746531768</c:v>
                      </c:pt>
                      <c:pt idx="259">
                        <c:v>0.49899806463811541</c:v>
                      </c:pt>
                      <c:pt idx="260">
                        <c:v>0.49282336459096343</c:v>
                      </c:pt>
                      <c:pt idx="261">
                        <c:v>0.49280704193279201</c:v>
                      </c:pt>
                      <c:pt idx="262">
                        <c:v>0.49237608135836608</c:v>
                      </c:pt>
                      <c:pt idx="263">
                        <c:v>0.49235975874617227</c:v>
                      </c:pt>
                      <c:pt idx="264">
                        <c:v>0.49188418001537115</c:v>
                      </c:pt>
                      <c:pt idx="265">
                        <c:v>0.49186785729850696</c:v>
                      </c:pt>
                      <c:pt idx="266">
                        <c:v>0.4915252368363946</c:v>
                      </c:pt>
                      <c:pt idx="267">
                        <c:v>0.49150891393639529</c:v>
                      </c:pt>
                      <c:pt idx="268">
                        <c:v>0.49143689469719132</c:v>
                      </c:pt>
                      <c:pt idx="269">
                        <c:v>0.49142057202138989</c:v>
                      </c:pt>
                      <c:pt idx="270">
                        <c:v>0.49107792196126759</c:v>
                      </c:pt>
                      <c:pt idx="271">
                        <c:v>0.49106159904554164</c:v>
                      </c:pt>
                      <c:pt idx="272">
                        <c:v>0.48394763674139196</c:v>
                      </c:pt>
                      <c:pt idx="273">
                        <c:v>0.48393131378439602</c:v>
                      </c:pt>
                      <c:pt idx="274">
                        <c:v>0.48350032022796846</c:v>
                      </c:pt>
                      <c:pt idx="275">
                        <c:v>0.48348399727043762</c:v>
                      </c:pt>
                      <c:pt idx="276">
                        <c:v>0.46442046023367439</c:v>
                      </c:pt>
                      <c:pt idx="277">
                        <c:v>0.46440413796380803</c:v>
                      </c:pt>
                      <c:pt idx="278">
                        <c:v>0.46348115785412708</c:v>
                      </c:pt>
                      <c:pt idx="279">
                        <c:v>0.46346483548064377</c:v>
                      </c:pt>
                      <c:pt idx="280">
                        <c:v>0.46130180536766963</c:v>
                      </c:pt>
                      <c:pt idx="281">
                        <c:v>0.46128548367688355</c:v>
                      </c:pt>
                      <c:pt idx="282">
                        <c:v>0.45704496640953346</c:v>
                      </c:pt>
                      <c:pt idx="283">
                        <c:v>0.45702864414491068</c:v>
                      </c:pt>
                      <c:pt idx="284">
                        <c:v>0.45554418091459825</c:v>
                      </c:pt>
                      <c:pt idx="285">
                        <c:v>0.45552785792353756</c:v>
                      </c:pt>
                      <c:pt idx="286">
                        <c:v>0.45372509680460299</c:v>
                      </c:pt>
                      <c:pt idx="287">
                        <c:v>0.45370877553902605</c:v>
                      </c:pt>
                      <c:pt idx="288">
                        <c:v>0.45352594287888687</c:v>
                      </c:pt>
                      <c:pt idx="289">
                        <c:v>0.45350962050325144</c:v>
                      </c:pt>
                      <c:pt idx="290">
                        <c:v>0.45230251128737886</c:v>
                      </c:pt>
                      <c:pt idx="291">
                        <c:v>0.45228618924759251</c:v>
                      </c:pt>
                      <c:pt idx="292">
                        <c:v>0.45136314217498757</c:v>
                      </c:pt>
                      <c:pt idx="293">
                        <c:v>0.45134682000990445</c:v>
                      </c:pt>
                      <c:pt idx="294">
                        <c:v>0.44946790858088237</c:v>
                      </c:pt>
                      <c:pt idx="295">
                        <c:v>0.44945158663363244</c:v>
                      </c:pt>
                      <c:pt idx="296">
                        <c:v>0.44923711460492788</c:v>
                      </c:pt>
                      <c:pt idx="297">
                        <c:v>0.44922079180541358</c:v>
                      </c:pt>
                      <c:pt idx="298">
                        <c:v>0.44910781786609311</c:v>
                      </c:pt>
                      <c:pt idx="299">
                        <c:v>0.44909149488590427</c:v>
                      </c:pt>
                      <c:pt idx="300">
                        <c:v>0.44342583400678004</c:v>
                      </c:pt>
                      <c:pt idx="301">
                        <c:v>0.44340951104288956</c:v>
                      </c:pt>
                      <c:pt idx="302">
                        <c:v>0.44153023451487744</c:v>
                      </c:pt>
                      <c:pt idx="303">
                        <c:v>0.44151391165127957</c:v>
                      </c:pt>
                      <c:pt idx="304">
                        <c:v>0.44140790666694174</c:v>
                      </c:pt>
                      <c:pt idx="305">
                        <c:v>0.44139158449259358</c:v>
                      </c:pt>
                      <c:pt idx="306">
                        <c:v>0.44102766817288847</c:v>
                      </c:pt>
                      <c:pt idx="307">
                        <c:v>0.44101134494676963</c:v>
                      </c:pt>
                      <c:pt idx="308">
                        <c:v>0.43711884948125046</c:v>
                      </c:pt>
                      <c:pt idx="309">
                        <c:v>0.4371025267832237</c:v>
                      </c:pt>
                      <c:pt idx="310">
                        <c:v>0.42946003122445336</c:v>
                      </c:pt>
                      <c:pt idx="311">
                        <c:v>0.42944370914140656</c:v>
                      </c:pt>
                      <c:pt idx="312">
                        <c:v>0.42890931249295133</c:v>
                      </c:pt>
                      <c:pt idx="313">
                        <c:v>0.42889298918265306</c:v>
                      </c:pt>
                      <c:pt idx="314">
                        <c:v>0.42517086090894474</c:v>
                      </c:pt>
                      <c:pt idx="315">
                        <c:v>0.42515453823576937</c:v>
                      </c:pt>
                      <c:pt idx="316">
                        <c:v>0.42188313848501297</c:v>
                      </c:pt>
                      <c:pt idx="317">
                        <c:v>0.4218668167722327</c:v>
                      </c:pt>
                      <c:pt idx="318">
                        <c:v>0.41759354538580729</c:v>
                      </c:pt>
                      <c:pt idx="319">
                        <c:v>0.41757722296900995</c:v>
                      </c:pt>
                      <c:pt idx="320">
                        <c:v>0.41696151410769156</c:v>
                      </c:pt>
                      <c:pt idx="321">
                        <c:v>0.41694519070307889</c:v>
                      </c:pt>
                      <c:pt idx="322">
                        <c:v>0.40938353122148452</c:v>
                      </c:pt>
                      <c:pt idx="323">
                        <c:v>0.4093672078574479</c:v>
                      </c:pt>
                      <c:pt idx="324">
                        <c:v>0.40934293359986984</c:v>
                      </c:pt>
                      <c:pt idx="325">
                        <c:v>0.40932661350800609</c:v>
                      </c:pt>
                      <c:pt idx="326">
                        <c:v>0.40508419742356672</c:v>
                      </c:pt>
                      <c:pt idx="327">
                        <c:v>0.40506787631425706</c:v>
                      </c:pt>
                      <c:pt idx="328">
                        <c:v>0.39844785890205059</c:v>
                      </c:pt>
                      <c:pt idx="329">
                        <c:v>0.39843153857611402</c:v>
                      </c:pt>
                      <c:pt idx="330">
                        <c:v>0.39750801002865899</c:v>
                      </c:pt>
                      <c:pt idx="331">
                        <c:v>0.39749168946308905</c:v>
                      </c:pt>
                      <c:pt idx="332">
                        <c:v>0.39714492650192562</c:v>
                      </c:pt>
                      <c:pt idx="333">
                        <c:v>0.39712860386883847</c:v>
                      </c:pt>
                      <c:pt idx="334">
                        <c:v>0.38956766961009109</c:v>
                      </c:pt>
                      <c:pt idx="335">
                        <c:v>0.3895513472947752</c:v>
                      </c:pt>
                      <c:pt idx="336">
                        <c:v>0.36480122838569223</c:v>
                      </c:pt>
                      <c:pt idx="337">
                        <c:v>0.3647849062654232</c:v>
                      </c:pt>
                      <c:pt idx="338">
                        <c:v>0.36047988653379359</c:v>
                      </c:pt>
                      <c:pt idx="339">
                        <c:v>0.36046356349400482</c:v>
                      </c:pt>
                      <c:pt idx="340">
                        <c:v>0.3572243929165293</c:v>
                      </c:pt>
                      <c:pt idx="341">
                        <c:v>0.35720807126685722</c:v>
                      </c:pt>
                      <c:pt idx="342">
                        <c:v>0.35290233815445521</c:v>
                      </c:pt>
                      <c:pt idx="343">
                        <c:v>0.35288601544914999</c:v>
                      </c:pt>
                      <c:pt idx="344">
                        <c:v>0.35200009587448405</c:v>
                      </c:pt>
                      <c:pt idx="345">
                        <c:v>0.35198377154149296</c:v>
                      </c:pt>
                      <c:pt idx="346">
                        <c:v>0.34442133192748325</c:v>
                      </c:pt>
                      <c:pt idx="347">
                        <c:v>0.34440500766821702</c:v>
                      </c:pt>
                      <c:pt idx="348">
                        <c:v>0.33508732978854716</c:v>
                      </c:pt>
                      <c:pt idx="349">
                        <c:v>0.33507101096584396</c:v>
                      </c:pt>
                      <c:pt idx="350">
                        <c:v>0.33315866962042578</c:v>
                      </c:pt>
                      <c:pt idx="351">
                        <c:v>0.33314234839433643</c:v>
                      </c:pt>
                      <c:pt idx="352">
                        <c:v>0.33079415866834377</c:v>
                      </c:pt>
                      <c:pt idx="353">
                        <c:v>0.33077783826445756</c:v>
                      </c:pt>
                      <c:pt idx="354">
                        <c:v>0.32947399977700365</c:v>
                      </c:pt>
                      <c:pt idx="355">
                        <c:v>0.32945768135843911</c:v>
                      </c:pt>
                      <c:pt idx="356">
                        <c:v>0.32883610263691848</c:v>
                      </c:pt>
                      <c:pt idx="357">
                        <c:v>0.32881978012955543</c:v>
                      </c:pt>
                      <c:pt idx="358">
                        <c:v>0.32751284009024073</c:v>
                      </c:pt>
                      <c:pt idx="359">
                        <c:v>0.32749652220056752</c:v>
                      </c:pt>
                      <c:pt idx="360">
                        <c:v>0.32518034315389988</c:v>
                      </c:pt>
                      <c:pt idx="361">
                        <c:v>0.32516402306696612</c:v>
                      </c:pt>
                      <c:pt idx="362">
                        <c:v>0.32321859887124704</c:v>
                      </c:pt>
                      <c:pt idx="363">
                        <c:v>0.32320227923832295</c:v>
                      </c:pt>
                      <c:pt idx="364">
                        <c:v>0.32258019661220344</c:v>
                      </c:pt>
                      <c:pt idx="365">
                        <c:v>0.32256387367532674</c:v>
                      </c:pt>
                      <c:pt idx="366">
                        <c:v>0.32226340750808802</c:v>
                      </c:pt>
                      <c:pt idx="367">
                        <c:v>0.32224708582818939</c:v>
                      </c:pt>
                      <c:pt idx="368">
                        <c:v>0.32125901376257349</c:v>
                      </c:pt>
                      <c:pt idx="369">
                        <c:v>0.32124269176517173</c:v>
                      </c:pt>
                      <c:pt idx="370">
                        <c:v>0.32035513674072463</c:v>
                      </c:pt>
                      <c:pt idx="371">
                        <c:v>0.32033881228648875</c:v>
                      </c:pt>
                      <c:pt idx="372">
                        <c:v>0.31857786319365233</c:v>
                      </c:pt>
                      <c:pt idx="373">
                        <c:v>0.31856154433101103</c:v>
                      </c:pt>
                      <c:pt idx="374">
                        <c:v>0.31760502325285089</c:v>
                      </c:pt>
                      <c:pt idx="375">
                        <c:v>0.31758870398942479</c:v>
                      </c:pt>
                      <c:pt idx="376">
                        <c:v>0.31715137498421353</c:v>
                      </c:pt>
                      <c:pt idx="377">
                        <c:v>0.31713505425458416</c:v>
                      </c:pt>
                      <c:pt idx="378">
                        <c:v>0.31696563701056923</c:v>
                      </c:pt>
                      <c:pt idx="379">
                        <c:v>0.31694931423099715</c:v>
                      </c:pt>
                      <c:pt idx="380">
                        <c:v>0.3150027609472269</c:v>
                      </c:pt>
                      <c:pt idx="381">
                        <c:v>0.31498643847559243</c:v>
                      </c:pt>
                      <c:pt idx="382">
                        <c:v>0.31282816428318133</c:v>
                      </c:pt>
                      <c:pt idx="383">
                        <c:v>0.31281184208183216</c:v>
                      </c:pt>
                      <c:pt idx="384">
                        <c:v>0.31277638163845028</c:v>
                      </c:pt>
                      <c:pt idx="385">
                        <c:v>0.31276005739319945</c:v>
                      </c:pt>
                      <c:pt idx="386">
                        <c:v>0.30938834169616886</c:v>
                      </c:pt>
                      <c:pt idx="387">
                        <c:v>0.30937201942446346</c:v>
                      </c:pt>
                      <c:pt idx="388">
                        <c:v>0.30625587167997692</c:v>
                      </c:pt>
                      <c:pt idx="389">
                        <c:v>0.30623955044386075</c:v>
                      </c:pt>
                      <c:pt idx="390">
                        <c:v>0.30525131939633066</c:v>
                      </c:pt>
                      <c:pt idx="391">
                        <c:v>0.305234997796279</c:v>
                      </c:pt>
                      <c:pt idx="392">
                        <c:v>0.30434664524407307</c:v>
                      </c:pt>
                      <c:pt idx="393">
                        <c:v>0.30433032075957051</c:v>
                      </c:pt>
                      <c:pt idx="394">
                        <c:v>0.29676789276096188</c:v>
                      </c:pt>
                      <c:pt idx="395">
                        <c:v>0.29675156855079382</c:v>
                      </c:pt>
                      <c:pt idx="396">
                        <c:v>0.29451388351991592</c:v>
                      </c:pt>
                      <c:pt idx="397">
                        <c:v>0.2944975656285046</c:v>
                      </c:pt>
                      <c:pt idx="398">
                        <c:v>0.29354073854039442</c:v>
                      </c:pt>
                      <c:pt idx="399">
                        <c:v>0.29352442017643904</c:v>
                      </c:pt>
                      <c:pt idx="400">
                        <c:v>0.28694015330914469</c:v>
                      </c:pt>
                      <c:pt idx="401">
                        <c:v>0.28692383658156745</c:v>
                      </c:pt>
                      <c:pt idx="402">
                        <c:v>0.28596668951824733</c:v>
                      </c:pt>
                      <c:pt idx="403">
                        <c:v>0.28595037227236964</c:v>
                      </c:pt>
                      <c:pt idx="404">
                        <c:v>0.28532226283656514</c:v>
                      </c:pt>
                      <c:pt idx="405">
                        <c:v>0.28530594089729239</c:v>
                      </c:pt>
                      <c:pt idx="406">
                        <c:v>0.28219027782642397</c:v>
                      </c:pt>
                      <c:pt idx="407">
                        <c:v>0.28217395713101351</c:v>
                      </c:pt>
                      <c:pt idx="408">
                        <c:v>0.28118553700982374</c:v>
                      </c:pt>
                      <c:pt idx="409">
                        <c:v>0.28116921588061383</c:v>
                      </c:pt>
                      <c:pt idx="410">
                        <c:v>0.27774566382309357</c:v>
                      </c:pt>
                      <c:pt idx="411">
                        <c:v>0.27772934261938564</c:v>
                      </c:pt>
                      <c:pt idx="412">
                        <c:v>0.27461460464656623</c:v>
                      </c:pt>
                      <c:pt idx="413">
                        <c:v>0.27459828485271309</c:v>
                      </c:pt>
                      <c:pt idx="414">
                        <c:v>0.27419752132052305</c:v>
                      </c:pt>
                      <c:pt idx="415">
                        <c:v>0.27418120448449956</c:v>
                      </c:pt>
                      <c:pt idx="416">
                        <c:v>0.27360954665527365</c:v>
                      </c:pt>
                      <c:pt idx="417">
                        <c:v>0.27359322637932398</c:v>
                      </c:pt>
                      <c:pt idx="418">
                        <c:v>0.27322405205774131</c:v>
                      </c:pt>
                      <c:pt idx="419">
                        <c:v>0.27320773467579501</c:v>
                      </c:pt>
                      <c:pt idx="420">
                        <c:v>0.27270147431256053</c:v>
                      </c:pt>
                      <c:pt idx="421">
                        <c:v>0.2726851500430999</c:v>
                      </c:pt>
                      <c:pt idx="422">
                        <c:v>0.26512299049734772</c:v>
                      </c:pt>
                      <c:pt idx="423">
                        <c:v>0.26510666668218641</c:v>
                      </c:pt>
                      <c:pt idx="424">
                        <c:v>0.26500355507951184</c:v>
                      </c:pt>
                      <c:pt idx="425">
                        <c:v>0.26498723354242415</c:v>
                      </c:pt>
                      <c:pt idx="426">
                        <c:v>0.26330057200014406</c:v>
                      </c:pt>
                      <c:pt idx="427">
                        <c:v>0.26328425453214238</c:v>
                      </c:pt>
                      <c:pt idx="428">
                        <c:v>0.25897309440245064</c:v>
                      </c:pt>
                      <c:pt idx="429">
                        <c:v>0.25895677453658467</c:v>
                      </c:pt>
                      <c:pt idx="430">
                        <c:v>0.25048580524680353</c:v>
                      </c:pt>
                      <c:pt idx="431">
                        <c:v>0.25046948143739645</c:v>
                      </c:pt>
                      <c:pt idx="432">
                        <c:v>0.2392372740318604</c:v>
                      </c:pt>
                      <c:pt idx="433">
                        <c:v>0.23922095791497142</c:v>
                      </c:pt>
                      <c:pt idx="434">
                        <c:v>0.23879136123470812</c:v>
                      </c:pt>
                      <c:pt idx="435">
                        <c:v>0.23877504554259138</c:v>
                      </c:pt>
                      <c:pt idx="436">
                        <c:v>0.23490818369058089</c:v>
                      </c:pt>
                      <c:pt idx="437">
                        <c:v>0.23489186471633022</c:v>
                      </c:pt>
                      <c:pt idx="438">
                        <c:v>0.23446176159527082</c:v>
                      </c:pt>
                      <c:pt idx="439">
                        <c:v>0.23444544299196463</c:v>
                      </c:pt>
                      <c:pt idx="440">
                        <c:v>0.23166495726477865</c:v>
                      </c:pt>
                      <c:pt idx="441">
                        <c:v>0.23164864280240977</c:v>
                      </c:pt>
                      <c:pt idx="442">
                        <c:v>0.22789385808444765</c:v>
                      </c:pt>
                      <c:pt idx="443">
                        <c:v>0.22787754160578164</c:v>
                      </c:pt>
                      <c:pt idx="444">
                        <c:v>0.22733388266916849</c:v>
                      </c:pt>
                      <c:pt idx="445">
                        <c:v>0.2273175650504603</c:v>
                      </c:pt>
                      <c:pt idx="446">
                        <c:v>0.22688772766904855</c:v>
                      </c:pt>
                      <c:pt idx="447">
                        <c:v>0.22687141046868547</c:v>
                      </c:pt>
                      <c:pt idx="448">
                        <c:v>0.22641934603407257</c:v>
                      </c:pt>
                      <c:pt idx="449">
                        <c:v>0.22640302233616361</c:v>
                      </c:pt>
                      <c:pt idx="450">
                        <c:v>0.22597187003473923</c:v>
                      </c:pt>
                      <c:pt idx="451">
                        <c:v>0.22595554659471545</c:v>
                      </c:pt>
                      <c:pt idx="452">
                        <c:v>0.2188414565660623</c:v>
                      </c:pt>
                      <c:pt idx="453">
                        <c:v>0.21882513365169723</c:v>
                      </c:pt>
                      <c:pt idx="454">
                        <c:v>0.21839419468771579</c:v>
                      </c:pt>
                      <c:pt idx="455">
                        <c:v>0.21837787207225115</c:v>
                      </c:pt>
                      <c:pt idx="456">
                        <c:v>0.20326971992657117</c:v>
                      </c:pt>
                      <c:pt idx="457">
                        <c:v>0.20325340861567187</c:v>
                      </c:pt>
                      <c:pt idx="458">
                        <c:v>0.19893519165211065</c:v>
                      </c:pt>
                      <c:pt idx="459">
                        <c:v>0.1989188763435647</c:v>
                      </c:pt>
                      <c:pt idx="460">
                        <c:v>0.19237095136395821</c:v>
                      </c:pt>
                      <c:pt idx="461">
                        <c:v>0.19235463916947593</c:v>
                      </c:pt>
                      <c:pt idx="462">
                        <c:v>0.19136359134380612</c:v>
                      </c:pt>
                      <c:pt idx="463">
                        <c:v>0.19134727815044766</c:v>
                      </c:pt>
                      <c:pt idx="464">
                        <c:v>0.19043822062601928</c:v>
                      </c:pt>
                      <c:pt idx="465">
                        <c:v>0.19042189855456709</c:v>
                      </c:pt>
                      <c:pt idx="466">
                        <c:v>0.1878274273985962</c:v>
                      </c:pt>
                      <c:pt idx="467">
                        <c:v>0.18781111456282301</c:v>
                      </c:pt>
                      <c:pt idx="468">
                        <c:v>0.18682023165492045</c:v>
                      </c:pt>
                      <c:pt idx="469">
                        <c:v>0.1868039178106736</c:v>
                      </c:pt>
                      <c:pt idx="470">
                        <c:v>0.18286170084729708</c:v>
                      </c:pt>
                      <c:pt idx="471">
                        <c:v>0.18284538006189452</c:v>
                      </c:pt>
                      <c:pt idx="472">
                        <c:v>0.18025759804502944</c:v>
                      </c:pt>
                      <c:pt idx="473">
                        <c:v>0.18024128777853249</c:v>
                      </c:pt>
                      <c:pt idx="474">
                        <c:v>0.17924971818016602</c:v>
                      </c:pt>
                      <c:pt idx="475">
                        <c:v>0.17923340679084396</c:v>
                      </c:pt>
                      <c:pt idx="476">
                        <c:v>0.17832025329157863</c:v>
                      </c:pt>
                      <c:pt idx="477">
                        <c:v>0.17830393183402835</c:v>
                      </c:pt>
                      <c:pt idx="478">
                        <c:v>0.17074426139640358</c:v>
                      </c:pt>
                      <c:pt idx="479">
                        <c:v>0.17072794143898545</c:v>
                      </c:pt>
                      <c:pt idx="480">
                        <c:v>0.16831133546145635</c:v>
                      </c:pt>
                      <c:pt idx="481">
                        <c:v>0.16829502633926324</c:v>
                      </c:pt>
                      <c:pt idx="482">
                        <c:v>0.16730315371869017</c:v>
                      </c:pt>
                      <c:pt idx="483">
                        <c:v>0.16728684335914526</c:v>
                      </c:pt>
                      <c:pt idx="484">
                        <c:v>0.16074415829714919</c:v>
                      </c:pt>
                      <c:pt idx="485">
                        <c:v>0.16072785256933572</c:v>
                      </c:pt>
                      <c:pt idx="486">
                        <c:v>0.15973515261137483</c:v>
                      </c:pt>
                      <c:pt idx="487">
                        <c:v>0.15971884549947302</c:v>
                      </c:pt>
                      <c:pt idx="488">
                        <c:v>0.1587962324110945</c:v>
                      </c:pt>
                      <c:pt idx="489">
                        <c:v>0.15877991262730121</c:v>
                      </c:pt>
                      <c:pt idx="490">
                        <c:v>0.15122159951766626</c:v>
                      </c:pt>
                      <c:pt idx="491">
                        <c:v>0.15120528174626158</c:v>
                      </c:pt>
                      <c:pt idx="492">
                        <c:v>0.10365585401449083</c:v>
                      </c:pt>
                      <c:pt idx="493">
                        <c:v>0.10363955110935578</c:v>
                      </c:pt>
                      <c:pt idx="494">
                        <c:v>0.1026134614090855</c:v>
                      </c:pt>
                      <c:pt idx="495">
                        <c:v>0.10259715613770447</c:v>
                      </c:pt>
                      <c:pt idx="496">
                        <c:v>9.6093863580259398E-2</c:v>
                      </c:pt>
                      <c:pt idx="497">
                        <c:v>9.6077567760830193E-2</c:v>
                      </c:pt>
                      <c:pt idx="498">
                        <c:v>9.504987707446326E-2</c:v>
                      </c:pt>
                      <c:pt idx="499">
                        <c:v>9.5033578466288293E-2</c:v>
                      </c:pt>
                      <c:pt idx="500">
                        <c:v>9.3829570942372792E-2</c:v>
                      </c:pt>
                      <c:pt idx="501">
                        <c:v>9.3813248435632587E-2</c:v>
                      </c:pt>
                      <c:pt idx="502">
                        <c:v>8.6253368659276006E-2</c:v>
                      </c:pt>
                      <c:pt idx="503">
                        <c:v>8.6237049229848373E-2</c:v>
                      </c:pt>
                      <c:pt idx="504">
                        <c:v>7.2051354954241725E-2</c:v>
                      </c:pt>
                      <c:pt idx="505">
                        <c:v>6.8686413277902245E-2</c:v>
                      </c:pt>
                      <c:pt idx="506">
                        <c:v>6.4288092240841227E-2</c:v>
                      </c:pt>
                      <c:pt idx="507">
                        <c:v>6.4271783066621194E-2</c:v>
                      </c:pt>
                      <c:pt idx="508">
                        <c:v>6.1149082569242688E-2</c:v>
                      </c:pt>
                      <c:pt idx="509">
                        <c:v>6.1132804407357973E-2</c:v>
                      </c:pt>
                      <c:pt idx="510">
                        <c:v>5.6723090360572929E-2</c:v>
                      </c:pt>
                      <c:pt idx="511">
                        <c:v>5.6706791296492448E-2</c:v>
                      </c:pt>
                      <c:pt idx="512">
                        <c:v>5.6077776383019563E-2</c:v>
                      </c:pt>
                      <c:pt idx="513">
                        <c:v>5.6061522522871381E-2</c:v>
                      </c:pt>
                      <c:pt idx="514">
                        <c:v>5.5259475521476066E-2</c:v>
                      </c:pt>
                      <c:pt idx="515">
                        <c:v>5.524314409680834E-2</c:v>
                      </c:pt>
                      <c:pt idx="516">
                        <c:v>5.5026897858497063E-2</c:v>
                      </c:pt>
                      <c:pt idx="517">
                        <c:v>5.5010637791717637E-2</c:v>
                      </c:pt>
                      <c:pt idx="518">
                        <c:v>4.7674810382529936E-2</c:v>
                      </c:pt>
                      <c:pt idx="519">
                        <c:v>4.7658480074256097E-2</c:v>
                      </c:pt>
                      <c:pt idx="520">
                        <c:v>4.618519398816439E-2</c:v>
                      </c:pt>
                      <c:pt idx="521">
                        <c:v>4.6168884859062453E-2</c:v>
                      </c:pt>
                      <c:pt idx="522">
                        <c:v>4.5178574870809701E-2</c:v>
                      </c:pt>
                      <c:pt idx="523">
                        <c:v>4.5162329820447121E-2</c:v>
                      </c:pt>
                      <c:pt idx="524">
                        <c:v>4.0733655340579988E-2</c:v>
                      </c:pt>
                      <c:pt idx="525">
                        <c:v>4.071737685802939E-2</c:v>
                      </c:pt>
                      <c:pt idx="526">
                        <c:v>3.1665588995969454E-2</c:v>
                      </c:pt>
                      <c:pt idx="527">
                        <c:v>3.1649258117554084E-2</c:v>
                      </c:pt>
                      <c:pt idx="528">
                        <c:v>2.1253450480544531E-2</c:v>
                      </c:pt>
                      <c:pt idx="529">
                        <c:v>2.1237408242425378E-2</c:v>
                      </c:pt>
                      <c:pt idx="530">
                        <c:v>1.674664513147258E-2</c:v>
                      </c:pt>
                      <c:pt idx="531">
                        <c:v>1.673051504351122E-2</c:v>
                      </c:pt>
                      <c:pt idx="532">
                        <c:v>1.3924875282178641E-2</c:v>
                      </c:pt>
                      <c:pt idx="533">
                        <c:v>1.390929413649156E-2</c:v>
                      </c:pt>
                      <c:pt idx="534">
                        <c:v>9.3799077165768237E-3</c:v>
                      </c:pt>
                      <c:pt idx="535">
                        <c:v>9.3643269487541213E-3</c:v>
                      </c:pt>
                      <c:pt idx="536">
                        <c:v>7.6076745101890976E-3</c:v>
                      </c:pt>
                      <c:pt idx="537">
                        <c:v>7.591347229209143E-3</c:v>
                      </c:pt>
                      <c:pt idx="538">
                        <c:v>1.6335754541522618E-5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9855-4A1F-8654-3CAD911A0FC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0.99998180528867708</c:v>
                      </c:pt>
                      <c:pt idx="2">
                        <c:v>0.99977277796542841</c:v>
                      </c:pt>
                      <c:pt idx="3">
                        <c:v>0.99976788435950337</c:v>
                      </c:pt>
                      <c:pt idx="4">
                        <c:v>0.99785567466488401</c:v>
                      </c:pt>
                      <c:pt idx="5">
                        <c:v>0.9978513632864634</c:v>
                      </c:pt>
                      <c:pt idx="6">
                        <c:v>0.99083788062828437</c:v>
                      </c:pt>
                      <c:pt idx="7">
                        <c:v>0.99081974719687171</c:v>
                      </c:pt>
                      <c:pt idx="8">
                        <c:v>0.99078690128435809</c:v>
                      </c:pt>
                      <c:pt idx="9">
                        <c:v>0.99076876393876911</c:v>
                      </c:pt>
                      <c:pt idx="10">
                        <c:v>0.99015701081832963</c:v>
                      </c:pt>
                      <c:pt idx="11">
                        <c:v>0.99013921231421709</c:v>
                      </c:pt>
                      <c:pt idx="12">
                        <c:v>0.94526537914347919</c:v>
                      </c:pt>
                      <c:pt idx="13">
                        <c:v>0.94524722425647367</c:v>
                      </c:pt>
                      <c:pt idx="14">
                        <c:v>0.94494686949791851</c:v>
                      </c:pt>
                      <c:pt idx="15">
                        <c:v>0.94492872990575294</c:v>
                      </c:pt>
                      <c:pt idx="16">
                        <c:v>0.94435248199844402</c:v>
                      </c:pt>
                      <c:pt idx="17">
                        <c:v>0.9443343853050854</c:v>
                      </c:pt>
                      <c:pt idx="18">
                        <c:v>0.936116095595528</c:v>
                      </c:pt>
                      <c:pt idx="19">
                        <c:v>0.93609794014818226</c:v>
                      </c:pt>
                      <c:pt idx="20">
                        <c:v>0.93580720445773824</c:v>
                      </c:pt>
                      <c:pt idx="21">
                        <c:v>0.9357890591520861</c:v>
                      </c:pt>
                      <c:pt idx="22">
                        <c:v>0.93523647460690229</c:v>
                      </c:pt>
                      <c:pt idx="23">
                        <c:v>0.93521835917097107</c:v>
                      </c:pt>
                      <c:pt idx="24">
                        <c:v>0.87286632308194212</c:v>
                      </c:pt>
                      <c:pt idx="25">
                        <c:v>0.87284816445373603</c:v>
                      </c:pt>
                      <c:pt idx="26">
                        <c:v>0.87280489284543739</c:v>
                      </c:pt>
                      <c:pt idx="27">
                        <c:v>0.87278673500595416</c:v>
                      </c:pt>
                      <c:pt idx="28">
                        <c:v>0.87227187024092945</c:v>
                      </c:pt>
                      <c:pt idx="29">
                        <c:v>0.87225372139346014</c:v>
                      </c:pt>
                      <c:pt idx="30">
                        <c:v>0.8666911872999038</c:v>
                      </c:pt>
                      <c:pt idx="31">
                        <c:v>0.86667302879709407</c:v>
                      </c:pt>
                      <c:pt idx="32">
                        <c:v>0.86662998090095211</c:v>
                      </c:pt>
                      <c:pt idx="33">
                        <c:v>0.86661182310543106</c:v>
                      </c:pt>
                      <c:pt idx="34">
                        <c:v>0.86609960756889759</c:v>
                      </c:pt>
                      <c:pt idx="35">
                        <c:v>0.86608145787565083</c:v>
                      </c:pt>
                      <c:pt idx="36">
                        <c:v>0.86371648623009512</c:v>
                      </c:pt>
                      <c:pt idx="37">
                        <c:v>0.863698327747213</c:v>
                      </c:pt>
                      <c:pt idx="38">
                        <c:v>0.86365568407044746</c:v>
                      </c:pt>
                      <c:pt idx="39">
                        <c:v>0.86363752620991141</c:v>
                      </c:pt>
                      <c:pt idx="40">
                        <c:v>0.86312905480284186</c:v>
                      </c:pt>
                      <c:pt idx="41">
                        <c:v>0.86311090424289705</c:v>
                      </c:pt>
                      <c:pt idx="42">
                        <c:v>0.85730031845846388</c:v>
                      </c:pt>
                      <c:pt idx="43">
                        <c:v>0.85728216263790036</c:v>
                      </c:pt>
                      <c:pt idx="44">
                        <c:v>0.85698955468887106</c:v>
                      </c:pt>
                      <c:pt idx="45">
                        <c:v>0.8569714030376594</c:v>
                      </c:pt>
                      <c:pt idx="46">
                        <c:v>0.85642351085431656</c:v>
                      </c:pt>
                      <c:pt idx="47">
                        <c:v>0.85640536933669775</c:v>
                      </c:pt>
                      <c:pt idx="48">
                        <c:v>0.83281071029189291</c:v>
                      </c:pt>
                      <c:pt idx="49">
                        <c:v>0.83279255295852372</c:v>
                      </c:pt>
                      <c:pt idx="50">
                        <c:v>0.83250131403009897</c:v>
                      </c:pt>
                      <c:pt idx="51">
                        <c:v>0.83248315996977762</c:v>
                      </c:pt>
                      <c:pt idx="52">
                        <c:v>0.83194095590375317</c:v>
                      </c:pt>
                      <c:pt idx="53">
                        <c:v>0.83192280967399468</c:v>
                      </c:pt>
                      <c:pt idx="54">
                        <c:v>0.82341906431863365</c:v>
                      </c:pt>
                      <c:pt idx="55">
                        <c:v>0.82340090905459906</c:v>
                      </c:pt>
                      <c:pt idx="56">
                        <c:v>0.82335456028891119</c:v>
                      </c:pt>
                      <c:pt idx="57">
                        <c:v>0.82333640565716792</c:v>
                      </c:pt>
                      <c:pt idx="58">
                        <c:v>0.82279955736092014</c:v>
                      </c:pt>
                      <c:pt idx="59">
                        <c:v>0.82278140940223321</c:v>
                      </c:pt>
                      <c:pt idx="60">
                        <c:v>0.81195723382985807</c:v>
                      </c:pt>
                      <c:pt idx="61">
                        <c:v>0.81193907628075124</c:v>
                      </c:pt>
                      <c:pt idx="62">
                        <c:v>0.81164891691005503</c:v>
                      </c:pt>
                      <c:pt idx="63">
                        <c:v>0.81163076204539109</c:v>
                      </c:pt>
                      <c:pt idx="64">
                        <c:v>0.81109260820586249</c:v>
                      </c:pt>
                      <c:pt idx="65">
                        <c:v>0.81107445972785208</c:v>
                      </c:pt>
                      <c:pt idx="66">
                        <c:v>0.80256588788113203</c:v>
                      </c:pt>
                      <c:pt idx="67">
                        <c:v>0.8025477320891512</c:v>
                      </c:pt>
                      <c:pt idx="68">
                        <c:v>0.80250159119375841</c:v>
                      </c:pt>
                      <c:pt idx="69">
                        <c:v>0.80248343592346283</c:v>
                      </c:pt>
                      <c:pt idx="70">
                        <c:v>0.80194973451925577</c:v>
                      </c:pt>
                      <c:pt idx="71">
                        <c:v>0.80193158473837844</c:v>
                      </c:pt>
                      <c:pt idx="72">
                        <c:v>0.77807634599563513</c:v>
                      </c:pt>
                      <c:pt idx="73">
                        <c:v>0.77805818912255265</c:v>
                      </c:pt>
                      <c:pt idx="74">
                        <c:v>0.77801218501242919</c:v>
                      </c:pt>
                      <c:pt idx="75">
                        <c:v>0.77799402856676148</c:v>
                      </c:pt>
                      <c:pt idx="76">
                        <c:v>0.77746280352651254</c:v>
                      </c:pt>
                      <c:pt idx="77">
                        <c:v>0.77744465156657971</c:v>
                      </c:pt>
                      <c:pt idx="78">
                        <c:v>0.7771276861023414</c:v>
                      </c:pt>
                      <c:pt idx="79">
                        <c:v>0.7771095289834038</c:v>
                      </c:pt>
                      <c:pt idx="80">
                        <c:v>0.77706363701844705</c:v>
                      </c:pt>
                      <c:pt idx="81">
                        <c:v>0.77704548031052789</c:v>
                      </c:pt>
                      <c:pt idx="82">
                        <c:v>0.77651524344897582</c:v>
                      </c:pt>
                      <c:pt idx="83">
                        <c:v>0.77649709108220055</c:v>
                      </c:pt>
                      <c:pt idx="84">
                        <c:v>0.76892756840361853</c:v>
                      </c:pt>
                      <c:pt idx="85">
                        <c:v>0.76890941145685499</c:v>
                      </c:pt>
                      <c:pt idx="86">
                        <c:v>0.76886374378460609</c:v>
                      </c:pt>
                      <c:pt idx="87">
                        <c:v>0.76884558719917218</c:v>
                      </c:pt>
                      <c:pt idx="88">
                        <c:v>0.76831762505188861</c:v>
                      </c:pt>
                      <c:pt idx="89">
                        <c:v>0.7682994723345884</c:v>
                      </c:pt>
                      <c:pt idx="90">
                        <c:v>0.76773610246158464</c:v>
                      </c:pt>
                      <c:pt idx="91">
                        <c:v>0.76771794673048677</c:v>
                      </c:pt>
                      <c:pt idx="92">
                        <c:v>0.76742366561026143</c:v>
                      </c:pt>
                      <c:pt idx="93">
                        <c:v>0.76740551211101082</c:v>
                      </c:pt>
                      <c:pt idx="94">
                        <c:v>0.76684686617118414</c:v>
                      </c:pt>
                      <c:pt idx="95">
                        <c:v>0.76682871791579954</c:v>
                      </c:pt>
                      <c:pt idx="96">
                        <c:v>0.73955774612769631</c:v>
                      </c:pt>
                      <c:pt idx="97">
                        <c:v>0.73953958790767693</c:v>
                      </c:pt>
                      <c:pt idx="98">
                        <c:v>0.73949405110709221</c:v>
                      </c:pt>
                      <c:pt idx="99">
                        <c:v>0.73947589316454942</c:v>
                      </c:pt>
                      <c:pt idx="100">
                        <c:v>0.73895022775951036</c:v>
                      </c:pt>
                      <c:pt idx="101">
                        <c:v>0.73893207282411821</c:v>
                      </c:pt>
                      <c:pt idx="102">
                        <c:v>0.73016693718052306</c:v>
                      </c:pt>
                      <c:pt idx="103">
                        <c:v>0.73014878002365768</c:v>
                      </c:pt>
                      <c:pt idx="104">
                        <c:v>0.72985678296176881</c:v>
                      </c:pt>
                      <c:pt idx="105">
                        <c:v>0.7298386273485804</c:v>
                      </c:pt>
                      <c:pt idx="106">
                        <c:v>0.72928631473536554</c:v>
                      </c:pt>
                      <c:pt idx="107">
                        <c:v>0.72926816284881701</c:v>
                      </c:pt>
                      <c:pt idx="108">
                        <c:v>0.72655101500807151</c:v>
                      </c:pt>
                      <c:pt idx="109">
                        <c:v>0.72653285777067678</c:v>
                      </c:pt>
                      <c:pt idx="110">
                        <c:v>0.72624017813646591</c:v>
                      </c:pt>
                      <c:pt idx="111">
                        <c:v>0.72622202249162893</c:v>
                      </c:pt>
                      <c:pt idx="112">
                        <c:v>0.72566866446896472</c:v>
                      </c:pt>
                      <c:pt idx="113">
                        <c:v>0.7256505126183832</c:v>
                      </c:pt>
                      <c:pt idx="114">
                        <c:v>0.7178018344293875</c:v>
                      </c:pt>
                      <c:pt idx="115">
                        <c:v>0.71778367531090448</c:v>
                      </c:pt>
                      <c:pt idx="116">
                        <c:v>0.71773843521028335</c:v>
                      </c:pt>
                      <c:pt idx="117">
                        <c:v>0.71772027628992074</c:v>
                      </c:pt>
                      <c:pt idx="118">
                        <c:v>0.7174023552719192</c:v>
                      </c:pt>
                      <c:pt idx="119">
                        <c:v>0.7173841979970228</c:v>
                      </c:pt>
                      <c:pt idx="120">
                        <c:v>0.71719785389289081</c:v>
                      </c:pt>
                      <c:pt idx="121">
                        <c:v>0.71717969722772723</c:v>
                      </c:pt>
                      <c:pt idx="122">
                        <c:v>0.71709273278907582</c:v>
                      </c:pt>
                      <c:pt idx="123">
                        <c:v>0.71707457687564924</c:v>
                      </c:pt>
                      <c:pt idx="124">
                        <c:v>0.71652386147123381</c:v>
                      </c:pt>
                      <c:pt idx="125">
                        <c:v>0.71650570888694187</c:v>
                      </c:pt>
                      <c:pt idx="126">
                        <c:v>0.70865213601637855</c:v>
                      </c:pt>
                      <c:pt idx="127">
                        <c:v>0.70863397712438869</c:v>
                      </c:pt>
                      <c:pt idx="128">
                        <c:v>0.7085889185921902</c:v>
                      </c:pt>
                      <c:pt idx="129">
                        <c:v>0.70857075985844764</c:v>
                      </c:pt>
                      <c:pt idx="130">
                        <c:v>0.70805015587401554</c:v>
                      </c:pt>
                      <c:pt idx="131">
                        <c:v>0.70803199903021385</c:v>
                      </c:pt>
                      <c:pt idx="132">
                        <c:v>0.70567717817102327</c:v>
                      </c:pt>
                      <c:pt idx="133">
                        <c:v>0.70565902049700335</c:v>
                      </c:pt>
                      <c:pt idx="134">
                        <c:v>0.70536743388769274</c:v>
                      </c:pt>
                      <c:pt idx="135">
                        <c:v>0.70534927749034282</c:v>
                      </c:pt>
                      <c:pt idx="136">
                        <c:v>0.70479888915003119</c:v>
                      </c:pt>
                      <c:pt idx="137">
                        <c:v>0.70478073587393597</c:v>
                      </c:pt>
                      <c:pt idx="138">
                        <c:v>0.69628597913526336</c:v>
                      </c:pt>
                      <c:pt idx="139">
                        <c:v>0.69626782231821549</c:v>
                      </c:pt>
                      <c:pt idx="140">
                        <c:v>0.69621948835227798</c:v>
                      </c:pt>
                      <c:pt idx="141">
                        <c:v>0.69620133179182941</c:v>
                      </c:pt>
                      <c:pt idx="142">
                        <c:v>0.69565315187715415</c:v>
                      </c:pt>
                      <c:pt idx="143">
                        <c:v>0.6956349980386094</c:v>
                      </c:pt>
                      <c:pt idx="144">
                        <c:v>0.66330915736978846</c:v>
                      </c:pt>
                      <c:pt idx="145">
                        <c:v>0.66329099862184437</c:v>
                      </c:pt>
                      <c:pt idx="146">
                        <c:v>0.66324581129917948</c:v>
                      </c:pt>
                      <c:pt idx="147">
                        <c:v>0.66322765264432515</c:v>
                      </c:pt>
                      <c:pt idx="148">
                        <c:v>0.6627072120721671</c:v>
                      </c:pt>
                      <c:pt idx="149">
                        <c:v>0.66268905464926542</c:v>
                      </c:pt>
                      <c:pt idx="150">
                        <c:v>0.65391923398694352</c:v>
                      </c:pt>
                      <c:pt idx="151">
                        <c:v>0.65390107581209911</c:v>
                      </c:pt>
                      <c:pt idx="152">
                        <c:v>0.65361162460082978</c:v>
                      </c:pt>
                      <c:pt idx="153">
                        <c:v>0.65359346702498533</c:v>
                      </c:pt>
                      <c:pt idx="154">
                        <c:v>0.65304899303870823</c:v>
                      </c:pt>
                      <c:pt idx="155">
                        <c:v>0.65303083718744825</c:v>
                      </c:pt>
                      <c:pt idx="156">
                        <c:v>0.64357649363716618</c:v>
                      </c:pt>
                      <c:pt idx="157">
                        <c:v>0.64355833681027952</c:v>
                      </c:pt>
                      <c:pt idx="158">
                        <c:v>0.64326345040335542</c:v>
                      </c:pt>
                      <c:pt idx="159">
                        <c:v>0.64324529455644408</c:v>
                      </c:pt>
                      <c:pt idx="160">
                        <c:v>0.64267529549650737</c:v>
                      </c:pt>
                      <c:pt idx="161">
                        <c:v>0.64265714212622826</c:v>
                      </c:pt>
                      <c:pt idx="162">
                        <c:v>0.63442811716514746</c:v>
                      </c:pt>
                      <c:pt idx="163">
                        <c:v>0.63440996026879348</c:v>
                      </c:pt>
                      <c:pt idx="164">
                        <c:v>0.6341157858083919</c:v>
                      </c:pt>
                      <c:pt idx="165">
                        <c:v>0.63409762973264872</c:v>
                      </c:pt>
                      <c:pt idx="166">
                        <c:v>0.63352927688476357</c:v>
                      </c:pt>
                      <c:pt idx="167">
                        <c:v>0.63351112296918044</c:v>
                      </c:pt>
                      <c:pt idx="168">
                        <c:v>0.60969533128569497</c:v>
                      </c:pt>
                      <c:pt idx="169">
                        <c:v>0.60967717456575721</c:v>
                      </c:pt>
                      <c:pt idx="170">
                        <c:v>0.60962636186300057</c:v>
                      </c:pt>
                      <c:pt idx="171">
                        <c:v>0.60960820530403614</c:v>
                      </c:pt>
                      <c:pt idx="172">
                        <c:v>0.60904117423091375</c:v>
                      </c:pt>
                      <c:pt idx="173">
                        <c:v>0.60902301945843118</c:v>
                      </c:pt>
                      <c:pt idx="174">
                        <c:v>0.60054707885345193</c:v>
                      </c:pt>
                      <c:pt idx="175">
                        <c:v>0.60052892203788066</c:v>
                      </c:pt>
                      <c:pt idx="176">
                        <c:v>0.60047822430309539</c:v>
                      </c:pt>
                      <c:pt idx="177">
                        <c:v>0.60046006761707948</c:v>
                      </c:pt>
                      <c:pt idx="178">
                        <c:v>0.59989421729935555</c:v>
                      </c:pt>
                      <c:pt idx="179">
                        <c:v>0.59987606212484568</c:v>
                      </c:pt>
                      <c:pt idx="180">
                        <c:v>0.59324272389994726</c:v>
                      </c:pt>
                      <c:pt idx="181">
                        <c:v>0.5932245665270669</c:v>
                      </c:pt>
                      <c:pt idx="182">
                        <c:v>0.59293089808459898</c:v>
                      </c:pt>
                      <c:pt idx="183">
                        <c:v>0.59291274122167092</c:v>
                      </c:pt>
                      <c:pt idx="184">
                        <c:v>0.59234669448621657</c:v>
                      </c:pt>
                      <c:pt idx="185">
                        <c:v>0.59232853913681494</c:v>
                      </c:pt>
                      <c:pt idx="186">
                        <c:v>0.5906694537891588</c:v>
                      </c:pt>
                      <c:pt idx="187">
                        <c:v>0.59065129588599752</c:v>
                      </c:pt>
                      <c:pt idx="188">
                        <c:v>0.59060332497158796</c:v>
                      </c:pt>
                      <c:pt idx="189">
                        <c:v>0.59058516710901987</c:v>
                      </c:pt>
                      <c:pt idx="190">
                        <c:v>0.59004268789721381</c:v>
                      </c:pt>
                      <c:pt idx="191">
                        <c:v>0.59002453075838746</c:v>
                      </c:pt>
                      <c:pt idx="192">
                        <c:v>0.58449454724779348</c:v>
                      </c:pt>
                      <c:pt idx="193">
                        <c:v>0.58447638944768376</c:v>
                      </c:pt>
                      <c:pt idx="194">
                        <c:v>0.58442842637074177</c:v>
                      </c:pt>
                      <c:pt idx="195">
                        <c:v>0.5844102685984377</c:v>
                      </c:pt>
                      <c:pt idx="196">
                        <c:v>0.58386798525036909</c:v>
                      </c:pt>
                      <c:pt idx="197">
                        <c:v>0.58385146296986823</c:v>
                      </c:pt>
                      <c:pt idx="198">
                        <c:v>0.58384982808883845</c:v>
                      </c:pt>
                      <c:pt idx="199">
                        <c:v>0.58383330591793181</c:v>
                      </c:pt>
                      <c:pt idx="200">
                        <c:v>0.58378265698256504</c:v>
                      </c:pt>
                      <c:pt idx="201">
                        <c:v>0.58376450003133618</c:v>
                      </c:pt>
                      <c:pt idx="202">
                        <c:v>0.58319944004744062</c:v>
                      </c:pt>
                      <c:pt idx="203">
                        <c:v>0.58318128434890282</c:v>
                      </c:pt>
                      <c:pt idx="204">
                        <c:v>0.58152061509354647</c:v>
                      </c:pt>
                      <c:pt idx="205">
                        <c:v>0.58150245738940576</c:v>
                      </c:pt>
                      <c:pt idx="206">
                        <c:v>0.581454532410137</c:v>
                      </c:pt>
                      <c:pt idx="207">
                        <c:v>0.58143637471935605</c:v>
                      </c:pt>
                      <c:pt idx="208">
                        <c:v>0.58089447309593956</c:v>
                      </c:pt>
                      <c:pt idx="209">
                        <c:v>0.58087631589172706</c:v>
                      </c:pt>
                      <c:pt idx="210">
                        <c:v>0.57510381185910819</c:v>
                      </c:pt>
                      <c:pt idx="211">
                        <c:v>0.57508565431957437</c:v>
                      </c:pt>
                      <c:pt idx="212">
                        <c:v>0.57479268069696332</c:v>
                      </c:pt>
                      <c:pt idx="213">
                        <c:v>0.57477452340075597</c:v>
                      </c:pt>
                      <c:pt idx="214">
                        <c:v>0.57421031755546381</c:v>
                      </c:pt>
                      <c:pt idx="215">
                        <c:v>0.57419216125597128</c:v>
                      </c:pt>
                      <c:pt idx="216">
                        <c:v>0.55936175750173012</c:v>
                      </c:pt>
                      <c:pt idx="217">
                        <c:v>0.55934360027545316</c:v>
                      </c:pt>
                      <c:pt idx="218">
                        <c:v>0.55929297470632644</c:v>
                      </c:pt>
                      <c:pt idx="219">
                        <c:v>0.55927481754718866</c:v>
                      </c:pt>
                      <c:pt idx="220">
                        <c:v>0.55871049092206093</c:v>
                      </c:pt>
                      <c:pt idx="221">
                        <c:v>0.55869233471550006</c:v>
                      </c:pt>
                      <c:pt idx="222">
                        <c:v>0.55061420184126408</c:v>
                      </c:pt>
                      <c:pt idx="223">
                        <c:v>0.55059604437877163</c:v>
                      </c:pt>
                      <c:pt idx="224">
                        <c:v>0.55030294440792671</c:v>
                      </c:pt>
                      <c:pt idx="225">
                        <c:v>0.55028478704489581</c:v>
                      </c:pt>
                      <c:pt idx="226">
                        <c:v>0.55021327741530301</c:v>
                      </c:pt>
                      <c:pt idx="227">
                        <c:v>0.55019512020522165</c:v>
                      </c:pt>
                      <c:pt idx="228">
                        <c:v>0.5501445424927045</c:v>
                      </c:pt>
                      <c:pt idx="229">
                        <c:v>0.55012638532186409</c:v>
                      </c:pt>
                      <c:pt idx="230">
                        <c:v>0.54972107369842871</c:v>
                      </c:pt>
                      <c:pt idx="231">
                        <c:v>0.54970291704423402</c:v>
                      </c:pt>
                      <c:pt idx="232">
                        <c:v>0.54956265403825955</c:v>
                      </c:pt>
                      <c:pt idx="233">
                        <c:v>0.54954449757980761</c:v>
                      </c:pt>
                      <c:pt idx="234">
                        <c:v>0.54146562366331641</c:v>
                      </c:pt>
                      <c:pt idx="235">
                        <c:v>0.54144746637847807</c:v>
                      </c:pt>
                      <c:pt idx="236">
                        <c:v>0.54115446502299347</c:v>
                      </c:pt>
                      <c:pt idx="237">
                        <c:v>0.54113630771406251</c:v>
                      </c:pt>
                      <c:pt idx="238">
                        <c:v>0.54057303797675649</c:v>
                      </c:pt>
                      <c:pt idx="239">
                        <c:v>0.54055488114116368</c:v>
                      </c:pt>
                      <c:pt idx="240">
                        <c:v>0.52976098157134277</c:v>
                      </c:pt>
                      <c:pt idx="241">
                        <c:v>0.52974282430179565</c:v>
                      </c:pt>
                      <c:pt idx="242">
                        <c:v>0.52944958960086808</c:v>
                      </c:pt>
                      <c:pt idx="243">
                        <c:v>0.52943143230156442</c:v>
                      </c:pt>
                      <c:pt idx="244">
                        <c:v>0.52886806990334612</c:v>
                      </c:pt>
                      <c:pt idx="245">
                        <c:v>0.52884991306160789</c:v>
                      </c:pt>
                      <c:pt idx="246">
                        <c:v>0.52036987598850382</c:v>
                      </c:pt>
                      <c:pt idx="247">
                        <c:v>0.52035171878047148</c:v>
                      </c:pt>
                      <c:pt idx="248">
                        <c:v>0.5203011410220949</c:v>
                      </c:pt>
                      <c:pt idx="249">
                        <c:v>0.52028298379698734</c:v>
                      </c:pt>
                      <c:pt idx="250">
                        <c:v>0.51971987213100468</c:v>
                      </c:pt>
                      <c:pt idx="251">
                        <c:v>0.51970171513305252</c:v>
                      </c:pt>
                      <c:pt idx="252">
                        <c:v>0.49588030518927556</c:v>
                      </c:pt>
                      <c:pt idx="253">
                        <c:v>0.49586214814049157</c:v>
                      </c:pt>
                      <c:pt idx="254">
                        <c:v>0.49581151579685478</c:v>
                      </c:pt>
                      <c:pt idx="255">
                        <c:v>0.49579335869974833</c:v>
                      </c:pt>
                      <c:pt idx="256">
                        <c:v>0.49523029295590637</c:v>
                      </c:pt>
                      <c:pt idx="257">
                        <c:v>0.49521213582013812</c:v>
                      </c:pt>
                      <c:pt idx="258">
                        <c:v>0.49493167411181987</c:v>
                      </c:pt>
                      <c:pt idx="259">
                        <c:v>0.49491351710268439</c:v>
                      </c:pt>
                      <c:pt idx="260">
                        <c:v>0.49486288098968645</c:v>
                      </c:pt>
                      <c:pt idx="261">
                        <c:v>0.49484472392580275</c:v>
                      </c:pt>
                      <c:pt idx="262">
                        <c:v>0.4942816446222339</c:v>
                      </c:pt>
                      <c:pt idx="263">
                        <c:v>0.49426348746542031</c:v>
                      </c:pt>
                      <c:pt idx="264">
                        <c:v>0.48673203551787625</c:v>
                      </c:pt>
                      <c:pt idx="265">
                        <c:v>0.4867138786401688</c:v>
                      </c:pt>
                      <c:pt idx="266">
                        <c:v>0.48666321176860916</c:v>
                      </c:pt>
                      <c:pt idx="267">
                        <c:v>0.48664505481545961</c:v>
                      </c:pt>
                      <c:pt idx="268">
                        <c:v>0.48608188291200477</c:v>
                      </c:pt>
                      <c:pt idx="269">
                        <c:v>0.48606372569168399</c:v>
                      </c:pt>
                      <c:pt idx="270">
                        <c:v>0.48578343240821881</c:v>
                      </c:pt>
                      <c:pt idx="271">
                        <c:v>0.48576527558602189</c:v>
                      </c:pt>
                      <c:pt idx="272">
                        <c:v>0.4857146013417285</c:v>
                      </c:pt>
                      <c:pt idx="273">
                        <c:v>0.48569644443763677</c:v>
                      </c:pt>
                      <c:pt idx="274">
                        <c:v>0.48513322867472969</c:v>
                      </c:pt>
                      <c:pt idx="275">
                        <c:v>0.48511507144903798</c:v>
                      </c:pt>
                      <c:pt idx="276">
                        <c:v>0.45736302132001122</c:v>
                      </c:pt>
                      <c:pt idx="277">
                        <c:v>0.45734486493170556</c:v>
                      </c:pt>
                      <c:pt idx="278">
                        <c:v>0.45729407316160431</c:v>
                      </c:pt>
                      <c:pt idx="279">
                        <c:v>0.45727591665358219</c:v>
                      </c:pt>
                      <c:pt idx="280">
                        <c:v>0.45671230351244196</c:v>
                      </c:pt>
                      <c:pt idx="281">
                        <c:v>0.45669414637033001</c:v>
                      </c:pt>
                      <c:pt idx="282">
                        <c:v>0.45078926191210561</c:v>
                      </c:pt>
                      <c:pt idx="283">
                        <c:v>0.45077110616714267</c:v>
                      </c:pt>
                      <c:pt idx="284">
                        <c:v>0.45047643660497677</c:v>
                      </c:pt>
                      <c:pt idx="285">
                        <c:v>0.45045828018476958</c:v>
                      </c:pt>
                      <c:pt idx="286">
                        <c:v>0.44989448258173381</c:v>
                      </c:pt>
                      <c:pt idx="287">
                        <c:v>0.44987632542469158</c:v>
                      </c:pt>
                      <c:pt idx="288">
                        <c:v>0.44797151550525216</c:v>
                      </c:pt>
                      <c:pt idx="289">
                        <c:v>0.44795335891265609</c:v>
                      </c:pt>
                      <c:pt idx="290">
                        <c:v>0.44765694902045755</c:v>
                      </c:pt>
                      <c:pt idx="291">
                        <c:v>0.44763879198255407</c:v>
                      </c:pt>
                      <c:pt idx="292">
                        <c:v>0.4470563005015869</c:v>
                      </c:pt>
                      <c:pt idx="293">
                        <c:v>0.44703814316762047</c:v>
                      </c:pt>
                      <c:pt idx="294">
                        <c:v>0.4445989942825157</c:v>
                      </c:pt>
                      <c:pt idx="295">
                        <c:v>0.44458083813835697</c:v>
                      </c:pt>
                      <c:pt idx="296">
                        <c:v>0.44452997294915192</c:v>
                      </c:pt>
                      <c:pt idx="297">
                        <c:v>0.4445118166625292</c:v>
                      </c:pt>
                      <c:pt idx="298">
                        <c:v>0.44394785446257823</c:v>
                      </c:pt>
                      <c:pt idx="299">
                        <c:v>0.44392969735524801</c:v>
                      </c:pt>
                      <c:pt idx="300">
                        <c:v>0.44164191848637269</c:v>
                      </c:pt>
                      <c:pt idx="301">
                        <c:v>0.44162376313421053</c:v>
                      </c:pt>
                      <c:pt idx="302">
                        <c:v>0.44132862718409377</c:v>
                      </c:pt>
                      <c:pt idx="303">
                        <c:v>0.44131047102454973</c:v>
                      </c:pt>
                      <c:pt idx="304">
                        <c:v>0.44074606582442305</c:v>
                      </c:pt>
                      <c:pt idx="305">
                        <c:v>0.44072790868757339</c:v>
                      </c:pt>
                      <c:pt idx="306">
                        <c:v>0.43520739167611217</c:v>
                      </c:pt>
                      <c:pt idx="307">
                        <c:v>0.43518923527422348</c:v>
                      </c:pt>
                      <c:pt idx="308">
                        <c:v>0.43489258080060539</c:v>
                      </c:pt>
                      <c:pt idx="309">
                        <c:v>0.43487442384997399</c:v>
                      </c:pt>
                      <c:pt idx="310">
                        <c:v>0.43429186224045158</c:v>
                      </c:pt>
                      <c:pt idx="311">
                        <c:v>0.43427370480578259</c:v>
                      </c:pt>
                      <c:pt idx="312">
                        <c:v>0.42348222651236916</c:v>
                      </c:pt>
                      <c:pt idx="313">
                        <c:v>0.42346407033362549</c:v>
                      </c:pt>
                      <c:pt idx="314">
                        <c:v>0.42316731978710004</c:v>
                      </c:pt>
                      <c:pt idx="315">
                        <c:v>0.42314916300483246</c:v>
                      </c:pt>
                      <c:pt idx="316">
                        <c:v>0.42256679434309208</c:v>
                      </c:pt>
                      <c:pt idx="317">
                        <c:v>0.42254863698343981</c:v>
                      </c:pt>
                      <c:pt idx="318">
                        <c:v>0.41433455472220787</c:v>
                      </c:pt>
                      <c:pt idx="319">
                        <c:v>0.41431639880769117</c:v>
                      </c:pt>
                      <c:pt idx="320">
                        <c:v>0.41401916523536958</c:v>
                      </c:pt>
                      <c:pt idx="321">
                        <c:v>0.41400100857936173</c:v>
                      </c:pt>
                      <c:pt idx="322">
                        <c:v>0.41341800600529266</c:v>
                      </c:pt>
                      <c:pt idx="323">
                        <c:v>0.41339984851793837</c:v>
                      </c:pt>
                      <c:pt idx="324">
                        <c:v>0.39630221093343454</c:v>
                      </c:pt>
                      <c:pt idx="325">
                        <c:v>0.39628405687944535</c:v>
                      </c:pt>
                      <c:pt idx="326">
                        <c:v>0.39598729995011683</c:v>
                      </c:pt>
                      <c:pt idx="327">
                        <c:v>0.39596914474346745</c:v>
                      </c:pt>
                      <c:pt idx="328">
                        <c:v>0.39540310935875278</c:v>
                      </c:pt>
                      <c:pt idx="329">
                        <c:v>0.39538495257932321</c:v>
                      </c:pt>
                      <c:pt idx="330">
                        <c:v>0.38691000472703446</c:v>
                      </c:pt>
                      <c:pt idx="331">
                        <c:v>0.38689185019513134</c:v>
                      </c:pt>
                      <c:pt idx="332">
                        <c:v>0.38684044045550353</c:v>
                      </c:pt>
                      <c:pt idx="333">
                        <c:v>0.3868222856536071</c:v>
                      </c:pt>
                      <c:pt idx="334">
                        <c:v>0.38625502307365467</c:v>
                      </c:pt>
                      <c:pt idx="335">
                        <c:v>0.38623686642013316</c:v>
                      </c:pt>
                      <c:pt idx="336">
                        <c:v>0.361381118097162</c:v>
                      </c:pt>
                      <c:pt idx="337">
                        <c:v>0.3613629618394576</c:v>
                      </c:pt>
                      <c:pt idx="338">
                        <c:v>0.36106410589385374</c:v>
                      </c:pt>
                      <c:pt idx="339">
                        <c:v>0.3610459487870829</c:v>
                      </c:pt>
                      <c:pt idx="340">
                        <c:v>0.36044646838416461</c:v>
                      </c:pt>
                      <c:pt idx="341">
                        <c:v>0.36042831033238293</c:v>
                      </c:pt>
                      <c:pt idx="342">
                        <c:v>0.35223347148177003</c:v>
                      </c:pt>
                      <c:pt idx="343">
                        <c:v>0.35221531544092449</c:v>
                      </c:pt>
                      <c:pt idx="344">
                        <c:v>0.35191571834653884</c:v>
                      </c:pt>
                      <c:pt idx="345">
                        <c:v>0.35189756129255589</c:v>
                      </c:pt>
                      <c:pt idx="346">
                        <c:v>0.35129699149883226</c:v>
                      </c:pt>
                      <c:pt idx="347">
                        <c:v>0.35127883320095293</c:v>
                      </c:pt>
                      <c:pt idx="348">
                        <c:v>0.32774435127670853</c:v>
                      </c:pt>
                      <c:pt idx="349">
                        <c:v>0.32772619590641738</c:v>
                      </c:pt>
                      <c:pt idx="350">
                        <c:v>0.32742609585328103</c:v>
                      </c:pt>
                      <c:pt idx="351">
                        <c:v>0.32740793925053752</c:v>
                      </c:pt>
                      <c:pt idx="352">
                        <c:v>0.32680745201562361</c:v>
                      </c:pt>
                      <c:pt idx="353">
                        <c:v>0.32678929381535227</c:v>
                      </c:pt>
                      <c:pt idx="354">
                        <c:v>0.32366301620429622</c:v>
                      </c:pt>
                      <c:pt idx="355">
                        <c:v>0.32364486359364392</c:v>
                      </c:pt>
                      <c:pt idx="356">
                        <c:v>0.32334380046171241</c:v>
                      </c:pt>
                      <c:pt idx="357">
                        <c:v>0.32332564616241838</c:v>
                      </c:pt>
                      <c:pt idx="358">
                        <c:v>0.32273869834200758</c:v>
                      </c:pt>
                      <c:pt idx="359">
                        <c:v>0.32272054159681712</c:v>
                      </c:pt>
                      <c:pt idx="360">
                        <c:v>0.31835215785676552</c:v>
                      </c:pt>
                      <c:pt idx="361">
                        <c:v>0.31833400171772702</c:v>
                      </c:pt>
                      <c:pt idx="362">
                        <c:v>0.31827817629942873</c:v>
                      </c:pt>
                      <c:pt idx="363">
                        <c:v>0.31826001985485342</c:v>
                      </c:pt>
                      <c:pt idx="364">
                        <c:v>0.31765794423187771</c:v>
                      </c:pt>
                      <c:pt idx="365">
                        <c:v>0.31763978584033065</c:v>
                      </c:pt>
                      <c:pt idx="366">
                        <c:v>0.3174895332979899</c:v>
                      </c:pt>
                      <c:pt idx="367">
                        <c:v>0.31747138099692845</c:v>
                      </c:pt>
                      <c:pt idx="368">
                        <c:v>0.31716976352677351</c:v>
                      </c:pt>
                      <c:pt idx="369">
                        <c:v>0.31715160943014614</c:v>
                      </c:pt>
                      <c:pt idx="370">
                        <c:v>0.31656387257170004</c:v>
                      </c:pt>
                      <c:pt idx="371">
                        <c:v>0.31654571584648405</c:v>
                      </c:pt>
                      <c:pt idx="372">
                        <c:v>0.31451797322998604</c:v>
                      </c:pt>
                      <c:pt idx="373">
                        <c:v>0.3144998213131997</c:v>
                      </c:pt>
                      <c:pt idx="374">
                        <c:v>0.31419749387312296</c:v>
                      </c:pt>
                      <c:pt idx="375">
                        <c:v>0.31417934005198001</c:v>
                      </c:pt>
                      <c:pt idx="376">
                        <c:v>0.3135903724689949</c:v>
                      </c:pt>
                      <c:pt idx="377">
                        <c:v>0.31357221582158001</c:v>
                      </c:pt>
                      <c:pt idx="378">
                        <c:v>0.31104957918164089</c:v>
                      </c:pt>
                      <c:pt idx="379">
                        <c:v>0.31103142452441029</c:v>
                      </c:pt>
                      <c:pt idx="380">
                        <c:v>0.31073067477163169</c:v>
                      </c:pt>
                      <c:pt idx="381">
                        <c:v>0.3107125186838039</c:v>
                      </c:pt>
                      <c:pt idx="382">
                        <c:v>0.31011154960709292</c:v>
                      </c:pt>
                      <c:pt idx="383">
                        <c:v>0.3100933915979886</c:v>
                      </c:pt>
                      <c:pt idx="384">
                        <c:v>0.30809629054809645</c:v>
                      </c:pt>
                      <c:pt idx="385">
                        <c:v>0.30807813740187229</c:v>
                      </c:pt>
                      <c:pt idx="386">
                        <c:v>0.30802375240522523</c:v>
                      </c:pt>
                      <c:pt idx="387">
                        <c:v>0.30800559882759648</c:v>
                      </c:pt>
                      <c:pt idx="388">
                        <c:v>0.3074157157661217</c:v>
                      </c:pt>
                      <c:pt idx="389">
                        <c:v>0.30739755916370581</c:v>
                      </c:pt>
                      <c:pt idx="390">
                        <c:v>0.30165710007167745</c:v>
                      </c:pt>
                      <c:pt idx="391">
                        <c:v>0.30163894455607315</c:v>
                      </c:pt>
                      <c:pt idx="392">
                        <c:v>0.30158295826671833</c:v>
                      </c:pt>
                      <c:pt idx="393">
                        <c:v>0.30156480239708933</c:v>
                      </c:pt>
                      <c:pt idx="394">
                        <c:v>0.30096198566067678</c:v>
                      </c:pt>
                      <c:pt idx="395">
                        <c:v>0.30094382748785603</c:v>
                      </c:pt>
                      <c:pt idx="396">
                        <c:v>0.28360898870087475</c:v>
                      </c:pt>
                      <c:pt idx="397">
                        <c:v>0.28359083691326653</c:v>
                      </c:pt>
                      <c:pt idx="398">
                        <c:v>0.28353612706911868</c:v>
                      </c:pt>
                      <c:pt idx="399">
                        <c:v>0.28351797477064161</c:v>
                      </c:pt>
                      <c:pt idx="400">
                        <c:v>0.28292626175124214</c:v>
                      </c:pt>
                      <c:pt idx="401">
                        <c:v>0.28290810584194331</c:v>
                      </c:pt>
                      <c:pt idx="402">
                        <c:v>0.27716814384930499</c:v>
                      </c:pt>
                      <c:pt idx="403">
                        <c:v>0.27714998926836804</c:v>
                      </c:pt>
                      <c:pt idx="404">
                        <c:v>0.27709381468555261</c:v>
                      </c:pt>
                      <c:pt idx="405">
                        <c:v>0.27707565968034648</c:v>
                      </c:pt>
                      <c:pt idx="406">
                        <c:v>0.27647226496962113</c:v>
                      </c:pt>
                      <c:pt idx="407">
                        <c:v>0.27645410716710034</c:v>
                      </c:pt>
                      <c:pt idx="408">
                        <c:v>0.27446477991165708</c:v>
                      </c:pt>
                      <c:pt idx="409">
                        <c:v>0.2744466289576275</c:v>
                      </c:pt>
                      <c:pt idx="410">
                        <c:v>0.27439153797300414</c:v>
                      </c:pt>
                      <c:pt idx="411">
                        <c:v>0.2743733864444351</c:v>
                      </c:pt>
                      <c:pt idx="412">
                        <c:v>0.27377881964239936</c:v>
                      </c:pt>
                      <c:pt idx="413">
                        <c:v>0.27376066400233895</c:v>
                      </c:pt>
                      <c:pt idx="414">
                        <c:v>0.26802166433131386</c:v>
                      </c:pt>
                      <c:pt idx="415">
                        <c:v>0.26800351020661434</c:v>
                      </c:pt>
                      <c:pt idx="416">
                        <c:v>0.26794699005526634</c:v>
                      </c:pt>
                      <c:pt idx="417">
                        <c:v>0.26792883544446594</c:v>
                      </c:pt>
                      <c:pt idx="418">
                        <c:v>0.26732292714973127</c:v>
                      </c:pt>
                      <c:pt idx="419">
                        <c:v>0.26730476926282815</c:v>
                      </c:pt>
                      <c:pt idx="420">
                        <c:v>0.26275850366808301</c:v>
                      </c:pt>
                      <c:pt idx="421">
                        <c:v>0.26274035297337389</c:v>
                      </c:pt>
                      <c:pt idx="422">
                        <c:v>0.26268528551268466</c:v>
                      </c:pt>
                      <c:pt idx="423">
                        <c:v>0.26266713422165472</c:v>
                      </c:pt>
                      <c:pt idx="424">
                        <c:v>0.2620732815917311</c:v>
                      </c:pt>
                      <c:pt idx="425">
                        <c:v>0.26205512606197484</c:v>
                      </c:pt>
                      <c:pt idx="426">
                        <c:v>0.25336445520984968</c:v>
                      </c:pt>
                      <c:pt idx="427">
                        <c:v>0.25334630331577668</c:v>
                      </c:pt>
                      <c:pt idx="428">
                        <c:v>0.25304095321026776</c:v>
                      </c:pt>
                      <c:pt idx="429">
                        <c:v>0.25302279881588774</c:v>
                      </c:pt>
                      <c:pt idx="430">
                        <c:v>0.2524161305642148</c:v>
                      </c:pt>
                      <c:pt idx="431">
                        <c:v>0.25239797249478535</c:v>
                      </c:pt>
                      <c:pt idx="432">
                        <c:v>0.22887786489330914</c:v>
                      </c:pt>
                      <c:pt idx="433">
                        <c:v>0.22885971491445142</c:v>
                      </c:pt>
                      <c:pt idx="434">
                        <c:v>0.22855265577569367</c:v>
                      </c:pt>
                      <c:pt idx="435">
                        <c:v>0.22853450278329149</c:v>
                      </c:pt>
                      <c:pt idx="436">
                        <c:v>0.22793071494324729</c:v>
                      </c:pt>
                      <c:pt idx="437">
                        <c:v>0.22792632484647521</c:v>
                      </c:pt>
                      <c:pt idx="438">
                        <c:v>0.2279125654224603</c:v>
                      </c:pt>
                      <c:pt idx="439">
                        <c:v>0.22790816741124456</c:v>
                      </c:pt>
                      <c:pt idx="440">
                        <c:v>0.22760492065813515</c:v>
                      </c:pt>
                      <c:pt idx="441">
                        <c:v>0.22758676803898378</c:v>
                      </c:pt>
                      <c:pt idx="442">
                        <c:v>0.22697751248080705</c:v>
                      </c:pt>
                      <c:pt idx="443">
                        <c:v>0.22695935526215941</c:v>
                      </c:pt>
                      <c:pt idx="444">
                        <c:v>0.21973521927515535</c:v>
                      </c:pt>
                      <c:pt idx="445">
                        <c:v>0.21971707049029973</c:v>
                      </c:pt>
                      <c:pt idx="446">
                        <c:v>0.21940769915248901</c:v>
                      </c:pt>
                      <c:pt idx="447">
                        <c:v>0.21938954693161722</c:v>
                      </c:pt>
                      <c:pt idx="448">
                        <c:v>0.21877759096924726</c:v>
                      </c:pt>
                      <c:pt idx="449">
                        <c:v>0.21875943358427302</c:v>
                      </c:pt>
                      <c:pt idx="450">
                        <c:v>0.21853611592231975</c:v>
                      </c:pt>
                      <c:pt idx="451">
                        <c:v>0.21851796490368569</c:v>
                      </c:pt>
                      <c:pt idx="452">
                        <c:v>0.2184602665043924</c:v>
                      </c:pt>
                      <c:pt idx="453">
                        <c:v>0.21844211471422559</c:v>
                      </c:pt>
                      <c:pt idx="454">
                        <c:v>0.2178289899368297</c:v>
                      </c:pt>
                      <c:pt idx="455">
                        <c:v>0.21781083281038632</c:v>
                      </c:pt>
                      <c:pt idx="456">
                        <c:v>0.19037446766358992</c:v>
                      </c:pt>
                      <c:pt idx="457">
                        <c:v>0.19035632359163676</c:v>
                      </c:pt>
                      <c:pt idx="458">
                        <c:v>0.19004308177041476</c:v>
                      </c:pt>
                      <c:pt idx="459">
                        <c:v>0.19002493320670266</c:v>
                      </c:pt>
                      <c:pt idx="460">
                        <c:v>0.18940833167944038</c:v>
                      </c:pt>
                      <c:pt idx="461">
                        <c:v>0.18939017635106078</c:v>
                      </c:pt>
                      <c:pt idx="462">
                        <c:v>0.18097831666507122</c:v>
                      </c:pt>
                      <c:pt idx="463">
                        <c:v>0.18096017075796797</c:v>
                      </c:pt>
                      <c:pt idx="464">
                        <c:v>0.18090106259563382</c:v>
                      </c:pt>
                      <c:pt idx="465">
                        <c:v>0.180882915556804</c:v>
                      </c:pt>
                      <c:pt idx="466">
                        <c:v>0.18026084334767895</c:v>
                      </c:pt>
                      <c:pt idx="467">
                        <c:v>0.18024268841406418</c:v>
                      </c:pt>
                      <c:pt idx="468">
                        <c:v>0.17735925055350435</c:v>
                      </c:pt>
                      <c:pt idx="469">
                        <c:v>0.17734110461886746</c:v>
                      </c:pt>
                      <c:pt idx="470">
                        <c:v>0.17728221682897438</c:v>
                      </c:pt>
                      <c:pt idx="471">
                        <c:v>0.17726406976987516</c:v>
                      </c:pt>
                      <c:pt idx="472">
                        <c:v>0.17664421978717743</c:v>
                      </c:pt>
                      <c:pt idx="473">
                        <c:v>0.17662606496225353</c:v>
                      </c:pt>
                      <c:pt idx="474">
                        <c:v>0.16821937181458349</c:v>
                      </c:pt>
                      <c:pt idx="475">
                        <c:v>0.16820122793355094</c:v>
                      </c:pt>
                      <c:pt idx="476">
                        <c:v>0.16814149691661107</c:v>
                      </c:pt>
                      <c:pt idx="477">
                        <c:v>0.16812335173181425</c:v>
                      </c:pt>
                      <c:pt idx="478">
                        <c:v>0.16749729825733298</c:v>
                      </c:pt>
                      <c:pt idx="479">
                        <c:v>0.16747914396719979</c:v>
                      </c:pt>
                      <c:pt idx="480">
                        <c:v>0.15649595770008409</c:v>
                      </c:pt>
                      <c:pt idx="481">
                        <c:v>0.15647781621649515</c:v>
                      </c:pt>
                      <c:pt idx="482">
                        <c:v>0.15641774995858651</c:v>
                      </c:pt>
                      <c:pt idx="483">
                        <c:v>0.15639960702765243</c:v>
                      </c:pt>
                      <c:pt idx="484">
                        <c:v>0.15577208939763945</c:v>
                      </c:pt>
                      <c:pt idx="485">
                        <c:v>0.15575393642954602</c:v>
                      </c:pt>
                      <c:pt idx="486">
                        <c:v>0.14735931160974347</c:v>
                      </c:pt>
                      <c:pt idx="487">
                        <c:v>0.14734117317625545</c:v>
                      </c:pt>
                      <c:pt idx="488">
                        <c:v>0.14728004191801977</c:v>
                      </c:pt>
                      <c:pt idx="489">
                        <c:v>0.14726190178778936</c:v>
                      </c:pt>
                      <c:pt idx="490">
                        <c:v>0.1466265606304207</c:v>
                      </c:pt>
                      <c:pt idx="491">
                        <c:v>0.14660840861234314</c:v>
                      </c:pt>
                      <c:pt idx="492">
                        <c:v>9.4398830698446318E-2</c:v>
                      </c:pt>
                      <c:pt idx="493">
                        <c:v>9.4380696225118285E-2</c:v>
                      </c:pt>
                      <c:pt idx="494">
                        <c:v>9.4316120085006699E-2</c:v>
                      </c:pt>
                      <c:pt idx="495">
                        <c:v>9.4297982710486686E-2</c:v>
                      </c:pt>
                      <c:pt idx="496">
                        <c:v>9.3646802579477564E-2</c:v>
                      </c:pt>
                      <c:pt idx="497">
                        <c:v>9.3628646961104442E-2</c:v>
                      </c:pt>
                      <c:pt idx="498">
                        <c:v>8.5268903535511656E-2</c:v>
                      </c:pt>
                      <c:pt idx="499">
                        <c:v>8.5250776307962906E-2</c:v>
                      </c:pt>
                      <c:pt idx="500">
                        <c:v>8.518401676427706E-2</c:v>
                      </c:pt>
                      <c:pt idx="501">
                        <c:v>8.5165885819922973E-2</c:v>
                      </c:pt>
                      <c:pt idx="502">
                        <c:v>8.449974302037698E-2</c:v>
                      </c:pt>
                      <c:pt idx="503">
                        <c:v>8.4481588268021629E-2</c:v>
                      </c:pt>
                      <c:pt idx="504">
                        <c:v>6.0809255731803069E-2</c:v>
                      </c:pt>
                      <c:pt idx="505">
                        <c:v>6.0509133406864417E-2</c:v>
                      </c:pt>
                      <c:pt idx="506">
                        <c:v>6.0173115111083315E-2</c:v>
                      </c:pt>
                      <c:pt idx="507">
                        <c:v>6.0154973463984844E-2</c:v>
                      </c:pt>
                      <c:pt idx="508">
                        <c:v>5.9512621677387544E-2</c:v>
                      </c:pt>
                      <c:pt idx="509">
                        <c:v>5.9494459684712744E-2</c:v>
                      </c:pt>
                      <c:pt idx="510">
                        <c:v>5.1409404443233608E-2</c:v>
                      </c:pt>
                      <c:pt idx="511">
                        <c:v>5.1391301756440112E-2</c:v>
                      </c:pt>
                      <c:pt idx="512">
                        <c:v>5.1039052390123775E-2</c:v>
                      </c:pt>
                      <c:pt idx="513">
                        <c:v>5.1020919645608211E-2</c:v>
                      </c:pt>
                      <c:pt idx="514">
                        <c:v>5.0357836209212352E-2</c:v>
                      </c:pt>
                      <c:pt idx="515">
                        <c:v>5.0339671354003149E-2</c:v>
                      </c:pt>
                      <c:pt idx="516">
                        <c:v>4.4162617665616515E-2</c:v>
                      </c:pt>
                      <c:pt idx="517">
                        <c:v>4.4144563543510908E-2</c:v>
                      </c:pt>
                      <c:pt idx="518">
                        <c:v>4.4066597010034771E-2</c:v>
                      </c:pt>
                      <c:pt idx="519">
                        <c:v>4.4048531116885906E-2</c:v>
                      </c:pt>
                      <c:pt idx="520">
                        <c:v>4.3321233775395949E-2</c:v>
                      </c:pt>
                      <c:pt idx="521">
                        <c:v>4.3303095422625712E-2</c:v>
                      </c:pt>
                      <c:pt idx="522">
                        <c:v>3.4768220650419769E-2</c:v>
                      </c:pt>
                      <c:pt idx="523">
                        <c:v>3.4750179956212011E-2</c:v>
                      </c:pt>
                      <c:pt idx="524">
                        <c:v>3.4366452255682231E-2</c:v>
                      </c:pt>
                      <c:pt idx="525">
                        <c:v>3.4348350675801352E-2</c:v>
                      </c:pt>
                      <c:pt idx="526">
                        <c:v>3.3661171121649368E-2</c:v>
                      </c:pt>
                      <c:pt idx="527">
                        <c:v>3.3643008207942839E-2</c:v>
                      </c:pt>
                      <c:pt idx="528">
                        <c:v>1.0631408515232987E-2</c:v>
                      </c:pt>
                      <c:pt idx="529">
                        <c:v>1.0614264400109196E-2</c:v>
                      </c:pt>
                      <c:pt idx="530">
                        <c:v>1.0027145784634236E-2</c:v>
                      </c:pt>
                      <c:pt idx="531">
                        <c:v>1.0009480920938478E-2</c:v>
                      </c:pt>
                      <c:pt idx="532">
                        <c:v>9.1802528031275886E-3</c:v>
                      </c:pt>
                      <c:pt idx="533">
                        <c:v>9.1621193717171031E-3</c:v>
                      </c:pt>
                      <c:pt idx="534">
                        <c:v>3.7598454777246024E-3</c:v>
                      </c:pt>
                      <c:pt idx="535">
                        <c:v>3.7555480108923561E-3</c:v>
                      </c:pt>
                      <c:pt idx="536">
                        <c:v>2.5345812128989603E-3</c:v>
                      </c:pt>
                      <c:pt idx="537">
                        <c:v>2.5302767790580465E-3</c:v>
                      </c:pt>
                      <c:pt idx="538">
                        <c:v>1.8194711322370833E-5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855-4A1F-8654-3CAD911A0FC9}"/>
                  </c:ext>
                </c:extLst>
              </c15:ser>
            </c15:filteredLineSeries>
          </c:ext>
        </c:extLst>
      </c:lineChart>
      <c:catAx>
        <c:axId val="340089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18312"/>
        <c:crosses val="autoZero"/>
        <c:auto val="1"/>
        <c:lblAlgn val="ctr"/>
        <c:lblOffset val="100"/>
        <c:noMultiLvlLbl val="0"/>
      </c:catAx>
      <c:valAx>
        <c:axId val="33841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08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0.99998366424545748</c:v>
                </c:pt>
                <c:pt idx="2">
                  <c:v>0.99916024619543586</c:v>
                </c:pt>
                <c:pt idx="3">
                  <c:v>0.9991446541238802</c:v>
                </c:pt>
                <c:pt idx="4">
                  <c:v>0.99240865277079149</c:v>
                </c:pt>
                <c:pt idx="5">
                  <c:v>0.99239232548981082</c:v>
                </c:pt>
                <c:pt idx="6">
                  <c:v>0.9920659041883042</c:v>
                </c:pt>
                <c:pt idx="7">
                  <c:v>0.99205032344368016</c:v>
                </c:pt>
                <c:pt idx="8">
                  <c:v>0.99160943525111456</c:v>
                </c:pt>
                <c:pt idx="9">
                  <c:v>0.99159310380237509</c:v>
                </c:pt>
                <c:pt idx="10">
                  <c:v>0.98468300862137204</c:v>
                </c:pt>
                <c:pt idx="11">
                  <c:v>0.98466684509933133</c:v>
                </c:pt>
                <c:pt idx="12">
                  <c:v>0.94471996204042974</c:v>
                </c:pt>
                <c:pt idx="13">
                  <c:v>0.94470364089395586</c:v>
                </c:pt>
                <c:pt idx="14">
                  <c:v>0.9405478536866696</c:v>
                </c:pt>
                <c:pt idx="15">
                  <c:v>0.94053154712740372</c:v>
                </c:pt>
                <c:pt idx="16">
                  <c:v>0.93714194998794165</c:v>
                </c:pt>
                <c:pt idx="17">
                  <c:v>0.93712562485596962</c:v>
                </c:pt>
                <c:pt idx="18">
                  <c:v>0.93337135586076125</c:v>
                </c:pt>
                <c:pt idx="19">
                  <c:v>0.93335508000802292</c:v>
                </c:pt>
                <c:pt idx="20">
                  <c:v>0.9329787151004747</c:v>
                </c:pt>
                <c:pt idx="21">
                  <c:v>0.93296240078404025</c:v>
                </c:pt>
                <c:pt idx="22">
                  <c:v>0.92581918834567389</c:v>
                </c:pt>
                <c:pt idx="23">
                  <c:v>0.92580289830877727</c:v>
                </c:pt>
                <c:pt idx="24">
                  <c:v>0.8737781853406611</c:v>
                </c:pt>
                <c:pt idx="25">
                  <c:v>0.87376186130161415</c:v>
                </c:pt>
                <c:pt idx="26">
                  <c:v>0.87293642163756979</c:v>
                </c:pt>
                <c:pt idx="27">
                  <c:v>0.87292009850334984</c:v>
                </c:pt>
                <c:pt idx="28">
                  <c:v>0.8681632568957709</c:v>
                </c:pt>
                <c:pt idx="29">
                  <c:v>0.86814693237333074</c:v>
                </c:pt>
                <c:pt idx="30">
                  <c:v>0.86732172337262259</c:v>
                </c:pt>
                <c:pt idx="31">
                  <c:v>0.86730539967829179</c:v>
                </c:pt>
                <c:pt idx="32">
                  <c:v>0.86619916601867408</c:v>
                </c:pt>
                <c:pt idx="33">
                  <c:v>0.86618284061655715</c:v>
                </c:pt>
                <c:pt idx="34">
                  <c:v>0.86580938040045663</c:v>
                </c:pt>
                <c:pt idx="35">
                  <c:v>0.86579306637697628</c:v>
                </c:pt>
                <c:pt idx="36">
                  <c:v>0.86535805969563451</c:v>
                </c:pt>
                <c:pt idx="37">
                  <c:v>0.86534173505093448</c:v>
                </c:pt>
                <c:pt idx="38">
                  <c:v>0.86019715687201814</c:v>
                </c:pt>
                <c:pt idx="39">
                  <c:v>0.86018084155913244</c:v>
                </c:pt>
                <c:pt idx="40">
                  <c:v>0.8582370791313052</c:v>
                </c:pt>
                <c:pt idx="41">
                  <c:v>0.85822076228790578</c:v>
                </c:pt>
                <c:pt idx="42">
                  <c:v>0.85726946953134675</c:v>
                </c:pt>
                <c:pt idx="43">
                  <c:v>0.85725314674428299</c:v>
                </c:pt>
                <c:pt idx="44">
                  <c:v>0.85307437589458635</c:v>
                </c:pt>
                <c:pt idx="45">
                  <c:v>0.85305805753604236</c:v>
                </c:pt>
                <c:pt idx="46">
                  <c:v>0.84566182076590923</c:v>
                </c:pt>
                <c:pt idx="47">
                  <c:v>0.84564551173435443</c:v>
                </c:pt>
                <c:pt idx="48">
                  <c:v>0.83320312403004071</c:v>
                </c:pt>
                <c:pt idx="49">
                  <c:v>0.83318680077834628</c:v>
                </c:pt>
                <c:pt idx="50">
                  <c:v>0.82900944249195407</c:v>
                </c:pt>
                <c:pt idx="51">
                  <c:v>0.82899312277137949</c:v>
                </c:pt>
                <c:pt idx="52">
                  <c:v>0.82230849758614699</c:v>
                </c:pt>
                <c:pt idx="53">
                  <c:v>0.82229217565097967</c:v>
                </c:pt>
                <c:pt idx="54">
                  <c:v>0.82160205772163708</c:v>
                </c:pt>
                <c:pt idx="55">
                  <c:v>0.82158574541695695</c:v>
                </c:pt>
                <c:pt idx="56">
                  <c:v>0.82143361203660914</c:v>
                </c:pt>
                <c:pt idx="57">
                  <c:v>0.82141729078698544</c:v>
                </c:pt>
                <c:pt idx="58">
                  <c:v>0.81403098438770638</c:v>
                </c:pt>
                <c:pt idx="59">
                  <c:v>0.81401466972284808</c:v>
                </c:pt>
                <c:pt idx="60">
                  <c:v>0.81288391052723818</c:v>
                </c:pt>
                <c:pt idx="61">
                  <c:v>0.81286758695220762</c:v>
                </c:pt>
                <c:pt idx="62">
                  <c:v>0.80869130645110487</c:v>
                </c:pt>
                <c:pt idx="63">
                  <c:v>0.80867498582068509</c:v>
                </c:pt>
                <c:pt idx="64">
                  <c:v>0.8019895991214705</c:v>
                </c:pt>
                <c:pt idx="65">
                  <c:v>0.80197327667454943</c:v>
                </c:pt>
                <c:pt idx="66">
                  <c:v>0.80128760786410724</c:v>
                </c:pt>
                <c:pt idx="67">
                  <c:v>0.80127129342196945</c:v>
                </c:pt>
                <c:pt idx="68">
                  <c:v>0.80111492303511656</c:v>
                </c:pt>
                <c:pt idx="69">
                  <c:v>0.80109860116276599</c:v>
                </c:pt>
                <c:pt idx="70">
                  <c:v>0.79371525244157581</c:v>
                </c:pt>
                <c:pt idx="71">
                  <c:v>0.79369893609214404</c:v>
                </c:pt>
                <c:pt idx="72">
                  <c:v>0.77792334425182808</c:v>
                </c:pt>
                <c:pt idx="73">
                  <c:v>0.77790702142711032</c:v>
                </c:pt>
                <c:pt idx="74">
                  <c:v>0.77747602612566569</c:v>
                </c:pt>
                <c:pt idx="75">
                  <c:v>0.77745970301629541</c:v>
                </c:pt>
                <c:pt idx="76">
                  <c:v>0.77704881497593048</c:v>
                </c:pt>
                <c:pt idx="77">
                  <c:v>0.77703249262659346</c:v>
                </c:pt>
                <c:pt idx="78">
                  <c:v>0.77660161165056785</c:v>
                </c:pt>
                <c:pt idx="79">
                  <c:v>0.77658528900411394</c:v>
                </c:pt>
                <c:pt idx="80">
                  <c:v>0.77034550368320176</c:v>
                </c:pt>
                <c:pt idx="81">
                  <c:v>0.7703291800828046</c:v>
                </c:pt>
                <c:pt idx="82">
                  <c:v>0.76965157646855376</c:v>
                </c:pt>
                <c:pt idx="83">
                  <c:v>0.76963525869170424</c:v>
                </c:pt>
                <c:pt idx="84">
                  <c:v>0.76947131615251441</c:v>
                </c:pt>
                <c:pt idx="85">
                  <c:v>0.76945499297133446</c:v>
                </c:pt>
                <c:pt idx="86">
                  <c:v>0.76920531144100457</c:v>
                </c:pt>
                <c:pt idx="87">
                  <c:v>0.76918899326626</c:v>
                </c:pt>
                <c:pt idx="88">
                  <c:v>0.76658145259488408</c:v>
                </c:pt>
                <c:pt idx="89">
                  <c:v>0.76656513037053331</c:v>
                </c:pt>
                <c:pt idx="90">
                  <c:v>0.76235470152987639</c:v>
                </c:pt>
                <c:pt idx="91">
                  <c:v>0.7623383816507876</c:v>
                </c:pt>
                <c:pt idx="92">
                  <c:v>0.76207715880666904</c:v>
                </c:pt>
                <c:pt idx="93">
                  <c:v>0.76206083971092686</c:v>
                </c:pt>
                <c:pt idx="94">
                  <c:v>0.75467708678505674</c:v>
                </c:pt>
                <c:pt idx="95">
                  <c:v>0.75466077186066272</c:v>
                </c:pt>
                <c:pt idx="96">
                  <c:v>0.74194167275324097</c:v>
                </c:pt>
                <c:pt idx="97">
                  <c:v>0.74192534880242056</c:v>
                </c:pt>
                <c:pt idx="98">
                  <c:v>0.74106763575381784</c:v>
                </c:pt>
                <c:pt idx="99">
                  <c:v>0.74105131213255193</c:v>
                </c:pt>
                <c:pt idx="100">
                  <c:v>0.73367583944177228</c:v>
                </c:pt>
                <c:pt idx="101">
                  <c:v>0.73365951905988003</c:v>
                </c:pt>
                <c:pt idx="102">
                  <c:v>0.73104784349121321</c:v>
                </c:pt>
                <c:pt idx="103">
                  <c:v>0.73103152022775875</c:v>
                </c:pt>
                <c:pt idx="104">
                  <c:v>0.72682338464443963</c:v>
                </c:pt>
                <c:pt idx="105">
                  <c:v>0.72680706307773013</c:v>
                </c:pt>
                <c:pt idx="106">
                  <c:v>0.72650717433808276</c:v>
                </c:pt>
                <c:pt idx="107">
                  <c:v>0.72649085141740188</c:v>
                </c:pt>
                <c:pt idx="108">
                  <c:v>0.72247532080689392</c:v>
                </c:pt>
                <c:pt idx="109">
                  <c:v>0.72245899621412979</c:v>
                </c:pt>
                <c:pt idx="110">
                  <c:v>0.72228205362146936</c:v>
                </c:pt>
                <c:pt idx="111">
                  <c:v>0.72226573241282943</c:v>
                </c:pt>
                <c:pt idx="112">
                  <c:v>0.72160161642459042</c:v>
                </c:pt>
                <c:pt idx="113">
                  <c:v>0.72158529208530997</c:v>
                </c:pt>
                <c:pt idx="114">
                  <c:v>0.71915161370130698</c:v>
                </c:pt>
                <c:pt idx="115">
                  <c:v>0.71913529579940472</c:v>
                </c:pt>
                <c:pt idx="116">
                  <c:v>0.7189293732278712</c:v>
                </c:pt>
                <c:pt idx="117">
                  <c:v>0.71891304976420212</c:v>
                </c:pt>
                <c:pt idx="118">
                  <c:v>0.71489627991463878</c:v>
                </c:pt>
                <c:pt idx="119">
                  <c:v>0.7148799550279028</c:v>
                </c:pt>
                <c:pt idx="120">
                  <c:v>0.71470545199913249</c:v>
                </c:pt>
                <c:pt idx="121">
                  <c:v>0.71468913005545287</c:v>
                </c:pt>
                <c:pt idx="122">
                  <c:v>0.71460940233955539</c:v>
                </c:pt>
                <c:pt idx="123">
                  <c:v>0.71459308480014028</c:v>
                </c:pt>
                <c:pt idx="124">
                  <c:v>0.71421315722368317</c:v>
                </c:pt>
                <c:pt idx="125">
                  <c:v>0.71419683544513546</c:v>
                </c:pt>
                <c:pt idx="126">
                  <c:v>0.71402278049736811</c:v>
                </c:pt>
                <c:pt idx="127">
                  <c:v>0.7140064558280329</c:v>
                </c:pt>
                <c:pt idx="128">
                  <c:v>0.70703517259623205</c:v>
                </c:pt>
                <c:pt idx="129">
                  <c:v>0.70701885396502251</c:v>
                </c:pt>
                <c:pt idx="130">
                  <c:v>0.7069814461268682</c:v>
                </c:pt>
                <c:pt idx="131">
                  <c:v>0.70696512273855949</c:v>
                </c:pt>
                <c:pt idx="132">
                  <c:v>0.70663620253716208</c:v>
                </c:pt>
                <c:pt idx="133">
                  <c:v>0.70661988011480725</c:v>
                </c:pt>
                <c:pt idx="134">
                  <c:v>0.70275742665386687</c:v>
                </c:pt>
                <c:pt idx="135">
                  <c:v>0.70274110468027962</c:v>
                </c:pt>
                <c:pt idx="136">
                  <c:v>0.69608720006921121</c:v>
                </c:pt>
                <c:pt idx="137">
                  <c:v>0.696070877229098</c:v>
                </c:pt>
                <c:pt idx="138">
                  <c:v>0.69518032781015604</c:v>
                </c:pt>
                <c:pt idx="139">
                  <c:v>0.69516400525518673</c:v>
                </c:pt>
                <c:pt idx="140">
                  <c:v>0.69508753014621583</c:v>
                </c:pt>
                <c:pt idx="141">
                  <c:v>0.69507121125973481</c:v>
                </c:pt>
                <c:pt idx="142">
                  <c:v>0.68751245452409704</c:v>
                </c:pt>
                <c:pt idx="143">
                  <c:v>0.6874961347411257</c:v>
                </c:pt>
                <c:pt idx="144">
                  <c:v>0.67051093130300543</c:v>
                </c:pt>
                <c:pt idx="145">
                  <c:v>0.6704946067917813</c:v>
                </c:pt>
                <c:pt idx="146">
                  <c:v>0.66963730630128915</c:v>
                </c:pt>
                <c:pt idx="147">
                  <c:v>0.66962098193172337</c:v>
                </c:pt>
                <c:pt idx="148">
                  <c:v>0.66225094826014652</c:v>
                </c:pt>
                <c:pt idx="149">
                  <c:v>0.66223462541726696</c:v>
                </c:pt>
                <c:pt idx="150">
                  <c:v>0.65961807429599251</c:v>
                </c:pt>
                <c:pt idx="151">
                  <c:v>0.6596017501737208</c:v>
                </c:pt>
                <c:pt idx="152">
                  <c:v>0.6553963310765899</c:v>
                </c:pt>
                <c:pt idx="153">
                  <c:v>0.65538000772853311</c:v>
                </c:pt>
                <c:pt idx="154">
                  <c:v>0.64773208990566222</c:v>
                </c:pt>
                <c:pt idx="155">
                  <c:v>0.64771576840877731</c:v>
                </c:pt>
                <c:pt idx="156">
                  <c:v>0.64232301835219152</c:v>
                </c:pt>
                <c:pt idx="157">
                  <c:v>0.64230669571636445</c:v>
                </c:pt>
                <c:pt idx="158">
                  <c:v>0.63806569588573625</c:v>
                </c:pt>
                <c:pt idx="159">
                  <c:v>0.63804937426544928</c:v>
                </c:pt>
                <c:pt idx="160">
                  <c:v>0.63474551476288787</c:v>
                </c:pt>
                <c:pt idx="161">
                  <c:v>0.634729191794703</c:v>
                </c:pt>
                <c:pt idx="162">
                  <c:v>0.63048887354535654</c:v>
                </c:pt>
                <c:pt idx="163">
                  <c:v>0.63047255146066283</c:v>
                </c:pt>
                <c:pt idx="164">
                  <c:v>0.63012284896843695</c:v>
                </c:pt>
                <c:pt idx="165">
                  <c:v>0.63010652965801695</c:v>
                </c:pt>
                <c:pt idx="166">
                  <c:v>0.62254744281028673</c:v>
                </c:pt>
                <c:pt idx="167">
                  <c:v>0.62253112278613598</c:v>
                </c:pt>
                <c:pt idx="168">
                  <c:v>0.60736217147836158</c:v>
                </c:pt>
                <c:pt idx="169">
                  <c:v>0.60734584896380672</c:v>
                </c:pt>
                <c:pt idx="170">
                  <c:v>0.6064228137550759</c:v>
                </c:pt>
                <c:pt idx="171">
                  <c:v>0.60640649140706038</c:v>
                </c:pt>
                <c:pt idx="172">
                  <c:v>0.59978477939685104</c:v>
                </c:pt>
                <c:pt idx="173">
                  <c:v>0.59976845660380007</c:v>
                </c:pt>
                <c:pt idx="174">
                  <c:v>0.59884553167354582</c:v>
                </c:pt>
                <c:pt idx="175">
                  <c:v>0.59882920902078618</c:v>
                </c:pt>
                <c:pt idx="176">
                  <c:v>0.59848268054079556</c:v>
                </c:pt>
                <c:pt idx="177">
                  <c:v>0.59846635988115571</c:v>
                </c:pt>
                <c:pt idx="178">
                  <c:v>0.59625482235010241</c:v>
                </c:pt>
                <c:pt idx="179">
                  <c:v>0.59623849880289403</c:v>
                </c:pt>
                <c:pt idx="180">
                  <c:v>0.595348357140014</c:v>
                </c:pt>
                <c:pt idx="181">
                  <c:v>0.59533203366259579</c:v>
                </c:pt>
                <c:pt idx="182">
                  <c:v>0.5946709743526517</c:v>
                </c:pt>
                <c:pt idx="183">
                  <c:v>0.59465465123123429</c:v>
                </c:pt>
                <c:pt idx="184">
                  <c:v>0.5909064270907195</c:v>
                </c:pt>
                <c:pt idx="185">
                  <c:v>0.59089010590295821</c:v>
                </c:pt>
                <c:pt idx="186">
                  <c:v>0.59064010867479566</c:v>
                </c:pt>
                <c:pt idx="187">
                  <c:v>0.59062378514781966</c:v>
                </c:pt>
                <c:pt idx="188">
                  <c:v>0.59041486129397558</c:v>
                </c:pt>
                <c:pt idx="189">
                  <c:v>0.59039853873444215</c:v>
                </c:pt>
                <c:pt idx="190">
                  <c:v>0.58973365631336316</c:v>
                </c:pt>
                <c:pt idx="191">
                  <c:v>0.58971733284419114</c:v>
                </c:pt>
                <c:pt idx="192">
                  <c:v>0.58867669705127434</c:v>
                </c:pt>
                <c:pt idx="193">
                  <c:v>0.58866037350249467</c:v>
                </c:pt>
                <c:pt idx="194">
                  <c:v>0.58777029505571887</c:v>
                </c:pt>
                <c:pt idx="195">
                  <c:v>0.58775397155305487</c:v>
                </c:pt>
                <c:pt idx="196">
                  <c:v>0.58768617576270199</c:v>
                </c:pt>
                <c:pt idx="197">
                  <c:v>0.58766985314462838</c:v>
                </c:pt>
                <c:pt idx="198">
                  <c:v>0.58377665212120056</c:v>
                </c:pt>
                <c:pt idx="199">
                  <c:v>0.58376032920863719</c:v>
                </c:pt>
                <c:pt idx="200">
                  <c:v>0.5828374548905273</c:v>
                </c:pt>
                <c:pt idx="201">
                  <c:v>0.5828211320892509</c:v>
                </c:pt>
                <c:pt idx="202">
                  <c:v>0.58247566053005939</c:v>
                </c:pt>
                <c:pt idx="203">
                  <c:v>0.58245933939718986</c:v>
                </c:pt>
                <c:pt idx="204">
                  <c:v>0.58207168281196997</c:v>
                </c:pt>
                <c:pt idx="205">
                  <c:v>0.58205536009811432</c:v>
                </c:pt>
                <c:pt idx="206">
                  <c:v>0.58010874402487089</c:v>
                </c:pt>
                <c:pt idx="207">
                  <c:v>0.58009242117908266</c:v>
                </c:pt>
                <c:pt idx="208">
                  <c:v>0.57974636131262047</c:v>
                </c:pt>
                <c:pt idx="209">
                  <c:v>0.57973003796955913</c:v>
                </c:pt>
                <c:pt idx="210">
                  <c:v>0.57549099767712009</c:v>
                </c:pt>
                <c:pt idx="211">
                  <c:v>0.57547467466691049</c:v>
                </c:pt>
                <c:pt idx="212">
                  <c:v>0.57489911151187822</c:v>
                </c:pt>
                <c:pt idx="213">
                  <c:v>0.57488278992323083</c:v>
                </c:pt>
                <c:pt idx="214">
                  <c:v>0.5675534447409345</c:v>
                </c:pt>
                <c:pt idx="215">
                  <c:v>0.56753712272658186</c:v>
                </c:pt>
                <c:pt idx="216">
                  <c:v>0.55971032777098539</c:v>
                </c:pt>
                <c:pt idx="217">
                  <c:v>0.55969400480792997</c:v>
                </c:pt>
                <c:pt idx="218">
                  <c:v>0.55877115587597559</c:v>
                </c:pt>
                <c:pt idx="219">
                  <c:v>0.55875483298820572</c:v>
                </c:pt>
                <c:pt idx="220">
                  <c:v>0.5556801434531139</c:v>
                </c:pt>
                <c:pt idx="221">
                  <c:v>0.55566382025920391</c:v>
                </c:pt>
                <c:pt idx="222">
                  <c:v>0.55213267832072399</c:v>
                </c:pt>
                <c:pt idx="223">
                  <c:v>0.55211635527191671</c:v>
                </c:pt>
                <c:pt idx="224">
                  <c:v>0.55142466297266102</c:v>
                </c:pt>
                <c:pt idx="225">
                  <c:v>0.55140833995519134</c:v>
                </c:pt>
                <c:pt idx="226">
                  <c:v>0.55119355686281912</c:v>
                </c:pt>
                <c:pt idx="227">
                  <c:v>0.55117723386564477</c:v>
                </c:pt>
                <c:pt idx="228">
                  <c:v>0.55083354358885972</c:v>
                </c:pt>
                <c:pt idx="229">
                  <c:v>0.55081722160065316</c:v>
                </c:pt>
                <c:pt idx="230">
                  <c:v>0.54810232142905291</c:v>
                </c:pt>
                <c:pt idx="231">
                  <c:v>0.54808599829666704</c:v>
                </c:pt>
                <c:pt idx="232">
                  <c:v>0.54384698928420772</c:v>
                </c:pt>
                <c:pt idx="233">
                  <c:v>0.54383066622279364</c:v>
                </c:pt>
                <c:pt idx="234">
                  <c:v>0.54348760258073214</c:v>
                </c:pt>
                <c:pt idx="235">
                  <c:v>0.54347128025491231</c:v>
                </c:pt>
                <c:pt idx="236">
                  <c:v>0.5432564643420541</c:v>
                </c:pt>
                <c:pt idx="237">
                  <c:v>0.54324014204369919</c:v>
                </c:pt>
                <c:pt idx="238">
                  <c:v>0.53591033456725112</c:v>
                </c:pt>
                <c:pt idx="239">
                  <c:v>0.53589401199933628</c:v>
                </c:pt>
                <c:pt idx="240">
                  <c:v>0.53536117195543609</c:v>
                </c:pt>
                <c:pt idx="241">
                  <c:v>0.53534484891869161</c:v>
                </c:pt>
                <c:pt idx="242">
                  <c:v>0.53110556426025457</c:v>
                </c:pt>
                <c:pt idx="243">
                  <c:v>0.53108924126465318</c:v>
                </c:pt>
                <c:pt idx="244">
                  <c:v>0.5244670337762305</c:v>
                </c:pt>
                <c:pt idx="245">
                  <c:v>0.52445071079641759</c:v>
                </c:pt>
                <c:pt idx="246">
                  <c:v>0.52352792381838809</c:v>
                </c:pt>
                <c:pt idx="247">
                  <c:v>0.52351160083625792</c:v>
                </c:pt>
                <c:pt idx="248">
                  <c:v>0.52316884152236132</c:v>
                </c:pt>
                <c:pt idx="249">
                  <c:v>0.5231525189594437</c:v>
                </c:pt>
                <c:pt idx="250">
                  <c:v>0.51559142527586599</c:v>
                </c:pt>
                <c:pt idx="251">
                  <c:v>0.51557510253194994</c:v>
                </c:pt>
                <c:pt idx="252">
                  <c:v>0.50040085328466277</c:v>
                </c:pt>
                <c:pt idx="253">
                  <c:v>0.50038453046749609</c:v>
                </c:pt>
                <c:pt idx="254">
                  <c:v>0.49995355044445228</c:v>
                </c:pt>
                <c:pt idx="255">
                  <c:v>0.49993722765801579</c:v>
                </c:pt>
                <c:pt idx="256">
                  <c:v>0.49946169014541991</c:v>
                </c:pt>
                <c:pt idx="257">
                  <c:v>0.49944536729240252</c:v>
                </c:pt>
                <c:pt idx="258">
                  <c:v>0.49901438746531768</c:v>
                </c:pt>
                <c:pt idx="259">
                  <c:v>0.49899806463811541</c:v>
                </c:pt>
                <c:pt idx="260">
                  <c:v>0.49282336459096343</c:v>
                </c:pt>
                <c:pt idx="261">
                  <c:v>0.49280704193279201</c:v>
                </c:pt>
                <c:pt idx="262">
                  <c:v>0.49237608135836608</c:v>
                </c:pt>
                <c:pt idx="263">
                  <c:v>0.49235975874617227</c:v>
                </c:pt>
                <c:pt idx="264">
                  <c:v>0.49188418001537115</c:v>
                </c:pt>
                <c:pt idx="265">
                  <c:v>0.49186785729850696</c:v>
                </c:pt>
                <c:pt idx="266">
                  <c:v>0.4915252368363946</c:v>
                </c:pt>
                <c:pt idx="267">
                  <c:v>0.49150891393639529</c:v>
                </c:pt>
                <c:pt idx="268">
                  <c:v>0.49143689469719132</c:v>
                </c:pt>
                <c:pt idx="269">
                  <c:v>0.49142057202138989</c:v>
                </c:pt>
                <c:pt idx="270">
                  <c:v>0.49107792196126759</c:v>
                </c:pt>
                <c:pt idx="271">
                  <c:v>0.49106159904554164</c:v>
                </c:pt>
                <c:pt idx="272">
                  <c:v>0.48394763674139196</c:v>
                </c:pt>
                <c:pt idx="273">
                  <c:v>0.48393131378439602</c:v>
                </c:pt>
                <c:pt idx="274">
                  <c:v>0.48350032022796846</c:v>
                </c:pt>
                <c:pt idx="275">
                  <c:v>0.48348399727043762</c:v>
                </c:pt>
                <c:pt idx="276">
                  <c:v>0.46442046023367439</c:v>
                </c:pt>
                <c:pt idx="277">
                  <c:v>0.46440413796380803</c:v>
                </c:pt>
                <c:pt idx="278">
                  <c:v>0.46348115785412708</c:v>
                </c:pt>
                <c:pt idx="279">
                  <c:v>0.46346483548064377</c:v>
                </c:pt>
                <c:pt idx="280">
                  <c:v>0.46130180536766963</c:v>
                </c:pt>
                <c:pt idx="281">
                  <c:v>0.46128548367688355</c:v>
                </c:pt>
                <c:pt idx="282">
                  <c:v>0.45704496640953346</c:v>
                </c:pt>
                <c:pt idx="283">
                  <c:v>0.45702864414491068</c:v>
                </c:pt>
                <c:pt idx="284">
                  <c:v>0.45554418091459825</c:v>
                </c:pt>
                <c:pt idx="285">
                  <c:v>0.45552785792353756</c:v>
                </c:pt>
                <c:pt idx="286">
                  <c:v>0.45372509680460299</c:v>
                </c:pt>
                <c:pt idx="287">
                  <c:v>0.45370877553902605</c:v>
                </c:pt>
                <c:pt idx="288">
                  <c:v>0.45352594287888687</c:v>
                </c:pt>
                <c:pt idx="289">
                  <c:v>0.45350962050325144</c:v>
                </c:pt>
                <c:pt idx="290">
                  <c:v>0.45230251128737886</c:v>
                </c:pt>
                <c:pt idx="291">
                  <c:v>0.45228618924759251</c:v>
                </c:pt>
                <c:pt idx="292">
                  <c:v>0.45136314217498757</c:v>
                </c:pt>
                <c:pt idx="293">
                  <c:v>0.45134682000990445</c:v>
                </c:pt>
                <c:pt idx="294">
                  <c:v>0.44946790858088237</c:v>
                </c:pt>
                <c:pt idx="295">
                  <c:v>0.44945158663363244</c:v>
                </c:pt>
                <c:pt idx="296">
                  <c:v>0.44923711460492788</c:v>
                </c:pt>
                <c:pt idx="297">
                  <c:v>0.44922079180541358</c:v>
                </c:pt>
                <c:pt idx="298">
                  <c:v>0.44910781786609311</c:v>
                </c:pt>
                <c:pt idx="299">
                  <c:v>0.44909149488590427</c:v>
                </c:pt>
                <c:pt idx="300">
                  <c:v>0.44342583400678004</c:v>
                </c:pt>
                <c:pt idx="301">
                  <c:v>0.44340951104288956</c:v>
                </c:pt>
                <c:pt idx="302">
                  <c:v>0.44153023451487744</c:v>
                </c:pt>
                <c:pt idx="303">
                  <c:v>0.44151391165127957</c:v>
                </c:pt>
                <c:pt idx="304">
                  <c:v>0.44140790666694174</c:v>
                </c:pt>
                <c:pt idx="305">
                  <c:v>0.44139158449259358</c:v>
                </c:pt>
                <c:pt idx="306">
                  <c:v>0.44102766817288847</c:v>
                </c:pt>
                <c:pt idx="307">
                  <c:v>0.44101134494676963</c:v>
                </c:pt>
                <c:pt idx="308">
                  <c:v>0.43711884948125046</c:v>
                </c:pt>
                <c:pt idx="309">
                  <c:v>0.4371025267832237</c:v>
                </c:pt>
                <c:pt idx="310">
                  <c:v>0.42946003122445336</c:v>
                </c:pt>
                <c:pt idx="311">
                  <c:v>0.42944370914140656</c:v>
                </c:pt>
                <c:pt idx="312">
                  <c:v>0.42890931249295133</c:v>
                </c:pt>
                <c:pt idx="313">
                  <c:v>0.42889298918265306</c:v>
                </c:pt>
                <c:pt idx="314">
                  <c:v>0.42517086090894474</c:v>
                </c:pt>
                <c:pt idx="315">
                  <c:v>0.42515453823576937</c:v>
                </c:pt>
                <c:pt idx="316">
                  <c:v>0.42188313848501297</c:v>
                </c:pt>
                <c:pt idx="317">
                  <c:v>0.4218668167722327</c:v>
                </c:pt>
                <c:pt idx="318">
                  <c:v>0.41759354538580729</c:v>
                </c:pt>
                <c:pt idx="319">
                  <c:v>0.41757722296900995</c:v>
                </c:pt>
                <c:pt idx="320">
                  <c:v>0.41696151410769156</c:v>
                </c:pt>
                <c:pt idx="321">
                  <c:v>0.41694519070307889</c:v>
                </c:pt>
                <c:pt idx="322">
                  <c:v>0.40938353122148452</c:v>
                </c:pt>
                <c:pt idx="323">
                  <c:v>0.4093672078574479</c:v>
                </c:pt>
                <c:pt idx="324">
                  <c:v>0.40934293359986984</c:v>
                </c:pt>
                <c:pt idx="325">
                  <c:v>0.40932661350800609</c:v>
                </c:pt>
                <c:pt idx="326">
                  <c:v>0.40508419742356672</c:v>
                </c:pt>
                <c:pt idx="327">
                  <c:v>0.40506787631425706</c:v>
                </c:pt>
                <c:pt idx="328">
                  <c:v>0.39844785890205059</c:v>
                </c:pt>
                <c:pt idx="329">
                  <c:v>0.39843153857611402</c:v>
                </c:pt>
                <c:pt idx="330">
                  <c:v>0.39750801002865899</c:v>
                </c:pt>
                <c:pt idx="331">
                  <c:v>0.39749168946308905</c:v>
                </c:pt>
                <c:pt idx="332">
                  <c:v>0.39714492650192562</c:v>
                </c:pt>
                <c:pt idx="333">
                  <c:v>0.39712860386883847</c:v>
                </c:pt>
                <c:pt idx="334">
                  <c:v>0.38956766961009109</c:v>
                </c:pt>
                <c:pt idx="335">
                  <c:v>0.3895513472947752</c:v>
                </c:pt>
                <c:pt idx="336">
                  <c:v>0.36480122838569223</c:v>
                </c:pt>
                <c:pt idx="337">
                  <c:v>0.3647849062654232</c:v>
                </c:pt>
                <c:pt idx="338">
                  <c:v>0.36047988653379359</c:v>
                </c:pt>
                <c:pt idx="339">
                  <c:v>0.36046356349400482</c:v>
                </c:pt>
                <c:pt idx="340">
                  <c:v>0.3572243929165293</c:v>
                </c:pt>
                <c:pt idx="341">
                  <c:v>0.35720807126685722</c:v>
                </c:pt>
                <c:pt idx="342">
                  <c:v>0.35290233815445521</c:v>
                </c:pt>
                <c:pt idx="343">
                  <c:v>0.35288601544914999</c:v>
                </c:pt>
                <c:pt idx="344">
                  <c:v>0.35200009587448405</c:v>
                </c:pt>
                <c:pt idx="345">
                  <c:v>0.35198377154149296</c:v>
                </c:pt>
                <c:pt idx="346">
                  <c:v>0.34442133192748325</c:v>
                </c:pt>
                <c:pt idx="347">
                  <c:v>0.34440500766821702</c:v>
                </c:pt>
                <c:pt idx="348">
                  <c:v>0.33508732978854716</c:v>
                </c:pt>
                <c:pt idx="349">
                  <c:v>0.33507101096584396</c:v>
                </c:pt>
                <c:pt idx="350">
                  <c:v>0.33315866962042578</c:v>
                </c:pt>
                <c:pt idx="351">
                  <c:v>0.33314234839433643</c:v>
                </c:pt>
                <c:pt idx="352">
                  <c:v>0.33079415866834377</c:v>
                </c:pt>
                <c:pt idx="353">
                  <c:v>0.33077783826445756</c:v>
                </c:pt>
                <c:pt idx="354">
                  <c:v>0.32947399977700365</c:v>
                </c:pt>
                <c:pt idx="355">
                  <c:v>0.32945768135843911</c:v>
                </c:pt>
                <c:pt idx="356">
                  <c:v>0.32883610263691848</c:v>
                </c:pt>
                <c:pt idx="357">
                  <c:v>0.32881978012955543</c:v>
                </c:pt>
                <c:pt idx="358">
                  <c:v>0.32751284009024073</c:v>
                </c:pt>
                <c:pt idx="359">
                  <c:v>0.32749652220056752</c:v>
                </c:pt>
                <c:pt idx="360">
                  <c:v>0.32518034315389988</c:v>
                </c:pt>
                <c:pt idx="361">
                  <c:v>0.32516402306696612</c:v>
                </c:pt>
                <c:pt idx="362">
                  <c:v>0.32321859887124704</c:v>
                </c:pt>
                <c:pt idx="363">
                  <c:v>0.32320227923832295</c:v>
                </c:pt>
                <c:pt idx="364">
                  <c:v>0.32258019661220344</c:v>
                </c:pt>
                <c:pt idx="365">
                  <c:v>0.32256387367532674</c:v>
                </c:pt>
                <c:pt idx="366">
                  <c:v>0.32226340750808802</c:v>
                </c:pt>
                <c:pt idx="367">
                  <c:v>0.32224708582818939</c:v>
                </c:pt>
                <c:pt idx="368">
                  <c:v>0.32125901376257349</c:v>
                </c:pt>
                <c:pt idx="369">
                  <c:v>0.32124269176517173</c:v>
                </c:pt>
                <c:pt idx="370">
                  <c:v>0.32035513674072463</c:v>
                </c:pt>
                <c:pt idx="371">
                  <c:v>0.32033881228648875</c:v>
                </c:pt>
                <c:pt idx="372">
                  <c:v>0.31857786319365233</c:v>
                </c:pt>
                <c:pt idx="373">
                  <c:v>0.31856154433101103</c:v>
                </c:pt>
                <c:pt idx="374">
                  <c:v>0.31760502325285089</c:v>
                </c:pt>
                <c:pt idx="375">
                  <c:v>0.31758870398942479</c:v>
                </c:pt>
                <c:pt idx="376">
                  <c:v>0.31715137498421353</c:v>
                </c:pt>
                <c:pt idx="377">
                  <c:v>0.31713505425458416</c:v>
                </c:pt>
                <c:pt idx="378">
                  <c:v>0.31696563701056923</c:v>
                </c:pt>
                <c:pt idx="379">
                  <c:v>0.31694931423099715</c:v>
                </c:pt>
                <c:pt idx="380">
                  <c:v>0.3150027609472269</c:v>
                </c:pt>
                <c:pt idx="381">
                  <c:v>0.31498643847559243</c:v>
                </c:pt>
                <c:pt idx="382">
                  <c:v>0.31282816428318133</c:v>
                </c:pt>
                <c:pt idx="383">
                  <c:v>0.31281184208183216</c:v>
                </c:pt>
                <c:pt idx="384">
                  <c:v>0.31277638163845028</c:v>
                </c:pt>
                <c:pt idx="385">
                  <c:v>0.31276005739319945</c:v>
                </c:pt>
                <c:pt idx="386">
                  <c:v>0.30938834169616886</c:v>
                </c:pt>
                <c:pt idx="387">
                  <c:v>0.30937201942446346</c:v>
                </c:pt>
                <c:pt idx="388">
                  <c:v>0.30625587167997692</c:v>
                </c:pt>
                <c:pt idx="389">
                  <c:v>0.30623955044386075</c:v>
                </c:pt>
                <c:pt idx="390">
                  <c:v>0.30525131939633066</c:v>
                </c:pt>
                <c:pt idx="391">
                  <c:v>0.305234997796279</c:v>
                </c:pt>
                <c:pt idx="392">
                  <c:v>0.30434664524407307</c:v>
                </c:pt>
                <c:pt idx="393">
                  <c:v>0.30433032075957051</c:v>
                </c:pt>
                <c:pt idx="394">
                  <c:v>0.29676789276096188</c:v>
                </c:pt>
                <c:pt idx="395">
                  <c:v>0.29675156855079382</c:v>
                </c:pt>
                <c:pt idx="396">
                  <c:v>0.29451388351991592</c:v>
                </c:pt>
                <c:pt idx="397">
                  <c:v>0.2944975656285046</c:v>
                </c:pt>
                <c:pt idx="398">
                  <c:v>0.29354073854039442</c:v>
                </c:pt>
                <c:pt idx="399">
                  <c:v>0.29352442017643904</c:v>
                </c:pt>
                <c:pt idx="400">
                  <c:v>0.28694015330914469</c:v>
                </c:pt>
                <c:pt idx="401">
                  <c:v>0.28692383658156745</c:v>
                </c:pt>
                <c:pt idx="402">
                  <c:v>0.28596668951824733</c:v>
                </c:pt>
                <c:pt idx="403">
                  <c:v>0.28595037227236964</c:v>
                </c:pt>
                <c:pt idx="404">
                  <c:v>0.28532226283656514</c:v>
                </c:pt>
                <c:pt idx="405">
                  <c:v>0.28530594089729239</c:v>
                </c:pt>
                <c:pt idx="406">
                  <c:v>0.28219027782642397</c:v>
                </c:pt>
                <c:pt idx="407">
                  <c:v>0.28217395713101351</c:v>
                </c:pt>
                <c:pt idx="408">
                  <c:v>0.28118553700982374</c:v>
                </c:pt>
                <c:pt idx="409">
                  <c:v>0.28116921588061383</c:v>
                </c:pt>
                <c:pt idx="410">
                  <c:v>0.27774566382309357</c:v>
                </c:pt>
                <c:pt idx="411">
                  <c:v>0.27772934261938564</c:v>
                </c:pt>
                <c:pt idx="412">
                  <c:v>0.27461460464656623</c:v>
                </c:pt>
                <c:pt idx="413">
                  <c:v>0.27459828485271309</c:v>
                </c:pt>
                <c:pt idx="414">
                  <c:v>0.27419752132052305</c:v>
                </c:pt>
                <c:pt idx="415">
                  <c:v>0.27418120448449956</c:v>
                </c:pt>
                <c:pt idx="416">
                  <c:v>0.27360954665527365</c:v>
                </c:pt>
                <c:pt idx="417">
                  <c:v>0.27359322637932398</c:v>
                </c:pt>
                <c:pt idx="418">
                  <c:v>0.27322405205774131</c:v>
                </c:pt>
                <c:pt idx="419">
                  <c:v>0.27320773467579501</c:v>
                </c:pt>
                <c:pt idx="420">
                  <c:v>0.27270147431256053</c:v>
                </c:pt>
                <c:pt idx="421">
                  <c:v>0.2726851500430999</c:v>
                </c:pt>
                <c:pt idx="422">
                  <c:v>0.26512299049734772</c:v>
                </c:pt>
                <c:pt idx="423">
                  <c:v>0.26510666668218641</c:v>
                </c:pt>
                <c:pt idx="424">
                  <c:v>0.26500355507951184</c:v>
                </c:pt>
                <c:pt idx="425">
                  <c:v>0.26498723354242415</c:v>
                </c:pt>
                <c:pt idx="426">
                  <c:v>0.26330057200014406</c:v>
                </c:pt>
                <c:pt idx="427">
                  <c:v>0.26328425453214238</c:v>
                </c:pt>
                <c:pt idx="428">
                  <c:v>0.25897309440245064</c:v>
                </c:pt>
                <c:pt idx="429">
                  <c:v>0.25895677453658467</c:v>
                </c:pt>
                <c:pt idx="430">
                  <c:v>0.25048580524680353</c:v>
                </c:pt>
                <c:pt idx="431">
                  <c:v>0.25046948143739645</c:v>
                </c:pt>
                <c:pt idx="432">
                  <c:v>0.2392372740318604</c:v>
                </c:pt>
                <c:pt idx="433">
                  <c:v>0.23922095791497142</c:v>
                </c:pt>
                <c:pt idx="434">
                  <c:v>0.23879136123470812</c:v>
                </c:pt>
                <c:pt idx="435">
                  <c:v>0.23877504554259138</c:v>
                </c:pt>
                <c:pt idx="436">
                  <c:v>0.23490818369058089</c:v>
                </c:pt>
                <c:pt idx="437">
                  <c:v>0.23489186471633022</c:v>
                </c:pt>
                <c:pt idx="438">
                  <c:v>0.23446176159527082</c:v>
                </c:pt>
                <c:pt idx="439">
                  <c:v>0.23444544299196463</c:v>
                </c:pt>
                <c:pt idx="440">
                  <c:v>0.23166495726477865</c:v>
                </c:pt>
                <c:pt idx="441">
                  <c:v>0.23164864280240977</c:v>
                </c:pt>
                <c:pt idx="442">
                  <c:v>0.22789385808444765</c:v>
                </c:pt>
                <c:pt idx="443">
                  <c:v>0.22787754160578164</c:v>
                </c:pt>
                <c:pt idx="444">
                  <c:v>0.22733388266916849</c:v>
                </c:pt>
                <c:pt idx="445">
                  <c:v>0.2273175650504603</c:v>
                </c:pt>
                <c:pt idx="446">
                  <c:v>0.22688772766904855</c:v>
                </c:pt>
                <c:pt idx="447">
                  <c:v>0.22687141046868547</c:v>
                </c:pt>
                <c:pt idx="448">
                  <c:v>0.22641934603407257</c:v>
                </c:pt>
                <c:pt idx="449">
                  <c:v>0.22640302233616361</c:v>
                </c:pt>
                <c:pt idx="450">
                  <c:v>0.22597187003473923</c:v>
                </c:pt>
                <c:pt idx="451">
                  <c:v>0.22595554659471545</c:v>
                </c:pt>
                <c:pt idx="452">
                  <c:v>0.2188414565660623</c:v>
                </c:pt>
                <c:pt idx="453">
                  <c:v>0.21882513365169723</c:v>
                </c:pt>
                <c:pt idx="454">
                  <c:v>0.21839419468771579</c:v>
                </c:pt>
                <c:pt idx="455">
                  <c:v>0.21837787207225115</c:v>
                </c:pt>
                <c:pt idx="456">
                  <c:v>0.20326971992657117</c:v>
                </c:pt>
                <c:pt idx="457">
                  <c:v>0.20325340861567187</c:v>
                </c:pt>
                <c:pt idx="458">
                  <c:v>0.19893519165211065</c:v>
                </c:pt>
                <c:pt idx="459">
                  <c:v>0.1989188763435647</c:v>
                </c:pt>
                <c:pt idx="460">
                  <c:v>0.19237095136395821</c:v>
                </c:pt>
                <c:pt idx="461">
                  <c:v>0.19235463916947593</c:v>
                </c:pt>
                <c:pt idx="462">
                  <c:v>0.19136359134380612</c:v>
                </c:pt>
                <c:pt idx="463">
                  <c:v>0.19134727815044766</c:v>
                </c:pt>
                <c:pt idx="464">
                  <c:v>0.19043822062601928</c:v>
                </c:pt>
                <c:pt idx="465">
                  <c:v>0.19042189855456709</c:v>
                </c:pt>
                <c:pt idx="466">
                  <c:v>0.1878274273985962</c:v>
                </c:pt>
                <c:pt idx="467">
                  <c:v>0.18781111456282301</c:v>
                </c:pt>
                <c:pt idx="468">
                  <c:v>0.18682023165492045</c:v>
                </c:pt>
                <c:pt idx="469">
                  <c:v>0.1868039178106736</c:v>
                </c:pt>
                <c:pt idx="470">
                  <c:v>0.18286170084729708</c:v>
                </c:pt>
                <c:pt idx="471">
                  <c:v>0.18284538006189452</c:v>
                </c:pt>
                <c:pt idx="472">
                  <c:v>0.18025759804502944</c:v>
                </c:pt>
                <c:pt idx="473">
                  <c:v>0.18024128777853249</c:v>
                </c:pt>
                <c:pt idx="474">
                  <c:v>0.17924971818016602</c:v>
                </c:pt>
                <c:pt idx="475">
                  <c:v>0.17923340679084396</c:v>
                </c:pt>
                <c:pt idx="476">
                  <c:v>0.17832025329157863</c:v>
                </c:pt>
                <c:pt idx="477">
                  <c:v>0.17830393183402835</c:v>
                </c:pt>
                <c:pt idx="478">
                  <c:v>0.17074426139640358</c:v>
                </c:pt>
                <c:pt idx="479">
                  <c:v>0.17072794143898545</c:v>
                </c:pt>
                <c:pt idx="480">
                  <c:v>0.16831133546145635</c:v>
                </c:pt>
                <c:pt idx="481">
                  <c:v>0.16829502633926324</c:v>
                </c:pt>
                <c:pt idx="482">
                  <c:v>0.16730315371869017</c:v>
                </c:pt>
                <c:pt idx="483">
                  <c:v>0.16728684335914526</c:v>
                </c:pt>
                <c:pt idx="484">
                  <c:v>0.16074415829714919</c:v>
                </c:pt>
                <c:pt idx="485">
                  <c:v>0.16072785256933572</c:v>
                </c:pt>
                <c:pt idx="486">
                  <c:v>0.15973515261137483</c:v>
                </c:pt>
                <c:pt idx="487">
                  <c:v>0.15971884549947302</c:v>
                </c:pt>
                <c:pt idx="488">
                  <c:v>0.1587962324110945</c:v>
                </c:pt>
                <c:pt idx="489">
                  <c:v>0.15877991262730121</c:v>
                </c:pt>
                <c:pt idx="490">
                  <c:v>0.15122159951766626</c:v>
                </c:pt>
                <c:pt idx="491">
                  <c:v>0.15120528174626158</c:v>
                </c:pt>
                <c:pt idx="492">
                  <c:v>0.10365585401449083</c:v>
                </c:pt>
                <c:pt idx="493">
                  <c:v>0.10363955110935578</c:v>
                </c:pt>
                <c:pt idx="494">
                  <c:v>0.1026134614090855</c:v>
                </c:pt>
                <c:pt idx="495">
                  <c:v>0.10259715613770447</c:v>
                </c:pt>
                <c:pt idx="496">
                  <c:v>9.6093863580259398E-2</c:v>
                </c:pt>
                <c:pt idx="497">
                  <c:v>9.6077567760830193E-2</c:v>
                </c:pt>
                <c:pt idx="498">
                  <c:v>9.504987707446326E-2</c:v>
                </c:pt>
                <c:pt idx="499">
                  <c:v>9.5033578466288293E-2</c:v>
                </c:pt>
                <c:pt idx="500">
                  <c:v>9.3829570942372792E-2</c:v>
                </c:pt>
                <c:pt idx="501">
                  <c:v>9.3813248435632587E-2</c:v>
                </c:pt>
                <c:pt idx="502">
                  <c:v>8.6253368659276006E-2</c:v>
                </c:pt>
                <c:pt idx="503">
                  <c:v>8.6237049229848373E-2</c:v>
                </c:pt>
                <c:pt idx="504">
                  <c:v>7.2051354954241725E-2</c:v>
                </c:pt>
                <c:pt idx="505">
                  <c:v>6.8686413277902245E-2</c:v>
                </c:pt>
                <c:pt idx="506">
                  <c:v>6.4288092240841227E-2</c:v>
                </c:pt>
                <c:pt idx="507">
                  <c:v>6.4271783066621194E-2</c:v>
                </c:pt>
                <c:pt idx="508">
                  <c:v>6.1149082569242688E-2</c:v>
                </c:pt>
                <c:pt idx="509">
                  <c:v>6.1132804407357973E-2</c:v>
                </c:pt>
                <c:pt idx="510">
                  <c:v>5.6723090360572929E-2</c:v>
                </c:pt>
                <c:pt idx="511">
                  <c:v>5.6706791296492448E-2</c:v>
                </c:pt>
                <c:pt idx="512">
                  <c:v>5.6077776383019563E-2</c:v>
                </c:pt>
                <c:pt idx="513">
                  <c:v>5.6061522522871381E-2</c:v>
                </c:pt>
                <c:pt idx="514">
                  <c:v>5.5259475521476066E-2</c:v>
                </c:pt>
                <c:pt idx="515">
                  <c:v>5.524314409680834E-2</c:v>
                </c:pt>
                <c:pt idx="516">
                  <c:v>5.5026897858497063E-2</c:v>
                </c:pt>
                <c:pt idx="517">
                  <c:v>5.5010637791717637E-2</c:v>
                </c:pt>
                <c:pt idx="518">
                  <c:v>4.7674810382529936E-2</c:v>
                </c:pt>
                <c:pt idx="519">
                  <c:v>4.7658480074256097E-2</c:v>
                </c:pt>
                <c:pt idx="520">
                  <c:v>4.618519398816439E-2</c:v>
                </c:pt>
                <c:pt idx="521">
                  <c:v>4.6168884859062453E-2</c:v>
                </c:pt>
                <c:pt idx="522">
                  <c:v>4.5178574870809701E-2</c:v>
                </c:pt>
                <c:pt idx="523">
                  <c:v>4.5162329820447121E-2</c:v>
                </c:pt>
                <c:pt idx="524">
                  <c:v>4.0733655340579988E-2</c:v>
                </c:pt>
                <c:pt idx="525">
                  <c:v>4.071737685802939E-2</c:v>
                </c:pt>
                <c:pt idx="526">
                  <c:v>3.1665588995969454E-2</c:v>
                </c:pt>
                <c:pt idx="527">
                  <c:v>3.1649258117554084E-2</c:v>
                </c:pt>
                <c:pt idx="528">
                  <c:v>2.1253450480544531E-2</c:v>
                </c:pt>
                <c:pt idx="529">
                  <c:v>2.1237408242425378E-2</c:v>
                </c:pt>
                <c:pt idx="530">
                  <c:v>1.674664513147258E-2</c:v>
                </c:pt>
                <c:pt idx="531">
                  <c:v>1.673051504351122E-2</c:v>
                </c:pt>
                <c:pt idx="532">
                  <c:v>1.3924875282178641E-2</c:v>
                </c:pt>
                <c:pt idx="533">
                  <c:v>1.390929413649156E-2</c:v>
                </c:pt>
                <c:pt idx="534">
                  <c:v>9.3799077165768237E-3</c:v>
                </c:pt>
                <c:pt idx="535">
                  <c:v>9.3643269487541213E-3</c:v>
                </c:pt>
                <c:pt idx="536">
                  <c:v>7.6076745101890976E-3</c:v>
                </c:pt>
                <c:pt idx="537">
                  <c:v>7.591347229209143E-3</c:v>
                </c:pt>
                <c:pt idx="538">
                  <c:v>1.6335754541522618E-5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D-43B3-98DC-BF142A36C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53832"/>
        <c:axId val="5432502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50D-43B3-98DC-BF142A36CE7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235169567.74268693</c:v>
                      </c:pt>
                      <c:pt idx="1">
                        <c:v>235170672.66596216</c:v>
                      </c:pt>
                      <c:pt idx="2">
                        <c:v>235169567.74268693</c:v>
                      </c:pt>
                      <c:pt idx="3">
                        <c:v>235170672.66596216</c:v>
                      </c:pt>
                      <c:pt idx="4">
                        <c:v>235704909.97563601</c:v>
                      </c:pt>
                      <c:pt idx="5">
                        <c:v>235706014.8989113</c:v>
                      </c:pt>
                      <c:pt idx="6">
                        <c:v>235169567.74268693</c:v>
                      </c:pt>
                      <c:pt idx="7">
                        <c:v>235170672.66596216</c:v>
                      </c:pt>
                      <c:pt idx="8">
                        <c:v>235704909.97563601</c:v>
                      </c:pt>
                      <c:pt idx="9">
                        <c:v>235706014.8989113</c:v>
                      </c:pt>
                      <c:pt idx="10">
                        <c:v>235704909.97563601</c:v>
                      </c:pt>
                      <c:pt idx="11">
                        <c:v>235706014.8989113</c:v>
                      </c:pt>
                      <c:pt idx="12">
                        <c:v>238366620.37485951</c:v>
                      </c:pt>
                      <c:pt idx="13">
                        <c:v>238367725.29813471</c:v>
                      </c:pt>
                      <c:pt idx="14">
                        <c:v>238366620.37485951</c:v>
                      </c:pt>
                      <c:pt idx="15">
                        <c:v>238367725.29813471</c:v>
                      </c:pt>
                      <c:pt idx="16">
                        <c:v>238901962.60780856</c:v>
                      </c:pt>
                      <c:pt idx="17">
                        <c:v>238903067.53108379</c:v>
                      </c:pt>
                      <c:pt idx="18">
                        <c:v>238366620.37485951</c:v>
                      </c:pt>
                      <c:pt idx="19">
                        <c:v>238367725.29813471</c:v>
                      </c:pt>
                      <c:pt idx="20">
                        <c:v>238901962.60780856</c:v>
                      </c:pt>
                      <c:pt idx="21">
                        <c:v>238903067.53108379</c:v>
                      </c:pt>
                      <c:pt idx="22">
                        <c:v>238901962.60780856</c:v>
                      </c:pt>
                      <c:pt idx="23">
                        <c:v>238903067.53108379</c:v>
                      </c:pt>
                      <c:pt idx="24">
                        <c:v>242611227.97898087</c:v>
                      </c:pt>
                      <c:pt idx="25">
                        <c:v>242612332.90225607</c:v>
                      </c:pt>
                      <c:pt idx="26">
                        <c:v>242611227.97898087</c:v>
                      </c:pt>
                      <c:pt idx="27">
                        <c:v>242612332.90225607</c:v>
                      </c:pt>
                      <c:pt idx="28">
                        <c:v>242972131.25133184</c:v>
                      </c:pt>
                      <c:pt idx="29">
                        <c:v>242973236.1746071</c:v>
                      </c:pt>
                      <c:pt idx="30">
                        <c:v>242972131.25133184</c:v>
                      </c:pt>
                      <c:pt idx="31">
                        <c:v>242973236.1746071</c:v>
                      </c:pt>
                      <c:pt idx="32">
                        <c:v>243146570.21192995</c:v>
                      </c:pt>
                      <c:pt idx="33">
                        <c:v>243147675.13520518</c:v>
                      </c:pt>
                      <c:pt idx="34">
                        <c:v>242611227.97898087</c:v>
                      </c:pt>
                      <c:pt idx="35">
                        <c:v>242612332.90225607</c:v>
                      </c:pt>
                      <c:pt idx="36">
                        <c:v>243146570.21192995</c:v>
                      </c:pt>
                      <c:pt idx="37">
                        <c:v>243147675.13520518</c:v>
                      </c:pt>
                      <c:pt idx="38">
                        <c:v>242972131.25133184</c:v>
                      </c:pt>
                      <c:pt idx="39">
                        <c:v>242973236.1746071</c:v>
                      </c:pt>
                      <c:pt idx="40">
                        <c:v>243146570.21192995</c:v>
                      </c:pt>
                      <c:pt idx="41">
                        <c:v>243147675.13520518</c:v>
                      </c:pt>
                      <c:pt idx="42">
                        <c:v>243507473.48428088</c:v>
                      </c:pt>
                      <c:pt idx="43">
                        <c:v>243508578.40755606</c:v>
                      </c:pt>
                      <c:pt idx="44">
                        <c:v>243507473.48428088</c:v>
                      </c:pt>
                      <c:pt idx="45">
                        <c:v>243508578.40755606</c:v>
                      </c:pt>
                      <c:pt idx="46">
                        <c:v>243507473.48428088</c:v>
                      </c:pt>
                      <c:pt idx="47">
                        <c:v>243508578.40755606</c:v>
                      </c:pt>
                      <c:pt idx="48">
                        <c:v>244947900.46284476</c:v>
                      </c:pt>
                      <c:pt idx="49">
                        <c:v>244949005.38611999</c:v>
                      </c:pt>
                      <c:pt idx="50">
                        <c:v>244947900.46284476</c:v>
                      </c:pt>
                      <c:pt idx="51">
                        <c:v>244949005.38611999</c:v>
                      </c:pt>
                      <c:pt idx="52">
                        <c:v>245483242.69579393</c:v>
                      </c:pt>
                      <c:pt idx="53">
                        <c:v>245484347.6190691</c:v>
                      </c:pt>
                      <c:pt idx="54">
                        <c:v>244947900.46284476</c:v>
                      </c:pt>
                      <c:pt idx="55">
                        <c:v>244949005.38611999</c:v>
                      </c:pt>
                      <c:pt idx="56">
                        <c:v>245483242.69579393</c:v>
                      </c:pt>
                      <c:pt idx="57">
                        <c:v>245484347.6190691</c:v>
                      </c:pt>
                      <c:pt idx="58">
                        <c:v>245483242.69579393</c:v>
                      </c:pt>
                      <c:pt idx="59">
                        <c:v>245484347.6190691</c:v>
                      </c:pt>
                      <c:pt idx="60">
                        <c:v>246169183.88350439</c:v>
                      </c:pt>
                      <c:pt idx="61">
                        <c:v>246170288.80677962</c:v>
                      </c:pt>
                      <c:pt idx="62">
                        <c:v>246169183.88350439</c:v>
                      </c:pt>
                      <c:pt idx="63">
                        <c:v>246170288.80677962</c:v>
                      </c:pt>
                      <c:pt idx="64">
                        <c:v>246704526.11645356</c:v>
                      </c:pt>
                      <c:pt idx="65">
                        <c:v>246705631.03972864</c:v>
                      </c:pt>
                      <c:pt idx="66">
                        <c:v>246169183.88350439</c:v>
                      </c:pt>
                      <c:pt idx="67">
                        <c:v>246170288.80677962</c:v>
                      </c:pt>
                      <c:pt idx="68">
                        <c:v>246704526.11645356</c:v>
                      </c:pt>
                      <c:pt idx="69">
                        <c:v>246705631.03972864</c:v>
                      </c:pt>
                      <c:pt idx="70">
                        <c:v>246704526.11645356</c:v>
                      </c:pt>
                      <c:pt idx="71">
                        <c:v>246705631.03972864</c:v>
                      </c:pt>
                      <c:pt idx="72">
                        <c:v>248144953.09501734</c:v>
                      </c:pt>
                      <c:pt idx="73">
                        <c:v>248146058.01829255</c:v>
                      </c:pt>
                      <c:pt idx="74">
                        <c:v>248202668.4974477</c:v>
                      </c:pt>
                      <c:pt idx="75">
                        <c:v>248203773.4207229</c:v>
                      </c:pt>
                      <c:pt idx="76">
                        <c:v>248144953.09501734</c:v>
                      </c:pt>
                      <c:pt idx="77">
                        <c:v>248146058.01829255</c:v>
                      </c:pt>
                      <c:pt idx="78">
                        <c:v>248202668.4974477</c:v>
                      </c:pt>
                      <c:pt idx="79">
                        <c:v>248203773.4207229</c:v>
                      </c:pt>
                      <c:pt idx="80">
                        <c:v>248680295.32796642</c:v>
                      </c:pt>
                      <c:pt idx="81">
                        <c:v>248681400.25124165</c:v>
                      </c:pt>
                      <c:pt idx="82">
                        <c:v>248144953.09501734</c:v>
                      </c:pt>
                      <c:pt idx="83">
                        <c:v>248146058.01829255</c:v>
                      </c:pt>
                      <c:pt idx="84">
                        <c:v>248680295.32796642</c:v>
                      </c:pt>
                      <c:pt idx="85">
                        <c:v>248681400.25124165</c:v>
                      </c:pt>
                      <c:pt idx="86">
                        <c:v>248202668.4974477</c:v>
                      </c:pt>
                      <c:pt idx="87">
                        <c:v>248203773.4207229</c:v>
                      </c:pt>
                      <c:pt idx="88">
                        <c:v>248738010.73039681</c:v>
                      </c:pt>
                      <c:pt idx="89">
                        <c:v>248739115.65367195</c:v>
                      </c:pt>
                      <c:pt idx="90">
                        <c:v>248738010.73039681</c:v>
                      </c:pt>
                      <c:pt idx="91">
                        <c:v>248739115.65367195</c:v>
                      </c:pt>
                      <c:pt idx="92">
                        <c:v>248680295.32796642</c:v>
                      </c:pt>
                      <c:pt idx="93">
                        <c:v>248681400.25124165</c:v>
                      </c:pt>
                      <c:pt idx="94">
                        <c:v>248738010.73039681</c:v>
                      </c:pt>
                      <c:pt idx="95">
                        <c:v>248739115.65367195</c:v>
                      </c:pt>
                      <c:pt idx="96">
                        <c:v>250413791.48762581</c:v>
                      </c:pt>
                      <c:pt idx="97">
                        <c:v>250414896.41090104</c:v>
                      </c:pt>
                      <c:pt idx="98">
                        <c:v>250413791.48762581</c:v>
                      </c:pt>
                      <c:pt idx="99">
                        <c:v>250414896.41090104</c:v>
                      </c:pt>
                      <c:pt idx="100">
                        <c:v>250413791.48762581</c:v>
                      </c:pt>
                      <c:pt idx="101">
                        <c:v>250414896.41090104</c:v>
                      </c:pt>
                      <c:pt idx="102">
                        <c:v>250949133.72057495</c:v>
                      </c:pt>
                      <c:pt idx="103">
                        <c:v>250950238.64385018</c:v>
                      </c:pt>
                      <c:pt idx="104">
                        <c:v>250949133.72057495</c:v>
                      </c:pt>
                      <c:pt idx="105">
                        <c:v>250950238.64385018</c:v>
                      </c:pt>
                      <c:pt idx="106">
                        <c:v>251161986.05199882</c:v>
                      </c:pt>
                      <c:pt idx="107">
                        <c:v>251163090.97527409</c:v>
                      </c:pt>
                      <c:pt idx="108">
                        <c:v>251703352.64112392</c:v>
                      </c:pt>
                      <c:pt idx="109">
                        <c:v>251704457.56439912</c:v>
                      </c:pt>
                      <c:pt idx="110">
                        <c:v>251161986.05199882</c:v>
                      </c:pt>
                      <c:pt idx="111">
                        <c:v>251163090.97527409</c:v>
                      </c:pt>
                      <c:pt idx="112">
                        <c:v>251703352.64112392</c:v>
                      </c:pt>
                      <c:pt idx="113">
                        <c:v>251704457.56439912</c:v>
                      </c:pt>
                      <c:pt idx="114">
                        <c:v>250949133.72057495</c:v>
                      </c:pt>
                      <c:pt idx="115">
                        <c:v>250950238.64385018</c:v>
                      </c:pt>
                      <c:pt idx="116">
                        <c:v>251697328.28494799</c:v>
                      </c:pt>
                      <c:pt idx="117">
                        <c:v>251698433.20822313</c:v>
                      </c:pt>
                      <c:pt idx="118">
                        <c:v>252238694.87407309</c:v>
                      </c:pt>
                      <c:pt idx="119">
                        <c:v>252239799.79734829</c:v>
                      </c:pt>
                      <c:pt idx="120">
                        <c:v>251697328.28494799</c:v>
                      </c:pt>
                      <c:pt idx="121">
                        <c:v>251698433.20822313</c:v>
                      </c:pt>
                      <c:pt idx="122">
                        <c:v>251161986.05199882</c:v>
                      </c:pt>
                      <c:pt idx="123">
                        <c:v>251163090.97527409</c:v>
                      </c:pt>
                      <c:pt idx="124">
                        <c:v>251703352.64112392</c:v>
                      </c:pt>
                      <c:pt idx="125">
                        <c:v>251704457.56439912</c:v>
                      </c:pt>
                      <c:pt idx="126">
                        <c:v>252238694.87407309</c:v>
                      </c:pt>
                      <c:pt idx="127">
                        <c:v>252239799.79734829</c:v>
                      </c:pt>
                      <c:pt idx="128">
                        <c:v>251697328.28494799</c:v>
                      </c:pt>
                      <c:pt idx="129">
                        <c:v>251698433.20822313</c:v>
                      </c:pt>
                      <c:pt idx="130">
                        <c:v>252389560.69913876</c:v>
                      </c:pt>
                      <c:pt idx="131">
                        <c:v>252390665.6224139</c:v>
                      </c:pt>
                      <c:pt idx="132">
                        <c:v>252238694.87407309</c:v>
                      </c:pt>
                      <c:pt idx="133">
                        <c:v>252239799.79734829</c:v>
                      </c:pt>
                      <c:pt idx="134">
                        <c:v>252389560.69913876</c:v>
                      </c:pt>
                      <c:pt idx="135">
                        <c:v>252390665.6224139</c:v>
                      </c:pt>
                      <c:pt idx="136">
                        <c:v>252924902.93208781</c:v>
                      </c:pt>
                      <c:pt idx="137">
                        <c:v>252926007.85536301</c:v>
                      </c:pt>
                      <c:pt idx="138">
                        <c:v>252924902.93208781</c:v>
                      </c:pt>
                      <c:pt idx="139">
                        <c:v>252926007.85536301</c:v>
                      </c:pt>
                      <c:pt idx="140">
                        <c:v>252389560.69913876</c:v>
                      </c:pt>
                      <c:pt idx="141">
                        <c:v>252390665.6224139</c:v>
                      </c:pt>
                      <c:pt idx="142">
                        <c:v>252924902.93208781</c:v>
                      </c:pt>
                      <c:pt idx="143">
                        <c:v>252926007.85536301</c:v>
                      </c:pt>
                      <c:pt idx="144">
                        <c:v>254900405.27329648</c:v>
                      </c:pt>
                      <c:pt idx="145">
                        <c:v>254901510.19657168</c:v>
                      </c:pt>
                      <c:pt idx="146">
                        <c:v>254900405.27329648</c:v>
                      </c:pt>
                      <c:pt idx="147">
                        <c:v>254901510.19657168</c:v>
                      </c:pt>
                      <c:pt idx="148">
                        <c:v>254900405.27329648</c:v>
                      </c:pt>
                      <c:pt idx="149">
                        <c:v>254901510.19657168</c:v>
                      </c:pt>
                      <c:pt idx="150">
                        <c:v>255435747.50624561</c:v>
                      </c:pt>
                      <c:pt idx="151">
                        <c:v>255436852.42952079</c:v>
                      </c:pt>
                      <c:pt idx="152">
                        <c:v>255435747.50624561</c:v>
                      </c:pt>
                      <c:pt idx="153">
                        <c:v>255436852.42952079</c:v>
                      </c:pt>
                      <c:pt idx="154">
                        <c:v>255435747.50624561</c:v>
                      </c:pt>
                      <c:pt idx="155">
                        <c:v>255436852.42952079</c:v>
                      </c:pt>
                      <c:pt idx="156">
                        <c:v>256005232.00609264</c:v>
                      </c:pt>
                      <c:pt idx="157">
                        <c:v>256006336.92936781</c:v>
                      </c:pt>
                      <c:pt idx="158">
                        <c:v>256005232.00609264</c:v>
                      </c:pt>
                      <c:pt idx="159">
                        <c:v>256006336.92936781</c:v>
                      </c:pt>
                      <c:pt idx="160">
                        <c:v>256540574.23904172</c:v>
                      </c:pt>
                      <c:pt idx="161">
                        <c:v>256541679.16231683</c:v>
                      </c:pt>
                      <c:pt idx="162">
                        <c:v>256540574.23904172</c:v>
                      </c:pt>
                      <c:pt idx="163">
                        <c:v>256541679.16231683</c:v>
                      </c:pt>
                      <c:pt idx="164">
                        <c:v>256005232.00609264</c:v>
                      </c:pt>
                      <c:pt idx="165">
                        <c:v>256006336.92936781</c:v>
                      </c:pt>
                      <c:pt idx="166">
                        <c:v>256540574.23904172</c:v>
                      </c:pt>
                      <c:pt idx="167">
                        <c:v>256541679.16231683</c:v>
                      </c:pt>
                      <c:pt idx="168">
                        <c:v>257981001.21760559</c:v>
                      </c:pt>
                      <c:pt idx="169">
                        <c:v>257982106.14088073</c:v>
                      </c:pt>
                      <c:pt idx="170">
                        <c:v>257981001.21760559</c:v>
                      </c:pt>
                      <c:pt idx="171">
                        <c:v>257982106.14088073</c:v>
                      </c:pt>
                      <c:pt idx="172">
                        <c:v>258516343.45055464</c:v>
                      </c:pt>
                      <c:pt idx="173">
                        <c:v>258517448.3738299</c:v>
                      </c:pt>
                      <c:pt idx="174">
                        <c:v>258516343.45055464</c:v>
                      </c:pt>
                      <c:pt idx="175">
                        <c:v>258517448.3738299</c:v>
                      </c:pt>
                      <c:pt idx="176">
                        <c:v>257981001.21760559</c:v>
                      </c:pt>
                      <c:pt idx="177">
                        <c:v>257982106.14088073</c:v>
                      </c:pt>
                      <c:pt idx="178">
                        <c:v>259145012.87741789</c:v>
                      </c:pt>
                      <c:pt idx="179">
                        <c:v>259146117.80069315</c:v>
                      </c:pt>
                      <c:pt idx="180">
                        <c:v>259145012.87741789</c:v>
                      </c:pt>
                      <c:pt idx="181">
                        <c:v>259146117.80069315</c:v>
                      </c:pt>
                      <c:pt idx="182">
                        <c:v>258964549.56064373</c:v>
                      </c:pt>
                      <c:pt idx="183">
                        <c:v>258965654.48391894</c:v>
                      </c:pt>
                      <c:pt idx="184">
                        <c:v>258516343.45055464</c:v>
                      </c:pt>
                      <c:pt idx="185">
                        <c:v>258517448.3738299</c:v>
                      </c:pt>
                      <c:pt idx="186">
                        <c:v>259505916.14976883</c:v>
                      </c:pt>
                      <c:pt idx="187">
                        <c:v>259507021.07304406</c:v>
                      </c:pt>
                      <c:pt idx="188">
                        <c:v>258964549.56064373</c:v>
                      </c:pt>
                      <c:pt idx="189">
                        <c:v>258965654.48391894</c:v>
                      </c:pt>
                      <c:pt idx="190">
                        <c:v>259505916.14976883</c:v>
                      </c:pt>
                      <c:pt idx="191">
                        <c:v>259507021.07304406</c:v>
                      </c:pt>
                      <c:pt idx="192">
                        <c:v>259680355.11036697</c:v>
                      </c:pt>
                      <c:pt idx="193">
                        <c:v>259681460.03364217</c:v>
                      </c:pt>
                      <c:pt idx="194">
                        <c:v>259680355.11036697</c:v>
                      </c:pt>
                      <c:pt idx="195">
                        <c:v>259681460.03364217</c:v>
                      </c:pt>
                      <c:pt idx="196">
                        <c:v>259145012.87741789</c:v>
                      </c:pt>
                      <c:pt idx="197">
                        <c:v>259146117.80069315</c:v>
                      </c:pt>
                      <c:pt idx="198">
                        <c:v>259499891.79359278</c:v>
                      </c:pt>
                      <c:pt idx="199">
                        <c:v>259500996.71686804</c:v>
                      </c:pt>
                      <c:pt idx="200">
                        <c:v>259499891.79359278</c:v>
                      </c:pt>
                      <c:pt idx="201">
                        <c:v>259500996.71686804</c:v>
                      </c:pt>
                      <c:pt idx="202">
                        <c:v>258964549.56064373</c:v>
                      </c:pt>
                      <c:pt idx="203">
                        <c:v>258965654.48391894</c:v>
                      </c:pt>
                      <c:pt idx="204">
                        <c:v>259505916.14976883</c:v>
                      </c:pt>
                      <c:pt idx="205">
                        <c:v>259507021.07304406</c:v>
                      </c:pt>
                      <c:pt idx="206">
                        <c:v>259680355.11036697</c:v>
                      </c:pt>
                      <c:pt idx="207">
                        <c:v>259681460.03364217</c:v>
                      </c:pt>
                      <c:pt idx="208">
                        <c:v>260041258.38271797</c:v>
                      </c:pt>
                      <c:pt idx="209">
                        <c:v>260042363.30599317</c:v>
                      </c:pt>
                      <c:pt idx="210">
                        <c:v>260041258.38271797</c:v>
                      </c:pt>
                      <c:pt idx="211">
                        <c:v>260042363.30599317</c:v>
                      </c:pt>
                      <c:pt idx="212">
                        <c:v>259499891.79359278</c:v>
                      </c:pt>
                      <c:pt idx="213">
                        <c:v>259500996.71686804</c:v>
                      </c:pt>
                      <c:pt idx="214">
                        <c:v>260041258.38271797</c:v>
                      </c:pt>
                      <c:pt idx="215">
                        <c:v>260042363.30599317</c:v>
                      </c:pt>
                      <c:pt idx="216">
                        <c:v>260940318.77215669</c:v>
                      </c:pt>
                      <c:pt idx="217">
                        <c:v>260941423.69543192</c:v>
                      </c:pt>
                      <c:pt idx="218">
                        <c:v>260940318.77215669</c:v>
                      </c:pt>
                      <c:pt idx="219">
                        <c:v>260941423.69543192</c:v>
                      </c:pt>
                      <c:pt idx="220">
                        <c:v>261481685.36128181</c:v>
                      </c:pt>
                      <c:pt idx="221">
                        <c:v>261482790.28455704</c:v>
                      </c:pt>
                      <c:pt idx="222">
                        <c:v>261475661.00510576</c:v>
                      </c:pt>
                      <c:pt idx="223">
                        <c:v>261476765.92838097</c:v>
                      </c:pt>
                      <c:pt idx="224">
                        <c:v>261481685.36128181</c:v>
                      </c:pt>
                      <c:pt idx="225">
                        <c:v>261482790.28455704</c:v>
                      </c:pt>
                      <c:pt idx="226">
                        <c:v>261475661.00510576</c:v>
                      </c:pt>
                      <c:pt idx="227">
                        <c:v>261476765.92838097</c:v>
                      </c:pt>
                      <c:pt idx="228">
                        <c:v>260940318.77215669</c:v>
                      </c:pt>
                      <c:pt idx="229">
                        <c:v>260941423.69543192</c:v>
                      </c:pt>
                      <c:pt idx="230">
                        <c:v>262017027.59423092</c:v>
                      </c:pt>
                      <c:pt idx="231">
                        <c:v>262018132.51750606</c:v>
                      </c:pt>
                      <c:pt idx="232">
                        <c:v>262017027.59423092</c:v>
                      </c:pt>
                      <c:pt idx="233">
                        <c:v>262018132.51750606</c:v>
                      </c:pt>
                      <c:pt idx="234">
                        <c:v>261481685.36128181</c:v>
                      </c:pt>
                      <c:pt idx="235">
                        <c:v>261482790.28455704</c:v>
                      </c:pt>
                      <c:pt idx="236">
                        <c:v>261475661.00510576</c:v>
                      </c:pt>
                      <c:pt idx="237">
                        <c:v>261476765.92838097</c:v>
                      </c:pt>
                      <c:pt idx="238">
                        <c:v>262017027.59423092</c:v>
                      </c:pt>
                      <c:pt idx="239">
                        <c:v>262018132.51750606</c:v>
                      </c:pt>
                      <c:pt idx="240">
                        <c:v>262702968.78194141</c:v>
                      </c:pt>
                      <c:pt idx="241">
                        <c:v>262704073.70521665</c:v>
                      </c:pt>
                      <c:pt idx="242">
                        <c:v>262702968.78194141</c:v>
                      </c:pt>
                      <c:pt idx="243">
                        <c:v>262704073.70521665</c:v>
                      </c:pt>
                      <c:pt idx="244">
                        <c:v>263238311.01489049</c:v>
                      </c:pt>
                      <c:pt idx="245">
                        <c:v>263239415.93816578</c:v>
                      </c:pt>
                      <c:pt idx="246">
                        <c:v>263238311.01489049</c:v>
                      </c:pt>
                      <c:pt idx="247">
                        <c:v>263239415.93816578</c:v>
                      </c:pt>
                      <c:pt idx="248">
                        <c:v>262702968.78194141</c:v>
                      </c:pt>
                      <c:pt idx="249">
                        <c:v>262704073.70521665</c:v>
                      </c:pt>
                      <c:pt idx="250">
                        <c:v>263238311.01489049</c:v>
                      </c:pt>
                      <c:pt idx="251">
                        <c:v>263239415.93816578</c:v>
                      </c:pt>
                      <c:pt idx="252">
                        <c:v>264678737.99345437</c:v>
                      </c:pt>
                      <c:pt idx="253">
                        <c:v>264679842.91672957</c:v>
                      </c:pt>
                      <c:pt idx="254">
                        <c:v>264736453.39588466</c:v>
                      </c:pt>
                      <c:pt idx="255">
                        <c:v>264737558.31915998</c:v>
                      </c:pt>
                      <c:pt idx="256">
                        <c:v>264678737.99345437</c:v>
                      </c:pt>
                      <c:pt idx="257">
                        <c:v>264679842.91672957</c:v>
                      </c:pt>
                      <c:pt idx="258">
                        <c:v>264736453.39588466</c:v>
                      </c:pt>
                      <c:pt idx="259">
                        <c:v>264737558.31915998</c:v>
                      </c:pt>
                      <c:pt idx="260">
                        <c:v>265214080.22640347</c:v>
                      </c:pt>
                      <c:pt idx="261">
                        <c:v>265215185.14967868</c:v>
                      </c:pt>
                      <c:pt idx="262">
                        <c:v>265271795.6288338</c:v>
                      </c:pt>
                      <c:pt idx="263">
                        <c:v>265272900.55210906</c:v>
                      </c:pt>
                      <c:pt idx="264">
                        <c:v>265214080.22640347</c:v>
                      </c:pt>
                      <c:pt idx="265">
                        <c:v>265215185.14967868</c:v>
                      </c:pt>
                      <c:pt idx="266">
                        <c:v>264678737.99345437</c:v>
                      </c:pt>
                      <c:pt idx="267">
                        <c:v>264679842.91672957</c:v>
                      </c:pt>
                      <c:pt idx="268">
                        <c:v>265271795.6288338</c:v>
                      </c:pt>
                      <c:pt idx="269">
                        <c:v>265272900.55210906</c:v>
                      </c:pt>
                      <c:pt idx="270">
                        <c:v>264736453.39588466</c:v>
                      </c:pt>
                      <c:pt idx="271">
                        <c:v>264737558.31915998</c:v>
                      </c:pt>
                      <c:pt idx="272">
                        <c:v>265214080.22640347</c:v>
                      </c:pt>
                      <c:pt idx="273">
                        <c:v>265215185.14967868</c:v>
                      </c:pt>
                      <c:pt idx="274">
                        <c:v>265271795.6288338</c:v>
                      </c:pt>
                      <c:pt idx="275">
                        <c:v>265272900.55210906</c:v>
                      </c:pt>
                      <c:pt idx="276">
                        <c:v>266947576.38606277</c:v>
                      </c:pt>
                      <c:pt idx="277">
                        <c:v>266948681.30933806</c:v>
                      </c:pt>
                      <c:pt idx="278">
                        <c:v>266947576.38606277</c:v>
                      </c:pt>
                      <c:pt idx="279">
                        <c:v>266948681.30933806</c:v>
                      </c:pt>
                      <c:pt idx="280">
                        <c:v>267344961.27187461</c:v>
                      </c:pt>
                      <c:pt idx="281">
                        <c:v>267346066.19514981</c:v>
                      </c:pt>
                      <c:pt idx="282">
                        <c:v>267344961.27187461</c:v>
                      </c:pt>
                      <c:pt idx="283">
                        <c:v>267346066.19514981</c:v>
                      </c:pt>
                      <c:pt idx="284">
                        <c:v>266947576.38606277</c:v>
                      </c:pt>
                      <c:pt idx="285">
                        <c:v>266948681.30933806</c:v>
                      </c:pt>
                      <c:pt idx="286">
                        <c:v>267880303.5048236</c:v>
                      </c:pt>
                      <c:pt idx="287">
                        <c:v>267881408.42809883</c:v>
                      </c:pt>
                      <c:pt idx="288">
                        <c:v>267482918.61901191</c:v>
                      </c:pt>
                      <c:pt idx="289">
                        <c:v>267484023.54228705</c:v>
                      </c:pt>
                      <c:pt idx="290">
                        <c:v>267695770.95043576</c:v>
                      </c:pt>
                      <c:pt idx="291">
                        <c:v>267696875.87371102</c:v>
                      </c:pt>
                      <c:pt idx="292">
                        <c:v>267695770.95043576</c:v>
                      </c:pt>
                      <c:pt idx="293">
                        <c:v>267696875.87371102</c:v>
                      </c:pt>
                      <c:pt idx="294">
                        <c:v>267880303.5048236</c:v>
                      </c:pt>
                      <c:pt idx="295">
                        <c:v>267881408.42809883</c:v>
                      </c:pt>
                      <c:pt idx="296">
                        <c:v>267482918.61901191</c:v>
                      </c:pt>
                      <c:pt idx="297">
                        <c:v>267484023.54228705</c:v>
                      </c:pt>
                      <c:pt idx="298">
                        <c:v>267344961.27187461</c:v>
                      </c:pt>
                      <c:pt idx="299">
                        <c:v>267346066.19514981</c:v>
                      </c:pt>
                      <c:pt idx="300">
                        <c:v>267695770.95043576</c:v>
                      </c:pt>
                      <c:pt idx="301">
                        <c:v>267696875.87371102</c:v>
                      </c:pt>
                      <c:pt idx="302">
                        <c:v>267880303.5048236</c:v>
                      </c:pt>
                      <c:pt idx="303">
                        <c:v>267881408.42809883</c:v>
                      </c:pt>
                      <c:pt idx="304">
                        <c:v>268231113.18338495</c:v>
                      </c:pt>
                      <c:pt idx="305">
                        <c:v>268232218.10666016</c:v>
                      </c:pt>
                      <c:pt idx="306">
                        <c:v>267482918.61901191</c:v>
                      </c:pt>
                      <c:pt idx="307">
                        <c:v>267484023.54228705</c:v>
                      </c:pt>
                      <c:pt idx="308">
                        <c:v>268231113.18338495</c:v>
                      </c:pt>
                      <c:pt idx="309">
                        <c:v>268232218.10666016</c:v>
                      </c:pt>
                      <c:pt idx="310">
                        <c:v>268923345.59757578</c:v>
                      </c:pt>
                      <c:pt idx="311">
                        <c:v>268924450.52085096</c:v>
                      </c:pt>
                      <c:pt idx="312">
                        <c:v>268231113.18338495</c:v>
                      </c:pt>
                      <c:pt idx="313">
                        <c:v>268232218.10666016</c:v>
                      </c:pt>
                      <c:pt idx="314">
                        <c:v>268923345.59757578</c:v>
                      </c:pt>
                      <c:pt idx="315">
                        <c:v>268924450.52085096</c:v>
                      </c:pt>
                      <c:pt idx="316">
                        <c:v>269458687.8305248</c:v>
                      </c:pt>
                      <c:pt idx="317">
                        <c:v>269459792.75380015</c:v>
                      </c:pt>
                      <c:pt idx="318">
                        <c:v>269458687.8305248</c:v>
                      </c:pt>
                      <c:pt idx="319">
                        <c:v>269459792.75380015</c:v>
                      </c:pt>
                      <c:pt idx="320">
                        <c:v>268923345.59757578</c:v>
                      </c:pt>
                      <c:pt idx="321">
                        <c:v>268924450.52085096</c:v>
                      </c:pt>
                      <c:pt idx="322">
                        <c:v>269458687.8305248</c:v>
                      </c:pt>
                      <c:pt idx="323">
                        <c:v>269459792.75380015</c:v>
                      </c:pt>
                      <c:pt idx="324">
                        <c:v>270542013.90404713</c:v>
                      </c:pt>
                      <c:pt idx="325">
                        <c:v>270543118.8273223</c:v>
                      </c:pt>
                      <c:pt idx="326">
                        <c:v>270542013.90404713</c:v>
                      </c:pt>
                      <c:pt idx="327">
                        <c:v>270543118.8273223</c:v>
                      </c:pt>
                      <c:pt idx="328">
                        <c:v>271077356.13699621</c:v>
                      </c:pt>
                      <c:pt idx="329">
                        <c:v>271078461.06027144</c:v>
                      </c:pt>
                      <c:pt idx="330">
                        <c:v>271077356.13699621</c:v>
                      </c:pt>
                      <c:pt idx="331">
                        <c:v>271078461.06027144</c:v>
                      </c:pt>
                      <c:pt idx="332">
                        <c:v>270542013.90404713</c:v>
                      </c:pt>
                      <c:pt idx="333">
                        <c:v>270543118.8273223</c:v>
                      </c:pt>
                      <c:pt idx="334">
                        <c:v>271077356.13699621</c:v>
                      </c:pt>
                      <c:pt idx="335">
                        <c:v>271078461.06027144</c:v>
                      </c:pt>
                      <c:pt idx="336">
                        <c:v>272539016.90452963</c:v>
                      </c:pt>
                      <c:pt idx="337">
                        <c:v>272540121.82780486</c:v>
                      </c:pt>
                      <c:pt idx="338">
                        <c:v>272539016.90452963</c:v>
                      </c:pt>
                      <c:pt idx="339">
                        <c:v>272540121.82780486</c:v>
                      </c:pt>
                      <c:pt idx="340">
                        <c:v>273074359.13747877</c:v>
                      </c:pt>
                      <c:pt idx="341">
                        <c:v>273075464.060754</c:v>
                      </c:pt>
                      <c:pt idx="342">
                        <c:v>273074359.13747877</c:v>
                      </c:pt>
                      <c:pt idx="343">
                        <c:v>273075464.060754</c:v>
                      </c:pt>
                      <c:pt idx="344">
                        <c:v>272539016.90452963</c:v>
                      </c:pt>
                      <c:pt idx="345">
                        <c:v>272540121.82780486</c:v>
                      </c:pt>
                      <c:pt idx="346">
                        <c:v>273074359.13747877</c:v>
                      </c:pt>
                      <c:pt idx="347">
                        <c:v>273075464.060754</c:v>
                      </c:pt>
                      <c:pt idx="348">
                        <c:v>274786621.50816858</c:v>
                      </c:pt>
                      <c:pt idx="349">
                        <c:v>274787726.43144375</c:v>
                      </c:pt>
                      <c:pt idx="350">
                        <c:v>274514786.11604261</c:v>
                      </c:pt>
                      <c:pt idx="351">
                        <c:v>274515891.03931785</c:v>
                      </c:pt>
                      <c:pt idx="352">
                        <c:v>274786621.50816858</c:v>
                      </c:pt>
                      <c:pt idx="353">
                        <c:v>274787726.43144375</c:v>
                      </c:pt>
                      <c:pt idx="354">
                        <c:v>275147524.78051955</c:v>
                      </c:pt>
                      <c:pt idx="355">
                        <c:v>275148629.70379472</c:v>
                      </c:pt>
                      <c:pt idx="356">
                        <c:v>274514786.11604261</c:v>
                      </c:pt>
                      <c:pt idx="357">
                        <c:v>274515891.03931785</c:v>
                      </c:pt>
                      <c:pt idx="358">
                        <c:v>275321963.7411176</c:v>
                      </c:pt>
                      <c:pt idx="359">
                        <c:v>275323068.66439283</c:v>
                      </c:pt>
                      <c:pt idx="360">
                        <c:v>275147524.78051955</c:v>
                      </c:pt>
                      <c:pt idx="361">
                        <c:v>275148629.70379472</c:v>
                      </c:pt>
                      <c:pt idx="362">
                        <c:v>275321963.7411176</c:v>
                      </c:pt>
                      <c:pt idx="363">
                        <c:v>275323068.66439283</c:v>
                      </c:pt>
                      <c:pt idx="364">
                        <c:v>274786621.50816858</c:v>
                      </c:pt>
                      <c:pt idx="365">
                        <c:v>274787726.43144375</c:v>
                      </c:pt>
                      <c:pt idx="366">
                        <c:v>275050128.34899169</c:v>
                      </c:pt>
                      <c:pt idx="367">
                        <c:v>275051233.27226686</c:v>
                      </c:pt>
                      <c:pt idx="368">
                        <c:v>275050128.34899169</c:v>
                      </c:pt>
                      <c:pt idx="369">
                        <c:v>275051233.27226686</c:v>
                      </c:pt>
                      <c:pt idx="370">
                        <c:v>274514786.11604261</c:v>
                      </c:pt>
                      <c:pt idx="371">
                        <c:v>274515891.03931785</c:v>
                      </c:pt>
                      <c:pt idx="372">
                        <c:v>275682867.01346862</c:v>
                      </c:pt>
                      <c:pt idx="373">
                        <c:v>275683971.9367438</c:v>
                      </c:pt>
                      <c:pt idx="374">
                        <c:v>275682867.01346862</c:v>
                      </c:pt>
                      <c:pt idx="375">
                        <c:v>275683971.9367438</c:v>
                      </c:pt>
                      <c:pt idx="376">
                        <c:v>275498334.45908076</c:v>
                      </c:pt>
                      <c:pt idx="377">
                        <c:v>275499439.38235599</c:v>
                      </c:pt>
                      <c:pt idx="378">
                        <c:v>275147524.78051955</c:v>
                      </c:pt>
                      <c:pt idx="379">
                        <c:v>275148629.70379472</c:v>
                      </c:pt>
                      <c:pt idx="380">
                        <c:v>275321963.7411176</c:v>
                      </c:pt>
                      <c:pt idx="381">
                        <c:v>275323068.66439283</c:v>
                      </c:pt>
                      <c:pt idx="382">
                        <c:v>275498334.45908076</c:v>
                      </c:pt>
                      <c:pt idx="383">
                        <c:v>275499439.38235599</c:v>
                      </c:pt>
                      <c:pt idx="384">
                        <c:v>275050128.34899169</c:v>
                      </c:pt>
                      <c:pt idx="385">
                        <c:v>275051233.27226686</c:v>
                      </c:pt>
                      <c:pt idx="386">
                        <c:v>275682867.01346862</c:v>
                      </c:pt>
                      <c:pt idx="387">
                        <c:v>275683971.9367438</c:v>
                      </c:pt>
                      <c:pt idx="388">
                        <c:v>276033676.69202983</c:v>
                      </c:pt>
                      <c:pt idx="389">
                        <c:v>276034781.61530501</c:v>
                      </c:pt>
                      <c:pt idx="390">
                        <c:v>276033676.69202983</c:v>
                      </c:pt>
                      <c:pt idx="391">
                        <c:v>276034781.61530501</c:v>
                      </c:pt>
                      <c:pt idx="392">
                        <c:v>275498334.45908076</c:v>
                      </c:pt>
                      <c:pt idx="393">
                        <c:v>275499439.38235599</c:v>
                      </c:pt>
                      <c:pt idx="394">
                        <c:v>276033676.69202983</c:v>
                      </c:pt>
                      <c:pt idx="395">
                        <c:v>276034781.61530501</c:v>
                      </c:pt>
                      <c:pt idx="396">
                        <c:v>277123293.99203247</c:v>
                      </c:pt>
                      <c:pt idx="397">
                        <c:v>277124398.91530764</c:v>
                      </c:pt>
                      <c:pt idx="398">
                        <c:v>277123293.99203247</c:v>
                      </c:pt>
                      <c:pt idx="399">
                        <c:v>277124398.91530764</c:v>
                      </c:pt>
                      <c:pt idx="400">
                        <c:v>277658636.22498155</c:v>
                      </c:pt>
                      <c:pt idx="401">
                        <c:v>277659741.14825678</c:v>
                      </c:pt>
                      <c:pt idx="402">
                        <c:v>277658636.22498155</c:v>
                      </c:pt>
                      <c:pt idx="403">
                        <c:v>277659741.14825678</c:v>
                      </c:pt>
                      <c:pt idx="404">
                        <c:v>277123293.99203247</c:v>
                      </c:pt>
                      <c:pt idx="405">
                        <c:v>277124398.91530764</c:v>
                      </c:pt>
                      <c:pt idx="406">
                        <c:v>277474103.6705938</c:v>
                      </c:pt>
                      <c:pt idx="407">
                        <c:v>277475208.59386897</c:v>
                      </c:pt>
                      <c:pt idx="408">
                        <c:v>277474103.6705938</c:v>
                      </c:pt>
                      <c:pt idx="409">
                        <c:v>277475208.59386897</c:v>
                      </c:pt>
                      <c:pt idx="410">
                        <c:v>277658636.22498155</c:v>
                      </c:pt>
                      <c:pt idx="411">
                        <c:v>277659741.14825678</c:v>
                      </c:pt>
                      <c:pt idx="412">
                        <c:v>278009445.90354288</c:v>
                      </c:pt>
                      <c:pt idx="413">
                        <c:v>278010550.82681805</c:v>
                      </c:pt>
                      <c:pt idx="414">
                        <c:v>278344577.41269207</c:v>
                      </c:pt>
                      <c:pt idx="415">
                        <c:v>278345682.3359673</c:v>
                      </c:pt>
                      <c:pt idx="416">
                        <c:v>278009445.90354288</c:v>
                      </c:pt>
                      <c:pt idx="417">
                        <c:v>278010550.82681805</c:v>
                      </c:pt>
                      <c:pt idx="418">
                        <c:v>278344577.41269207</c:v>
                      </c:pt>
                      <c:pt idx="419">
                        <c:v>278345682.3359673</c:v>
                      </c:pt>
                      <c:pt idx="420">
                        <c:v>277474103.6705938</c:v>
                      </c:pt>
                      <c:pt idx="421">
                        <c:v>277475208.59386897</c:v>
                      </c:pt>
                      <c:pt idx="422">
                        <c:v>278009445.90354288</c:v>
                      </c:pt>
                      <c:pt idx="423">
                        <c:v>278010550.82681805</c:v>
                      </c:pt>
                      <c:pt idx="424">
                        <c:v>278344577.41269207</c:v>
                      </c:pt>
                      <c:pt idx="425">
                        <c:v>278345682.3359673</c:v>
                      </c:pt>
                      <c:pt idx="426">
                        <c:v>278879919.64564109</c:v>
                      </c:pt>
                      <c:pt idx="427">
                        <c:v>278881024.56891644</c:v>
                      </c:pt>
                      <c:pt idx="428">
                        <c:v>278879919.64564109</c:v>
                      </c:pt>
                      <c:pt idx="429">
                        <c:v>278881024.56891644</c:v>
                      </c:pt>
                      <c:pt idx="430">
                        <c:v>278879919.64564109</c:v>
                      </c:pt>
                      <c:pt idx="431">
                        <c:v>278881024.56891644</c:v>
                      </c:pt>
                      <c:pt idx="432">
                        <c:v>280320346.62420505</c:v>
                      </c:pt>
                      <c:pt idx="433">
                        <c:v>280321451.54748017</c:v>
                      </c:pt>
                      <c:pt idx="434">
                        <c:v>280378062.02663535</c:v>
                      </c:pt>
                      <c:pt idx="435">
                        <c:v>280379166.94991052</c:v>
                      </c:pt>
                      <c:pt idx="436">
                        <c:v>280320346.62420505</c:v>
                      </c:pt>
                      <c:pt idx="437">
                        <c:v>280321451.54748017</c:v>
                      </c:pt>
                      <c:pt idx="438">
                        <c:v>280378062.02663535</c:v>
                      </c:pt>
                      <c:pt idx="439">
                        <c:v>280379166.94991052</c:v>
                      </c:pt>
                      <c:pt idx="440">
                        <c:v>280855688.85715407</c:v>
                      </c:pt>
                      <c:pt idx="441">
                        <c:v>280856793.7804293</c:v>
                      </c:pt>
                      <c:pt idx="442">
                        <c:v>280913404.25958449</c:v>
                      </c:pt>
                      <c:pt idx="443">
                        <c:v>280914509.18285966</c:v>
                      </c:pt>
                      <c:pt idx="444">
                        <c:v>280855688.85715407</c:v>
                      </c:pt>
                      <c:pt idx="445">
                        <c:v>280856793.7804293</c:v>
                      </c:pt>
                      <c:pt idx="446">
                        <c:v>280913404.25958449</c:v>
                      </c:pt>
                      <c:pt idx="447">
                        <c:v>280914509.18285966</c:v>
                      </c:pt>
                      <c:pt idx="448">
                        <c:v>280320346.62420505</c:v>
                      </c:pt>
                      <c:pt idx="449">
                        <c:v>280321451.54748017</c:v>
                      </c:pt>
                      <c:pt idx="450">
                        <c:v>280378062.02663535</c:v>
                      </c:pt>
                      <c:pt idx="451">
                        <c:v>280379166.94991052</c:v>
                      </c:pt>
                      <c:pt idx="452">
                        <c:v>280855688.85715407</c:v>
                      </c:pt>
                      <c:pt idx="453">
                        <c:v>280856793.7804293</c:v>
                      </c:pt>
                      <c:pt idx="454">
                        <c:v>280913404.25958449</c:v>
                      </c:pt>
                      <c:pt idx="455">
                        <c:v>280914509.18285966</c:v>
                      </c:pt>
                      <c:pt idx="456">
                        <c:v>282589185.0168134</c:v>
                      </c:pt>
                      <c:pt idx="457">
                        <c:v>282590289.94008869</c:v>
                      </c:pt>
                      <c:pt idx="458">
                        <c:v>282589185.0168134</c:v>
                      </c:pt>
                      <c:pt idx="459">
                        <c:v>282590289.94008869</c:v>
                      </c:pt>
                      <c:pt idx="460">
                        <c:v>283124527.24976259</c:v>
                      </c:pt>
                      <c:pt idx="461">
                        <c:v>283125632.17303777</c:v>
                      </c:pt>
                      <c:pt idx="462">
                        <c:v>283124527.24976259</c:v>
                      </c:pt>
                      <c:pt idx="463">
                        <c:v>283125632.17303777</c:v>
                      </c:pt>
                      <c:pt idx="464">
                        <c:v>282589185.0168134</c:v>
                      </c:pt>
                      <c:pt idx="465">
                        <c:v>282590289.94008869</c:v>
                      </c:pt>
                      <c:pt idx="466">
                        <c:v>283337379.58118653</c:v>
                      </c:pt>
                      <c:pt idx="467">
                        <c:v>283338484.50446165</c:v>
                      </c:pt>
                      <c:pt idx="468">
                        <c:v>283337379.58118653</c:v>
                      </c:pt>
                      <c:pt idx="469">
                        <c:v>283338484.50446165</c:v>
                      </c:pt>
                      <c:pt idx="470">
                        <c:v>283124527.24976259</c:v>
                      </c:pt>
                      <c:pt idx="471">
                        <c:v>283125632.17303777</c:v>
                      </c:pt>
                      <c:pt idx="472">
                        <c:v>283872721.81413561</c:v>
                      </c:pt>
                      <c:pt idx="473">
                        <c:v>283873826.73741072</c:v>
                      </c:pt>
                      <c:pt idx="474">
                        <c:v>283872721.81413561</c:v>
                      </c:pt>
                      <c:pt idx="475">
                        <c:v>283873826.73741072</c:v>
                      </c:pt>
                      <c:pt idx="476">
                        <c:v>283337379.58118653</c:v>
                      </c:pt>
                      <c:pt idx="477">
                        <c:v>283338484.50446165</c:v>
                      </c:pt>
                      <c:pt idx="478">
                        <c:v>283872721.81413561</c:v>
                      </c:pt>
                      <c:pt idx="479">
                        <c:v>283873826.73741072</c:v>
                      </c:pt>
                      <c:pt idx="480">
                        <c:v>284564954.22832638</c:v>
                      </c:pt>
                      <c:pt idx="481">
                        <c:v>284566059.15160155</c:v>
                      </c:pt>
                      <c:pt idx="482">
                        <c:v>284564954.22832638</c:v>
                      </c:pt>
                      <c:pt idx="483">
                        <c:v>284566059.15160155</c:v>
                      </c:pt>
                      <c:pt idx="484">
                        <c:v>285100296.46127546</c:v>
                      </c:pt>
                      <c:pt idx="485">
                        <c:v>285101401.38455069</c:v>
                      </c:pt>
                      <c:pt idx="486">
                        <c:v>285100296.46127546</c:v>
                      </c:pt>
                      <c:pt idx="487">
                        <c:v>285101401.38455069</c:v>
                      </c:pt>
                      <c:pt idx="488">
                        <c:v>284564954.22832638</c:v>
                      </c:pt>
                      <c:pt idx="489">
                        <c:v>284566059.15160155</c:v>
                      </c:pt>
                      <c:pt idx="490">
                        <c:v>285100296.46127546</c:v>
                      </c:pt>
                      <c:pt idx="491">
                        <c:v>285101401.38455069</c:v>
                      </c:pt>
                      <c:pt idx="492">
                        <c:v>288180625.53528023</c:v>
                      </c:pt>
                      <c:pt idx="493">
                        <c:v>288181730.45855546</c:v>
                      </c:pt>
                      <c:pt idx="494">
                        <c:v>288180625.53528023</c:v>
                      </c:pt>
                      <c:pt idx="495">
                        <c:v>288181730.45855546</c:v>
                      </c:pt>
                      <c:pt idx="496">
                        <c:v>288715967.76822937</c:v>
                      </c:pt>
                      <c:pt idx="497">
                        <c:v>288717072.69150454</c:v>
                      </c:pt>
                      <c:pt idx="498">
                        <c:v>288715967.76822937</c:v>
                      </c:pt>
                      <c:pt idx="499">
                        <c:v>288717072.69150454</c:v>
                      </c:pt>
                      <c:pt idx="500">
                        <c:v>288180625.53528023</c:v>
                      </c:pt>
                      <c:pt idx="501">
                        <c:v>288181730.45855546</c:v>
                      </c:pt>
                      <c:pt idx="502">
                        <c:v>288715967.76822937</c:v>
                      </c:pt>
                      <c:pt idx="503">
                        <c:v>288717072.69150454</c:v>
                      </c:pt>
                      <c:pt idx="504">
                        <c:v>290156394.74679333</c:v>
                      </c:pt>
                      <c:pt idx="505">
                        <c:v>290157499.6700685</c:v>
                      </c:pt>
                      <c:pt idx="506">
                        <c:v>290156394.74679333</c:v>
                      </c:pt>
                      <c:pt idx="507">
                        <c:v>290157499.6700685</c:v>
                      </c:pt>
                      <c:pt idx="508">
                        <c:v>290691736.97974229</c:v>
                      </c:pt>
                      <c:pt idx="509">
                        <c:v>290692841.90301752</c:v>
                      </c:pt>
                      <c:pt idx="510">
                        <c:v>290691736.97974229</c:v>
                      </c:pt>
                      <c:pt idx="511">
                        <c:v>290692841.90301752</c:v>
                      </c:pt>
                      <c:pt idx="512">
                        <c:v>291139943.08983135</c:v>
                      </c:pt>
                      <c:pt idx="513">
                        <c:v>291141048.01310664</c:v>
                      </c:pt>
                      <c:pt idx="514">
                        <c:v>290156394.74679333</c:v>
                      </c:pt>
                      <c:pt idx="515">
                        <c:v>290157499.6700685</c:v>
                      </c:pt>
                      <c:pt idx="516">
                        <c:v>291139943.08983135</c:v>
                      </c:pt>
                      <c:pt idx="517">
                        <c:v>291141048.01310664</c:v>
                      </c:pt>
                      <c:pt idx="518">
                        <c:v>290691736.97974229</c:v>
                      </c:pt>
                      <c:pt idx="519">
                        <c:v>290692841.90301752</c:v>
                      </c:pt>
                      <c:pt idx="520">
                        <c:v>291139943.08983135</c:v>
                      </c:pt>
                      <c:pt idx="521">
                        <c:v>291141048.01310664</c:v>
                      </c:pt>
                      <c:pt idx="522">
                        <c:v>291675285.32278055</c:v>
                      </c:pt>
                      <c:pt idx="523">
                        <c:v>291676390.24605566</c:v>
                      </c:pt>
                      <c:pt idx="524">
                        <c:v>291675285.32278055</c:v>
                      </c:pt>
                      <c:pt idx="525">
                        <c:v>291676390.24605566</c:v>
                      </c:pt>
                      <c:pt idx="526">
                        <c:v>291675285.32278055</c:v>
                      </c:pt>
                      <c:pt idx="527">
                        <c:v>291676390.24605566</c:v>
                      </c:pt>
                      <c:pt idx="528">
                        <c:v>293115712.30134428</c:v>
                      </c:pt>
                      <c:pt idx="529">
                        <c:v>293116817.22461945</c:v>
                      </c:pt>
                      <c:pt idx="530">
                        <c:v>293115712.30134428</c:v>
                      </c:pt>
                      <c:pt idx="531">
                        <c:v>293116817.22461945</c:v>
                      </c:pt>
                      <c:pt idx="532">
                        <c:v>293651054.53429341</c:v>
                      </c:pt>
                      <c:pt idx="533">
                        <c:v>293652159.45756865</c:v>
                      </c:pt>
                      <c:pt idx="534">
                        <c:v>293651054.53429341</c:v>
                      </c:pt>
                      <c:pt idx="535">
                        <c:v>293652159.45756865</c:v>
                      </c:pt>
                      <c:pt idx="536">
                        <c:v>293115712.30134428</c:v>
                      </c:pt>
                      <c:pt idx="537">
                        <c:v>293116817.22461945</c:v>
                      </c:pt>
                      <c:pt idx="538">
                        <c:v>293651054.53429341</c:v>
                      </c:pt>
                      <c:pt idx="539">
                        <c:v>293652159.45756865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50D-43B3-98DC-BF142A36CE7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2058.0818415123913</c:v>
                      </c:pt>
                      <c:pt idx="1">
                        <c:v>2058.0902816938515</c:v>
                      </c:pt>
                      <c:pt idx="2">
                        <c:v>2058.5368415123912</c:v>
                      </c:pt>
                      <c:pt idx="3">
                        <c:v>2058.5452816938514</c:v>
                      </c:pt>
                      <c:pt idx="4">
                        <c:v>2061.9744297225729</c:v>
                      </c:pt>
                      <c:pt idx="5">
                        <c:v>2061.9828699040336</c:v>
                      </c:pt>
                      <c:pt idx="6">
                        <c:v>2062.381841512391</c:v>
                      </c:pt>
                      <c:pt idx="7">
                        <c:v>2062.3902816938516</c:v>
                      </c:pt>
                      <c:pt idx="8">
                        <c:v>2062.4294297225729</c:v>
                      </c:pt>
                      <c:pt idx="9">
                        <c:v>2062.4378699040335</c:v>
                      </c:pt>
                      <c:pt idx="10">
                        <c:v>2066.2744297225727</c:v>
                      </c:pt>
                      <c:pt idx="11">
                        <c:v>2066.2828699040333</c:v>
                      </c:pt>
                      <c:pt idx="12">
                        <c:v>2086.9812422804957</c:v>
                      </c:pt>
                      <c:pt idx="13">
                        <c:v>2086.9896824619559</c:v>
                      </c:pt>
                      <c:pt idx="14">
                        <c:v>2089.3184422804957</c:v>
                      </c:pt>
                      <c:pt idx="15">
                        <c:v>2089.3268824619558</c:v>
                      </c:pt>
                      <c:pt idx="16">
                        <c:v>2090.8738304906774</c:v>
                      </c:pt>
                      <c:pt idx="17">
                        <c:v>2090.8822706721376</c:v>
                      </c:pt>
                      <c:pt idx="18">
                        <c:v>2093.317242280496</c:v>
                      </c:pt>
                      <c:pt idx="19">
                        <c:v>2093.3256824619561</c:v>
                      </c:pt>
                      <c:pt idx="20">
                        <c:v>2093.2110304906778</c:v>
                      </c:pt>
                      <c:pt idx="21">
                        <c:v>2093.2194706721375</c:v>
                      </c:pt>
                      <c:pt idx="22">
                        <c:v>2097.2098304906776</c:v>
                      </c:pt>
                      <c:pt idx="23">
                        <c:v>2097.2182706721374</c:v>
                      </c:pt>
                      <c:pt idx="24">
                        <c:v>2123.9749443148407</c:v>
                      </c:pt>
                      <c:pt idx="25">
                        <c:v>2123.9833844963009</c:v>
                      </c:pt>
                      <c:pt idx="26">
                        <c:v>2124.4481443148406</c:v>
                      </c:pt>
                      <c:pt idx="27">
                        <c:v>2124.4565844963008</c:v>
                      </c:pt>
                      <c:pt idx="28">
                        <c:v>2126.8844247696593</c:v>
                      </c:pt>
                      <c:pt idx="29">
                        <c:v>2126.8928649511195</c:v>
                      </c:pt>
                      <c:pt idx="30">
                        <c:v>2127.3576247696592</c:v>
                      </c:pt>
                      <c:pt idx="31">
                        <c:v>2127.3660649511198</c:v>
                      </c:pt>
                      <c:pt idx="32">
                        <c:v>2127.8675325250224</c:v>
                      </c:pt>
                      <c:pt idx="33">
                        <c:v>2127.8759727064826</c:v>
                      </c:pt>
                      <c:pt idx="34">
                        <c:v>2128.4469443148405</c:v>
                      </c:pt>
                      <c:pt idx="35">
                        <c:v>2128.4553844963007</c:v>
                      </c:pt>
                      <c:pt idx="36">
                        <c:v>2128.3407325250223</c:v>
                      </c:pt>
                      <c:pt idx="37">
                        <c:v>2128.3491727064825</c:v>
                      </c:pt>
                      <c:pt idx="38">
                        <c:v>2131.3564247696595</c:v>
                      </c:pt>
                      <c:pt idx="39">
                        <c:v>2131.3648649511197</c:v>
                      </c:pt>
                      <c:pt idx="40">
                        <c:v>2132.3395325250222</c:v>
                      </c:pt>
                      <c:pt idx="41">
                        <c:v>2132.3479727064823</c:v>
                      </c:pt>
                      <c:pt idx="42">
                        <c:v>2132.641012979841</c:v>
                      </c:pt>
                      <c:pt idx="43">
                        <c:v>2132.6494531613002</c:v>
                      </c:pt>
                      <c:pt idx="44">
                        <c:v>2134.9964129798409</c:v>
                      </c:pt>
                      <c:pt idx="45">
                        <c:v>2135.0048531613006</c:v>
                      </c:pt>
                      <c:pt idx="46">
                        <c:v>2139.1490129798408</c:v>
                      </c:pt>
                      <c:pt idx="47">
                        <c:v>2139.1574531613005</c:v>
                      </c:pt>
                      <c:pt idx="48">
                        <c:v>2145.1926987046154</c:v>
                      </c:pt>
                      <c:pt idx="49">
                        <c:v>2145.2011388860756</c:v>
                      </c:pt>
                      <c:pt idx="50">
                        <c:v>2147.5480987046158</c:v>
                      </c:pt>
                      <c:pt idx="51">
                        <c:v>2147.5565388860755</c:v>
                      </c:pt>
                      <c:pt idx="52">
                        <c:v>2150.949286914798</c:v>
                      </c:pt>
                      <c:pt idx="53">
                        <c:v>2150.9577270962577</c:v>
                      </c:pt>
                      <c:pt idx="54">
                        <c:v>2151.7006987046157</c:v>
                      </c:pt>
                      <c:pt idx="55">
                        <c:v>2151.7091388860754</c:v>
                      </c:pt>
                      <c:pt idx="56">
                        <c:v>2151.4406869147979</c:v>
                      </c:pt>
                      <c:pt idx="57">
                        <c:v>2151.4491270962576</c:v>
                      </c:pt>
                      <c:pt idx="58">
                        <c:v>2155.5932869147978</c:v>
                      </c:pt>
                      <c:pt idx="59">
                        <c:v>2155.6017270962575</c:v>
                      </c:pt>
                      <c:pt idx="60">
                        <c:v>2155.7838255377642</c:v>
                      </c:pt>
                      <c:pt idx="61">
                        <c:v>2155.7922657192239</c:v>
                      </c:pt>
                      <c:pt idx="62">
                        <c:v>2158.1392255377641</c:v>
                      </c:pt>
                      <c:pt idx="63">
                        <c:v>2158.1476657192238</c:v>
                      </c:pt>
                      <c:pt idx="64">
                        <c:v>2161.5404137479463</c:v>
                      </c:pt>
                      <c:pt idx="65">
                        <c:v>2161.5488539294051</c:v>
                      </c:pt>
                      <c:pt idx="66">
                        <c:v>2162.291825537764</c:v>
                      </c:pt>
                      <c:pt idx="67">
                        <c:v>2162.3002657192242</c:v>
                      </c:pt>
                      <c:pt idx="68">
                        <c:v>2162.0318137479462</c:v>
                      </c:pt>
                      <c:pt idx="69">
                        <c:v>2162.040253929405</c:v>
                      </c:pt>
                      <c:pt idx="70">
                        <c:v>2166.1844137479461</c:v>
                      </c:pt>
                      <c:pt idx="71">
                        <c:v>2166.1928539294054</c:v>
                      </c:pt>
                      <c:pt idx="72">
                        <c:v>2174.0920994727203</c:v>
                      </c:pt>
                      <c:pt idx="73">
                        <c:v>2174.1005396541805</c:v>
                      </c:pt>
                      <c:pt idx="74">
                        <c:v>2174.3043326687307</c:v>
                      </c:pt>
                      <c:pt idx="75">
                        <c:v>2174.3127728501913</c:v>
                      </c:pt>
                      <c:pt idx="76">
                        <c:v>2174.5834994727202</c:v>
                      </c:pt>
                      <c:pt idx="77">
                        <c:v>2174.5919396541804</c:v>
                      </c:pt>
                      <c:pt idx="78">
                        <c:v>2174.7957326687306</c:v>
                      </c:pt>
                      <c:pt idx="79">
                        <c:v>2174.8041728501912</c:v>
                      </c:pt>
                      <c:pt idx="80">
                        <c:v>2177.9846876829019</c:v>
                      </c:pt>
                      <c:pt idx="81">
                        <c:v>2177.9931278643621</c:v>
                      </c:pt>
                      <c:pt idx="82">
                        <c:v>2178.7360994727201</c:v>
                      </c:pt>
                      <c:pt idx="83">
                        <c:v>2178.7445396541807</c:v>
                      </c:pt>
                      <c:pt idx="84">
                        <c:v>2178.4760876829018</c:v>
                      </c:pt>
                      <c:pt idx="85">
                        <c:v>2178.4845278643625</c:v>
                      </c:pt>
                      <c:pt idx="86">
                        <c:v>2178.9483326687309</c:v>
                      </c:pt>
                      <c:pt idx="87">
                        <c:v>2178.9567728501911</c:v>
                      </c:pt>
                      <c:pt idx="88">
                        <c:v>2180.0609208789124</c:v>
                      </c:pt>
                      <c:pt idx="89">
                        <c:v>2180.0693610603726</c:v>
                      </c:pt>
                      <c:pt idx="90">
                        <c:v>2182.4345208789123</c:v>
                      </c:pt>
                      <c:pt idx="91">
                        <c:v>2182.4429610603725</c:v>
                      </c:pt>
                      <c:pt idx="92">
                        <c:v>2182.6286876829017</c:v>
                      </c:pt>
                      <c:pt idx="93">
                        <c:v>2182.6371278643624</c:v>
                      </c:pt>
                      <c:pt idx="94">
                        <c:v>2186.7409208789127</c:v>
                      </c:pt>
                      <c:pt idx="95">
                        <c:v>2186.7493610603724</c:v>
                      </c:pt>
                      <c:pt idx="96">
                        <c:v>2192.7775275721092</c:v>
                      </c:pt>
                      <c:pt idx="97">
                        <c:v>2192.7859677535689</c:v>
                      </c:pt>
                      <c:pt idx="98">
                        <c:v>2193.2689275721091</c:v>
                      </c:pt>
                      <c:pt idx="99">
                        <c:v>2193.2773677535693</c:v>
                      </c:pt>
                      <c:pt idx="100">
                        <c:v>2197.4215275721094</c:v>
                      </c:pt>
                      <c:pt idx="101">
                        <c:v>2197.4299677535691</c:v>
                      </c:pt>
                      <c:pt idx="102">
                        <c:v>2198.5341157822913</c:v>
                      </c:pt>
                      <c:pt idx="103">
                        <c:v>2198.5425559637511</c:v>
                      </c:pt>
                      <c:pt idx="104">
                        <c:v>2200.9077157822912</c:v>
                      </c:pt>
                      <c:pt idx="105">
                        <c:v>2200.916155963751</c:v>
                      </c:pt>
                      <c:pt idx="106">
                        <c:v>2200.9442755899895</c:v>
                      </c:pt>
                      <c:pt idx="107">
                        <c:v>2200.9527157714506</c:v>
                      </c:pt>
                      <c:pt idx="108">
                        <c:v>2202.8456710226992</c:v>
                      </c:pt>
                      <c:pt idx="109">
                        <c:v>2202.8541112041594</c:v>
                      </c:pt>
                      <c:pt idx="110">
                        <c:v>2203.3178755899899</c:v>
                      </c:pt>
                      <c:pt idx="111">
                        <c:v>2203.3263157714505</c:v>
                      </c:pt>
                      <c:pt idx="112">
                        <c:v>2203.3370710226995</c:v>
                      </c:pt>
                      <c:pt idx="113">
                        <c:v>2203.3455112041593</c:v>
                      </c:pt>
                      <c:pt idx="114">
                        <c:v>2205.2141157822916</c:v>
                      </c:pt>
                      <c:pt idx="115">
                        <c:v>2205.2225559637509</c:v>
                      </c:pt>
                      <c:pt idx="116">
                        <c:v>2204.836863800173</c:v>
                      </c:pt>
                      <c:pt idx="117">
                        <c:v>2204.8453039816322</c:v>
                      </c:pt>
                      <c:pt idx="118">
                        <c:v>2206.7382592328813</c:v>
                      </c:pt>
                      <c:pt idx="119">
                        <c:v>2206.7466994143419</c:v>
                      </c:pt>
                      <c:pt idx="120">
                        <c:v>2207.2104638001729</c:v>
                      </c:pt>
                      <c:pt idx="121">
                        <c:v>2207.2189039816321</c:v>
                      </c:pt>
                      <c:pt idx="122">
                        <c:v>2207.6242755899898</c:v>
                      </c:pt>
                      <c:pt idx="123">
                        <c:v>2207.6327157714504</c:v>
                      </c:pt>
                      <c:pt idx="124">
                        <c:v>2207.4896710226994</c:v>
                      </c:pt>
                      <c:pt idx="125">
                        <c:v>2207.4981112041592</c:v>
                      </c:pt>
                      <c:pt idx="126">
                        <c:v>2207.2296592328817</c:v>
                      </c:pt>
                      <c:pt idx="127">
                        <c:v>2207.2380994143418</c:v>
                      </c:pt>
                      <c:pt idx="128">
                        <c:v>2211.5168638001728</c:v>
                      </c:pt>
                      <c:pt idx="129">
                        <c:v>2211.5253039816321</c:v>
                      </c:pt>
                      <c:pt idx="130">
                        <c:v>2211.0858015070653</c:v>
                      </c:pt>
                      <c:pt idx="131">
                        <c:v>2211.094241688525</c:v>
                      </c:pt>
                      <c:pt idx="132">
                        <c:v>2211.3822592328816</c:v>
                      </c:pt>
                      <c:pt idx="133">
                        <c:v>2211.3906994143417</c:v>
                      </c:pt>
                      <c:pt idx="134">
                        <c:v>2213.4594015070652</c:v>
                      </c:pt>
                      <c:pt idx="135">
                        <c:v>2213.4678416885254</c:v>
                      </c:pt>
                      <c:pt idx="136">
                        <c:v>2216.842389717247</c:v>
                      </c:pt>
                      <c:pt idx="137">
                        <c:v>2216.8508298987067</c:v>
                      </c:pt>
                      <c:pt idx="138">
                        <c:v>2217.3519897172469</c:v>
                      </c:pt>
                      <c:pt idx="139">
                        <c:v>2217.360429898707</c:v>
                      </c:pt>
                      <c:pt idx="140">
                        <c:v>2217.7658015070651</c:v>
                      </c:pt>
                      <c:pt idx="141">
                        <c:v>2217.7742416885253</c:v>
                      </c:pt>
                      <c:pt idx="142">
                        <c:v>2221.6583897172468</c:v>
                      </c:pt>
                      <c:pt idx="143">
                        <c:v>2221.666829898707</c:v>
                      </c:pt>
                      <c:pt idx="144">
                        <c:v>2229.8810717908041</c:v>
                      </c:pt>
                      <c:pt idx="145">
                        <c:v>2229.8895119722642</c:v>
                      </c:pt>
                      <c:pt idx="146">
                        <c:v>2230.372471790804</c:v>
                      </c:pt>
                      <c:pt idx="147">
                        <c:v>2230.3809119722641</c:v>
                      </c:pt>
                      <c:pt idx="148">
                        <c:v>2234.5250717908038</c:v>
                      </c:pt>
                      <c:pt idx="149">
                        <c:v>2234.5335119722645</c:v>
                      </c:pt>
                      <c:pt idx="150">
                        <c:v>2235.6376600009862</c:v>
                      </c:pt>
                      <c:pt idx="151">
                        <c:v>2235.6461001824455</c:v>
                      </c:pt>
                      <c:pt idx="152">
                        <c:v>2238.0112600009861</c:v>
                      </c:pt>
                      <c:pt idx="153">
                        <c:v>2238.0197001824454</c:v>
                      </c:pt>
                      <c:pt idx="154">
                        <c:v>2242.3176600009861</c:v>
                      </c:pt>
                      <c:pt idx="155">
                        <c:v>2242.3261001824453</c:v>
                      </c:pt>
                      <c:pt idx="156">
                        <c:v>2244.9709159259992</c:v>
                      </c:pt>
                      <c:pt idx="157">
                        <c:v>2244.9793561074589</c:v>
                      </c:pt>
                      <c:pt idx="158">
                        <c:v>2247.3627159259991</c:v>
                      </c:pt>
                      <c:pt idx="159">
                        <c:v>2247.3711561074592</c:v>
                      </c:pt>
                      <c:pt idx="160">
                        <c:v>2248.8635041361808</c:v>
                      </c:pt>
                      <c:pt idx="161">
                        <c:v>2248.8719443176401</c:v>
                      </c:pt>
                      <c:pt idx="162">
                        <c:v>2251.2553041361807</c:v>
                      </c:pt>
                      <c:pt idx="163">
                        <c:v>2251.2637443176404</c:v>
                      </c:pt>
                      <c:pt idx="164">
                        <c:v>2251.822915925999</c:v>
                      </c:pt>
                      <c:pt idx="165">
                        <c:v>2251.8313561074592</c:v>
                      </c:pt>
                      <c:pt idx="166">
                        <c:v>2255.7155041361807</c:v>
                      </c:pt>
                      <c:pt idx="167">
                        <c:v>2255.7239443176404</c:v>
                      </c:pt>
                      <c:pt idx="168">
                        <c:v>2263.2791898609557</c:v>
                      </c:pt>
                      <c:pt idx="169">
                        <c:v>2263.2876300424155</c:v>
                      </c:pt>
                      <c:pt idx="170">
                        <c:v>2263.8069898609556</c:v>
                      </c:pt>
                      <c:pt idx="171">
                        <c:v>2263.8154300424158</c:v>
                      </c:pt>
                      <c:pt idx="172">
                        <c:v>2267.1717780711369</c:v>
                      </c:pt>
                      <c:pt idx="173">
                        <c:v>2267.1802182525971</c:v>
                      </c:pt>
                      <c:pt idx="174">
                        <c:v>2267.6995780711368</c:v>
                      </c:pt>
                      <c:pt idx="175">
                        <c:v>2267.7080182525974</c:v>
                      </c:pt>
                      <c:pt idx="176">
                        <c:v>2268.2671898609556</c:v>
                      </c:pt>
                      <c:pt idx="177">
                        <c:v>2268.2756300424157</c:v>
                      </c:pt>
                      <c:pt idx="178">
                        <c:v>2268.7387738251491</c:v>
                      </c:pt>
                      <c:pt idx="179">
                        <c:v>2268.7472140066093</c:v>
                      </c:pt>
                      <c:pt idx="180">
                        <c:v>2269.248373825149</c:v>
                      </c:pt>
                      <c:pt idx="181">
                        <c:v>2269.2568140066096</c:v>
                      </c:pt>
                      <c:pt idx="182">
                        <c:v>2269.746858847258</c:v>
                      </c:pt>
                      <c:pt idx="183">
                        <c:v>2269.7552990287181</c:v>
                      </c:pt>
                      <c:pt idx="184">
                        <c:v>2272.1597780711368</c:v>
                      </c:pt>
                      <c:pt idx="185">
                        <c:v>2272.1682182525974</c:v>
                      </c:pt>
                      <c:pt idx="186">
                        <c:v>2271.6482542799677</c:v>
                      </c:pt>
                      <c:pt idx="187">
                        <c:v>2271.6566944614274</c:v>
                      </c:pt>
                      <c:pt idx="188">
                        <c:v>2272.1386588472583</c:v>
                      </c:pt>
                      <c:pt idx="189">
                        <c:v>2272.147099028718</c:v>
                      </c:pt>
                      <c:pt idx="190">
                        <c:v>2272.157854279968</c:v>
                      </c:pt>
                      <c:pt idx="191">
                        <c:v>2272.1662944614272</c:v>
                      </c:pt>
                      <c:pt idx="192">
                        <c:v>2272.6313620353308</c:v>
                      </c:pt>
                      <c:pt idx="193">
                        <c:v>2272.6398022167905</c:v>
                      </c:pt>
                      <c:pt idx="194">
                        <c:v>2273.1409620353306</c:v>
                      </c:pt>
                      <c:pt idx="195">
                        <c:v>2273.1494022167908</c:v>
                      </c:pt>
                      <c:pt idx="196">
                        <c:v>2273.5547738251489</c:v>
                      </c:pt>
                      <c:pt idx="197">
                        <c:v>2273.5632140066095</c:v>
                      </c:pt>
                      <c:pt idx="198">
                        <c:v>2275.5034470574396</c:v>
                      </c:pt>
                      <c:pt idx="199">
                        <c:v>2275.5118872389007</c:v>
                      </c:pt>
                      <c:pt idx="200">
                        <c:v>2276.0312470574399</c:v>
                      </c:pt>
                      <c:pt idx="201">
                        <c:v>2276.0396872389006</c:v>
                      </c:pt>
                      <c:pt idx="202">
                        <c:v>2276.5988588472583</c:v>
                      </c:pt>
                      <c:pt idx="203">
                        <c:v>2276.607299028718</c:v>
                      </c:pt>
                      <c:pt idx="204">
                        <c:v>2276.4642542799679</c:v>
                      </c:pt>
                      <c:pt idx="205">
                        <c:v>2276.4726944614272</c:v>
                      </c:pt>
                      <c:pt idx="206">
                        <c:v>2277.4473620353306</c:v>
                      </c:pt>
                      <c:pt idx="207">
                        <c:v>2277.4558022167907</c:v>
                      </c:pt>
                      <c:pt idx="208">
                        <c:v>2277.4048424901493</c:v>
                      </c:pt>
                      <c:pt idx="209">
                        <c:v>2277.41328267161</c:v>
                      </c:pt>
                      <c:pt idx="210">
                        <c:v>2279.7966424901497</c:v>
                      </c:pt>
                      <c:pt idx="211">
                        <c:v>2279.8050826716099</c:v>
                      </c:pt>
                      <c:pt idx="212">
                        <c:v>2280.4914470574399</c:v>
                      </c:pt>
                      <c:pt idx="213">
                        <c:v>2280.4998872389006</c:v>
                      </c:pt>
                      <c:pt idx="214">
                        <c:v>2284.2568424901497</c:v>
                      </c:pt>
                      <c:pt idx="215">
                        <c:v>2284.2652826716098</c:v>
                      </c:pt>
                      <c:pt idx="216">
                        <c:v>2288.0551327822145</c:v>
                      </c:pt>
                      <c:pt idx="217">
                        <c:v>2288.0635729636751</c:v>
                      </c:pt>
                      <c:pt idx="218">
                        <c:v>2288.5829327822148</c:v>
                      </c:pt>
                      <c:pt idx="219">
                        <c:v>2288.591372963675</c:v>
                      </c:pt>
                      <c:pt idx="220">
                        <c:v>2289.9565282149242</c:v>
                      </c:pt>
                      <c:pt idx="221">
                        <c:v>2289.9649683963848</c:v>
                      </c:pt>
                      <c:pt idx="222">
                        <c:v>2291.9477209923962</c:v>
                      </c:pt>
                      <c:pt idx="223">
                        <c:v>2291.9561611738568</c:v>
                      </c:pt>
                      <c:pt idx="224">
                        <c:v>2292.3483282149245</c:v>
                      </c:pt>
                      <c:pt idx="225">
                        <c:v>2292.3567683963847</c:v>
                      </c:pt>
                      <c:pt idx="226">
                        <c:v>2292.4755209923965</c:v>
                      </c:pt>
                      <c:pt idx="227">
                        <c:v>2292.4839611738566</c:v>
                      </c:pt>
                      <c:pt idx="228">
                        <c:v>2293.0431327822148</c:v>
                      </c:pt>
                      <c:pt idx="229">
                        <c:v>2293.051572963675</c:v>
                      </c:pt>
                      <c:pt idx="230">
                        <c:v>2293.8491164251054</c:v>
                      </c:pt>
                      <c:pt idx="231">
                        <c:v>2293.8575566065656</c:v>
                      </c:pt>
                      <c:pt idx="232">
                        <c:v>2296.2409164251058</c:v>
                      </c:pt>
                      <c:pt idx="233">
                        <c:v>2296.2493566065655</c:v>
                      </c:pt>
                      <c:pt idx="234">
                        <c:v>2296.8085282149245</c:v>
                      </c:pt>
                      <c:pt idx="235">
                        <c:v>2296.8169683963847</c:v>
                      </c:pt>
                      <c:pt idx="236">
                        <c:v>2296.9357209923965</c:v>
                      </c:pt>
                      <c:pt idx="237">
                        <c:v>2296.9441611738566</c:v>
                      </c:pt>
                      <c:pt idx="238">
                        <c:v>2300.7011164251057</c:v>
                      </c:pt>
                      <c:pt idx="239">
                        <c:v>2300.7095566065655</c:v>
                      </c:pt>
                      <c:pt idx="240">
                        <c:v>2300.5476550480726</c:v>
                      </c:pt>
                      <c:pt idx="241">
                        <c:v>2300.5560952295323</c:v>
                      </c:pt>
                      <c:pt idx="242">
                        <c:v>2302.9394550480724</c:v>
                      </c:pt>
                      <c:pt idx="243">
                        <c:v>2302.9478952295322</c:v>
                      </c:pt>
                      <c:pt idx="244">
                        <c:v>2306.3042432582542</c:v>
                      </c:pt>
                      <c:pt idx="245">
                        <c:v>2306.3126834397149</c:v>
                      </c:pt>
                      <c:pt idx="246">
                        <c:v>2306.8320432582541</c:v>
                      </c:pt>
                      <c:pt idx="247">
                        <c:v>2306.8404834397147</c:v>
                      </c:pt>
                      <c:pt idx="248">
                        <c:v>2307.3996550480724</c:v>
                      </c:pt>
                      <c:pt idx="249">
                        <c:v>2307.4080952295321</c:v>
                      </c:pt>
                      <c:pt idx="250">
                        <c:v>2311.2922432582541</c:v>
                      </c:pt>
                      <c:pt idx="251">
                        <c:v>2311.3006834397147</c:v>
                      </c:pt>
                      <c:pt idx="252">
                        <c:v>2318.8559289830287</c:v>
                      </c:pt>
                      <c:pt idx="253">
                        <c:v>2318.8643691644893</c:v>
                      </c:pt>
                      <c:pt idx="254">
                        <c:v>2319.0681621790391</c:v>
                      </c:pt>
                      <c:pt idx="255">
                        <c:v>2319.0766023604997</c:v>
                      </c:pt>
                      <c:pt idx="256">
                        <c:v>2319.383728983029</c:v>
                      </c:pt>
                      <c:pt idx="257">
                        <c:v>2319.3921691644891</c:v>
                      </c:pt>
                      <c:pt idx="258">
                        <c:v>2319.5959621790389</c:v>
                      </c:pt>
                      <c:pt idx="259">
                        <c:v>2319.6044023605</c:v>
                      </c:pt>
                      <c:pt idx="260">
                        <c:v>2322.7485171932108</c:v>
                      </c:pt>
                      <c:pt idx="261">
                        <c:v>2322.7569573746705</c:v>
                      </c:pt>
                      <c:pt idx="262">
                        <c:v>2322.9607503892212</c:v>
                      </c:pt>
                      <c:pt idx="263">
                        <c:v>2322.9691905706813</c:v>
                      </c:pt>
                      <c:pt idx="264">
                        <c:v>2323.2763171932106</c:v>
                      </c:pt>
                      <c:pt idx="265">
                        <c:v>2323.2847573746703</c:v>
                      </c:pt>
                      <c:pt idx="266">
                        <c:v>2323.8439289830289</c:v>
                      </c:pt>
                      <c:pt idx="267">
                        <c:v>2323.8523691644891</c:v>
                      </c:pt>
                      <c:pt idx="268">
                        <c:v>2323.488550389221</c:v>
                      </c:pt>
                      <c:pt idx="269">
                        <c:v>2323.4969905706816</c:v>
                      </c:pt>
                      <c:pt idx="270">
                        <c:v>2324.0561621790389</c:v>
                      </c:pt>
                      <c:pt idx="271">
                        <c:v>2324.0646023605</c:v>
                      </c:pt>
                      <c:pt idx="272">
                        <c:v>2327.7365171932106</c:v>
                      </c:pt>
                      <c:pt idx="273">
                        <c:v>2327.7449573746703</c:v>
                      </c:pt>
                      <c:pt idx="274">
                        <c:v>2327.948750389221</c:v>
                      </c:pt>
                      <c:pt idx="275">
                        <c:v>2327.9571905706816</c:v>
                      </c:pt>
                      <c:pt idx="276">
                        <c:v>2337.5413570824171</c:v>
                      </c:pt>
                      <c:pt idx="277">
                        <c:v>2337.5497972638773</c:v>
                      </c:pt>
                      <c:pt idx="278">
                        <c:v>2338.069157082417</c:v>
                      </c:pt>
                      <c:pt idx="279">
                        <c:v>2338.0775972638776</c:v>
                      </c:pt>
                      <c:pt idx="280">
                        <c:v>2339.023812102288</c:v>
                      </c:pt>
                      <c:pt idx="281">
                        <c:v>2339.0322522837487</c:v>
                      </c:pt>
                      <c:pt idx="282">
                        <c:v>2341.4156121022884</c:v>
                      </c:pt>
                      <c:pt idx="283">
                        <c:v>2341.4240522837486</c:v>
                      </c:pt>
                      <c:pt idx="284">
                        <c:v>2342.5293570824169</c:v>
                      </c:pt>
                      <c:pt idx="285">
                        <c:v>2342.5377972638776</c:v>
                      </c:pt>
                      <c:pt idx="286">
                        <c:v>2342.9164003124697</c:v>
                      </c:pt>
                      <c:pt idx="287">
                        <c:v>2342.9248404939294</c:v>
                      </c:pt>
                      <c:pt idx="288">
                        <c:v>2343.2979452925993</c:v>
                      </c:pt>
                      <c:pt idx="289">
                        <c:v>2343.3063854740585</c:v>
                      </c:pt>
                      <c:pt idx="290">
                        <c:v>2343.8441051002983</c:v>
                      </c:pt>
                      <c:pt idx="291">
                        <c:v>2343.8525452817585</c:v>
                      </c:pt>
                      <c:pt idx="292">
                        <c:v>2344.3719051002986</c:v>
                      </c:pt>
                      <c:pt idx="293">
                        <c:v>2344.3803452817583</c:v>
                      </c:pt>
                      <c:pt idx="294">
                        <c:v>2345.3082003124696</c:v>
                      </c:pt>
                      <c:pt idx="295">
                        <c:v>2345.3166404939293</c:v>
                      </c:pt>
                      <c:pt idx="296">
                        <c:v>2345.7079452925991</c:v>
                      </c:pt>
                      <c:pt idx="297">
                        <c:v>2345.7163854740588</c:v>
                      </c:pt>
                      <c:pt idx="298">
                        <c:v>2345.8758121022884</c:v>
                      </c:pt>
                      <c:pt idx="299">
                        <c:v>2345.8842522837485</c:v>
                      </c:pt>
                      <c:pt idx="300">
                        <c:v>2348.8321051002986</c:v>
                      </c:pt>
                      <c:pt idx="301">
                        <c:v>2348.8405452817583</c:v>
                      </c:pt>
                      <c:pt idx="302">
                        <c:v>2349.7684003124696</c:v>
                      </c:pt>
                      <c:pt idx="303">
                        <c:v>2349.7768404939293</c:v>
                      </c:pt>
                      <c:pt idx="304">
                        <c:v>2349.6006933104804</c:v>
                      </c:pt>
                      <c:pt idx="305">
                        <c:v>2349.6091334919411</c:v>
                      </c:pt>
                      <c:pt idx="306">
                        <c:v>2350.3219452925991</c:v>
                      </c:pt>
                      <c:pt idx="307">
                        <c:v>2350.3303854740584</c:v>
                      </c:pt>
                      <c:pt idx="308">
                        <c:v>2352.0106933104807</c:v>
                      </c:pt>
                      <c:pt idx="309">
                        <c:v>2352.0191334919409</c:v>
                      </c:pt>
                      <c:pt idx="310">
                        <c:v>2355.8496310173741</c:v>
                      </c:pt>
                      <c:pt idx="311">
                        <c:v>2355.8580711988338</c:v>
                      </c:pt>
                      <c:pt idx="312">
                        <c:v>2356.6246933104808</c:v>
                      </c:pt>
                      <c:pt idx="313">
                        <c:v>2356.633133491941</c:v>
                      </c:pt>
                      <c:pt idx="314">
                        <c:v>2358.259631017374</c:v>
                      </c:pt>
                      <c:pt idx="315">
                        <c:v>2358.2680711988341</c:v>
                      </c:pt>
                      <c:pt idx="316">
                        <c:v>2359.7422192275553</c:v>
                      </c:pt>
                      <c:pt idx="317">
                        <c:v>2359.750659409016</c:v>
                      </c:pt>
                      <c:pt idx="318">
                        <c:v>2362.1522192275552</c:v>
                      </c:pt>
                      <c:pt idx="319">
                        <c:v>2362.1606594090163</c:v>
                      </c:pt>
                      <c:pt idx="320">
                        <c:v>2362.873631017374</c:v>
                      </c:pt>
                      <c:pt idx="321">
                        <c:v>2362.8820711988337</c:v>
                      </c:pt>
                      <c:pt idx="322">
                        <c:v>2366.7662192275552</c:v>
                      </c:pt>
                      <c:pt idx="323">
                        <c:v>2366.7746594090163</c:v>
                      </c:pt>
                      <c:pt idx="324">
                        <c:v>2366.0592128703929</c:v>
                      </c:pt>
                      <c:pt idx="325">
                        <c:v>2366.0676530518531</c:v>
                      </c:pt>
                      <c:pt idx="326">
                        <c:v>2368.4510128703928</c:v>
                      </c:pt>
                      <c:pt idx="327">
                        <c:v>2368.459453051853</c:v>
                      </c:pt>
                      <c:pt idx="328">
                        <c:v>2371.8158010805751</c:v>
                      </c:pt>
                      <c:pt idx="329">
                        <c:v>2371.8242412620343</c:v>
                      </c:pt>
                      <c:pt idx="330">
                        <c:v>2372.3436010805749</c:v>
                      </c:pt>
                      <c:pt idx="331">
                        <c:v>2372.3520412620346</c:v>
                      </c:pt>
                      <c:pt idx="332">
                        <c:v>2372.9112128703928</c:v>
                      </c:pt>
                      <c:pt idx="333">
                        <c:v>2372.9196530518534</c:v>
                      </c:pt>
                      <c:pt idx="334">
                        <c:v>2376.8038010805749</c:v>
                      </c:pt>
                      <c:pt idx="335">
                        <c:v>2376.8122412620346</c:v>
                      </c:pt>
                      <c:pt idx="336">
                        <c:v>2389.734745436308</c:v>
                      </c:pt>
                      <c:pt idx="337">
                        <c:v>2389.7431856177677</c:v>
                      </c:pt>
                      <c:pt idx="338">
                        <c:v>2392.1629454363078</c:v>
                      </c:pt>
                      <c:pt idx="339">
                        <c:v>2392.171385617768</c:v>
                      </c:pt>
                      <c:pt idx="340">
                        <c:v>2393.6273336464897</c:v>
                      </c:pt>
                      <c:pt idx="341">
                        <c:v>2393.6357738279494</c:v>
                      </c:pt>
                      <c:pt idx="342">
                        <c:v>2396.0555336464895</c:v>
                      </c:pt>
                      <c:pt idx="343">
                        <c:v>2396.0639738279497</c:v>
                      </c:pt>
                      <c:pt idx="344">
                        <c:v>2396.9307454363079</c:v>
                      </c:pt>
                      <c:pt idx="345">
                        <c:v>2396.9391856177676</c:v>
                      </c:pt>
                      <c:pt idx="346">
                        <c:v>2400.8233336464896</c:v>
                      </c:pt>
                      <c:pt idx="347">
                        <c:v>2400.8317738279497</c:v>
                      </c:pt>
                      <c:pt idx="348">
                        <c:v>2404.916914904738</c:v>
                      </c:pt>
                      <c:pt idx="349">
                        <c:v>2404.9253550861977</c:v>
                      </c:pt>
                      <c:pt idx="350">
                        <c:v>2406.1790193712641</c:v>
                      </c:pt>
                      <c:pt idx="351">
                        <c:v>2406.1874595527242</c:v>
                      </c:pt>
                      <c:pt idx="352">
                        <c:v>2407.3269149047378</c:v>
                      </c:pt>
                      <c:pt idx="353">
                        <c:v>2407.335355086198</c:v>
                      </c:pt>
                      <c:pt idx="354">
                        <c:v>2407.8263953595565</c:v>
                      </c:pt>
                      <c:pt idx="355">
                        <c:v>2407.8348355410167</c:v>
                      </c:pt>
                      <c:pt idx="356">
                        <c:v>2408.6072193712639</c:v>
                      </c:pt>
                      <c:pt idx="357">
                        <c:v>2408.6156595527245</c:v>
                      </c:pt>
                      <c:pt idx="358">
                        <c:v>2408.8095031149192</c:v>
                      </c:pt>
                      <c:pt idx="359">
                        <c:v>2408.8179432963798</c:v>
                      </c:pt>
                      <c:pt idx="360">
                        <c:v>2410.2363953595568</c:v>
                      </c:pt>
                      <c:pt idx="361">
                        <c:v>2410.2448355410165</c:v>
                      </c:pt>
                      <c:pt idx="362">
                        <c:v>2411.219503114919</c:v>
                      </c:pt>
                      <c:pt idx="363">
                        <c:v>2411.2279432963796</c:v>
                      </c:pt>
                      <c:pt idx="364">
                        <c:v>2411.9409149047378</c:v>
                      </c:pt>
                      <c:pt idx="365">
                        <c:v>2411.949355086198</c:v>
                      </c:pt>
                      <c:pt idx="366">
                        <c:v>2411.9356075814458</c:v>
                      </c:pt>
                      <c:pt idx="367">
                        <c:v>2411.9440477629059</c:v>
                      </c:pt>
                      <c:pt idx="368">
                        <c:v>2412.4998075814456</c:v>
                      </c:pt>
                      <c:pt idx="369">
                        <c:v>2412.5082477629062</c:v>
                      </c:pt>
                      <c:pt idx="370">
                        <c:v>2413.375019371264</c:v>
                      </c:pt>
                      <c:pt idx="371">
                        <c:v>2413.3834595527242</c:v>
                      </c:pt>
                      <c:pt idx="372">
                        <c:v>2413.5829835697382</c:v>
                      </c:pt>
                      <c:pt idx="373">
                        <c:v>2413.5914237511984</c:v>
                      </c:pt>
                      <c:pt idx="374">
                        <c:v>2414.1289835697385</c:v>
                      </c:pt>
                      <c:pt idx="375">
                        <c:v>2414.1374237511982</c:v>
                      </c:pt>
                      <c:pt idx="376">
                        <c:v>2414.5106883575672</c:v>
                      </c:pt>
                      <c:pt idx="377">
                        <c:v>2414.519128539027</c:v>
                      </c:pt>
                      <c:pt idx="378">
                        <c:v>2414.8503953595568</c:v>
                      </c:pt>
                      <c:pt idx="379">
                        <c:v>2414.8588355410166</c:v>
                      </c:pt>
                      <c:pt idx="380">
                        <c:v>2415.833503114919</c:v>
                      </c:pt>
                      <c:pt idx="381">
                        <c:v>2415.8419432963797</c:v>
                      </c:pt>
                      <c:pt idx="382">
                        <c:v>2416.9388883575675</c:v>
                      </c:pt>
                      <c:pt idx="383">
                        <c:v>2416.9473285390268</c:v>
                      </c:pt>
                      <c:pt idx="384">
                        <c:v>2417.2676075814456</c:v>
                      </c:pt>
                      <c:pt idx="385">
                        <c:v>2417.2760477629063</c:v>
                      </c:pt>
                      <c:pt idx="386">
                        <c:v>2418.7429835697385</c:v>
                      </c:pt>
                      <c:pt idx="387">
                        <c:v>2418.7514237511982</c:v>
                      </c:pt>
                      <c:pt idx="388">
                        <c:v>2420.2672765677485</c:v>
                      </c:pt>
                      <c:pt idx="389">
                        <c:v>2420.2757167492091</c:v>
                      </c:pt>
                      <c:pt idx="390">
                        <c:v>2420.8314765677487</c:v>
                      </c:pt>
                      <c:pt idx="391">
                        <c:v>2420.8399167492089</c:v>
                      </c:pt>
                      <c:pt idx="392">
                        <c:v>2421.7066883575671</c:v>
                      </c:pt>
                      <c:pt idx="393">
                        <c:v>2421.7151285390269</c:v>
                      </c:pt>
                      <c:pt idx="394">
                        <c:v>2425.5992765677483</c:v>
                      </c:pt>
                      <c:pt idx="395">
                        <c:v>2425.607716749209</c:v>
                      </c:pt>
                      <c:pt idx="396">
                        <c:v>2426.1346692945126</c:v>
                      </c:pt>
                      <c:pt idx="397">
                        <c:v>2426.1431094759723</c:v>
                      </c:pt>
                      <c:pt idx="398">
                        <c:v>2426.6806692945129</c:v>
                      </c:pt>
                      <c:pt idx="399">
                        <c:v>2426.6891094759721</c:v>
                      </c:pt>
                      <c:pt idx="400">
                        <c:v>2430.0272575046947</c:v>
                      </c:pt>
                      <c:pt idx="401">
                        <c:v>2430.0356976861544</c:v>
                      </c:pt>
                      <c:pt idx="402">
                        <c:v>2430.573257504695</c:v>
                      </c:pt>
                      <c:pt idx="403">
                        <c:v>2430.5816976861543</c:v>
                      </c:pt>
                      <c:pt idx="404">
                        <c:v>2431.2946692945129</c:v>
                      </c:pt>
                      <c:pt idx="405">
                        <c:v>2431.3031094759722</c:v>
                      </c:pt>
                      <c:pt idx="406">
                        <c:v>2432.8189622925238</c:v>
                      </c:pt>
                      <c:pt idx="407">
                        <c:v>2432.827402473984</c:v>
                      </c:pt>
                      <c:pt idx="408">
                        <c:v>2433.383162292524</c:v>
                      </c:pt>
                      <c:pt idx="409">
                        <c:v>2433.3916024739838</c:v>
                      </c:pt>
                      <c:pt idx="410">
                        <c:v>2435.187257504695</c:v>
                      </c:pt>
                      <c:pt idx="411">
                        <c:v>2435.1956976861543</c:v>
                      </c:pt>
                      <c:pt idx="412">
                        <c:v>2436.711550502705</c:v>
                      </c:pt>
                      <c:pt idx="413">
                        <c:v>2436.7199906841656</c:v>
                      </c:pt>
                      <c:pt idx="414">
                        <c:v>2436.7257961276614</c:v>
                      </c:pt>
                      <c:pt idx="415">
                        <c:v>2436.734236309122</c:v>
                      </c:pt>
                      <c:pt idx="416">
                        <c:v>2437.2757505027053</c:v>
                      </c:pt>
                      <c:pt idx="417">
                        <c:v>2437.2841906841654</c:v>
                      </c:pt>
                      <c:pt idx="418">
                        <c:v>2437.2717961276612</c:v>
                      </c:pt>
                      <c:pt idx="419">
                        <c:v>2437.2802363091223</c:v>
                      </c:pt>
                      <c:pt idx="420">
                        <c:v>2438.1509622925237</c:v>
                      </c:pt>
                      <c:pt idx="421">
                        <c:v>2438.1594024739838</c:v>
                      </c:pt>
                      <c:pt idx="422">
                        <c:v>2442.0435505027049</c:v>
                      </c:pt>
                      <c:pt idx="423">
                        <c:v>2442.0519906841655</c:v>
                      </c:pt>
                      <c:pt idx="424">
                        <c:v>2441.8857961276613</c:v>
                      </c:pt>
                      <c:pt idx="425">
                        <c:v>2441.8942363091219</c:v>
                      </c:pt>
                      <c:pt idx="426">
                        <c:v>2442.4823843378426</c:v>
                      </c:pt>
                      <c:pt idx="427">
                        <c:v>2442.4908245193033</c:v>
                      </c:pt>
                      <c:pt idx="428">
                        <c:v>2444.9105843378425</c:v>
                      </c:pt>
                      <c:pt idx="429">
                        <c:v>2444.9190245193035</c:v>
                      </c:pt>
                      <c:pt idx="430">
                        <c:v>2449.6783843378425</c:v>
                      </c:pt>
                      <c:pt idx="431">
                        <c:v>2449.6868245193032</c:v>
                      </c:pt>
                      <c:pt idx="432">
                        <c:v>2455.0340700626175</c:v>
                      </c:pt>
                      <c:pt idx="433">
                        <c:v>2455.0425102440772</c:v>
                      </c:pt>
                      <c:pt idx="434">
                        <c:v>2455.2463032586279</c:v>
                      </c:pt>
                      <c:pt idx="435">
                        <c:v>2455.2547434400876</c:v>
                      </c:pt>
                      <c:pt idx="436">
                        <c:v>2457.4622700626173</c:v>
                      </c:pt>
                      <c:pt idx="437">
                        <c:v>2457.4707102440771</c:v>
                      </c:pt>
                      <c:pt idx="438">
                        <c:v>2457.6745032586277</c:v>
                      </c:pt>
                      <c:pt idx="439">
                        <c:v>2457.6829434400879</c:v>
                      </c:pt>
                      <c:pt idx="440">
                        <c:v>2458.9266582727992</c:v>
                      </c:pt>
                      <c:pt idx="441">
                        <c:v>2458.9350984542589</c:v>
                      </c:pt>
                      <c:pt idx="442">
                        <c:v>2461.00289146881</c:v>
                      </c:pt>
                      <c:pt idx="443">
                        <c:v>2461.0113316502698</c:v>
                      </c:pt>
                      <c:pt idx="444">
                        <c:v>2461.354858272799</c:v>
                      </c:pt>
                      <c:pt idx="445">
                        <c:v>2461.3632984542587</c:v>
                      </c:pt>
                      <c:pt idx="446">
                        <c:v>2461.5670914688103</c:v>
                      </c:pt>
                      <c:pt idx="447">
                        <c:v>2461.57553165027</c:v>
                      </c:pt>
                      <c:pt idx="448">
                        <c:v>2462.2300700626174</c:v>
                      </c:pt>
                      <c:pt idx="449">
                        <c:v>2462.2385102440771</c:v>
                      </c:pt>
                      <c:pt idx="450">
                        <c:v>2462.4423032586278</c:v>
                      </c:pt>
                      <c:pt idx="451">
                        <c:v>2462.450743440088</c:v>
                      </c:pt>
                      <c:pt idx="452">
                        <c:v>2466.1226582727991</c:v>
                      </c:pt>
                      <c:pt idx="453">
                        <c:v>2466.1310984542588</c:v>
                      </c:pt>
                      <c:pt idx="454">
                        <c:v>2466.3348914688099</c:v>
                      </c:pt>
                      <c:pt idx="455">
                        <c:v>2466.3433316502701</c:v>
                      </c:pt>
                      <c:pt idx="456">
                        <c:v>2473.7194981620059</c:v>
                      </c:pt>
                      <c:pt idx="457">
                        <c:v>2473.7279383434661</c:v>
                      </c:pt>
                      <c:pt idx="458">
                        <c:v>2476.1476981620058</c:v>
                      </c:pt>
                      <c:pt idx="459">
                        <c:v>2476.1561383434664</c:v>
                      </c:pt>
                      <c:pt idx="460">
                        <c:v>2479.4760863721881</c:v>
                      </c:pt>
                      <c:pt idx="461">
                        <c:v>2479.4845265536478</c:v>
                      </c:pt>
                      <c:pt idx="462">
                        <c:v>2480.0402863721879</c:v>
                      </c:pt>
                      <c:pt idx="463">
                        <c:v>2480.0487265536481</c:v>
                      </c:pt>
                      <c:pt idx="464">
                        <c:v>2480.9154981620059</c:v>
                      </c:pt>
                      <c:pt idx="465">
                        <c:v>2480.9239383434665</c:v>
                      </c:pt>
                      <c:pt idx="466">
                        <c:v>2481.8862461798876</c:v>
                      </c:pt>
                      <c:pt idx="467">
                        <c:v>2481.8946863613473</c:v>
                      </c:pt>
                      <c:pt idx="468">
                        <c:v>2482.4504461798879</c:v>
                      </c:pt>
                      <c:pt idx="469">
                        <c:v>2482.4588863613471</c:v>
                      </c:pt>
                      <c:pt idx="470">
                        <c:v>2484.808086372188</c:v>
                      </c:pt>
                      <c:pt idx="471">
                        <c:v>2484.8165265536481</c:v>
                      </c:pt>
                      <c:pt idx="472">
                        <c:v>2485.7788343900693</c:v>
                      </c:pt>
                      <c:pt idx="473">
                        <c:v>2485.787274571529</c:v>
                      </c:pt>
                      <c:pt idx="474">
                        <c:v>2486.3430343900695</c:v>
                      </c:pt>
                      <c:pt idx="475">
                        <c:v>2486.3514745715288</c:v>
                      </c:pt>
                      <c:pt idx="476">
                        <c:v>2487.218246179888</c:v>
                      </c:pt>
                      <c:pt idx="477">
                        <c:v>2487.2266863613472</c:v>
                      </c:pt>
                      <c:pt idx="478">
                        <c:v>2491.1108343900696</c:v>
                      </c:pt>
                      <c:pt idx="479">
                        <c:v>2491.1192745715289</c:v>
                      </c:pt>
                      <c:pt idx="480">
                        <c:v>2492.0277720969621</c:v>
                      </c:pt>
                      <c:pt idx="481">
                        <c:v>2492.0362122784222</c:v>
                      </c:pt>
                      <c:pt idx="482">
                        <c:v>2492.5919720969619</c:v>
                      </c:pt>
                      <c:pt idx="483">
                        <c:v>2492.6004122784225</c:v>
                      </c:pt>
                      <c:pt idx="484">
                        <c:v>2495.9203603071442</c:v>
                      </c:pt>
                      <c:pt idx="485">
                        <c:v>2495.9288004886039</c:v>
                      </c:pt>
                      <c:pt idx="486">
                        <c:v>2496.484560307144</c:v>
                      </c:pt>
                      <c:pt idx="487">
                        <c:v>2496.4930004886041</c:v>
                      </c:pt>
                      <c:pt idx="488">
                        <c:v>2497.3597720969619</c:v>
                      </c:pt>
                      <c:pt idx="489">
                        <c:v>2497.3682122784226</c:v>
                      </c:pt>
                      <c:pt idx="490">
                        <c:v>2501.252360307144</c:v>
                      </c:pt>
                      <c:pt idx="491">
                        <c:v>2501.2608004886042</c:v>
                      </c:pt>
                      <c:pt idx="492">
                        <c:v>2525.9128865158959</c:v>
                      </c:pt>
                      <c:pt idx="493">
                        <c:v>2525.9213266973561</c:v>
                      </c:pt>
                      <c:pt idx="494">
                        <c:v>2526.4952865158957</c:v>
                      </c:pt>
                      <c:pt idx="495">
                        <c:v>2526.5037266973563</c:v>
                      </c:pt>
                      <c:pt idx="496">
                        <c:v>2529.805474726078</c:v>
                      </c:pt>
                      <c:pt idx="497">
                        <c:v>2529.8139149075378</c:v>
                      </c:pt>
                      <c:pt idx="498">
                        <c:v>2530.3878747260778</c:v>
                      </c:pt>
                      <c:pt idx="499">
                        <c:v>2530.396314907538</c:v>
                      </c:pt>
                      <c:pt idx="500">
                        <c:v>2531.4168865158958</c:v>
                      </c:pt>
                      <c:pt idx="501">
                        <c:v>2531.425326697356</c:v>
                      </c:pt>
                      <c:pt idx="502">
                        <c:v>2535.309474726078</c:v>
                      </c:pt>
                      <c:pt idx="503">
                        <c:v>2535.3179149075381</c:v>
                      </c:pt>
                      <c:pt idx="504">
                        <c:v>2542.3571604508534</c:v>
                      </c:pt>
                      <c:pt idx="505">
                        <c:v>2544.2296006323127</c:v>
                      </c:pt>
                      <c:pt idx="506">
                        <c:v>2546.6857604508532</c:v>
                      </c:pt>
                      <c:pt idx="507">
                        <c:v>2546.6942006323129</c:v>
                      </c:pt>
                      <c:pt idx="508">
                        <c:v>2548.1137486610342</c:v>
                      </c:pt>
                      <c:pt idx="509">
                        <c:v>2548.1221888424943</c:v>
                      </c:pt>
                      <c:pt idx="510">
                        <c:v>2550.5783486610339</c:v>
                      </c:pt>
                      <c:pt idx="511">
                        <c:v>2550.5867888424946</c:v>
                      </c:pt>
                      <c:pt idx="512">
                        <c:v>2550.6888294371552</c:v>
                      </c:pt>
                      <c:pt idx="513">
                        <c:v>2550.6972696186162</c:v>
                      </c:pt>
                      <c:pt idx="514">
                        <c:v>2551.7611604508534</c:v>
                      </c:pt>
                      <c:pt idx="515">
                        <c:v>2551.7696006323126</c:v>
                      </c:pt>
                      <c:pt idx="516">
                        <c:v>2551.2712294371554</c:v>
                      </c:pt>
                      <c:pt idx="517">
                        <c:v>2551.279669618616</c:v>
                      </c:pt>
                      <c:pt idx="518">
                        <c:v>2555.6537486610341</c:v>
                      </c:pt>
                      <c:pt idx="519">
                        <c:v>2555.6621888424943</c:v>
                      </c:pt>
                      <c:pt idx="520">
                        <c:v>2556.1928294371551</c:v>
                      </c:pt>
                      <c:pt idx="521">
                        <c:v>2556.2012696186162</c:v>
                      </c:pt>
                      <c:pt idx="522">
                        <c:v>2556.4454176473378</c:v>
                      </c:pt>
                      <c:pt idx="523">
                        <c:v>2556.453857828797</c:v>
                      </c:pt>
                      <c:pt idx="524">
                        <c:v>2558.910017647338</c:v>
                      </c:pt>
                      <c:pt idx="525">
                        <c:v>2558.9184578287968</c:v>
                      </c:pt>
                      <c:pt idx="526">
                        <c:v>2563.9854176473377</c:v>
                      </c:pt>
                      <c:pt idx="527">
                        <c:v>2563.993857828797</c:v>
                      </c:pt>
                      <c:pt idx="528">
                        <c:v>2568.9971033721113</c:v>
                      </c:pt>
                      <c:pt idx="529">
                        <c:v>2569.0055435535714</c:v>
                      </c:pt>
                      <c:pt idx="530">
                        <c:v>2571.4617033721115</c:v>
                      </c:pt>
                      <c:pt idx="531">
                        <c:v>2571.4701435535712</c:v>
                      </c:pt>
                      <c:pt idx="532">
                        <c:v>2572.8896915822938</c:v>
                      </c:pt>
                      <c:pt idx="533">
                        <c:v>2572.8981317637536</c:v>
                      </c:pt>
                      <c:pt idx="534">
                        <c:v>2575.3542915822941</c:v>
                      </c:pt>
                      <c:pt idx="535">
                        <c:v>2575.3627317637533</c:v>
                      </c:pt>
                      <c:pt idx="536">
                        <c:v>2576.5371033721112</c:v>
                      </c:pt>
                      <c:pt idx="537">
                        <c:v>2576.5455435535714</c:v>
                      </c:pt>
                      <c:pt idx="538">
                        <c:v>2580.4296915822938</c:v>
                      </c:pt>
                      <c:pt idx="539">
                        <c:v>2580.4381317637535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50D-43B3-98DC-BF142A36CE7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19551.0500637363</c:v>
                      </c:pt>
                      <c:pt idx="1">
                        <c:v>19551.129548436023</c:v>
                      </c:pt>
                      <c:pt idx="2">
                        <c:v>19551.0500637363</c:v>
                      </c:pt>
                      <c:pt idx="3">
                        <c:v>19551.129548436023</c:v>
                      </c:pt>
                      <c:pt idx="4">
                        <c:v>19598.01579551899</c:v>
                      </c:pt>
                      <c:pt idx="5">
                        <c:v>19598.095280218713</c:v>
                      </c:pt>
                      <c:pt idx="6">
                        <c:v>19551.0500637363</c:v>
                      </c:pt>
                      <c:pt idx="7">
                        <c:v>19551.129548436023</c:v>
                      </c:pt>
                      <c:pt idx="8">
                        <c:v>19598.01579551899</c:v>
                      </c:pt>
                      <c:pt idx="9">
                        <c:v>19598.095280218713</c:v>
                      </c:pt>
                      <c:pt idx="10">
                        <c:v>19598.01579551899</c:v>
                      </c:pt>
                      <c:pt idx="11">
                        <c:v>19598.095280218713</c:v>
                      </c:pt>
                      <c:pt idx="12">
                        <c:v>19817.247614791748</c:v>
                      </c:pt>
                      <c:pt idx="13">
                        <c:v>19817.327099491464</c:v>
                      </c:pt>
                      <c:pt idx="14">
                        <c:v>19817.247614791748</c:v>
                      </c:pt>
                      <c:pt idx="15">
                        <c:v>19817.327099491464</c:v>
                      </c:pt>
                      <c:pt idx="16">
                        <c:v>19864.21334657443</c:v>
                      </c:pt>
                      <c:pt idx="17">
                        <c:v>19864.29283127415</c:v>
                      </c:pt>
                      <c:pt idx="18">
                        <c:v>19817.247614791748</c:v>
                      </c:pt>
                      <c:pt idx="19">
                        <c:v>19817.327099491464</c:v>
                      </c:pt>
                      <c:pt idx="20">
                        <c:v>19864.21334657443</c:v>
                      </c:pt>
                      <c:pt idx="21">
                        <c:v>19864.29283127415</c:v>
                      </c:pt>
                      <c:pt idx="22">
                        <c:v>19864.21334657443</c:v>
                      </c:pt>
                      <c:pt idx="23">
                        <c:v>19864.29283127415</c:v>
                      </c:pt>
                      <c:pt idx="24">
                        <c:v>20168.635216017381</c:v>
                      </c:pt>
                      <c:pt idx="25">
                        <c:v>20168.714700717101</c:v>
                      </c:pt>
                      <c:pt idx="26">
                        <c:v>20168.635216017381</c:v>
                      </c:pt>
                      <c:pt idx="27">
                        <c:v>20168.714700717101</c:v>
                      </c:pt>
                      <c:pt idx="28">
                        <c:v>20199.62838109328</c:v>
                      </c:pt>
                      <c:pt idx="29">
                        <c:v>20199.707865793003</c:v>
                      </c:pt>
                      <c:pt idx="30">
                        <c:v>20199.62838109328</c:v>
                      </c:pt>
                      <c:pt idx="31">
                        <c:v>20199.707865793003</c:v>
                      </c:pt>
                      <c:pt idx="32">
                        <c:v>20215.600947800071</c:v>
                      </c:pt>
                      <c:pt idx="33">
                        <c:v>20215.680432499787</c:v>
                      </c:pt>
                      <c:pt idx="34">
                        <c:v>20168.635216017381</c:v>
                      </c:pt>
                      <c:pt idx="35">
                        <c:v>20168.714700717101</c:v>
                      </c:pt>
                      <c:pt idx="36">
                        <c:v>20215.600947800071</c:v>
                      </c:pt>
                      <c:pt idx="37">
                        <c:v>20215.680432499787</c:v>
                      </c:pt>
                      <c:pt idx="38">
                        <c:v>20199.62838109328</c:v>
                      </c:pt>
                      <c:pt idx="39">
                        <c:v>20199.707865793003</c:v>
                      </c:pt>
                      <c:pt idx="40">
                        <c:v>20215.600947800071</c:v>
                      </c:pt>
                      <c:pt idx="41">
                        <c:v>20215.680432499787</c:v>
                      </c:pt>
                      <c:pt idx="42">
                        <c:v>20246.594112875973</c:v>
                      </c:pt>
                      <c:pt idx="43">
                        <c:v>20246.673597575689</c:v>
                      </c:pt>
                      <c:pt idx="44">
                        <c:v>20246.594112875973</c:v>
                      </c:pt>
                      <c:pt idx="45">
                        <c:v>20246.673597575689</c:v>
                      </c:pt>
                      <c:pt idx="46">
                        <c:v>20246.594112875973</c:v>
                      </c:pt>
                      <c:pt idx="47">
                        <c:v>20246.673597575689</c:v>
                      </c:pt>
                      <c:pt idx="48">
                        <c:v>20364.067921404861</c:v>
                      </c:pt>
                      <c:pt idx="49">
                        <c:v>20364.147406104581</c:v>
                      </c:pt>
                      <c:pt idx="50">
                        <c:v>20364.067921404861</c:v>
                      </c:pt>
                      <c:pt idx="51">
                        <c:v>20364.147406104581</c:v>
                      </c:pt>
                      <c:pt idx="52">
                        <c:v>20411.033653187562</c:v>
                      </c:pt>
                      <c:pt idx="53">
                        <c:v>20411.113137887274</c:v>
                      </c:pt>
                      <c:pt idx="54">
                        <c:v>20364.067921404861</c:v>
                      </c:pt>
                      <c:pt idx="55">
                        <c:v>20364.147406104581</c:v>
                      </c:pt>
                      <c:pt idx="56">
                        <c:v>20411.033653187562</c:v>
                      </c:pt>
                      <c:pt idx="57">
                        <c:v>20411.113137887274</c:v>
                      </c:pt>
                      <c:pt idx="58">
                        <c:v>20411.033653187562</c:v>
                      </c:pt>
                      <c:pt idx="59">
                        <c:v>20411.113137887274</c:v>
                      </c:pt>
                      <c:pt idx="60">
                        <c:v>20465.825932148728</c:v>
                      </c:pt>
                      <c:pt idx="61">
                        <c:v>20465.905416848447</c:v>
                      </c:pt>
                      <c:pt idx="62">
                        <c:v>20465.825932148728</c:v>
                      </c:pt>
                      <c:pt idx="63">
                        <c:v>20465.905416848447</c:v>
                      </c:pt>
                      <c:pt idx="64">
                        <c:v>20512.791663931424</c:v>
                      </c:pt>
                      <c:pt idx="65">
                        <c:v>20512.871148631133</c:v>
                      </c:pt>
                      <c:pt idx="66">
                        <c:v>20465.825932148728</c:v>
                      </c:pt>
                      <c:pt idx="67">
                        <c:v>20465.905416848447</c:v>
                      </c:pt>
                      <c:pt idx="68">
                        <c:v>20512.791663931424</c:v>
                      </c:pt>
                      <c:pt idx="69">
                        <c:v>20512.871148631133</c:v>
                      </c:pt>
                      <c:pt idx="70">
                        <c:v>20512.791663931424</c:v>
                      </c:pt>
                      <c:pt idx="71">
                        <c:v>20512.871148631133</c:v>
                      </c:pt>
                      <c:pt idx="72">
                        <c:v>20630.265472460309</c:v>
                      </c:pt>
                      <c:pt idx="73">
                        <c:v>20630.344957160029</c:v>
                      </c:pt>
                      <c:pt idx="74">
                        <c:v>20635.090635734487</c:v>
                      </c:pt>
                      <c:pt idx="75">
                        <c:v>20635.170120434206</c:v>
                      </c:pt>
                      <c:pt idx="76">
                        <c:v>20630.265472460309</c:v>
                      </c:pt>
                      <c:pt idx="77">
                        <c:v>20630.344957160029</c:v>
                      </c:pt>
                      <c:pt idx="78">
                        <c:v>20635.090635734487</c:v>
                      </c:pt>
                      <c:pt idx="79">
                        <c:v>20635.170120434206</c:v>
                      </c:pt>
                      <c:pt idx="80">
                        <c:v>20677.231204242999</c:v>
                      </c:pt>
                      <c:pt idx="81">
                        <c:v>20677.310688942718</c:v>
                      </c:pt>
                      <c:pt idx="82">
                        <c:v>20630.265472460309</c:v>
                      </c:pt>
                      <c:pt idx="83">
                        <c:v>20630.344957160029</c:v>
                      </c:pt>
                      <c:pt idx="84">
                        <c:v>20677.231204242999</c:v>
                      </c:pt>
                      <c:pt idx="85">
                        <c:v>20677.310688942718</c:v>
                      </c:pt>
                      <c:pt idx="86">
                        <c:v>20635.090635734487</c:v>
                      </c:pt>
                      <c:pt idx="87">
                        <c:v>20635.170120434206</c:v>
                      </c:pt>
                      <c:pt idx="88">
                        <c:v>20682.056367517176</c:v>
                      </c:pt>
                      <c:pt idx="89">
                        <c:v>20682.135852216892</c:v>
                      </c:pt>
                      <c:pt idx="90">
                        <c:v>20682.056367517176</c:v>
                      </c:pt>
                      <c:pt idx="91">
                        <c:v>20682.135852216892</c:v>
                      </c:pt>
                      <c:pt idx="92">
                        <c:v>20677.231204242999</c:v>
                      </c:pt>
                      <c:pt idx="93">
                        <c:v>20677.310688942718</c:v>
                      </c:pt>
                      <c:pt idx="94">
                        <c:v>20682.056367517176</c:v>
                      </c:pt>
                      <c:pt idx="95">
                        <c:v>20682.135852216892</c:v>
                      </c:pt>
                      <c:pt idx="96">
                        <c:v>20817.213533374368</c:v>
                      </c:pt>
                      <c:pt idx="97">
                        <c:v>20817.293018074088</c:v>
                      </c:pt>
                      <c:pt idx="98">
                        <c:v>20817.213533374368</c:v>
                      </c:pt>
                      <c:pt idx="99">
                        <c:v>20817.293018074088</c:v>
                      </c:pt>
                      <c:pt idx="100">
                        <c:v>20817.213533374368</c:v>
                      </c:pt>
                      <c:pt idx="101">
                        <c:v>20817.293018074088</c:v>
                      </c:pt>
                      <c:pt idx="102">
                        <c:v>20864.179265157061</c:v>
                      </c:pt>
                      <c:pt idx="103">
                        <c:v>20864.258749856781</c:v>
                      </c:pt>
                      <c:pt idx="104">
                        <c:v>20864.179265157061</c:v>
                      </c:pt>
                      <c:pt idx="105">
                        <c:v>20864.258749856781</c:v>
                      </c:pt>
                      <c:pt idx="106">
                        <c:v>20879.850788743035</c:v>
                      </c:pt>
                      <c:pt idx="107">
                        <c:v>20879.930273442758</c:v>
                      </c:pt>
                      <c:pt idx="108">
                        <c:v>20921.980093045044</c:v>
                      </c:pt>
                      <c:pt idx="109">
                        <c:v>20922.059577744756</c:v>
                      </c:pt>
                      <c:pt idx="110">
                        <c:v>20879.850788743035</c:v>
                      </c:pt>
                      <c:pt idx="111">
                        <c:v>20879.930273442758</c:v>
                      </c:pt>
                      <c:pt idx="112">
                        <c:v>20921.980093045044</c:v>
                      </c:pt>
                      <c:pt idx="113">
                        <c:v>20922.059577744756</c:v>
                      </c:pt>
                      <c:pt idx="114">
                        <c:v>20864.179265157061</c:v>
                      </c:pt>
                      <c:pt idx="115">
                        <c:v>20864.258749856781</c:v>
                      </c:pt>
                      <c:pt idx="116">
                        <c:v>20926.816520525736</c:v>
                      </c:pt>
                      <c:pt idx="117">
                        <c:v>20926.896005225448</c:v>
                      </c:pt>
                      <c:pt idx="118">
                        <c:v>20968.945824827733</c:v>
                      </c:pt>
                      <c:pt idx="119">
                        <c:v>20969.025309527453</c:v>
                      </c:pt>
                      <c:pt idx="120">
                        <c:v>20926.816520525736</c:v>
                      </c:pt>
                      <c:pt idx="121">
                        <c:v>20926.896005225448</c:v>
                      </c:pt>
                      <c:pt idx="122">
                        <c:v>20879.850788743035</c:v>
                      </c:pt>
                      <c:pt idx="123">
                        <c:v>20879.930273442758</c:v>
                      </c:pt>
                      <c:pt idx="124">
                        <c:v>20921.980093045044</c:v>
                      </c:pt>
                      <c:pt idx="125">
                        <c:v>20922.059577744756</c:v>
                      </c:pt>
                      <c:pt idx="126">
                        <c:v>20968.945824827733</c:v>
                      </c:pt>
                      <c:pt idx="127">
                        <c:v>20969.025309527453</c:v>
                      </c:pt>
                      <c:pt idx="128">
                        <c:v>20926.816520525736</c:v>
                      </c:pt>
                      <c:pt idx="129">
                        <c:v>20926.896005225448</c:v>
                      </c:pt>
                      <c:pt idx="130">
                        <c:v>20981.653073685949</c:v>
                      </c:pt>
                      <c:pt idx="131">
                        <c:v>20981.732558385665</c:v>
                      </c:pt>
                      <c:pt idx="132">
                        <c:v>20968.945824827733</c:v>
                      </c:pt>
                      <c:pt idx="133">
                        <c:v>20969.025309527453</c:v>
                      </c:pt>
                      <c:pt idx="134">
                        <c:v>20981.653073685949</c:v>
                      </c:pt>
                      <c:pt idx="135">
                        <c:v>20981.732558385665</c:v>
                      </c:pt>
                      <c:pt idx="136">
                        <c:v>21028.618805468635</c:v>
                      </c:pt>
                      <c:pt idx="137">
                        <c:v>21028.698290168351</c:v>
                      </c:pt>
                      <c:pt idx="138">
                        <c:v>21028.618805468635</c:v>
                      </c:pt>
                      <c:pt idx="139">
                        <c:v>21028.698290168351</c:v>
                      </c:pt>
                      <c:pt idx="140">
                        <c:v>20981.653073685949</c:v>
                      </c:pt>
                      <c:pt idx="141">
                        <c:v>20981.732558385665</c:v>
                      </c:pt>
                      <c:pt idx="142">
                        <c:v>21028.618805468635</c:v>
                      </c:pt>
                      <c:pt idx="143">
                        <c:v>21028.698290168351</c:v>
                      </c:pt>
                      <c:pt idx="144">
                        <c:v>21188.17764410048</c:v>
                      </c:pt>
                      <c:pt idx="145">
                        <c:v>21188.257128800204</c:v>
                      </c:pt>
                      <c:pt idx="146">
                        <c:v>21188.17764410048</c:v>
                      </c:pt>
                      <c:pt idx="147">
                        <c:v>21188.257128800204</c:v>
                      </c:pt>
                      <c:pt idx="148">
                        <c:v>21188.17764410048</c:v>
                      </c:pt>
                      <c:pt idx="149">
                        <c:v>21188.257128800204</c:v>
                      </c:pt>
                      <c:pt idx="150">
                        <c:v>21235.143375883174</c:v>
                      </c:pt>
                      <c:pt idx="151">
                        <c:v>21235.22286058289</c:v>
                      </c:pt>
                      <c:pt idx="152">
                        <c:v>21235.143375883174</c:v>
                      </c:pt>
                      <c:pt idx="153">
                        <c:v>21235.22286058289</c:v>
                      </c:pt>
                      <c:pt idx="154">
                        <c:v>21235.143375883174</c:v>
                      </c:pt>
                      <c:pt idx="155">
                        <c:v>21235.22286058289</c:v>
                      </c:pt>
                      <c:pt idx="156">
                        <c:v>21283.668953091474</c:v>
                      </c:pt>
                      <c:pt idx="157">
                        <c:v>21283.74843779119</c:v>
                      </c:pt>
                      <c:pt idx="158">
                        <c:v>21283.668953091474</c:v>
                      </c:pt>
                      <c:pt idx="159">
                        <c:v>21283.74843779119</c:v>
                      </c:pt>
                      <c:pt idx="160">
                        <c:v>21330.634684874163</c:v>
                      </c:pt>
                      <c:pt idx="161">
                        <c:v>21330.714169573876</c:v>
                      </c:pt>
                      <c:pt idx="162">
                        <c:v>21330.634684874163</c:v>
                      </c:pt>
                      <c:pt idx="163">
                        <c:v>21330.714169573876</c:v>
                      </c:pt>
                      <c:pt idx="164">
                        <c:v>21283.668953091474</c:v>
                      </c:pt>
                      <c:pt idx="165">
                        <c:v>21283.74843779119</c:v>
                      </c:pt>
                      <c:pt idx="166">
                        <c:v>21330.634684874163</c:v>
                      </c:pt>
                      <c:pt idx="167">
                        <c:v>21330.714169573876</c:v>
                      </c:pt>
                      <c:pt idx="168">
                        <c:v>21448.108493403055</c:v>
                      </c:pt>
                      <c:pt idx="169">
                        <c:v>21448.187978102771</c:v>
                      </c:pt>
                      <c:pt idx="170">
                        <c:v>21448.108493403055</c:v>
                      </c:pt>
                      <c:pt idx="171">
                        <c:v>21448.187978102771</c:v>
                      </c:pt>
                      <c:pt idx="172">
                        <c:v>21495.074225185741</c:v>
                      </c:pt>
                      <c:pt idx="173">
                        <c:v>21495.153709885461</c:v>
                      </c:pt>
                      <c:pt idx="174">
                        <c:v>21495.074225185741</c:v>
                      </c:pt>
                      <c:pt idx="175">
                        <c:v>21495.153709885461</c:v>
                      </c:pt>
                      <c:pt idx="176">
                        <c:v>21448.108493403055</c:v>
                      </c:pt>
                      <c:pt idx="177">
                        <c:v>21448.187978102771</c:v>
                      </c:pt>
                      <c:pt idx="178">
                        <c:v>21539.565245326117</c:v>
                      </c:pt>
                      <c:pt idx="179">
                        <c:v>21539.644730025841</c:v>
                      </c:pt>
                      <c:pt idx="180">
                        <c:v>21539.565245326117</c:v>
                      </c:pt>
                      <c:pt idx="181">
                        <c:v>21539.644730025841</c:v>
                      </c:pt>
                      <c:pt idx="182">
                        <c:v>21528.429106100022</c:v>
                      </c:pt>
                      <c:pt idx="183">
                        <c:v>21528.508590799738</c:v>
                      </c:pt>
                      <c:pt idx="184">
                        <c:v>21495.074225185741</c:v>
                      </c:pt>
                      <c:pt idx="185">
                        <c:v>21495.153709885461</c:v>
                      </c:pt>
                      <c:pt idx="186">
                        <c:v>21570.558410402024</c:v>
                      </c:pt>
                      <c:pt idx="187">
                        <c:v>21570.637895101743</c:v>
                      </c:pt>
                      <c:pt idx="188">
                        <c:v>21528.429106100022</c:v>
                      </c:pt>
                      <c:pt idx="189">
                        <c:v>21528.508590799738</c:v>
                      </c:pt>
                      <c:pt idx="190">
                        <c:v>21570.558410402024</c:v>
                      </c:pt>
                      <c:pt idx="191">
                        <c:v>21570.637895101743</c:v>
                      </c:pt>
                      <c:pt idx="192">
                        <c:v>21586.53097710881</c:v>
                      </c:pt>
                      <c:pt idx="193">
                        <c:v>21586.61046180853</c:v>
                      </c:pt>
                      <c:pt idx="194">
                        <c:v>21586.53097710881</c:v>
                      </c:pt>
                      <c:pt idx="195">
                        <c:v>21586.61046180853</c:v>
                      </c:pt>
                      <c:pt idx="196">
                        <c:v>21539.565245326117</c:v>
                      </c:pt>
                      <c:pt idx="197">
                        <c:v>21539.644730025841</c:v>
                      </c:pt>
                      <c:pt idx="198">
                        <c:v>21575.394837882708</c:v>
                      </c:pt>
                      <c:pt idx="199">
                        <c:v>21575.474322582431</c:v>
                      </c:pt>
                      <c:pt idx="200">
                        <c:v>21575.394837882708</c:v>
                      </c:pt>
                      <c:pt idx="201">
                        <c:v>21575.474322582431</c:v>
                      </c:pt>
                      <c:pt idx="202">
                        <c:v>21528.429106100022</c:v>
                      </c:pt>
                      <c:pt idx="203">
                        <c:v>21528.508590799738</c:v>
                      </c:pt>
                      <c:pt idx="204">
                        <c:v>21570.558410402024</c:v>
                      </c:pt>
                      <c:pt idx="205">
                        <c:v>21570.637895101743</c:v>
                      </c:pt>
                      <c:pt idx="206">
                        <c:v>21586.53097710881</c:v>
                      </c:pt>
                      <c:pt idx="207">
                        <c:v>21586.61046180853</c:v>
                      </c:pt>
                      <c:pt idx="208">
                        <c:v>21617.524142184717</c:v>
                      </c:pt>
                      <c:pt idx="209">
                        <c:v>21617.603626884436</c:v>
                      </c:pt>
                      <c:pt idx="210">
                        <c:v>21617.524142184717</c:v>
                      </c:pt>
                      <c:pt idx="211">
                        <c:v>21617.603626884436</c:v>
                      </c:pt>
                      <c:pt idx="212">
                        <c:v>21575.394837882708</c:v>
                      </c:pt>
                      <c:pt idx="213">
                        <c:v>21575.474322582431</c:v>
                      </c:pt>
                      <c:pt idx="214">
                        <c:v>21617.524142184717</c:v>
                      </c:pt>
                      <c:pt idx="215">
                        <c:v>21617.603626884436</c:v>
                      </c:pt>
                      <c:pt idx="216">
                        <c:v>21692.868646411604</c:v>
                      </c:pt>
                      <c:pt idx="217">
                        <c:v>21692.94813111132</c:v>
                      </c:pt>
                      <c:pt idx="218">
                        <c:v>21692.868646411604</c:v>
                      </c:pt>
                      <c:pt idx="219">
                        <c:v>21692.94813111132</c:v>
                      </c:pt>
                      <c:pt idx="220">
                        <c:v>21734.997950713605</c:v>
                      </c:pt>
                      <c:pt idx="221">
                        <c:v>21735.077435413325</c:v>
                      </c:pt>
                      <c:pt idx="222">
                        <c:v>21739.834378194297</c:v>
                      </c:pt>
                      <c:pt idx="223">
                        <c:v>21739.913862894013</c:v>
                      </c:pt>
                      <c:pt idx="224">
                        <c:v>21734.997950713605</c:v>
                      </c:pt>
                      <c:pt idx="225">
                        <c:v>21735.077435413325</c:v>
                      </c:pt>
                      <c:pt idx="226">
                        <c:v>21739.834378194297</c:v>
                      </c:pt>
                      <c:pt idx="227">
                        <c:v>21739.913862894013</c:v>
                      </c:pt>
                      <c:pt idx="228">
                        <c:v>21692.868646411604</c:v>
                      </c:pt>
                      <c:pt idx="229">
                        <c:v>21692.94813111132</c:v>
                      </c:pt>
                      <c:pt idx="230">
                        <c:v>21781.963682496298</c:v>
                      </c:pt>
                      <c:pt idx="231">
                        <c:v>21782.043167196014</c:v>
                      </c:pt>
                      <c:pt idx="232">
                        <c:v>21781.963682496298</c:v>
                      </c:pt>
                      <c:pt idx="233">
                        <c:v>21782.043167196014</c:v>
                      </c:pt>
                      <c:pt idx="234">
                        <c:v>21734.997950713605</c:v>
                      </c:pt>
                      <c:pt idx="235">
                        <c:v>21735.077435413325</c:v>
                      </c:pt>
                      <c:pt idx="236">
                        <c:v>21739.834378194297</c:v>
                      </c:pt>
                      <c:pt idx="237">
                        <c:v>21739.913862894013</c:v>
                      </c:pt>
                      <c:pt idx="238">
                        <c:v>21781.963682496298</c:v>
                      </c:pt>
                      <c:pt idx="239">
                        <c:v>21782.043167196014</c:v>
                      </c:pt>
                      <c:pt idx="240">
                        <c:v>21836.755961457471</c:v>
                      </c:pt>
                      <c:pt idx="241">
                        <c:v>21836.835446157187</c:v>
                      </c:pt>
                      <c:pt idx="242">
                        <c:v>21836.755961457471</c:v>
                      </c:pt>
                      <c:pt idx="243">
                        <c:v>21836.835446157187</c:v>
                      </c:pt>
                      <c:pt idx="244">
                        <c:v>21883.721693240161</c:v>
                      </c:pt>
                      <c:pt idx="245">
                        <c:v>21883.801177939884</c:v>
                      </c:pt>
                      <c:pt idx="246">
                        <c:v>21883.721693240161</c:v>
                      </c:pt>
                      <c:pt idx="247">
                        <c:v>21883.801177939884</c:v>
                      </c:pt>
                      <c:pt idx="248">
                        <c:v>21836.755961457471</c:v>
                      </c:pt>
                      <c:pt idx="249">
                        <c:v>21836.835446157187</c:v>
                      </c:pt>
                      <c:pt idx="250">
                        <c:v>21883.721693240161</c:v>
                      </c:pt>
                      <c:pt idx="251">
                        <c:v>21883.801177939884</c:v>
                      </c:pt>
                      <c:pt idx="252">
                        <c:v>22001.195501769049</c:v>
                      </c:pt>
                      <c:pt idx="253">
                        <c:v>22001.274986468768</c:v>
                      </c:pt>
                      <c:pt idx="254">
                        <c:v>22006.020665043223</c:v>
                      </c:pt>
                      <c:pt idx="255">
                        <c:v>22006.100149742953</c:v>
                      </c:pt>
                      <c:pt idx="256">
                        <c:v>22001.195501769049</c:v>
                      </c:pt>
                      <c:pt idx="257">
                        <c:v>22001.274986468768</c:v>
                      </c:pt>
                      <c:pt idx="258">
                        <c:v>22006.020665043223</c:v>
                      </c:pt>
                      <c:pt idx="259">
                        <c:v>22006.100149742953</c:v>
                      </c:pt>
                      <c:pt idx="260">
                        <c:v>22048.161233551746</c:v>
                      </c:pt>
                      <c:pt idx="261">
                        <c:v>22048.240718251458</c:v>
                      </c:pt>
                      <c:pt idx="262">
                        <c:v>22052.98639682592</c:v>
                      </c:pt>
                      <c:pt idx="263">
                        <c:v>22053.065881525643</c:v>
                      </c:pt>
                      <c:pt idx="264">
                        <c:v>22048.161233551746</c:v>
                      </c:pt>
                      <c:pt idx="265">
                        <c:v>22048.240718251458</c:v>
                      </c:pt>
                      <c:pt idx="266">
                        <c:v>22001.195501769049</c:v>
                      </c:pt>
                      <c:pt idx="267">
                        <c:v>22001.274986468768</c:v>
                      </c:pt>
                      <c:pt idx="268">
                        <c:v>22052.98639682592</c:v>
                      </c:pt>
                      <c:pt idx="269">
                        <c:v>22053.065881525643</c:v>
                      </c:pt>
                      <c:pt idx="270">
                        <c:v>22006.020665043223</c:v>
                      </c:pt>
                      <c:pt idx="271">
                        <c:v>22006.100149742953</c:v>
                      </c:pt>
                      <c:pt idx="272">
                        <c:v>22048.161233551746</c:v>
                      </c:pt>
                      <c:pt idx="273">
                        <c:v>22048.240718251458</c:v>
                      </c:pt>
                      <c:pt idx="274">
                        <c:v>22052.98639682592</c:v>
                      </c:pt>
                      <c:pt idx="275">
                        <c:v>22053.065881525643</c:v>
                      </c:pt>
                      <c:pt idx="276">
                        <c:v>22188.143562683108</c:v>
                      </c:pt>
                      <c:pt idx="277">
                        <c:v>22188.223047382831</c:v>
                      </c:pt>
                      <c:pt idx="278">
                        <c:v>22188.143562683108</c:v>
                      </c:pt>
                      <c:pt idx="279">
                        <c:v>22188.223047382831</c:v>
                      </c:pt>
                      <c:pt idx="280">
                        <c:v>22222.27430154361</c:v>
                      </c:pt>
                      <c:pt idx="281">
                        <c:v>22222.353786243326</c:v>
                      </c:pt>
                      <c:pt idx="282">
                        <c:v>22222.27430154361</c:v>
                      </c:pt>
                      <c:pt idx="283">
                        <c:v>22222.353786243326</c:v>
                      </c:pt>
                      <c:pt idx="284">
                        <c:v>22188.143562683108</c:v>
                      </c:pt>
                      <c:pt idx="285">
                        <c:v>22188.223047382831</c:v>
                      </c:pt>
                      <c:pt idx="286">
                        <c:v>22269.240033326289</c:v>
                      </c:pt>
                      <c:pt idx="287">
                        <c:v>22269.319518026012</c:v>
                      </c:pt>
                      <c:pt idx="288">
                        <c:v>22235.109294465798</c:v>
                      </c:pt>
                      <c:pt idx="289">
                        <c:v>22235.18877916551</c:v>
                      </c:pt>
                      <c:pt idx="290">
                        <c:v>22250.780818051775</c:v>
                      </c:pt>
                      <c:pt idx="291">
                        <c:v>22250.860302751498</c:v>
                      </c:pt>
                      <c:pt idx="292">
                        <c:v>22250.780818051775</c:v>
                      </c:pt>
                      <c:pt idx="293">
                        <c:v>22250.860302751498</c:v>
                      </c:pt>
                      <c:pt idx="294">
                        <c:v>22269.240033326289</c:v>
                      </c:pt>
                      <c:pt idx="295">
                        <c:v>22269.319518026012</c:v>
                      </c:pt>
                      <c:pt idx="296">
                        <c:v>22235.109294465798</c:v>
                      </c:pt>
                      <c:pt idx="297">
                        <c:v>22235.18877916551</c:v>
                      </c:pt>
                      <c:pt idx="298">
                        <c:v>22222.27430154361</c:v>
                      </c:pt>
                      <c:pt idx="299">
                        <c:v>22222.353786243326</c:v>
                      </c:pt>
                      <c:pt idx="300">
                        <c:v>22250.780818051775</c:v>
                      </c:pt>
                      <c:pt idx="301">
                        <c:v>22250.860302751498</c:v>
                      </c:pt>
                      <c:pt idx="302">
                        <c:v>22269.240033326289</c:v>
                      </c:pt>
                      <c:pt idx="303">
                        <c:v>22269.319518026012</c:v>
                      </c:pt>
                      <c:pt idx="304">
                        <c:v>22297.746549834468</c:v>
                      </c:pt>
                      <c:pt idx="305">
                        <c:v>22297.826034534191</c:v>
                      </c:pt>
                      <c:pt idx="306">
                        <c:v>22235.109294465798</c:v>
                      </c:pt>
                      <c:pt idx="307">
                        <c:v>22235.18877916551</c:v>
                      </c:pt>
                      <c:pt idx="308">
                        <c:v>22297.746549834468</c:v>
                      </c:pt>
                      <c:pt idx="309">
                        <c:v>22297.826034534191</c:v>
                      </c:pt>
                      <c:pt idx="310">
                        <c:v>22352.583102994689</c:v>
                      </c:pt>
                      <c:pt idx="311">
                        <c:v>22352.662587694409</c:v>
                      </c:pt>
                      <c:pt idx="312">
                        <c:v>22297.746549834468</c:v>
                      </c:pt>
                      <c:pt idx="313">
                        <c:v>22297.826034534191</c:v>
                      </c:pt>
                      <c:pt idx="314">
                        <c:v>22352.583102994689</c:v>
                      </c:pt>
                      <c:pt idx="315">
                        <c:v>22352.662587694409</c:v>
                      </c:pt>
                      <c:pt idx="316">
                        <c:v>22399.548834777379</c:v>
                      </c:pt>
                      <c:pt idx="317">
                        <c:v>22399.628319477102</c:v>
                      </c:pt>
                      <c:pt idx="318">
                        <c:v>22399.548834777379</c:v>
                      </c:pt>
                      <c:pt idx="319">
                        <c:v>22399.628319477102</c:v>
                      </c:pt>
                      <c:pt idx="320">
                        <c:v>22352.583102994689</c:v>
                      </c:pt>
                      <c:pt idx="321">
                        <c:v>22352.662587694409</c:v>
                      </c:pt>
                      <c:pt idx="322">
                        <c:v>22399.548834777379</c:v>
                      </c:pt>
                      <c:pt idx="323">
                        <c:v>22399.628319477102</c:v>
                      </c:pt>
                      <c:pt idx="324">
                        <c:v>22488.47185259905</c:v>
                      </c:pt>
                      <c:pt idx="325">
                        <c:v>22488.55133729877</c:v>
                      </c:pt>
                      <c:pt idx="326">
                        <c:v>22488.47185259905</c:v>
                      </c:pt>
                      <c:pt idx="327">
                        <c:v>22488.55133729877</c:v>
                      </c:pt>
                      <c:pt idx="328">
                        <c:v>22535.437584381743</c:v>
                      </c:pt>
                      <c:pt idx="329">
                        <c:v>22535.517069081459</c:v>
                      </c:pt>
                      <c:pt idx="330">
                        <c:v>22535.437584381743</c:v>
                      </c:pt>
                      <c:pt idx="331">
                        <c:v>22535.517069081459</c:v>
                      </c:pt>
                      <c:pt idx="332">
                        <c:v>22488.47185259905</c:v>
                      </c:pt>
                      <c:pt idx="333">
                        <c:v>22488.55133729877</c:v>
                      </c:pt>
                      <c:pt idx="334">
                        <c:v>22535.437584381743</c:v>
                      </c:pt>
                      <c:pt idx="335">
                        <c:v>22535.517069081459</c:v>
                      </c:pt>
                      <c:pt idx="336">
                        <c:v>22654.598982400217</c:v>
                      </c:pt>
                      <c:pt idx="337">
                        <c:v>22654.678467099937</c:v>
                      </c:pt>
                      <c:pt idx="338">
                        <c:v>22654.598982400217</c:v>
                      </c:pt>
                      <c:pt idx="339">
                        <c:v>22654.678467099937</c:v>
                      </c:pt>
                      <c:pt idx="340">
                        <c:v>22701.564714182903</c:v>
                      </c:pt>
                      <c:pt idx="341">
                        <c:v>22701.644198882623</c:v>
                      </c:pt>
                      <c:pt idx="342">
                        <c:v>22701.564714182903</c:v>
                      </c:pt>
                      <c:pt idx="343">
                        <c:v>22701.644198882623</c:v>
                      </c:pt>
                      <c:pt idx="344">
                        <c:v>22654.598982400217</c:v>
                      </c:pt>
                      <c:pt idx="345">
                        <c:v>22654.678467099937</c:v>
                      </c:pt>
                      <c:pt idx="346">
                        <c:v>22701.564714182903</c:v>
                      </c:pt>
                      <c:pt idx="347">
                        <c:v>22701.644198882623</c:v>
                      </c:pt>
                      <c:pt idx="348">
                        <c:v>22839.859453824687</c:v>
                      </c:pt>
                      <c:pt idx="349">
                        <c:v>22839.938938524407</c:v>
                      </c:pt>
                      <c:pt idx="350">
                        <c:v>22819.038522711795</c:v>
                      </c:pt>
                      <c:pt idx="351">
                        <c:v>22819.118007411515</c:v>
                      </c:pt>
                      <c:pt idx="352">
                        <c:v>22839.859453824687</c:v>
                      </c:pt>
                      <c:pt idx="353">
                        <c:v>22839.938938524407</c:v>
                      </c:pt>
                      <c:pt idx="354">
                        <c:v>22870.852618900597</c:v>
                      </c:pt>
                      <c:pt idx="355">
                        <c:v>22870.932103600313</c:v>
                      </c:pt>
                      <c:pt idx="356">
                        <c:v>22819.038522711795</c:v>
                      </c:pt>
                      <c:pt idx="357">
                        <c:v>22819.118007411515</c:v>
                      </c:pt>
                      <c:pt idx="358">
                        <c:v>22886.825185607373</c:v>
                      </c:pt>
                      <c:pt idx="359">
                        <c:v>22886.904670307096</c:v>
                      </c:pt>
                      <c:pt idx="360">
                        <c:v>22870.852618900597</c:v>
                      </c:pt>
                      <c:pt idx="361">
                        <c:v>22870.932103600313</c:v>
                      </c:pt>
                      <c:pt idx="362">
                        <c:v>22886.825185607373</c:v>
                      </c:pt>
                      <c:pt idx="363">
                        <c:v>22886.904670307096</c:v>
                      </c:pt>
                      <c:pt idx="364">
                        <c:v>22839.859453824687</c:v>
                      </c:pt>
                      <c:pt idx="365">
                        <c:v>22839.938938524407</c:v>
                      </c:pt>
                      <c:pt idx="366">
                        <c:v>22866.004254494484</c:v>
                      </c:pt>
                      <c:pt idx="367">
                        <c:v>22866.083739194204</c:v>
                      </c:pt>
                      <c:pt idx="368">
                        <c:v>22866.004254494484</c:v>
                      </c:pt>
                      <c:pt idx="369">
                        <c:v>22866.083739194204</c:v>
                      </c:pt>
                      <c:pt idx="370">
                        <c:v>22819.038522711795</c:v>
                      </c:pt>
                      <c:pt idx="371">
                        <c:v>22819.118007411515</c:v>
                      </c:pt>
                      <c:pt idx="372">
                        <c:v>22917.818350683287</c:v>
                      </c:pt>
                      <c:pt idx="373">
                        <c:v>22917.897835383006</c:v>
                      </c:pt>
                      <c:pt idx="374">
                        <c:v>22917.818350683287</c:v>
                      </c:pt>
                      <c:pt idx="375">
                        <c:v>22917.897835383006</c:v>
                      </c:pt>
                      <c:pt idx="376">
                        <c:v>22899.359135408762</c:v>
                      </c:pt>
                      <c:pt idx="377">
                        <c:v>22899.438620108482</c:v>
                      </c:pt>
                      <c:pt idx="378">
                        <c:v>22870.852618900597</c:v>
                      </c:pt>
                      <c:pt idx="379">
                        <c:v>22870.932103600313</c:v>
                      </c:pt>
                      <c:pt idx="380">
                        <c:v>22886.825185607373</c:v>
                      </c:pt>
                      <c:pt idx="381">
                        <c:v>22886.904670307096</c:v>
                      </c:pt>
                      <c:pt idx="382">
                        <c:v>22899.359135408762</c:v>
                      </c:pt>
                      <c:pt idx="383">
                        <c:v>22899.438620108482</c:v>
                      </c:pt>
                      <c:pt idx="384">
                        <c:v>22866.004254494484</c:v>
                      </c:pt>
                      <c:pt idx="385">
                        <c:v>22866.083739194204</c:v>
                      </c:pt>
                      <c:pt idx="386">
                        <c:v>22917.818350683287</c:v>
                      </c:pt>
                      <c:pt idx="387">
                        <c:v>22917.897835383006</c:v>
                      </c:pt>
                      <c:pt idx="388">
                        <c:v>22946.324867191455</c:v>
                      </c:pt>
                      <c:pt idx="389">
                        <c:v>22946.404351891175</c:v>
                      </c:pt>
                      <c:pt idx="390">
                        <c:v>22946.324867191455</c:v>
                      </c:pt>
                      <c:pt idx="391">
                        <c:v>22946.404351891175</c:v>
                      </c:pt>
                      <c:pt idx="392">
                        <c:v>22899.359135408762</c:v>
                      </c:pt>
                      <c:pt idx="393">
                        <c:v>22899.438620108482</c:v>
                      </c:pt>
                      <c:pt idx="394">
                        <c:v>22946.324867191455</c:v>
                      </c:pt>
                      <c:pt idx="395">
                        <c:v>22946.404351891175</c:v>
                      </c:pt>
                      <c:pt idx="396">
                        <c:v>23035.292159212178</c:v>
                      </c:pt>
                      <c:pt idx="397">
                        <c:v>23035.371643911887</c:v>
                      </c:pt>
                      <c:pt idx="398">
                        <c:v>23035.292159212178</c:v>
                      </c:pt>
                      <c:pt idx="399">
                        <c:v>23035.371643911887</c:v>
                      </c:pt>
                      <c:pt idx="400">
                        <c:v>23082.257890994864</c:v>
                      </c:pt>
                      <c:pt idx="401">
                        <c:v>23082.337375694584</c:v>
                      </c:pt>
                      <c:pt idx="402">
                        <c:v>23082.257890994864</c:v>
                      </c:pt>
                      <c:pt idx="403">
                        <c:v>23082.337375694584</c:v>
                      </c:pt>
                      <c:pt idx="404">
                        <c:v>23035.292159212178</c:v>
                      </c:pt>
                      <c:pt idx="405">
                        <c:v>23035.371643911887</c:v>
                      </c:pt>
                      <c:pt idx="406">
                        <c:v>23063.798675720351</c:v>
                      </c:pt>
                      <c:pt idx="407">
                        <c:v>23063.878160420063</c:v>
                      </c:pt>
                      <c:pt idx="408">
                        <c:v>23063.798675720351</c:v>
                      </c:pt>
                      <c:pt idx="409">
                        <c:v>23063.878160420063</c:v>
                      </c:pt>
                      <c:pt idx="410">
                        <c:v>23082.257890994864</c:v>
                      </c:pt>
                      <c:pt idx="411">
                        <c:v>23082.337375694584</c:v>
                      </c:pt>
                      <c:pt idx="412">
                        <c:v>23110.764407503037</c:v>
                      </c:pt>
                      <c:pt idx="413">
                        <c:v>23110.843892202756</c:v>
                      </c:pt>
                      <c:pt idx="414">
                        <c:v>23137.050169956034</c:v>
                      </c:pt>
                      <c:pt idx="415">
                        <c:v>23137.129654655761</c:v>
                      </c:pt>
                      <c:pt idx="416">
                        <c:v>23110.764407503037</c:v>
                      </c:pt>
                      <c:pt idx="417">
                        <c:v>23110.843892202756</c:v>
                      </c:pt>
                      <c:pt idx="418">
                        <c:v>23137.050169956034</c:v>
                      </c:pt>
                      <c:pt idx="419">
                        <c:v>23137.129654655761</c:v>
                      </c:pt>
                      <c:pt idx="420">
                        <c:v>23063.798675720351</c:v>
                      </c:pt>
                      <c:pt idx="421">
                        <c:v>23063.878160420063</c:v>
                      </c:pt>
                      <c:pt idx="422">
                        <c:v>23110.764407503037</c:v>
                      </c:pt>
                      <c:pt idx="423">
                        <c:v>23110.843892202756</c:v>
                      </c:pt>
                      <c:pt idx="424">
                        <c:v>23137.050169956034</c:v>
                      </c:pt>
                      <c:pt idx="425">
                        <c:v>23137.129654655761</c:v>
                      </c:pt>
                      <c:pt idx="426">
                        <c:v>23184.01590173872</c:v>
                      </c:pt>
                      <c:pt idx="427">
                        <c:v>23184.095386438446</c:v>
                      </c:pt>
                      <c:pt idx="428">
                        <c:v>23184.01590173872</c:v>
                      </c:pt>
                      <c:pt idx="429">
                        <c:v>23184.095386438446</c:v>
                      </c:pt>
                      <c:pt idx="430">
                        <c:v>23184.01590173872</c:v>
                      </c:pt>
                      <c:pt idx="431">
                        <c:v>23184.095386438446</c:v>
                      </c:pt>
                      <c:pt idx="432">
                        <c:v>23301.489710267619</c:v>
                      </c:pt>
                      <c:pt idx="433">
                        <c:v>23301.569194967331</c:v>
                      </c:pt>
                      <c:pt idx="434">
                        <c:v>23306.314873541796</c:v>
                      </c:pt>
                      <c:pt idx="435">
                        <c:v>23306.394358241509</c:v>
                      </c:pt>
                      <c:pt idx="436">
                        <c:v>23301.489710267619</c:v>
                      </c:pt>
                      <c:pt idx="437">
                        <c:v>23301.569194967331</c:v>
                      </c:pt>
                      <c:pt idx="438">
                        <c:v>23306.314873541796</c:v>
                      </c:pt>
                      <c:pt idx="439">
                        <c:v>23306.394358241509</c:v>
                      </c:pt>
                      <c:pt idx="440">
                        <c:v>23348.455442050305</c:v>
                      </c:pt>
                      <c:pt idx="441">
                        <c:v>23348.534926750024</c:v>
                      </c:pt>
                      <c:pt idx="442">
                        <c:v>23353.280605324489</c:v>
                      </c:pt>
                      <c:pt idx="443">
                        <c:v>23353.360090024202</c:v>
                      </c:pt>
                      <c:pt idx="444">
                        <c:v>23348.455442050305</c:v>
                      </c:pt>
                      <c:pt idx="445">
                        <c:v>23348.534926750024</c:v>
                      </c:pt>
                      <c:pt idx="446">
                        <c:v>23353.280605324489</c:v>
                      </c:pt>
                      <c:pt idx="447">
                        <c:v>23353.360090024202</c:v>
                      </c:pt>
                      <c:pt idx="448">
                        <c:v>23301.489710267619</c:v>
                      </c:pt>
                      <c:pt idx="449">
                        <c:v>23301.569194967331</c:v>
                      </c:pt>
                      <c:pt idx="450">
                        <c:v>23306.314873541796</c:v>
                      </c:pt>
                      <c:pt idx="451">
                        <c:v>23306.394358241509</c:v>
                      </c:pt>
                      <c:pt idx="452">
                        <c:v>23348.455442050305</c:v>
                      </c:pt>
                      <c:pt idx="453">
                        <c:v>23348.534926750024</c:v>
                      </c:pt>
                      <c:pt idx="454">
                        <c:v>23353.280605324489</c:v>
                      </c:pt>
                      <c:pt idx="455">
                        <c:v>23353.360090024202</c:v>
                      </c:pt>
                      <c:pt idx="456">
                        <c:v>23488.437771181671</c:v>
                      </c:pt>
                      <c:pt idx="457">
                        <c:v>23488.517255881394</c:v>
                      </c:pt>
                      <c:pt idx="458">
                        <c:v>23488.437771181671</c:v>
                      </c:pt>
                      <c:pt idx="459">
                        <c:v>23488.517255881394</c:v>
                      </c:pt>
                      <c:pt idx="460">
                        <c:v>23535.403502964364</c:v>
                      </c:pt>
                      <c:pt idx="461">
                        <c:v>23535.482987664083</c:v>
                      </c:pt>
                      <c:pt idx="462">
                        <c:v>23535.403502964364</c:v>
                      </c:pt>
                      <c:pt idx="463">
                        <c:v>23535.482987664083</c:v>
                      </c:pt>
                      <c:pt idx="464">
                        <c:v>23488.437771181671</c:v>
                      </c:pt>
                      <c:pt idx="465">
                        <c:v>23488.517255881394</c:v>
                      </c:pt>
                      <c:pt idx="466">
                        <c:v>23551.075026550348</c:v>
                      </c:pt>
                      <c:pt idx="467">
                        <c:v>23551.154511250057</c:v>
                      </c:pt>
                      <c:pt idx="468">
                        <c:v>23551.075026550348</c:v>
                      </c:pt>
                      <c:pt idx="469">
                        <c:v>23551.154511250057</c:v>
                      </c:pt>
                      <c:pt idx="470">
                        <c:v>23535.403502964364</c:v>
                      </c:pt>
                      <c:pt idx="471">
                        <c:v>23535.482987664083</c:v>
                      </c:pt>
                      <c:pt idx="472">
                        <c:v>23598.040758333042</c:v>
                      </c:pt>
                      <c:pt idx="473">
                        <c:v>23598.120243032754</c:v>
                      </c:pt>
                      <c:pt idx="474">
                        <c:v>23598.040758333042</c:v>
                      </c:pt>
                      <c:pt idx="475">
                        <c:v>23598.120243032754</c:v>
                      </c:pt>
                      <c:pt idx="476">
                        <c:v>23551.075026550348</c:v>
                      </c:pt>
                      <c:pt idx="477">
                        <c:v>23551.154511250057</c:v>
                      </c:pt>
                      <c:pt idx="478">
                        <c:v>23598.040758333042</c:v>
                      </c:pt>
                      <c:pt idx="479">
                        <c:v>23598.120243032754</c:v>
                      </c:pt>
                      <c:pt idx="480">
                        <c:v>23652.877311493248</c:v>
                      </c:pt>
                      <c:pt idx="481">
                        <c:v>23652.956796192968</c:v>
                      </c:pt>
                      <c:pt idx="482">
                        <c:v>23652.877311493248</c:v>
                      </c:pt>
                      <c:pt idx="483">
                        <c:v>23652.956796192968</c:v>
                      </c:pt>
                      <c:pt idx="484">
                        <c:v>23699.843043275949</c:v>
                      </c:pt>
                      <c:pt idx="485">
                        <c:v>23699.922527975665</c:v>
                      </c:pt>
                      <c:pt idx="486">
                        <c:v>23699.843043275949</c:v>
                      </c:pt>
                      <c:pt idx="487">
                        <c:v>23699.922527975665</c:v>
                      </c:pt>
                      <c:pt idx="488">
                        <c:v>23652.877311493248</c:v>
                      </c:pt>
                      <c:pt idx="489">
                        <c:v>23652.956796192968</c:v>
                      </c:pt>
                      <c:pt idx="490">
                        <c:v>23699.843043275949</c:v>
                      </c:pt>
                      <c:pt idx="491">
                        <c:v>23699.922527975665</c:v>
                      </c:pt>
                      <c:pt idx="492">
                        <c:v>23954.89319089878</c:v>
                      </c:pt>
                      <c:pt idx="493">
                        <c:v>23954.972675598496</c:v>
                      </c:pt>
                      <c:pt idx="494">
                        <c:v>23954.89319089878</c:v>
                      </c:pt>
                      <c:pt idx="495">
                        <c:v>23954.972675598496</c:v>
                      </c:pt>
                      <c:pt idx="496">
                        <c:v>24001.858922681473</c:v>
                      </c:pt>
                      <c:pt idx="497">
                        <c:v>24001.938407381185</c:v>
                      </c:pt>
                      <c:pt idx="498">
                        <c:v>24001.858922681473</c:v>
                      </c:pt>
                      <c:pt idx="499">
                        <c:v>24001.938407381185</c:v>
                      </c:pt>
                      <c:pt idx="500">
                        <c:v>23954.89319089878</c:v>
                      </c:pt>
                      <c:pt idx="501">
                        <c:v>23954.972675598496</c:v>
                      </c:pt>
                      <c:pt idx="502">
                        <c:v>24001.858922681473</c:v>
                      </c:pt>
                      <c:pt idx="503">
                        <c:v>24001.938407381185</c:v>
                      </c:pt>
                      <c:pt idx="504">
                        <c:v>24119.332731210365</c:v>
                      </c:pt>
                      <c:pt idx="505">
                        <c:v>24119.412215910081</c:v>
                      </c:pt>
                      <c:pt idx="506">
                        <c:v>24119.332731210365</c:v>
                      </c:pt>
                      <c:pt idx="507">
                        <c:v>24119.412215910081</c:v>
                      </c:pt>
                      <c:pt idx="508">
                        <c:v>24166.298462993047</c:v>
                      </c:pt>
                      <c:pt idx="509">
                        <c:v>24166.377947692774</c:v>
                      </c:pt>
                      <c:pt idx="510">
                        <c:v>24166.298462993047</c:v>
                      </c:pt>
                      <c:pt idx="511">
                        <c:v>24166.377947692774</c:v>
                      </c:pt>
                      <c:pt idx="512">
                        <c:v>24199.653343907328</c:v>
                      </c:pt>
                      <c:pt idx="513">
                        <c:v>24199.732828607051</c:v>
                      </c:pt>
                      <c:pt idx="514">
                        <c:v>24119.332731210365</c:v>
                      </c:pt>
                      <c:pt idx="515">
                        <c:v>24119.412215910081</c:v>
                      </c:pt>
                      <c:pt idx="516">
                        <c:v>24199.653343907328</c:v>
                      </c:pt>
                      <c:pt idx="517">
                        <c:v>24199.732828607051</c:v>
                      </c:pt>
                      <c:pt idx="518">
                        <c:v>24166.298462993047</c:v>
                      </c:pt>
                      <c:pt idx="519">
                        <c:v>24166.377947692774</c:v>
                      </c:pt>
                      <c:pt idx="520">
                        <c:v>24199.653343907328</c:v>
                      </c:pt>
                      <c:pt idx="521">
                        <c:v>24199.732828607051</c:v>
                      </c:pt>
                      <c:pt idx="522">
                        <c:v>24246.619075690025</c:v>
                      </c:pt>
                      <c:pt idx="523">
                        <c:v>24246.698560389734</c:v>
                      </c:pt>
                      <c:pt idx="524">
                        <c:v>24246.619075690025</c:v>
                      </c:pt>
                      <c:pt idx="525">
                        <c:v>24246.698560389734</c:v>
                      </c:pt>
                      <c:pt idx="526">
                        <c:v>24246.619075690025</c:v>
                      </c:pt>
                      <c:pt idx="527">
                        <c:v>24246.698560389734</c:v>
                      </c:pt>
                      <c:pt idx="528">
                        <c:v>24364.09288421891</c:v>
                      </c:pt>
                      <c:pt idx="529">
                        <c:v>24364.172368918622</c:v>
                      </c:pt>
                      <c:pt idx="530">
                        <c:v>24364.09288421891</c:v>
                      </c:pt>
                      <c:pt idx="531">
                        <c:v>24364.172368918622</c:v>
                      </c:pt>
                      <c:pt idx="532">
                        <c:v>24411.058616001599</c:v>
                      </c:pt>
                      <c:pt idx="533">
                        <c:v>24411.138100701319</c:v>
                      </c:pt>
                      <c:pt idx="534">
                        <c:v>24411.058616001599</c:v>
                      </c:pt>
                      <c:pt idx="535">
                        <c:v>24411.138100701319</c:v>
                      </c:pt>
                      <c:pt idx="536">
                        <c:v>24364.09288421891</c:v>
                      </c:pt>
                      <c:pt idx="537">
                        <c:v>24364.172368918622</c:v>
                      </c:pt>
                      <c:pt idx="538">
                        <c:v>24411.058616001599</c:v>
                      </c:pt>
                      <c:pt idx="539">
                        <c:v>24411.138100701319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50D-43B3-98DC-BF142A36CE77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0.99998180528867708</c:v>
                      </c:pt>
                      <c:pt idx="2">
                        <c:v>0.99977277796542841</c:v>
                      </c:pt>
                      <c:pt idx="3">
                        <c:v>0.99976788435950337</c:v>
                      </c:pt>
                      <c:pt idx="4">
                        <c:v>0.99785567466488401</c:v>
                      </c:pt>
                      <c:pt idx="5">
                        <c:v>0.9978513632864634</c:v>
                      </c:pt>
                      <c:pt idx="6">
                        <c:v>0.99083788062828437</c:v>
                      </c:pt>
                      <c:pt idx="7">
                        <c:v>0.99081974719687171</c:v>
                      </c:pt>
                      <c:pt idx="8">
                        <c:v>0.99078690128435809</c:v>
                      </c:pt>
                      <c:pt idx="9">
                        <c:v>0.99076876393876911</c:v>
                      </c:pt>
                      <c:pt idx="10">
                        <c:v>0.99015701081832963</c:v>
                      </c:pt>
                      <c:pt idx="11">
                        <c:v>0.99013921231421709</c:v>
                      </c:pt>
                      <c:pt idx="12">
                        <c:v>0.94526537914347919</c:v>
                      </c:pt>
                      <c:pt idx="13">
                        <c:v>0.94524722425647367</c:v>
                      </c:pt>
                      <c:pt idx="14">
                        <c:v>0.94494686949791851</c:v>
                      </c:pt>
                      <c:pt idx="15">
                        <c:v>0.94492872990575294</c:v>
                      </c:pt>
                      <c:pt idx="16">
                        <c:v>0.94435248199844402</c:v>
                      </c:pt>
                      <c:pt idx="17">
                        <c:v>0.9443343853050854</c:v>
                      </c:pt>
                      <c:pt idx="18">
                        <c:v>0.936116095595528</c:v>
                      </c:pt>
                      <c:pt idx="19">
                        <c:v>0.93609794014818226</c:v>
                      </c:pt>
                      <c:pt idx="20">
                        <c:v>0.93580720445773824</c:v>
                      </c:pt>
                      <c:pt idx="21">
                        <c:v>0.9357890591520861</c:v>
                      </c:pt>
                      <c:pt idx="22">
                        <c:v>0.93523647460690229</c:v>
                      </c:pt>
                      <c:pt idx="23">
                        <c:v>0.93521835917097107</c:v>
                      </c:pt>
                      <c:pt idx="24">
                        <c:v>0.87286632308194212</c:v>
                      </c:pt>
                      <c:pt idx="25">
                        <c:v>0.87284816445373603</c:v>
                      </c:pt>
                      <c:pt idx="26">
                        <c:v>0.87280489284543739</c:v>
                      </c:pt>
                      <c:pt idx="27">
                        <c:v>0.87278673500595416</c:v>
                      </c:pt>
                      <c:pt idx="28">
                        <c:v>0.87227187024092945</c:v>
                      </c:pt>
                      <c:pt idx="29">
                        <c:v>0.87225372139346014</c:v>
                      </c:pt>
                      <c:pt idx="30">
                        <c:v>0.8666911872999038</c:v>
                      </c:pt>
                      <c:pt idx="31">
                        <c:v>0.86667302879709407</c:v>
                      </c:pt>
                      <c:pt idx="32">
                        <c:v>0.86662998090095211</c:v>
                      </c:pt>
                      <c:pt idx="33">
                        <c:v>0.86661182310543106</c:v>
                      </c:pt>
                      <c:pt idx="34">
                        <c:v>0.86609960756889759</c:v>
                      </c:pt>
                      <c:pt idx="35">
                        <c:v>0.86608145787565083</c:v>
                      </c:pt>
                      <c:pt idx="36">
                        <c:v>0.86371648623009512</c:v>
                      </c:pt>
                      <c:pt idx="37">
                        <c:v>0.863698327747213</c:v>
                      </c:pt>
                      <c:pt idx="38">
                        <c:v>0.86365568407044746</c:v>
                      </c:pt>
                      <c:pt idx="39">
                        <c:v>0.86363752620991141</c:v>
                      </c:pt>
                      <c:pt idx="40">
                        <c:v>0.86312905480284186</c:v>
                      </c:pt>
                      <c:pt idx="41">
                        <c:v>0.86311090424289705</c:v>
                      </c:pt>
                      <c:pt idx="42">
                        <c:v>0.85730031845846388</c:v>
                      </c:pt>
                      <c:pt idx="43">
                        <c:v>0.85728216263790036</c:v>
                      </c:pt>
                      <c:pt idx="44">
                        <c:v>0.85698955468887106</c:v>
                      </c:pt>
                      <c:pt idx="45">
                        <c:v>0.8569714030376594</c:v>
                      </c:pt>
                      <c:pt idx="46">
                        <c:v>0.85642351085431656</c:v>
                      </c:pt>
                      <c:pt idx="47">
                        <c:v>0.85640536933669775</c:v>
                      </c:pt>
                      <c:pt idx="48">
                        <c:v>0.83281071029189291</c:v>
                      </c:pt>
                      <c:pt idx="49">
                        <c:v>0.83279255295852372</c:v>
                      </c:pt>
                      <c:pt idx="50">
                        <c:v>0.83250131403009897</c:v>
                      </c:pt>
                      <c:pt idx="51">
                        <c:v>0.83248315996977762</c:v>
                      </c:pt>
                      <c:pt idx="52">
                        <c:v>0.83194095590375317</c:v>
                      </c:pt>
                      <c:pt idx="53">
                        <c:v>0.83192280967399468</c:v>
                      </c:pt>
                      <c:pt idx="54">
                        <c:v>0.82341906431863365</c:v>
                      </c:pt>
                      <c:pt idx="55">
                        <c:v>0.82340090905459906</c:v>
                      </c:pt>
                      <c:pt idx="56">
                        <c:v>0.82335456028891119</c:v>
                      </c:pt>
                      <c:pt idx="57">
                        <c:v>0.82333640565716792</c:v>
                      </c:pt>
                      <c:pt idx="58">
                        <c:v>0.82279955736092014</c:v>
                      </c:pt>
                      <c:pt idx="59">
                        <c:v>0.82278140940223321</c:v>
                      </c:pt>
                      <c:pt idx="60">
                        <c:v>0.81195723382985807</c:v>
                      </c:pt>
                      <c:pt idx="61">
                        <c:v>0.81193907628075124</c:v>
                      </c:pt>
                      <c:pt idx="62">
                        <c:v>0.81164891691005503</c:v>
                      </c:pt>
                      <c:pt idx="63">
                        <c:v>0.81163076204539109</c:v>
                      </c:pt>
                      <c:pt idx="64">
                        <c:v>0.81109260820586249</c:v>
                      </c:pt>
                      <c:pt idx="65">
                        <c:v>0.81107445972785208</c:v>
                      </c:pt>
                      <c:pt idx="66">
                        <c:v>0.80256588788113203</c:v>
                      </c:pt>
                      <c:pt idx="67">
                        <c:v>0.8025477320891512</c:v>
                      </c:pt>
                      <c:pt idx="68">
                        <c:v>0.80250159119375841</c:v>
                      </c:pt>
                      <c:pt idx="69">
                        <c:v>0.80248343592346283</c:v>
                      </c:pt>
                      <c:pt idx="70">
                        <c:v>0.80194973451925577</c:v>
                      </c:pt>
                      <c:pt idx="71">
                        <c:v>0.80193158473837844</c:v>
                      </c:pt>
                      <c:pt idx="72">
                        <c:v>0.77807634599563513</c:v>
                      </c:pt>
                      <c:pt idx="73">
                        <c:v>0.77805818912255265</c:v>
                      </c:pt>
                      <c:pt idx="74">
                        <c:v>0.77801218501242919</c:v>
                      </c:pt>
                      <c:pt idx="75">
                        <c:v>0.77799402856676148</c:v>
                      </c:pt>
                      <c:pt idx="76">
                        <c:v>0.77746280352651254</c:v>
                      </c:pt>
                      <c:pt idx="77">
                        <c:v>0.77744465156657971</c:v>
                      </c:pt>
                      <c:pt idx="78">
                        <c:v>0.7771276861023414</c:v>
                      </c:pt>
                      <c:pt idx="79">
                        <c:v>0.7771095289834038</c:v>
                      </c:pt>
                      <c:pt idx="80">
                        <c:v>0.77706363701844705</c:v>
                      </c:pt>
                      <c:pt idx="81">
                        <c:v>0.77704548031052789</c:v>
                      </c:pt>
                      <c:pt idx="82">
                        <c:v>0.77651524344897582</c:v>
                      </c:pt>
                      <c:pt idx="83">
                        <c:v>0.77649709108220055</c:v>
                      </c:pt>
                      <c:pt idx="84">
                        <c:v>0.76892756840361853</c:v>
                      </c:pt>
                      <c:pt idx="85">
                        <c:v>0.76890941145685499</c:v>
                      </c:pt>
                      <c:pt idx="86">
                        <c:v>0.76886374378460609</c:v>
                      </c:pt>
                      <c:pt idx="87">
                        <c:v>0.76884558719917218</c:v>
                      </c:pt>
                      <c:pt idx="88">
                        <c:v>0.76831762505188861</c:v>
                      </c:pt>
                      <c:pt idx="89">
                        <c:v>0.7682994723345884</c:v>
                      </c:pt>
                      <c:pt idx="90">
                        <c:v>0.76773610246158464</c:v>
                      </c:pt>
                      <c:pt idx="91">
                        <c:v>0.76771794673048677</c:v>
                      </c:pt>
                      <c:pt idx="92">
                        <c:v>0.76742366561026143</c:v>
                      </c:pt>
                      <c:pt idx="93">
                        <c:v>0.76740551211101082</c:v>
                      </c:pt>
                      <c:pt idx="94">
                        <c:v>0.76684686617118414</c:v>
                      </c:pt>
                      <c:pt idx="95">
                        <c:v>0.76682871791579954</c:v>
                      </c:pt>
                      <c:pt idx="96">
                        <c:v>0.73955774612769631</c:v>
                      </c:pt>
                      <c:pt idx="97">
                        <c:v>0.73953958790767693</c:v>
                      </c:pt>
                      <c:pt idx="98">
                        <c:v>0.73949405110709221</c:v>
                      </c:pt>
                      <c:pt idx="99">
                        <c:v>0.73947589316454942</c:v>
                      </c:pt>
                      <c:pt idx="100">
                        <c:v>0.73895022775951036</c:v>
                      </c:pt>
                      <c:pt idx="101">
                        <c:v>0.73893207282411821</c:v>
                      </c:pt>
                      <c:pt idx="102">
                        <c:v>0.73016693718052306</c:v>
                      </c:pt>
                      <c:pt idx="103">
                        <c:v>0.73014878002365768</c:v>
                      </c:pt>
                      <c:pt idx="104">
                        <c:v>0.72985678296176881</c:v>
                      </c:pt>
                      <c:pt idx="105">
                        <c:v>0.7298386273485804</c:v>
                      </c:pt>
                      <c:pt idx="106">
                        <c:v>0.72928631473536554</c:v>
                      </c:pt>
                      <c:pt idx="107">
                        <c:v>0.72926816284881701</c:v>
                      </c:pt>
                      <c:pt idx="108">
                        <c:v>0.72655101500807151</c:v>
                      </c:pt>
                      <c:pt idx="109">
                        <c:v>0.72653285777067678</c:v>
                      </c:pt>
                      <c:pt idx="110">
                        <c:v>0.72624017813646591</c:v>
                      </c:pt>
                      <c:pt idx="111">
                        <c:v>0.72622202249162893</c:v>
                      </c:pt>
                      <c:pt idx="112">
                        <c:v>0.72566866446896472</c:v>
                      </c:pt>
                      <c:pt idx="113">
                        <c:v>0.7256505126183832</c:v>
                      </c:pt>
                      <c:pt idx="114">
                        <c:v>0.7178018344293875</c:v>
                      </c:pt>
                      <c:pt idx="115">
                        <c:v>0.71778367531090448</c:v>
                      </c:pt>
                      <c:pt idx="116">
                        <c:v>0.71773843521028335</c:v>
                      </c:pt>
                      <c:pt idx="117">
                        <c:v>0.71772027628992074</c:v>
                      </c:pt>
                      <c:pt idx="118">
                        <c:v>0.7174023552719192</c:v>
                      </c:pt>
                      <c:pt idx="119">
                        <c:v>0.7173841979970228</c:v>
                      </c:pt>
                      <c:pt idx="120">
                        <c:v>0.71719785389289081</c:v>
                      </c:pt>
                      <c:pt idx="121">
                        <c:v>0.71717969722772723</c:v>
                      </c:pt>
                      <c:pt idx="122">
                        <c:v>0.71709273278907582</c:v>
                      </c:pt>
                      <c:pt idx="123">
                        <c:v>0.71707457687564924</c:v>
                      </c:pt>
                      <c:pt idx="124">
                        <c:v>0.71652386147123381</c:v>
                      </c:pt>
                      <c:pt idx="125">
                        <c:v>0.71650570888694187</c:v>
                      </c:pt>
                      <c:pt idx="126">
                        <c:v>0.70865213601637855</c:v>
                      </c:pt>
                      <c:pt idx="127">
                        <c:v>0.70863397712438869</c:v>
                      </c:pt>
                      <c:pt idx="128">
                        <c:v>0.7085889185921902</c:v>
                      </c:pt>
                      <c:pt idx="129">
                        <c:v>0.70857075985844764</c:v>
                      </c:pt>
                      <c:pt idx="130">
                        <c:v>0.70805015587401554</c:v>
                      </c:pt>
                      <c:pt idx="131">
                        <c:v>0.70803199903021385</c:v>
                      </c:pt>
                      <c:pt idx="132">
                        <c:v>0.70567717817102327</c:v>
                      </c:pt>
                      <c:pt idx="133">
                        <c:v>0.70565902049700335</c:v>
                      </c:pt>
                      <c:pt idx="134">
                        <c:v>0.70536743388769274</c:v>
                      </c:pt>
                      <c:pt idx="135">
                        <c:v>0.70534927749034282</c:v>
                      </c:pt>
                      <c:pt idx="136">
                        <c:v>0.70479888915003119</c:v>
                      </c:pt>
                      <c:pt idx="137">
                        <c:v>0.70478073587393597</c:v>
                      </c:pt>
                      <c:pt idx="138">
                        <c:v>0.69628597913526336</c:v>
                      </c:pt>
                      <c:pt idx="139">
                        <c:v>0.69626782231821549</c:v>
                      </c:pt>
                      <c:pt idx="140">
                        <c:v>0.69621948835227798</c:v>
                      </c:pt>
                      <c:pt idx="141">
                        <c:v>0.69620133179182941</c:v>
                      </c:pt>
                      <c:pt idx="142">
                        <c:v>0.69565315187715415</c:v>
                      </c:pt>
                      <c:pt idx="143">
                        <c:v>0.6956349980386094</c:v>
                      </c:pt>
                      <c:pt idx="144">
                        <c:v>0.66330915736978846</c:v>
                      </c:pt>
                      <c:pt idx="145">
                        <c:v>0.66329099862184437</c:v>
                      </c:pt>
                      <c:pt idx="146">
                        <c:v>0.66324581129917948</c:v>
                      </c:pt>
                      <c:pt idx="147">
                        <c:v>0.66322765264432515</c:v>
                      </c:pt>
                      <c:pt idx="148">
                        <c:v>0.6627072120721671</c:v>
                      </c:pt>
                      <c:pt idx="149">
                        <c:v>0.66268905464926542</c:v>
                      </c:pt>
                      <c:pt idx="150">
                        <c:v>0.65391923398694352</c:v>
                      </c:pt>
                      <c:pt idx="151">
                        <c:v>0.65390107581209911</c:v>
                      </c:pt>
                      <c:pt idx="152">
                        <c:v>0.65361162460082978</c:v>
                      </c:pt>
                      <c:pt idx="153">
                        <c:v>0.65359346702498533</c:v>
                      </c:pt>
                      <c:pt idx="154">
                        <c:v>0.65304899303870823</c:v>
                      </c:pt>
                      <c:pt idx="155">
                        <c:v>0.65303083718744825</c:v>
                      </c:pt>
                      <c:pt idx="156">
                        <c:v>0.64357649363716618</c:v>
                      </c:pt>
                      <c:pt idx="157">
                        <c:v>0.64355833681027952</c:v>
                      </c:pt>
                      <c:pt idx="158">
                        <c:v>0.64326345040335542</c:v>
                      </c:pt>
                      <c:pt idx="159">
                        <c:v>0.64324529455644408</c:v>
                      </c:pt>
                      <c:pt idx="160">
                        <c:v>0.64267529549650737</c:v>
                      </c:pt>
                      <c:pt idx="161">
                        <c:v>0.64265714212622826</c:v>
                      </c:pt>
                      <c:pt idx="162">
                        <c:v>0.63442811716514746</c:v>
                      </c:pt>
                      <c:pt idx="163">
                        <c:v>0.63440996026879348</c:v>
                      </c:pt>
                      <c:pt idx="164">
                        <c:v>0.6341157858083919</c:v>
                      </c:pt>
                      <c:pt idx="165">
                        <c:v>0.63409762973264872</c:v>
                      </c:pt>
                      <c:pt idx="166">
                        <c:v>0.63352927688476357</c:v>
                      </c:pt>
                      <c:pt idx="167">
                        <c:v>0.63351112296918044</c:v>
                      </c:pt>
                      <c:pt idx="168">
                        <c:v>0.60969533128569497</c:v>
                      </c:pt>
                      <c:pt idx="169">
                        <c:v>0.60967717456575721</c:v>
                      </c:pt>
                      <c:pt idx="170">
                        <c:v>0.60962636186300057</c:v>
                      </c:pt>
                      <c:pt idx="171">
                        <c:v>0.60960820530403614</c:v>
                      </c:pt>
                      <c:pt idx="172">
                        <c:v>0.60904117423091375</c:v>
                      </c:pt>
                      <c:pt idx="173">
                        <c:v>0.60902301945843118</c:v>
                      </c:pt>
                      <c:pt idx="174">
                        <c:v>0.60054707885345193</c:v>
                      </c:pt>
                      <c:pt idx="175">
                        <c:v>0.60052892203788066</c:v>
                      </c:pt>
                      <c:pt idx="176">
                        <c:v>0.60047822430309539</c:v>
                      </c:pt>
                      <c:pt idx="177">
                        <c:v>0.60046006761707948</c:v>
                      </c:pt>
                      <c:pt idx="178">
                        <c:v>0.59989421729935555</c:v>
                      </c:pt>
                      <c:pt idx="179">
                        <c:v>0.59987606212484568</c:v>
                      </c:pt>
                      <c:pt idx="180">
                        <c:v>0.59324272389994726</c:v>
                      </c:pt>
                      <c:pt idx="181">
                        <c:v>0.5932245665270669</c:v>
                      </c:pt>
                      <c:pt idx="182">
                        <c:v>0.59293089808459898</c:v>
                      </c:pt>
                      <c:pt idx="183">
                        <c:v>0.59291274122167092</c:v>
                      </c:pt>
                      <c:pt idx="184">
                        <c:v>0.59234669448621657</c:v>
                      </c:pt>
                      <c:pt idx="185">
                        <c:v>0.59232853913681494</c:v>
                      </c:pt>
                      <c:pt idx="186">
                        <c:v>0.5906694537891588</c:v>
                      </c:pt>
                      <c:pt idx="187">
                        <c:v>0.59065129588599752</c:v>
                      </c:pt>
                      <c:pt idx="188">
                        <c:v>0.59060332497158796</c:v>
                      </c:pt>
                      <c:pt idx="189">
                        <c:v>0.59058516710901987</c:v>
                      </c:pt>
                      <c:pt idx="190">
                        <c:v>0.59004268789721381</c:v>
                      </c:pt>
                      <c:pt idx="191">
                        <c:v>0.59002453075838746</c:v>
                      </c:pt>
                      <c:pt idx="192">
                        <c:v>0.58449454724779348</c:v>
                      </c:pt>
                      <c:pt idx="193">
                        <c:v>0.58447638944768376</c:v>
                      </c:pt>
                      <c:pt idx="194">
                        <c:v>0.58442842637074177</c:v>
                      </c:pt>
                      <c:pt idx="195">
                        <c:v>0.5844102685984377</c:v>
                      </c:pt>
                      <c:pt idx="196">
                        <c:v>0.58386798525036909</c:v>
                      </c:pt>
                      <c:pt idx="197">
                        <c:v>0.58385146296986823</c:v>
                      </c:pt>
                      <c:pt idx="198">
                        <c:v>0.58384982808883845</c:v>
                      </c:pt>
                      <c:pt idx="199">
                        <c:v>0.58383330591793181</c:v>
                      </c:pt>
                      <c:pt idx="200">
                        <c:v>0.58378265698256504</c:v>
                      </c:pt>
                      <c:pt idx="201">
                        <c:v>0.58376450003133618</c:v>
                      </c:pt>
                      <c:pt idx="202">
                        <c:v>0.58319944004744062</c:v>
                      </c:pt>
                      <c:pt idx="203">
                        <c:v>0.58318128434890282</c:v>
                      </c:pt>
                      <c:pt idx="204">
                        <c:v>0.58152061509354647</c:v>
                      </c:pt>
                      <c:pt idx="205">
                        <c:v>0.58150245738940576</c:v>
                      </c:pt>
                      <c:pt idx="206">
                        <c:v>0.581454532410137</c:v>
                      </c:pt>
                      <c:pt idx="207">
                        <c:v>0.58143637471935605</c:v>
                      </c:pt>
                      <c:pt idx="208">
                        <c:v>0.58089447309593956</c:v>
                      </c:pt>
                      <c:pt idx="209">
                        <c:v>0.58087631589172706</c:v>
                      </c:pt>
                      <c:pt idx="210">
                        <c:v>0.57510381185910819</c:v>
                      </c:pt>
                      <c:pt idx="211">
                        <c:v>0.57508565431957437</c:v>
                      </c:pt>
                      <c:pt idx="212">
                        <c:v>0.57479268069696332</c:v>
                      </c:pt>
                      <c:pt idx="213">
                        <c:v>0.57477452340075597</c:v>
                      </c:pt>
                      <c:pt idx="214">
                        <c:v>0.57421031755546381</c:v>
                      </c:pt>
                      <c:pt idx="215">
                        <c:v>0.57419216125597128</c:v>
                      </c:pt>
                      <c:pt idx="216">
                        <c:v>0.55936175750173012</c:v>
                      </c:pt>
                      <c:pt idx="217">
                        <c:v>0.55934360027545316</c:v>
                      </c:pt>
                      <c:pt idx="218">
                        <c:v>0.55929297470632644</c:v>
                      </c:pt>
                      <c:pt idx="219">
                        <c:v>0.55927481754718866</c:v>
                      </c:pt>
                      <c:pt idx="220">
                        <c:v>0.55871049092206093</c:v>
                      </c:pt>
                      <c:pt idx="221">
                        <c:v>0.55869233471550006</c:v>
                      </c:pt>
                      <c:pt idx="222">
                        <c:v>0.55061420184126408</c:v>
                      </c:pt>
                      <c:pt idx="223">
                        <c:v>0.55059604437877163</c:v>
                      </c:pt>
                      <c:pt idx="224">
                        <c:v>0.55030294440792671</c:v>
                      </c:pt>
                      <c:pt idx="225">
                        <c:v>0.55028478704489581</c:v>
                      </c:pt>
                      <c:pt idx="226">
                        <c:v>0.55021327741530301</c:v>
                      </c:pt>
                      <c:pt idx="227">
                        <c:v>0.55019512020522165</c:v>
                      </c:pt>
                      <c:pt idx="228">
                        <c:v>0.5501445424927045</c:v>
                      </c:pt>
                      <c:pt idx="229">
                        <c:v>0.55012638532186409</c:v>
                      </c:pt>
                      <c:pt idx="230">
                        <c:v>0.54972107369842871</c:v>
                      </c:pt>
                      <c:pt idx="231">
                        <c:v>0.54970291704423402</c:v>
                      </c:pt>
                      <c:pt idx="232">
                        <c:v>0.54956265403825955</c:v>
                      </c:pt>
                      <c:pt idx="233">
                        <c:v>0.54954449757980761</c:v>
                      </c:pt>
                      <c:pt idx="234">
                        <c:v>0.54146562366331641</c:v>
                      </c:pt>
                      <c:pt idx="235">
                        <c:v>0.54144746637847807</c:v>
                      </c:pt>
                      <c:pt idx="236">
                        <c:v>0.54115446502299347</c:v>
                      </c:pt>
                      <c:pt idx="237">
                        <c:v>0.54113630771406251</c:v>
                      </c:pt>
                      <c:pt idx="238">
                        <c:v>0.54057303797675649</c:v>
                      </c:pt>
                      <c:pt idx="239">
                        <c:v>0.54055488114116368</c:v>
                      </c:pt>
                      <c:pt idx="240">
                        <c:v>0.52976098157134277</c:v>
                      </c:pt>
                      <c:pt idx="241">
                        <c:v>0.52974282430179565</c:v>
                      </c:pt>
                      <c:pt idx="242">
                        <c:v>0.52944958960086808</c:v>
                      </c:pt>
                      <c:pt idx="243">
                        <c:v>0.52943143230156442</c:v>
                      </c:pt>
                      <c:pt idx="244">
                        <c:v>0.52886806990334612</c:v>
                      </c:pt>
                      <c:pt idx="245">
                        <c:v>0.52884991306160789</c:v>
                      </c:pt>
                      <c:pt idx="246">
                        <c:v>0.52036987598850382</c:v>
                      </c:pt>
                      <c:pt idx="247">
                        <c:v>0.52035171878047148</c:v>
                      </c:pt>
                      <c:pt idx="248">
                        <c:v>0.5203011410220949</c:v>
                      </c:pt>
                      <c:pt idx="249">
                        <c:v>0.52028298379698734</c:v>
                      </c:pt>
                      <c:pt idx="250">
                        <c:v>0.51971987213100468</c:v>
                      </c:pt>
                      <c:pt idx="251">
                        <c:v>0.51970171513305252</c:v>
                      </c:pt>
                      <c:pt idx="252">
                        <c:v>0.49588030518927556</c:v>
                      </c:pt>
                      <c:pt idx="253">
                        <c:v>0.49586214814049157</c:v>
                      </c:pt>
                      <c:pt idx="254">
                        <c:v>0.49581151579685478</c:v>
                      </c:pt>
                      <c:pt idx="255">
                        <c:v>0.49579335869974833</c:v>
                      </c:pt>
                      <c:pt idx="256">
                        <c:v>0.49523029295590637</c:v>
                      </c:pt>
                      <c:pt idx="257">
                        <c:v>0.49521213582013812</c:v>
                      </c:pt>
                      <c:pt idx="258">
                        <c:v>0.49493167411181987</c:v>
                      </c:pt>
                      <c:pt idx="259">
                        <c:v>0.49491351710268439</c:v>
                      </c:pt>
                      <c:pt idx="260">
                        <c:v>0.49486288098968645</c:v>
                      </c:pt>
                      <c:pt idx="261">
                        <c:v>0.49484472392580275</c:v>
                      </c:pt>
                      <c:pt idx="262">
                        <c:v>0.4942816446222339</c:v>
                      </c:pt>
                      <c:pt idx="263">
                        <c:v>0.49426348746542031</c:v>
                      </c:pt>
                      <c:pt idx="264">
                        <c:v>0.48673203551787625</c:v>
                      </c:pt>
                      <c:pt idx="265">
                        <c:v>0.4867138786401688</c:v>
                      </c:pt>
                      <c:pt idx="266">
                        <c:v>0.48666321176860916</c:v>
                      </c:pt>
                      <c:pt idx="267">
                        <c:v>0.48664505481545961</c:v>
                      </c:pt>
                      <c:pt idx="268">
                        <c:v>0.48608188291200477</c:v>
                      </c:pt>
                      <c:pt idx="269">
                        <c:v>0.48606372569168399</c:v>
                      </c:pt>
                      <c:pt idx="270">
                        <c:v>0.48578343240821881</c:v>
                      </c:pt>
                      <c:pt idx="271">
                        <c:v>0.48576527558602189</c:v>
                      </c:pt>
                      <c:pt idx="272">
                        <c:v>0.4857146013417285</c:v>
                      </c:pt>
                      <c:pt idx="273">
                        <c:v>0.48569644443763677</c:v>
                      </c:pt>
                      <c:pt idx="274">
                        <c:v>0.48513322867472969</c:v>
                      </c:pt>
                      <c:pt idx="275">
                        <c:v>0.48511507144903798</c:v>
                      </c:pt>
                      <c:pt idx="276">
                        <c:v>0.45736302132001122</c:v>
                      </c:pt>
                      <c:pt idx="277">
                        <c:v>0.45734486493170556</c:v>
                      </c:pt>
                      <c:pt idx="278">
                        <c:v>0.45729407316160431</c:v>
                      </c:pt>
                      <c:pt idx="279">
                        <c:v>0.45727591665358219</c:v>
                      </c:pt>
                      <c:pt idx="280">
                        <c:v>0.45671230351244196</c:v>
                      </c:pt>
                      <c:pt idx="281">
                        <c:v>0.45669414637033001</c:v>
                      </c:pt>
                      <c:pt idx="282">
                        <c:v>0.45078926191210561</c:v>
                      </c:pt>
                      <c:pt idx="283">
                        <c:v>0.45077110616714267</c:v>
                      </c:pt>
                      <c:pt idx="284">
                        <c:v>0.45047643660497677</c:v>
                      </c:pt>
                      <c:pt idx="285">
                        <c:v>0.45045828018476958</c:v>
                      </c:pt>
                      <c:pt idx="286">
                        <c:v>0.44989448258173381</c:v>
                      </c:pt>
                      <c:pt idx="287">
                        <c:v>0.44987632542469158</c:v>
                      </c:pt>
                      <c:pt idx="288">
                        <c:v>0.44797151550525216</c:v>
                      </c:pt>
                      <c:pt idx="289">
                        <c:v>0.44795335891265609</c:v>
                      </c:pt>
                      <c:pt idx="290">
                        <c:v>0.44765694902045755</c:v>
                      </c:pt>
                      <c:pt idx="291">
                        <c:v>0.44763879198255407</c:v>
                      </c:pt>
                      <c:pt idx="292">
                        <c:v>0.4470563005015869</c:v>
                      </c:pt>
                      <c:pt idx="293">
                        <c:v>0.44703814316762047</c:v>
                      </c:pt>
                      <c:pt idx="294">
                        <c:v>0.4445989942825157</c:v>
                      </c:pt>
                      <c:pt idx="295">
                        <c:v>0.44458083813835697</c:v>
                      </c:pt>
                      <c:pt idx="296">
                        <c:v>0.44452997294915192</c:v>
                      </c:pt>
                      <c:pt idx="297">
                        <c:v>0.4445118166625292</c:v>
                      </c:pt>
                      <c:pt idx="298">
                        <c:v>0.44394785446257823</c:v>
                      </c:pt>
                      <c:pt idx="299">
                        <c:v>0.44392969735524801</c:v>
                      </c:pt>
                      <c:pt idx="300">
                        <c:v>0.44164191848637269</c:v>
                      </c:pt>
                      <c:pt idx="301">
                        <c:v>0.44162376313421053</c:v>
                      </c:pt>
                      <c:pt idx="302">
                        <c:v>0.44132862718409377</c:v>
                      </c:pt>
                      <c:pt idx="303">
                        <c:v>0.44131047102454973</c:v>
                      </c:pt>
                      <c:pt idx="304">
                        <c:v>0.44074606582442305</c:v>
                      </c:pt>
                      <c:pt idx="305">
                        <c:v>0.44072790868757339</c:v>
                      </c:pt>
                      <c:pt idx="306">
                        <c:v>0.43520739167611217</c:v>
                      </c:pt>
                      <c:pt idx="307">
                        <c:v>0.43518923527422348</c:v>
                      </c:pt>
                      <c:pt idx="308">
                        <c:v>0.43489258080060539</c:v>
                      </c:pt>
                      <c:pt idx="309">
                        <c:v>0.43487442384997399</c:v>
                      </c:pt>
                      <c:pt idx="310">
                        <c:v>0.43429186224045158</c:v>
                      </c:pt>
                      <c:pt idx="311">
                        <c:v>0.43427370480578259</c:v>
                      </c:pt>
                      <c:pt idx="312">
                        <c:v>0.42348222651236916</c:v>
                      </c:pt>
                      <c:pt idx="313">
                        <c:v>0.42346407033362549</c:v>
                      </c:pt>
                      <c:pt idx="314">
                        <c:v>0.42316731978710004</c:v>
                      </c:pt>
                      <c:pt idx="315">
                        <c:v>0.42314916300483246</c:v>
                      </c:pt>
                      <c:pt idx="316">
                        <c:v>0.42256679434309208</c:v>
                      </c:pt>
                      <c:pt idx="317">
                        <c:v>0.42254863698343981</c:v>
                      </c:pt>
                      <c:pt idx="318">
                        <c:v>0.41433455472220787</c:v>
                      </c:pt>
                      <c:pt idx="319">
                        <c:v>0.41431639880769117</c:v>
                      </c:pt>
                      <c:pt idx="320">
                        <c:v>0.41401916523536958</c:v>
                      </c:pt>
                      <c:pt idx="321">
                        <c:v>0.41400100857936173</c:v>
                      </c:pt>
                      <c:pt idx="322">
                        <c:v>0.41341800600529266</c:v>
                      </c:pt>
                      <c:pt idx="323">
                        <c:v>0.41339984851793837</c:v>
                      </c:pt>
                      <c:pt idx="324">
                        <c:v>0.39630221093343454</c:v>
                      </c:pt>
                      <c:pt idx="325">
                        <c:v>0.39628405687944535</c:v>
                      </c:pt>
                      <c:pt idx="326">
                        <c:v>0.39598729995011683</c:v>
                      </c:pt>
                      <c:pt idx="327">
                        <c:v>0.39596914474346745</c:v>
                      </c:pt>
                      <c:pt idx="328">
                        <c:v>0.39540310935875278</c:v>
                      </c:pt>
                      <c:pt idx="329">
                        <c:v>0.39538495257932321</c:v>
                      </c:pt>
                      <c:pt idx="330">
                        <c:v>0.38691000472703446</c:v>
                      </c:pt>
                      <c:pt idx="331">
                        <c:v>0.38689185019513134</c:v>
                      </c:pt>
                      <c:pt idx="332">
                        <c:v>0.38684044045550353</c:v>
                      </c:pt>
                      <c:pt idx="333">
                        <c:v>0.3868222856536071</c:v>
                      </c:pt>
                      <c:pt idx="334">
                        <c:v>0.38625502307365467</c:v>
                      </c:pt>
                      <c:pt idx="335">
                        <c:v>0.38623686642013316</c:v>
                      </c:pt>
                      <c:pt idx="336">
                        <c:v>0.361381118097162</c:v>
                      </c:pt>
                      <c:pt idx="337">
                        <c:v>0.3613629618394576</c:v>
                      </c:pt>
                      <c:pt idx="338">
                        <c:v>0.36106410589385374</c:v>
                      </c:pt>
                      <c:pt idx="339">
                        <c:v>0.3610459487870829</c:v>
                      </c:pt>
                      <c:pt idx="340">
                        <c:v>0.36044646838416461</c:v>
                      </c:pt>
                      <c:pt idx="341">
                        <c:v>0.36042831033238293</c:v>
                      </c:pt>
                      <c:pt idx="342">
                        <c:v>0.35223347148177003</c:v>
                      </c:pt>
                      <c:pt idx="343">
                        <c:v>0.35221531544092449</c:v>
                      </c:pt>
                      <c:pt idx="344">
                        <c:v>0.35191571834653884</c:v>
                      </c:pt>
                      <c:pt idx="345">
                        <c:v>0.35189756129255589</c:v>
                      </c:pt>
                      <c:pt idx="346">
                        <c:v>0.35129699149883226</c:v>
                      </c:pt>
                      <c:pt idx="347">
                        <c:v>0.35127883320095293</c:v>
                      </c:pt>
                      <c:pt idx="348">
                        <c:v>0.32774435127670853</c:v>
                      </c:pt>
                      <c:pt idx="349">
                        <c:v>0.32772619590641738</c:v>
                      </c:pt>
                      <c:pt idx="350">
                        <c:v>0.32742609585328103</c:v>
                      </c:pt>
                      <c:pt idx="351">
                        <c:v>0.32740793925053752</c:v>
                      </c:pt>
                      <c:pt idx="352">
                        <c:v>0.32680745201562361</c:v>
                      </c:pt>
                      <c:pt idx="353">
                        <c:v>0.32678929381535227</c:v>
                      </c:pt>
                      <c:pt idx="354">
                        <c:v>0.32366301620429622</c:v>
                      </c:pt>
                      <c:pt idx="355">
                        <c:v>0.32364486359364392</c:v>
                      </c:pt>
                      <c:pt idx="356">
                        <c:v>0.32334380046171241</c:v>
                      </c:pt>
                      <c:pt idx="357">
                        <c:v>0.32332564616241838</c:v>
                      </c:pt>
                      <c:pt idx="358">
                        <c:v>0.32273869834200758</c:v>
                      </c:pt>
                      <c:pt idx="359">
                        <c:v>0.32272054159681712</c:v>
                      </c:pt>
                      <c:pt idx="360">
                        <c:v>0.31835215785676552</c:v>
                      </c:pt>
                      <c:pt idx="361">
                        <c:v>0.31833400171772702</c:v>
                      </c:pt>
                      <c:pt idx="362">
                        <c:v>0.31827817629942873</c:v>
                      </c:pt>
                      <c:pt idx="363">
                        <c:v>0.31826001985485342</c:v>
                      </c:pt>
                      <c:pt idx="364">
                        <c:v>0.31765794423187771</c:v>
                      </c:pt>
                      <c:pt idx="365">
                        <c:v>0.31763978584033065</c:v>
                      </c:pt>
                      <c:pt idx="366">
                        <c:v>0.3174895332979899</c:v>
                      </c:pt>
                      <c:pt idx="367">
                        <c:v>0.31747138099692845</c:v>
                      </c:pt>
                      <c:pt idx="368">
                        <c:v>0.31716976352677351</c:v>
                      </c:pt>
                      <c:pt idx="369">
                        <c:v>0.31715160943014614</c:v>
                      </c:pt>
                      <c:pt idx="370">
                        <c:v>0.31656387257170004</c:v>
                      </c:pt>
                      <c:pt idx="371">
                        <c:v>0.31654571584648405</c:v>
                      </c:pt>
                      <c:pt idx="372">
                        <c:v>0.31451797322998604</c:v>
                      </c:pt>
                      <c:pt idx="373">
                        <c:v>0.3144998213131997</c:v>
                      </c:pt>
                      <c:pt idx="374">
                        <c:v>0.31419749387312296</c:v>
                      </c:pt>
                      <c:pt idx="375">
                        <c:v>0.31417934005198001</c:v>
                      </c:pt>
                      <c:pt idx="376">
                        <c:v>0.3135903724689949</c:v>
                      </c:pt>
                      <c:pt idx="377">
                        <c:v>0.31357221582158001</c:v>
                      </c:pt>
                      <c:pt idx="378">
                        <c:v>0.31104957918164089</c:v>
                      </c:pt>
                      <c:pt idx="379">
                        <c:v>0.31103142452441029</c:v>
                      </c:pt>
                      <c:pt idx="380">
                        <c:v>0.31073067477163169</c:v>
                      </c:pt>
                      <c:pt idx="381">
                        <c:v>0.3107125186838039</c:v>
                      </c:pt>
                      <c:pt idx="382">
                        <c:v>0.31011154960709292</c:v>
                      </c:pt>
                      <c:pt idx="383">
                        <c:v>0.3100933915979886</c:v>
                      </c:pt>
                      <c:pt idx="384">
                        <c:v>0.30809629054809645</c:v>
                      </c:pt>
                      <c:pt idx="385">
                        <c:v>0.30807813740187229</c:v>
                      </c:pt>
                      <c:pt idx="386">
                        <c:v>0.30802375240522523</c:v>
                      </c:pt>
                      <c:pt idx="387">
                        <c:v>0.30800559882759648</c:v>
                      </c:pt>
                      <c:pt idx="388">
                        <c:v>0.3074157157661217</c:v>
                      </c:pt>
                      <c:pt idx="389">
                        <c:v>0.30739755916370581</c:v>
                      </c:pt>
                      <c:pt idx="390">
                        <c:v>0.30165710007167745</c:v>
                      </c:pt>
                      <c:pt idx="391">
                        <c:v>0.30163894455607315</c:v>
                      </c:pt>
                      <c:pt idx="392">
                        <c:v>0.30158295826671833</c:v>
                      </c:pt>
                      <c:pt idx="393">
                        <c:v>0.30156480239708933</c:v>
                      </c:pt>
                      <c:pt idx="394">
                        <c:v>0.30096198566067678</c:v>
                      </c:pt>
                      <c:pt idx="395">
                        <c:v>0.30094382748785603</c:v>
                      </c:pt>
                      <c:pt idx="396">
                        <c:v>0.28360898870087475</c:v>
                      </c:pt>
                      <c:pt idx="397">
                        <c:v>0.28359083691326653</c:v>
                      </c:pt>
                      <c:pt idx="398">
                        <c:v>0.28353612706911868</c:v>
                      </c:pt>
                      <c:pt idx="399">
                        <c:v>0.28351797477064161</c:v>
                      </c:pt>
                      <c:pt idx="400">
                        <c:v>0.28292626175124214</c:v>
                      </c:pt>
                      <c:pt idx="401">
                        <c:v>0.28290810584194331</c:v>
                      </c:pt>
                      <c:pt idx="402">
                        <c:v>0.27716814384930499</c:v>
                      </c:pt>
                      <c:pt idx="403">
                        <c:v>0.27714998926836804</c:v>
                      </c:pt>
                      <c:pt idx="404">
                        <c:v>0.27709381468555261</c:v>
                      </c:pt>
                      <c:pt idx="405">
                        <c:v>0.27707565968034648</c:v>
                      </c:pt>
                      <c:pt idx="406">
                        <c:v>0.27647226496962113</c:v>
                      </c:pt>
                      <c:pt idx="407">
                        <c:v>0.27645410716710034</c:v>
                      </c:pt>
                      <c:pt idx="408">
                        <c:v>0.27446477991165708</c:v>
                      </c:pt>
                      <c:pt idx="409">
                        <c:v>0.2744466289576275</c:v>
                      </c:pt>
                      <c:pt idx="410">
                        <c:v>0.27439153797300414</c:v>
                      </c:pt>
                      <c:pt idx="411">
                        <c:v>0.2743733864444351</c:v>
                      </c:pt>
                      <c:pt idx="412">
                        <c:v>0.27377881964239936</c:v>
                      </c:pt>
                      <c:pt idx="413">
                        <c:v>0.27376066400233895</c:v>
                      </c:pt>
                      <c:pt idx="414">
                        <c:v>0.26802166433131386</c:v>
                      </c:pt>
                      <c:pt idx="415">
                        <c:v>0.26800351020661434</c:v>
                      </c:pt>
                      <c:pt idx="416">
                        <c:v>0.26794699005526634</c:v>
                      </c:pt>
                      <c:pt idx="417">
                        <c:v>0.26792883544446594</c:v>
                      </c:pt>
                      <c:pt idx="418">
                        <c:v>0.26732292714973127</c:v>
                      </c:pt>
                      <c:pt idx="419">
                        <c:v>0.26730476926282815</c:v>
                      </c:pt>
                      <c:pt idx="420">
                        <c:v>0.26275850366808301</c:v>
                      </c:pt>
                      <c:pt idx="421">
                        <c:v>0.26274035297337389</c:v>
                      </c:pt>
                      <c:pt idx="422">
                        <c:v>0.26268528551268466</c:v>
                      </c:pt>
                      <c:pt idx="423">
                        <c:v>0.26266713422165472</c:v>
                      </c:pt>
                      <c:pt idx="424">
                        <c:v>0.2620732815917311</c:v>
                      </c:pt>
                      <c:pt idx="425">
                        <c:v>0.26205512606197484</c:v>
                      </c:pt>
                      <c:pt idx="426">
                        <c:v>0.25336445520984968</c:v>
                      </c:pt>
                      <c:pt idx="427">
                        <c:v>0.25334630331577668</c:v>
                      </c:pt>
                      <c:pt idx="428">
                        <c:v>0.25304095321026776</c:v>
                      </c:pt>
                      <c:pt idx="429">
                        <c:v>0.25302279881588774</c:v>
                      </c:pt>
                      <c:pt idx="430">
                        <c:v>0.2524161305642148</c:v>
                      </c:pt>
                      <c:pt idx="431">
                        <c:v>0.25239797249478535</c:v>
                      </c:pt>
                      <c:pt idx="432">
                        <c:v>0.22887786489330914</c:v>
                      </c:pt>
                      <c:pt idx="433">
                        <c:v>0.22885971491445142</c:v>
                      </c:pt>
                      <c:pt idx="434">
                        <c:v>0.22855265577569367</c:v>
                      </c:pt>
                      <c:pt idx="435">
                        <c:v>0.22853450278329149</c:v>
                      </c:pt>
                      <c:pt idx="436">
                        <c:v>0.22793071494324729</c:v>
                      </c:pt>
                      <c:pt idx="437">
                        <c:v>0.22792632484647521</c:v>
                      </c:pt>
                      <c:pt idx="438">
                        <c:v>0.2279125654224603</c:v>
                      </c:pt>
                      <c:pt idx="439">
                        <c:v>0.22790816741124456</c:v>
                      </c:pt>
                      <c:pt idx="440">
                        <c:v>0.22760492065813515</c:v>
                      </c:pt>
                      <c:pt idx="441">
                        <c:v>0.22758676803898378</c:v>
                      </c:pt>
                      <c:pt idx="442">
                        <c:v>0.22697751248080705</c:v>
                      </c:pt>
                      <c:pt idx="443">
                        <c:v>0.22695935526215941</c:v>
                      </c:pt>
                      <c:pt idx="444">
                        <c:v>0.21973521927515535</c:v>
                      </c:pt>
                      <c:pt idx="445">
                        <c:v>0.21971707049029973</c:v>
                      </c:pt>
                      <c:pt idx="446">
                        <c:v>0.21940769915248901</c:v>
                      </c:pt>
                      <c:pt idx="447">
                        <c:v>0.21938954693161722</c:v>
                      </c:pt>
                      <c:pt idx="448">
                        <c:v>0.21877759096924726</c:v>
                      </c:pt>
                      <c:pt idx="449">
                        <c:v>0.21875943358427302</c:v>
                      </c:pt>
                      <c:pt idx="450">
                        <c:v>0.21853611592231975</c:v>
                      </c:pt>
                      <c:pt idx="451">
                        <c:v>0.21851796490368569</c:v>
                      </c:pt>
                      <c:pt idx="452">
                        <c:v>0.2184602665043924</c:v>
                      </c:pt>
                      <c:pt idx="453">
                        <c:v>0.21844211471422559</c:v>
                      </c:pt>
                      <c:pt idx="454">
                        <c:v>0.2178289899368297</c:v>
                      </c:pt>
                      <c:pt idx="455">
                        <c:v>0.21781083281038632</c:v>
                      </c:pt>
                      <c:pt idx="456">
                        <c:v>0.19037446766358992</c:v>
                      </c:pt>
                      <c:pt idx="457">
                        <c:v>0.19035632359163676</c:v>
                      </c:pt>
                      <c:pt idx="458">
                        <c:v>0.19004308177041476</c:v>
                      </c:pt>
                      <c:pt idx="459">
                        <c:v>0.19002493320670266</c:v>
                      </c:pt>
                      <c:pt idx="460">
                        <c:v>0.18940833167944038</c:v>
                      </c:pt>
                      <c:pt idx="461">
                        <c:v>0.18939017635106078</c:v>
                      </c:pt>
                      <c:pt idx="462">
                        <c:v>0.18097831666507122</c:v>
                      </c:pt>
                      <c:pt idx="463">
                        <c:v>0.18096017075796797</c:v>
                      </c:pt>
                      <c:pt idx="464">
                        <c:v>0.18090106259563382</c:v>
                      </c:pt>
                      <c:pt idx="465">
                        <c:v>0.180882915556804</c:v>
                      </c:pt>
                      <c:pt idx="466">
                        <c:v>0.18026084334767895</c:v>
                      </c:pt>
                      <c:pt idx="467">
                        <c:v>0.18024268841406418</c:v>
                      </c:pt>
                      <c:pt idx="468">
                        <c:v>0.17735925055350435</c:v>
                      </c:pt>
                      <c:pt idx="469">
                        <c:v>0.17734110461886746</c:v>
                      </c:pt>
                      <c:pt idx="470">
                        <c:v>0.17728221682897438</c:v>
                      </c:pt>
                      <c:pt idx="471">
                        <c:v>0.17726406976987516</c:v>
                      </c:pt>
                      <c:pt idx="472">
                        <c:v>0.17664421978717743</c:v>
                      </c:pt>
                      <c:pt idx="473">
                        <c:v>0.17662606496225353</c:v>
                      </c:pt>
                      <c:pt idx="474">
                        <c:v>0.16821937181458349</c:v>
                      </c:pt>
                      <c:pt idx="475">
                        <c:v>0.16820122793355094</c:v>
                      </c:pt>
                      <c:pt idx="476">
                        <c:v>0.16814149691661107</c:v>
                      </c:pt>
                      <c:pt idx="477">
                        <c:v>0.16812335173181425</c:v>
                      </c:pt>
                      <c:pt idx="478">
                        <c:v>0.16749729825733298</c:v>
                      </c:pt>
                      <c:pt idx="479">
                        <c:v>0.16747914396719979</c:v>
                      </c:pt>
                      <c:pt idx="480">
                        <c:v>0.15649595770008409</c:v>
                      </c:pt>
                      <c:pt idx="481">
                        <c:v>0.15647781621649515</c:v>
                      </c:pt>
                      <c:pt idx="482">
                        <c:v>0.15641774995858651</c:v>
                      </c:pt>
                      <c:pt idx="483">
                        <c:v>0.15639960702765243</c:v>
                      </c:pt>
                      <c:pt idx="484">
                        <c:v>0.15577208939763945</c:v>
                      </c:pt>
                      <c:pt idx="485">
                        <c:v>0.15575393642954602</c:v>
                      </c:pt>
                      <c:pt idx="486">
                        <c:v>0.14735931160974347</c:v>
                      </c:pt>
                      <c:pt idx="487">
                        <c:v>0.14734117317625545</c:v>
                      </c:pt>
                      <c:pt idx="488">
                        <c:v>0.14728004191801977</c:v>
                      </c:pt>
                      <c:pt idx="489">
                        <c:v>0.14726190178778936</c:v>
                      </c:pt>
                      <c:pt idx="490">
                        <c:v>0.1466265606304207</c:v>
                      </c:pt>
                      <c:pt idx="491">
                        <c:v>0.14660840861234314</c:v>
                      </c:pt>
                      <c:pt idx="492">
                        <c:v>9.4398830698446318E-2</c:v>
                      </c:pt>
                      <c:pt idx="493">
                        <c:v>9.4380696225118285E-2</c:v>
                      </c:pt>
                      <c:pt idx="494">
                        <c:v>9.4316120085006699E-2</c:v>
                      </c:pt>
                      <c:pt idx="495">
                        <c:v>9.4297982710486686E-2</c:v>
                      </c:pt>
                      <c:pt idx="496">
                        <c:v>9.3646802579477564E-2</c:v>
                      </c:pt>
                      <c:pt idx="497">
                        <c:v>9.3628646961104442E-2</c:v>
                      </c:pt>
                      <c:pt idx="498">
                        <c:v>8.5268903535511656E-2</c:v>
                      </c:pt>
                      <c:pt idx="499">
                        <c:v>8.5250776307962906E-2</c:v>
                      </c:pt>
                      <c:pt idx="500">
                        <c:v>8.518401676427706E-2</c:v>
                      </c:pt>
                      <c:pt idx="501">
                        <c:v>8.5165885819922973E-2</c:v>
                      </c:pt>
                      <c:pt idx="502">
                        <c:v>8.449974302037698E-2</c:v>
                      </c:pt>
                      <c:pt idx="503">
                        <c:v>8.4481588268021629E-2</c:v>
                      </c:pt>
                      <c:pt idx="504">
                        <c:v>6.0809255731803069E-2</c:v>
                      </c:pt>
                      <c:pt idx="505">
                        <c:v>6.0509133406864417E-2</c:v>
                      </c:pt>
                      <c:pt idx="506">
                        <c:v>6.0173115111083315E-2</c:v>
                      </c:pt>
                      <c:pt idx="507">
                        <c:v>6.0154973463984844E-2</c:v>
                      </c:pt>
                      <c:pt idx="508">
                        <c:v>5.9512621677387544E-2</c:v>
                      </c:pt>
                      <c:pt idx="509">
                        <c:v>5.9494459684712744E-2</c:v>
                      </c:pt>
                      <c:pt idx="510">
                        <c:v>5.1409404443233608E-2</c:v>
                      </c:pt>
                      <c:pt idx="511">
                        <c:v>5.1391301756440112E-2</c:v>
                      </c:pt>
                      <c:pt idx="512">
                        <c:v>5.1039052390123775E-2</c:v>
                      </c:pt>
                      <c:pt idx="513">
                        <c:v>5.1020919645608211E-2</c:v>
                      </c:pt>
                      <c:pt idx="514">
                        <c:v>5.0357836209212352E-2</c:v>
                      </c:pt>
                      <c:pt idx="515">
                        <c:v>5.0339671354003149E-2</c:v>
                      </c:pt>
                      <c:pt idx="516">
                        <c:v>4.4162617665616515E-2</c:v>
                      </c:pt>
                      <c:pt idx="517">
                        <c:v>4.4144563543510908E-2</c:v>
                      </c:pt>
                      <c:pt idx="518">
                        <c:v>4.4066597010034771E-2</c:v>
                      </c:pt>
                      <c:pt idx="519">
                        <c:v>4.4048531116885906E-2</c:v>
                      </c:pt>
                      <c:pt idx="520">
                        <c:v>4.3321233775395949E-2</c:v>
                      </c:pt>
                      <c:pt idx="521">
                        <c:v>4.3303095422625712E-2</c:v>
                      </c:pt>
                      <c:pt idx="522">
                        <c:v>3.4768220650419769E-2</c:v>
                      </c:pt>
                      <c:pt idx="523">
                        <c:v>3.4750179956212011E-2</c:v>
                      </c:pt>
                      <c:pt idx="524">
                        <c:v>3.4366452255682231E-2</c:v>
                      </c:pt>
                      <c:pt idx="525">
                        <c:v>3.4348350675801352E-2</c:v>
                      </c:pt>
                      <c:pt idx="526">
                        <c:v>3.3661171121649368E-2</c:v>
                      </c:pt>
                      <c:pt idx="527">
                        <c:v>3.3643008207942839E-2</c:v>
                      </c:pt>
                      <c:pt idx="528">
                        <c:v>1.0631408515232987E-2</c:v>
                      </c:pt>
                      <c:pt idx="529">
                        <c:v>1.0614264400109196E-2</c:v>
                      </c:pt>
                      <c:pt idx="530">
                        <c:v>1.0027145784634236E-2</c:v>
                      </c:pt>
                      <c:pt idx="531">
                        <c:v>1.0009480920938478E-2</c:v>
                      </c:pt>
                      <c:pt idx="532">
                        <c:v>9.1802528031275886E-3</c:v>
                      </c:pt>
                      <c:pt idx="533">
                        <c:v>9.1621193717171031E-3</c:v>
                      </c:pt>
                      <c:pt idx="534">
                        <c:v>3.7598454777246024E-3</c:v>
                      </c:pt>
                      <c:pt idx="535">
                        <c:v>3.7555480108923561E-3</c:v>
                      </c:pt>
                      <c:pt idx="536">
                        <c:v>2.5345812128989603E-3</c:v>
                      </c:pt>
                      <c:pt idx="537">
                        <c:v>2.5302767790580465E-3</c:v>
                      </c:pt>
                      <c:pt idx="538">
                        <c:v>1.8194711322370833E-5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150D-43B3-98DC-BF142A36CE77}"/>
                  </c:ext>
                </c:extLst>
              </c15:ser>
            </c15:filteredLineSeries>
          </c:ext>
        </c:extLst>
      </c:lineChart>
      <c:catAx>
        <c:axId val="54325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0224"/>
        <c:crosses val="autoZero"/>
        <c:auto val="1"/>
        <c:lblAlgn val="ctr"/>
        <c:lblOffset val="100"/>
        <c:noMultiLvlLbl val="0"/>
      </c:catAx>
      <c:valAx>
        <c:axId val="54325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0.99998180528867708</c:v>
                </c:pt>
                <c:pt idx="2">
                  <c:v>0.99977277796542841</c:v>
                </c:pt>
                <c:pt idx="3">
                  <c:v>0.99976788435950337</c:v>
                </c:pt>
                <c:pt idx="4">
                  <c:v>0.99785567466488401</c:v>
                </c:pt>
                <c:pt idx="5">
                  <c:v>0.9978513632864634</c:v>
                </c:pt>
                <c:pt idx="6">
                  <c:v>0.99083788062828437</c:v>
                </c:pt>
                <c:pt idx="7">
                  <c:v>0.99081974719687171</c:v>
                </c:pt>
                <c:pt idx="8">
                  <c:v>0.99078690128435809</c:v>
                </c:pt>
                <c:pt idx="9">
                  <c:v>0.99076876393876911</c:v>
                </c:pt>
                <c:pt idx="10">
                  <c:v>0.99015701081832963</c:v>
                </c:pt>
                <c:pt idx="11">
                  <c:v>0.99013921231421709</c:v>
                </c:pt>
                <c:pt idx="12">
                  <c:v>0.94526537914347919</c:v>
                </c:pt>
                <c:pt idx="13">
                  <c:v>0.94524722425647367</c:v>
                </c:pt>
                <c:pt idx="14">
                  <c:v>0.94494686949791851</c:v>
                </c:pt>
                <c:pt idx="15">
                  <c:v>0.94492872990575294</c:v>
                </c:pt>
                <c:pt idx="16">
                  <c:v>0.94435248199844402</c:v>
                </c:pt>
                <c:pt idx="17">
                  <c:v>0.9443343853050854</c:v>
                </c:pt>
                <c:pt idx="18">
                  <c:v>0.936116095595528</c:v>
                </c:pt>
                <c:pt idx="19">
                  <c:v>0.93609794014818226</c:v>
                </c:pt>
                <c:pt idx="20">
                  <c:v>0.93580720445773824</c:v>
                </c:pt>
                <c:pt idx="21">
                  <c:v>0.9357890591520861</c:v>
                </c:pt>
                <c:pt idx="22">
                  <c:v>0.93523647460690229</c:v>
                </c:pt>
                <c:pt idx="23">
                  <c:v>0.93521835917097107</c:v>
                </c:pt>
                <c:pt idx="24">
                  <c:v>0.87286632308194212</c:v>
                </c:pt>
                <c:pt idx="25">
                  <c:v>0.87284816445373603</c:v>
                </c:pt>
                <c:pt idx="26">
                  <c:v>0.87280489284543739</c:v>
                </c:pt>
                <c:pt idx="27">
                  <c:v>0.87278673500595416</c:v>
                </c:pt>
                <c:pt idx="28">
                  <c:v>0.87227187024092945</c:v>
                </c:pt>
                <c:pt idx="29">
                  <c:v>0.87225372139346014</c:v>
                </c:pt>
                <c:pt idx="30">
                  <c:v>0.8666911872999038</c:v>
                </c:pt>
                <c:pt idx="31">
                  <c:v>0.86667302879709407</c:v>
                </c:pt>
                <c:pt idx="32">
                  <c:v>0.86662998090095211</c:v>
                </c:pt>
                <c:pt idx="33">
                  <c:v>0.86661182310543106</c:v>
                </c:pt>
                <c:pt idx="34">
                  <c:v>0.86609960756889759</c:v>
                </c:pt>
                <c:pt idx="35">
                  <c:v>0.86608145787565083</c:v>
                </c:pt>
                <c:pt idx="36">
                  <c:v>0.86371648623009512</c:v>
                </c:pt>
                <c:pt idx="37">
                  <c:v>0.863698327747213</c:v>
                </c:pt>
                <c:pt idx="38">
                  <c:v>0.86365568407044746</c:v>
                </c:pt>
                <c:pt idx="39">
                  <c:v>0.86363752620991141</c:v>
                </c:pt>
                <c:pt idx="40">
                  <c:v>0.86312905480284186</c:v>
                </c:pt>
                <c:pt idx="41">
                  <c:v>0.86311090424289705</c:v>
                </c:pt>
                <c:pt idx="42">
                  <c:v>0.85730031845846388</c:v>
                </c:pt>
                <c:pt idx="43">
                  <c:v>0.85728216263790036</c:v>
                </c:pt>
                <c:pt idx="44">
                  <c:v>0.85698955468887106</c:v>
                </c:pt>
                <c:pt idx="45">
                  <c:v>0.8569714030376594</c:v>
                </c:pt>
                <c:pt idx="46">
                  <c:v>0.85642351085431656</c:v>
                </c:pt>
                <c:pt idx="47">
                  <c:v>0.85640536933669775</c:v>
                </c:pt>
                <c:pt idx="48">
                  <c:v>0.83281071029189291</c:v>
                </c:pt>
                <c:pt idx="49">
                  <c:v>0.83279255295852372</c:v>
                </c:pt>
                <c:pt idx="50">
                  <c:v>0.83250131403009897</c:v>
                </c:pt>
                <c:pt idx="51">
                  <c:v>0.83248315996977762</c:v>
                </c:pt>
                <c:pt idx="52">
                  <c:v>0.83194095590375317</c:v>
                </c:pt>
                <c:pt idx="53">
                  <c:v>0.83192280967399468</c:v>
                </c:pt>
                <c:pt idx="54">
                  <c:v>0.82341906431863365</c:v>
                </c:pt>
                <c:pt idx="55">
                  <c:v>0.82340090905459906</c:v>
                </c:pt>
                <c:pt idx="56">
                  <c:v>0.82335456028891119</c:v>
                </c:pt>
                <c:pt idx="57">
                  <c:v>0.82333640565716792</c:v>
                </c:pt>
                <c:pt idx="58">
                  <c:v>0.82279955736092014</c:v>
                </c:pt>
                <c:pt idx="59">
                  <c:v>0.82278140940223321</c:v>
                </c:pt>
                <c:pt idx="60">
                  <c:v>0.81195723382985807</c:v>
                </c:pt>
                <c:pt idx="61">
                  <c:v>0.81193907628075124</c:v>
                </c:pt>
                <c:pt idx="62">
                  <c:v>0.81164891691005503</c:v>
                </c:pt>
                <c:pt idx="63">
                  <c:v>0.81163076204539109</c:v>
                </c:pt>
                <c:pt idx="64">
                  <c:v>0.81109260820586249</c:v>
                </c:pt>
                <c:pt idx="65">
                  <c:v>0.81107445972785208</c:v>
                </c:pt>
                <c:pt idx="66">
                  <c:v>0.80256588788113203</c:v>
                </c:pt>
                <c:pt idx="67">
                  <c:v>0.8025477320891512</c:v>
                </c:pt>
                <c:pt idx="68">
                  <c:v>0.80250159119375841</c:v>
                </c:pt>
                <c:pt idx="69">
                  <c:v>0.80248343592346283</c:v>
                </c:pt>
                <c:pt idx="70">
                  <c:v>0.80194973451925577</c:v>
                </c:pt>
                <c:pt idx="71">
                  <c:v>0.80193158473837844</c:v>
                </c:pt>
                <c:pt idx="72">
                  <c:v>0.77807634599563513</c:v>
                </c:pt>
                <c:pt idx="73">
                  <c:v>0.77805818912255265</c:v>
                </c:pt>
                <c:pt idx="74">
                  <c:v>0.77801218501242919</c:v>
                </c:pt>
                <c:pt idx="75">
                  <c:v>0.77799402856676148</c:v>
                </c:pt>
                <c:pt idx="76">
                  <c:v>0.77746280352651254</c:v>
                </c:pt>
                <c:pt idx="77">
                  <c:v>0.77744465156657971</c:v>
                </c:pt>
                <c:pt idx="78">
                  <c:v>0.7771276861023414</c:v>
                </c:pt>
                <c:pt idx="79">
                  <c:v>0.7771095289834038</c:v>
                </c:pt>
                <c:pt idx="80">
                  <c:v>0.77706363701844705</c:v>
                </c:pt>
                <c:pt idx="81">
                  <c:v>0.77704548031052789</c:v>
                </c:pt>
                <c:pt idx="82">
                  <c:v>0.77651524344897582</c:v>
                </c:pt>
                <c:pt idx="83">
                  <c:v>0.77649709108220055</c:v>
                </c:pt>
                <c:pt idx="84">
                  <c:v>0.76892756840361853</c:v>
                </c:pt>
                <c:pt idx="85">
                  <c:v>0.76890941145685499</c:v>
                </c:pt>
                <c:pt idx="86">
                  <c:v>0.76886374378460609</c:v>
                </c:pt>
                <c:pt idx="87">
                  <c:v>0.76884558719917218</c:v>
                </c:pt>
                <c:pt idx="88">
                  <c:v>0.76831762505188861</c:v>
                </c:pt>
                <c:pt idx="89">
                  <c:v>0.7682994723345884</c:v>
                </c:pt>
                <c:pt idx="90">
                  <c:v>0.76773610246158464</c:v>
                </c:pt>
                <c:pt idx="91">
                  <c:v>0.76771794673048677</c:v>
                </c:pt>
                <c:pt idx="92">
                  <c:v>0.76742366561026143</c:v>
                </c:pt>
                <c:pt idx="93">
                  <c:v>0.76740551211101082</c:v>
                </c:pt>
                <c:pt idx="94">
                  <c:v>0.76684686617118414</c:v>
                </c:pt>
                <c:pt idx="95">
                  <c:v>0.76682871791579954</c:v>
                </c:pt>
                <c:pt idx="96">
                  <c:v>0.73955774612769631</c:v>
                </c:pt>
                <c:pt idx="97">
                  <c:v>0.73953958790767693</c:v>
                </c:pt>
                <c:pt idx="98">
                  <c:v>0.73949405110709221</c:v>
                </c:pt>
                <c:pt idx="99">
                  <c:v>0.73947589316454942</c:v>
                </c:pt>
                <c:pt idx="100">
                  <c:v>0.73895022775951036</c:v>
                </c:pt>
                <c:pt idx="101">
                  <c:v>0.73893207282411821</c:v>
                </c:pt>
                <c:pt idx="102">
                  <c:v>0.73016693718052306</c:v>
                </c:pt>
                <c:pt idx="103">
                  <c:v>0.73014878002365768</c:v>
                </c:pt>
                <c:pt idx="104">
                  <c:v>0.72985678296176881</c:v>
                </c:pt>
                <c:pt idx="105">
                  <c:v>0.7298386273485804</c:v>
                </c:pt>
                <c:pt idx="106">
                  <c:v>0.72928631473536554</c:v>
                </c:pt>
                <c:pt idx="107">
                  <c:v>0.72926816284881701</c:v>
                </c:pt>
                <c:pt idx="108">
                  <c:v>0.72655101500807151</c:v>
                </c:pt>
                <c:pt idx="109">
                  <c:v>0.72653285777067678</c:v>
                </c:pt>
                <c:pt idx="110">
                  <c:v>0.72624017813646591</c:v>
                </c:pt>
                <c:pt idx="111">
                  <c:v>0.72622202249162893</c:v>
                </c:pt>
                <c:pt idx="112">
                  <c:v>0.72566866446896472</c:v>
                </c:pt>
                <c:pt idx="113">
                  <c:v>0.7256505126183832</c:v>
                </c:pt>
                <c:pt idx="114">
                  <c:v>0.7178018344293875</c:v>
                </c:pt>
                <c:pt idx="115">
                  <c:v>0.71778367531090448</c:v>
                </c:pt>
                <c:pt idx="116">
                  <c:v>0.71773843521028335</c:v>
                </c:pt>
                <c:pt idx="117">
                  <c:v>0.71772027628992074</c:v>
                </c:pt>
                <c:pt idx="118">
                  <c:v>0.7174023552719192</c:v>
                </c:pt>
                <c:pt idx="119">
                  <c:v>0.7173841979970228</c:v>
                </c:pt>
                <c:pt idx="120">
                  <c:v>0.71719785389289081</c:v>
                </c:pt>
                <c:pt idx="121">
                  <c:v>0.71717969722772723</c:v>
                </c:pt>
                <c:pt idx="122">
                  <c:v>0.71709273278907582</c:v>
                </c:pt>
                <c:pt idx="123">
                  <c:v>0.71707457687564924</c:v>
                </c:pt>
                <c:pt idx="124">
                  <c:v>0.71652386147123381</c:v>
                </c:pt>
                <c:pt idx="125">
                  <c:v>0.71650570888694187</c:v>
                </c:pt>
                <c:pt idx="126">
                  <c:v>0.70865213601637855</c:v>
                </c:pt>
                <c:pt idx="127">
                  <c:v>0.70863397712438869</c:v>
                </c:pt>
                <c:pt idx="128">
                  <c:v>0.7085889185921902</c:v>
                </c:pt>
                <c:pt idx="129">
                  <c:v>0.70857075985844764</c:v>
                </c:pt>
                <c:pt idx="130">
                  <c:v>0.70805015587401554</c:v>
                </c:pt>
                <c:pt idx="131">
                  <c:v>0.70803199903021385</c:v>
                </c:pt>
                <c:pt idx="132">
                  <c:v>0.70567717817102327</c:v>
                </c:pt>
                <c:pt idx="133">
                  <c:v>0.70565902049700335</c:v>
                </c:pt>
                <c:pt idx="134">
                  <c:v>0.70536743388769274</c:v>
                </c:pt>
                <c:pt idx="135">
                  <c:v>0.70534927749034282</c:v>
                </c:pt>
                <c:pt idx="136">
                  <c:v>0.70479888915003119</c:v>
                </c:pt>
                <c:pt idx="137">
                  <c:v>0.70478073587393597</c:v>
                </c:pt>
                <c:pt idx="138">
                  <c:v>0.69628597913526336</c:v>
                </c:pt>
                <c:pt idx="139">
                  <c:v>0.69626782231821549</c:v>
                </c:pt>
                <c:pt idx="140">
                  <c:v>0.69621948835227798</c:v>
                </c:pt>
                <c:pt idx="141">
                  <c:v>0.69620133179182941</c:v>
                </c:pt>
                <c:pt idx="142">
                  <c:v>0.69565315187715415</c:v>
                </c:pt>
                <c:pt idx="143">
                  <c:v>0.6956349980386094</c:v>
                </c:pt>
                <c:pt idx="144">
                  <c:v>0.66330915736978846</c:v>
                </c:pt>
                <c:pt idx="145">
                  <c:v>0.66329099862184437</c:v>
                </c:pt>
                <c:pt idx="146">
                  <c:v>0.66324581129917948</c:v>
                </c:pt>
                <c:pt idx="147">
                  <c:v>0.66322765264432515</c:v>
                </c:pt>
                <c:pt idx="148">
                  <c:v>0.6627072120721671</c:v>
                </c:pt>
                <c:pt idx="149">
                  <c:v>0.66268905464926542</c:v>
                </c:pt>
                <c:pt idx="150">
                  <c:v>0.65391923398694352</c:v>
                </c:pt>
                <c:pt idx="151">
                  <c:v>0.65390107581209911</c:v>
                </c:pt>
                <c:pt idx="152">
                  <c:v>0.65361162460082978</c:v>
                </c:pt>
                <c:pt idx="153">
                  <c:v>0.65359346702498533</c:v>
                </c:pt>
                <c:pt idx="154">
                  <c:v>0.65304899303870823</c:v>
                </c:pt>
                <c:pt idx="155">
                  <c:v>0.65303083718744825</c:v>
                </c:pt>
                <c:pt idx="156">
                  <c:v>0.64357649363716618</c:v>
                </c:pt>
                <c:pt idx="157">
                  <c:v>0.64355833681027952</c:v>
                </c:pt>
                <c:pt idx="158">
                  <c:v>0.64326345040335542</c:v>
                </c:pt>
                <c:pt idx="159">
                  <c:v>0.64324529455644408</c:v>
                </c:pt>
                <c:pt idx="160">
                  <c:v>0.64267529549650737</c:v>
                </c:pt>
                <c:pt idx="161">
                  <c:v>0.64265714212622826</c:v>
                </c:pt>
                <c:pt idx="162">
                  <c:v>0.63442811716514746</c:v>
                </c:pt>
                <c:pt idx="163">
                  <c:v>0.63440996026879348</c:v>
                </c:pt>
                <c:pt idx="164">
                  <c:v>0.6341157858083919</c:v>
                </c:pt>
                <c:pt idx="165">
                  <c:v>0.63409762973264872</c:v>
                </c:pt>
                <c:pt idx="166">
                  <c:v>0.63352927688476357</c:v>
                </c:pt>
                <c:pt idx="167">
                  <c:v>0.63351112296918044</c:v>
                </c:pt>
                <c:pt idx="168">
                  <c:v>0.60969533128569497</c:v>
                </c:pt>
                <c:pt idx="169">
                  <c:v>0.60967717456575721</c:v>
                </c:pt>
                <c:pt idx="170">
                  <c:v>0.60962636186300057</c:v>
                </c:pt>
                <c:pt idx="171">
                  <c:v>0.60960820530403614</c:v>
                </c:pt>
                <c:pt idx="172">
                  <c:v>0.60904117423091375</c:v>
                </c:pt>
                <c:pt idx="173">
                  <c:v>0.60902301945843118</c:v>
                </c:pt>
                <c:pt idx="174">
                  <c:v>0.60054707885345193</c:v>
                </c:pt>
                <c:pt idx="175">
                  <c:v>0.60052892203788066</c:v>
                </c:pt>
                <c:pt idx="176">
                  <c:v>0.60047822430309539</c:v>
                </c:pt>
                <c:pt idx="177">
                  <c:v>0.60046006761707948</c:v>
                </c:pt>
                <c:pt idx="178">
                  <c:v>0.59989421729935555</c:v>
                </c:pt>
                <c:pt idx="179">
                  <c:v>0.59987606212484568</c:v>
                </c:pt>
                <c:pt idx="180">
                  <c:v>0.59324272389994726</c:v>
                </c:pt>
                <c:pt idx="181">
                  <c:v>0.5932245665270669</c:v>
                </c:pt>
                <c:pt idx="182">
                  <c:v>0.59293089808459898</c:v>
                </c:pt>
                <c:pt idx="183">
                  <c:v>0.59291274122167092</c:v>
                </c:pt>
                <c:pt idx="184">
                  <c:v>0.59234669448621657</c:v>
                </c:pt>
                <c:pt idx="185">
                  <c:v>0.59232853913681494</c:v>
                </c:pt>
                <c:pt idx="186">
                  <c:v>0.5906694537891588</c:v>
                </c:pt>
                <c:pt idx="187">
                  <c:v>0.59065129588599752</c:v>
                </c:pt>
                <c:pt idx="188">
                  <c:v>0.59060332497158796</c:v>
                </c:pt>
                <c:pt idx="189">
                  <c:v>0.59058516710901987</c:v>
                </c:pt>
                <c:pt idx="190">
                  <c:v>0.59004268789721381</c:v>
                </c:pt>
                <c:pt idx="191">
                  <c:v>0.59002453075838746</c:v>
                </c:pt>
                <c:pt idx="192">
                  <c:v>0.58449454724779348</c:v>
                </c:pt>
                <c:pt idx="193">
                  <c:v>0.58447638944768376</c:v>
                </c:pt>
                <c:pt idx="194">
                  <c:v>0.58442842637074177</c:v>
                </c:pt>
                <c:pt idx="195">
                  <c:v>0.5844102685984377</c:v>
                </c:pt>
                <c:pt idx="196">
                  <c:v>0.58386798525036909</c:v>
                </c:pt>
                <c:pt idx="197">
                  <c:v>0.58385146296986823</c:v>
                </c:pt>
                <c:pt idx="198">
                  <c:v>0.58384982808883845</c:v>
                </c:pt>
                <c:pt idx="199">
                  <c:v>0.58383330591793181</c:v>
                </c:pt>
                <c:pt idx="200">
                  <c:v>0.58378265698256504</c:v>
                </c:pt>
                <c:pt idx="201">
                  <c:v>0.58376450003133618</c:v>
                </c:pt>
                <c:pt idx="202">
                  <c:v>0.58319944004744062</c:v>
                </c:pt>
                <c:pt idx="203">
                  <c:v>0.58318128434890282</c:v>
                </c:pt>
                <c:pt idx="204">
                  <c:v>0.58152061509354647</c:v>
                </c:pt>
                <c:pt idx="205">
                  <c:v>0.58150245738940576</c:v>
                </c:pt>
                <c:pt idx="206">
                  <c:v>0.581454532410137</c:v>
                </c:pt>
                <c:pt idx="207">
                  <c:v>0.58143637471935605</c:v>
                </c:pt>
                <c:pt idx="208">
                  <c:v>0.58089447309593956</c:v>
                </c:pt>
                <c:pt idx="209">
                  <c:v>0.58087631589172706</c:v>
                </c:pt>
                <c:pt idx="210">
                  <c:v>0.57510381185910819</c:v>
                </c:pt>
                <c:pt idx="211">
                  <c:v>0.57508565431957437</c:v>
                </c:pt>
                <c:pt idx="212">
                  <c:v>0.57479268069696332</c:v>
                </c:pt>
                <c:pt idx="213">
                  <c:v>0.57477452340075597</c:v>
                </c:pt>
                <c:pt idx="214">
                  <c:v>0.57421031755546381</c:v>
                </c:pt>
                <c:pt idx="215">
                  <c:v>0.57419216125597128</c:v>
                </c:pt>
                <c:pt idx="216">
                  <c:v>0.55936175750173012</c:v>
                </c:pt>
                <c:pt idx="217">
                  <c:v>0.55934360027545316</c:v>
                </c:pt>
                <c:pt idx="218">
                  <c:v>0.55929297470632644</c:v>
                </c:pt>
                <c:pt idx="219">
                  <c:v>0.55927481754718866</c:v>
                </c:pt>
                <c:pt idx="220">
                  <c:v>0.55871049092206093</c:v>
                </c:pt>
                <c:pt idx="221">
                  <c:v>0.55869233471550006</c:v>
                </c:pt>
                <c:pt idx="222">
                  <c:v>0.55061420184126408</c:v>
                </c:pt>
                <c:pt idx="223">
                  <c:v>0.55059604437877163</c:v>
                </c:pt>
                <c:pt idx="224">
                  <c:v>0.55030294440792671</c:v>
                </c:pt>
                <c:pt idx="225">
                  <c:v>0.55028478704489581</c:v>
                </c:pt>
                <c:pt idx="226">
                  <c:v>0.55021327741530301</c:v>
                </c:pt>
                <c:pt idx="227">
                  <c:v>0.55019512020522165</c:v>
                </c:pt>
                <c:pt idx="228">
                  <c:v>0.5501445424927045</c:v>
                </c:pt>
                <c:pt idx="229">
                  <c:v>0.55012638532186409</c:v>
                </c:pt>
                <c:pt idx="230">
                  <c:v>0.54972107369842871</c:v>
                </c:pt>
                <c:pt idx="231">
                  <c:v>0.54970291704423402</c:v>
                </c:pt>
                <c:pt idx="232">
                  <c:v>0.54956265403825955</c:v>
                </c:pt>
                <c:pt idx="233">
                  <c:v>0.54954449757980761</c:v>
                </c:pt>
                <c:pt idx="234">
                  <c:v>0.54146562366331641</c:v>
                </c:pt>
                <c:pt idx="235">
                  <c:v>0.54144746637847807</c:v>
                </c:pt>
                <c:pt idx="236">
                  <c:v>0.54115446502299347</c:v>
                </c:pt>
                <c:pt idx="237">
                  <c:v>0.54113630771406251</c:v>
                </c:pt>
                <c:pt idx="238">
                  <c:v>0.54057303797675649</c:v>
                </c:pt>
                <c:pt idx="239">
                  <c:v>0.54055488114116368</c:v>
                </c:pt>
                <c:pt idx="240">
                  <c:v>0.52976098157134277</c:v>
                </c:pt>
                <c:pt idx="241">
                  <c:v>0.52974282430179565</c:v>
                </c:pt>
                <c:pt idx="242">
                  <c:v>0.52944958960086808</c:v>
                </c:pt>
                <c:pt idx="243">
                  <c:v>0.52943143230156442</c:v>
                </c:pt>
                <c:pt idx="244">
                  <c:v>0.52886806990334612</c:v>
                </c:pt>
                <c:pt idx="245">
                  <c:v>0.52884991306160789</c:v>
                </c:pt>
                <c:pt idx="246">
                  <c:v>0.52036987598850382</c:v>
                </c:pt>
                <c:pt idx="247">
                  <c:v>0.52035171878047148</c:v>
                </c:pt>
                <c:pt idx="248">
                  <c:v>0.5203011410220949</c:v>
                </c:pt>
                <c:pt idx="249">
                  <c:v>0.52028298379698734</c:v>
                </c:pt>
                <c:pt idx="250">
                  <c:v>0.51971987213100468</c:v>
                </c:pt>
                <c:pt idx="251">
                  <c:v>0.51970171513305252</c:v>
                </c:pt>
                <c:pt idx="252">
                  <c:v>0.49588030518927556</c:v>
                </c:pt>
                <c:pt idx="253">
                  <c:v>0.49586214814049157</c:v>
                </c:pt>
                <c:pt idx="254">
                  <c:v>0.49581151579685478</c:v>
                </c:pt>
                <c:pt idx="255">
                  <c:v>0.49579335869974833</c:v>
                </c:pt>
                <c:pt idx="256">
                  <c:v>0.49523029295590637</c:v>
                </c:pt>
                <c:pt idx="257">
                  <c:v>0.49521213582013812</c:v>
                </c:pt>
                <c:pt idx="258">
                  <c:v>0.49493167411181987</c:v>
                </c:pt>
                <c:pt idx="259">
                  <c:v>0.49491351710268439</c:v>
                </c:pt>
                <c:pt idx="260">
                  <c:v>0.49486288098968645</c:v>
                </c:pt>
                <c:pt idx="261">
                  <c:v>0.49484472392580275</c:v>
                </c:pt>
                <c:pt idx="262">
                  <c:v>0.4942816446222339</c:v>
                </c:pt>
                <c:pt idx="263">
                  <c:v>0.49426348746542031</c:v>
                </c:pt>
                <c:pt idx="264">
                  <c:v>0.48673203551787625</c:v>
                </c:pt>
                <c:pt idx="265">
                  <c:v>0.4867138786401688</c:v>
                </c:pt>
                <c:pt idx="266">
                  <c:v>0.48666321176860916</c:v>
                </c:pt>
                <c:pt idx="267">
                  <c:v>0.48664505481545961</c:v>
                </c:pt>
                <c:pt idx="268">
                  <c:v>0.48608188291200477</c:v>
                </c:pt>
                <c:pt idx="269">
                  <c:v>0.48606372569168399</c:v>
                </c:pt>
                <c:pt idx="270">
                  <c:v>0.48578343240821881</c:v>
                </c:pt>
                <c:pt idx="271">
                  <c:v>0.48576527558602189</c:v>
                </c:pt>
                <c:pt idx="272">
                  <c:v>0.4857146013417285</c:v>
                </c:pt>
                <c:pt idx="273">
                  <c:v>0.48569644443763677</c:v>
                </c:pt>
                <c:pt idx="274">
                  <c:v>0.48513322867472969</c:v>
                </c:pt>
                <c:pt idx="275">
                  <c:v>0.48511507144903798</c:v>
                </c:pt>
                <c:pt idx="276">
                  <c:v>0.45736302132001122</c:v>
                </c:pt>
                <c:pt idx="277">
                  <c:v>0.45734486493170556</c:v>
                </c:pt>
                <c:pt idx="278">
                  <c:v>0.45729407316160431</c:v>
                </c:pt>
                <c:pt idx="279">
                  <c:v>0.45727591665358219</c:v>
                </c:pt>
                <c:pt idx="280">
                  <c:v>0.45671230351244196</c:v>
                </c:pt>
                <c:pt idx="281">
                  <c:v>0.45669414637033001</c:v>
                </c:pt>
                <c:pt idx="282">
                  <c:v>0.45078926191210561</c:v>
                </c:pt>
                <c:pt idx="283">
                  <c:v>0.45077110616714267</c:v>
                </c:pt>
                <c:pt idx="284">
                  <c:v>0.45047643660497677</c:v>
                </c:pt>
                <c:pt idx="285">
                  <c:v>0.45045828018476958</c:v>
                </c:pt>
                <c:pt idx="286">
                  <c:v>0.44989448258173381</c:v>
                </c:pt>
                <c:pt idx="287">
                  <c:v>0.44987632542469158</c:v>
                </c:pt>
                <c:pt idx="288">
                  <c:v>0.44797151550525216</c:v>
                </c:pt>
                <c:pt idx="289">
                  <c:v>0.44795335891265609</c:v>
                </c:pt>
                <c:pt idx="290">
                  <c:v>0.44765694902045755</c:v>
                </c:pt>
                <c:pt idx="291">
                  <c:v>0.44763879198255407</c:v>
                </c:pt>
                <c:pt idx="292">
                  <c:v>0.4470563005015869</c:v>
                </c:pt>
                <c:pt idx="293">
                  <c:v>0.44703814316762047</c:v>
                </c:pt>
                <c:pt idx="294">
                  <c:v>0.4445989942825157</c:v>
                </c:pt>
                <c:pt idx="295">
                  <c:v>0.44458083813835697</c:v>
                </c:pt>
                <c:pt idx="296">
                  <c:v>0.44452997294915192</c:v>
                </c:pt>
                <c:pt idx="297">
                  <c:v>0.4445118166625292</c:v>
                </c:pt>
                <c:pt idx="298">
                  <c:v>0.44394785446257823</c:v>
                </c:pt>
                <c:pt idx="299">
                  <c:v>0.44392969735524801</c:v>
                </c:pt>
                <c:pt idx="300">
                  <c:v>0.44164191848637269</c:v>
                </c:pt>
                <c:pt idx="301">
                  <c:v>0.44162376313421053</c:v>
                </c:pt>
                <c:pt idx="302">
                  <c:v>0.44132862718409377</c:v>
                </c:pt>
                <c:pt idx="303">
                  <c:v>0.44131047102454973</c:v>
                </c:pt>
                <c:pt idx="304">
                  <c:v>0.44074606582442305</c:v>
                </c:pt>
                <c:pt idx="305">
                  <c:v>0.44072790868757339</c:v>
                </c:pt>
                <c:pt idx="306">
                  <c:v>0.43520739167611217</c:v>
                </c:pt>
                <c:pt idx="307">
                  <c:v>0.43518923527422348</c:v>
                </c:pt>
                <c:pt idx="308">
                  <c:v>0.43489258080060539</c:v>
                </c:pt>
                <c:pt idx="309">
                  <c:v>0.43487442384997399</c:v>
                </c:pt>
                <c:pt idx="310">
                  <c:v>0.43429186224045158</c:v>
                </c:pt>
                <c:pt idx="311">
                  <c:v>0.43427370480578259</c:v>
                </c:pt>
                <c:pt idx="312">
                  <c:v>0.42348222651236916</c:v>
                </c:pt>
                <c:pt idx="313">
                  <c:v>0.42346407033362549</c:v>
                </c:pt>
                <c:pt idx="314">
                  <c:v>0.42316731978710004</c:v>
                </c:pt>
                <c:pt idx="315">
                  <c:v>0.42314916300483246</c:v>
                </c:pt>
                <c:pt idx="316">
                  <c:v>0.42256679434309208</c:v>
                </c:pt>
                <c:pt idx="317">
                  <c:v>0.42254863698343981</c:v>
                </c:pt>
                <c:pt idx="318">
                  <c:v>0.41433455472220787</c:v>
                </c:pt>
                <c:pt idx="319">
                  <c:v>0.41431639880769117</c:v>
                </c:pt>
                <c:pt idx="320">
                  <c:v>0.41401916523536958</c:v>
                </c:pt>
                <c:pt idx="321">
                  <c:v>0.41400100857936173</c:v>
                </c:pt>
                <c:pt idx="322">
                  <c:v>0.41341800600529266</c:v>
                </c:pt>
                <c:pt idx="323">
                  <c:v>0.41339984851793837</c:v>
                </c:pt>
                <c:pt idx="324">
                  <c:v>0.39630221093343454</c:v>
                </c:pt>
                <c:pt idx="325">
                  <c:v>0.39628405687944535</c:v>
                </c:pt>
                <c:pt idx="326">
                  <c:v>0.39598729995011683</c:v>
                </c:pt>
                <c:pt idx="327">
                  <c:v>0.39596914474346745</c:v>
                </c:pt>
                <c:pt idx="328">
                  <c:v>0.39540310935875278</c:v>
                </c:pt>
                <c:pt idx="329">
                  <c:v>0.39538495257932321</c:v>
                </c:pt>
                <c:pt idx="330">
                  <c:v>0.38691000472703446</c:v>
                </c:pt>
                <c:pt idx="331">
                  <c:v>0.38689185019513134</c:v>
                </c:pt>
                <c:pt idx="332">
                  <c:v>0.38684044045550353</c:v>
                </c:pt>
                <c:pt idx="333">
                  <c:v>0.3868222856536071</c:v>
                </c:pt>
                <c:pt idx="334">
                  <c:v>0.38625502307365467</c:v>
                </c:pt>
                <c:pt idx="335">
                  <c:v>0.38623686642013316</c:v>
                </c:pt>
                <c:pt idx="336">
                  <c:v>0.361381118097162</c:v>
                </c:pt>
                <c:pt idx="337">
                  <c:v>0.3613629618394576</c:v>
                </c:pt>
                <c:pt idx="338">
                  <c:v>0.36106410589385374</c:v>
                </c:pt>
                <c:pt idx="339">
                  <c:v>0.3610459487870829</c:v>
                </c:pt>
                <c:pt idx="340">
                  <c:v>0.36044646838416461</c:v>
                </c:pt>
                <c:pt idx="341">
                  <c:v>0.36042831033238293</c:v>
                </c:pt>
                <c:pt idx="342">
                  <c:v>0.35223347148177003</c:v>
                </c:pt>
                <c:pt idx="343">
                  <c:v>0.35221531544092449</c:v>
                </c:pt>
                <c:pt idx="344">
                  <c:v>0.35191571834653884</c:v>
                </c:pt>
                <c:pt idx="345">
                  <c:v>0.35189756129255589</c:v>
                </c:pt>
                <c:pt idx="346">
                  <c:v>0.35129699149883226</c:v>
                </c:pt>
                <c:pt idx="347">
                  <c:v>0.35127883320095293</c:v>
                </c:pt>
                <c:pt idx="348">
                  <c:v>0.32774435127670853</c:v>
                </c:pt>
                <c:pt idx="349">
                  <c:v>0.32772619590641738</c:v>
                </c:pt>
                <c:pt idx="350">
                  <c:v>0.32742609585328103</c:v>
                </c:pt>
                <c:pt idx="351">
                  <c:v>0.32740793925053752</c:v>
                </c:pt>
                <c:pt idx="352">
                  <c:v>0.32680745201562361</c:v>
                </c:pt>
                <c:pt idx="353">
                  <c:v>0.32678929381535227</c:v>
                </c:pt>
                <c:pt idx="354">
                  <c:v>0.32366301620429622</c:v>
                </c:pt>
                <c:pt idx="355">
                  <c:v>0.32364486359364392</c:v>
                </c:pt>
                <c:pt idx="356">
                  <c:v>0.32334380046171241</c:v>
                </c:pt>
                <c:pt idx="357">
                  <c:v>0.32332564616241838</c:v>
                </c:pt>
                <c:pt idx="358">
                  <c:v>0.32273869834200758</c:v>
                </c:pt>
                <c:pt idx="359">
                  <c:v>0.32272054159681712</c:v>
                </c:pt>
                <c:pt idx="360">
                  <c:v>0.31835215785676552</c:v>
                </c:pt>
                <c:pt idx="361">
                  <c:v>0.31833400171772702</c:v>
                </c:pt>
                <c:pt idx="362">
                  <c:v>0.31827817629942873</c:v>
                </c:pt>
                <c:pt idx="363">
                  <c:v>0.31826001985485342</c:v>
                </c:pt>
                <c:pt idx="364">
                  <c:v>0.31765794423187771</c:v>
                </c:pt>
                <c:pt idx="365">
                  <c:v>0.31763978584033065</c:v>
                </c:pt>
                <c:pt idx="366">
                  <c:v>0.3174895332979899</c:v>
                </c:pt>
                <c:pt idx="367">
                  <c:v>0.31747138099692845</c:v>
                </c:pt>
                <c:pt idx="368">
                  <c:v>0.31716976352677351</c:v>
                </c:pt>
                <c:pt idx="369">
                  <c:v>0.31715160943014614</c:v>
                </c:pt>
                <c:pt idx="370">
                  <c:v>0.31656387257170004</c:v>
                </c:pt>
                <c:pt idx="371">
                  <c:v>0.31654571584648405</c:v>
                </c:pt>
                <c:pt idx="372">
                  <c:v>0.31451797322998604</c:v>
                </c:pt>
                <c:pt idx="373">
                  <c:v>0.3144998213131997</c:v>
                </c:pt>
                <c:pt idx="374">
                  <c:v>0.31419749387312296</c:v>
                </c:pt>
                <c:pt idx="375">
                  <c:v>0.31417934005198001</c:v>
                </c:pt>
                <c:pt idx="376">
                  <c:v>0.3135903724689949</c:v>
                </c:pt>
                <c:pt idx="377">
                  <c:v>0.31357221582158001</c:v>
                </c:pt>
                <c:pt idx="378">
                  <c:v>0.31104957918164089</c:v>
                </c:pt>
                <c:pt idx="379">
                  <c:v>0.31103142452441029</c:v>
                </c:pt>
                <c:pt idx="380">
                  <c:v>0.31073067477163169</c:v>
                </c:pt>
                <c:pt idx="381">
                  <c:v>0.3107125186838039</c:v>
                </c:pt>
                <c:pt idx="382">
                  <c:v>0.31011154960709292</c:v>
                </c:pt>
                <c:pt idx="383">
                  <c:v>0.3100933915979886</c:v>
                </c:pt>
                <c:pt idx="384">
                  <c:v>0.30809629054809645</c:v>
                </c:pt>
                <c:pt idx="385">
                  <c:v>0.30807813740187229</c:v>
                </c:pt>
                <c:pt idx="386">
                  <c:v>0.30802375240522523</c:v>
                </c:pt>
                <c:pt idx="387">
                  <c:v>0.30800559882759648</c:v>
                </c:pt>
                <c:pt idx="388">
                  <c:v>0.3074157157661217</c:v>
                </c:pt>
                <c:pt idx="389">
                  <c:v>0.30739755916370581</c:v>
                </c:pt>
                <c:pt idx="390">
                  <c:v>0.30165710007167745</c:v>
                </c:pt>
                <c:pt idx="391">
                  <c:v>0.30163894455607315</c:v>
                </c:pt>
                <c:pt idx="392">
                  <c:v>0.30158295826671833</c:v>
                </c:pt>
                <c:pt idx="393">
                  <c:v>0.30156480239708933</c:v>
                </c:pt>
                <c:pt idx="394">
                  <c:v>0.30096198566067678</c:v>
                </c:pt>
                <c:pt idx="395">
                  <c:v>0.30094382748785603</c:v>
                </c:pt>
                <c:pt idx="396">
                  <c:v>0.28360898870087475</c:v>
                </c:pt>
                <c:pt idx="397">
                  <c:v>0.28359083691326653</c:v>
                </c:pt>
                <c:pt idx="398">
                  <c:v>0.28353612706911868</c:v>
                </c:pt>
                <c:pt idx="399">
                  <c:v>0.28351797477064161</c:v>
                </c:pt>
                <c:pt idx="400">
                  <c:v>0.28292626175124214</c:v>
                </c:pt>
                <c:pt idx="401">
                  <c:v>0.28290810584194331</c:v>
                </c:pt>
                <c:pt idx="402">
                  <c:v>0.27716814384930499</c:v>
                </c:pt>
                <c:pt idx="403">
                  <c:v>0.27714998926836804</c:v>
                </c:pt>
                <c:pt idx="404">
                  <c:v>0.27709381468555261</c:v>
                </c:pt>
                <c:pt idx="405">
                  <c:v>0.27707565968034648</c:v>
                </c:pt>
                <c:pt idx="406">
                  <c:v>0.27647226496962113</c:v>
                </c:pt>
                <c:pt idx="407">
                  <c:v>0.27645410716710034</c:v>
                </c:pt>
                <c:pt idx="408">
                  <c:v>0.27446477991165708</c:v>
                </c:pt>
                <c:pt idx="409">
                  <c:v>0.2744466289576275</c:v>
                </c:pt>
                <c:pt idx="410">
                  <c:v>0.27439153797300414</c:v>
                </c:pt>
                <c:pt idx="411">
                  <c:v>0.2743733864444351</c:v>
                </c:pt>
                <c:pt idx="412">
                  <c:v>0.27377881964239936</c:v>
                </c:pt>
                <c:pt idx="413">
                  <c:v>0.27376066400233895</c:v>
                </c:pt>
                <c:pt idx="414">
                  <c:v>0.26802166433131386</c:v>
                </c:pt>
                <c:pt idx="415">
                  <c:v>0.26800351020661434</c:v>
                </c:pt>
                <c:pt idx="416">
                  <c:v>0.26794699005526634</c:v>
                </c:pt>
                <c:pt idx="417">
                  <c:v>0.26792883544446594</c:v>
                </c:pt>
                <c:pt idx="418">
                  <c:v>0.26732292714973127</c:v>
                </c:pt>
                <c:pt idx="419">
                  <c:v>0.26730476926282815</c:v>
                </c:pt>
                <c:pt idx="420">
                  <c:v>0.26275850366808301</c:v>
                </c:pt>
                <c:pt idx="421">
                  <c:v>0.26274035297337389</c:v>
                </c:pt>
                <c:pt idx="422">
                  <c:v>0.26268528551268466</c:v>
                </c:pt>
                <c:pt idx="423">
                  <c:v>0.26266713422165472</c:v>
                </c:pt>
                <c:pt idx="424">
                  <c:v>0.2620732815917311</c:v>
                </c:pt>
                <c:pt idx="425">
                  <c:v>0.26205512606197484</c:v>
                </c:pt>
                <c:pt idx="426">
                  <c:v>0.25336445520984968</c:v>
                </c:pt>
                <c:pt idx="427">
                  <c:v>0.25334630331577668</c:v>
                </c:pt>
                <c:pt idx="428">
                  <c:v>0.25304095321026776</c:v>
                </c:pt>
                <c:pt idx="429">
                  <c:v>0.25302279881588774</c:v>
                </c:pt>
                <c:pt idx="430">
                  <c:v>0.2524161305642148</c:v>
                </c:pt>
                <c:pt idx="431">
                  <c:v>0.25239797249478535</c:v>
                </c:pt>
                <c:pt idx="432">
                  <c:v>0.22887786489330914</c:v>
                </c:pt>
                <c:pt idx="433">
                  <c:v>0.22885971491445142</c:v>
                </c:pt>
                <c:pt idx="434">
                  <c:v>0.22855265577569367</c:v>
                </c:pt>
                <c:pt idx="435">
                  <c:v>0.22853450278329149</c:v>
                </c:pt>
                <c:pt idx="436">
                  <c:v>0.22793071494324729</c:v>
                </c:pt>
                <c:pt idx="437">
                  <c:v>0.22792632484647521</c:v>
                </c:pt>
                <c:pt idx="438">
                  <c:v>0.2279125654224603</c:v>
                </c:pt>
                <c:pt idx="439">
                  <c:v>0.22790816741124456</c:v>
                </c:pt>
                <c:pt idx="440">
                  <c:v>0.22760492065813515</c:v>
                </c:pt>
                <c:pt idx="441">
                  <c:v>0.22758676803898378</c:v>
                </c:pt>
                <c:pt idx="442">
                  <c:v>0.22697751248080705</c:v>
                </c:pt>
                <c:pt idx="443">
                  <c:v>0.22695935526215941</c:v>
                </c:pt>
                <c:pt idx="444">
                  <c:v>0.21973521927515535</c:v>
                </c:pt>
                <c:pt idx="445">
                  <c:v>0.21971707049029973</c:v>
                </c:pt>
                <c:pt idx="446">
                  <c:v>0.21940769915248901</c:v>
                </c:pt>
                <c:pt idx="447">
                  <c:v>0.21938954693161722</c:v>
                </c:pt>
                <c:pt idx="448">
                  <c:v>0.21877759096924726</c:v>
                </c:pt>
                <c:pt idx="449">
                  <c:v>0.21875943358427302</c:v>
                </c:pt>
                <c:pt idx="450">
                  <c:v>0.21853611592231975</c:v>
                </c:pt>
                <c:pt idx="451">
                  <c:v>0.21851796490368569</c:v>
                </c:pt>
                <c:pt idx="452">
                  <c:v>0.2184602665043924</c:v>
                </c:pt>
                <c:pt idx="453">
                  <c:v>0.21844211471422559</c:v>
                </c:pt>
                <c:pt idx="454">
                  <c:v>0.2178289899368297</c:v>
                </c:pt>
                <c:pt idx="455">
                  <c:v>0.21781083281038632</c:v>
                </c:pt>
                <c:pt idx="456">
                  <c:v>0.19037446766358992</c:v>
                </c:pt>
                <c:pt idx="457">
                  <c:v>0.19035632359163676</c:v>
                </c:pt>
                <c:pt idx="458">
                  <c:v>0.19004308177041476</c:v>
                </c:pt>
                <c:pt idx="459">
                  <c:v>0.19002493320670266</c:v>
                </c:pt>
                <c:pt idx="460">
                  <c:v>0.18940833167944038</c:v>
                </c:pt>
                <c:pt idx="461">
                  <c:v>0.18939017635106078</c:v>
                </c:pt>
                <c:pt idx="462">
                  <c:v>0.18097831666507122</c:v>
                </c:pt>
                <c:pt idx="463">
                  <c:v>0.18096017075796797</c:v>
                </c:pt>
                <c:pt idx="464">
                  <c:v>0.18090106259563382</c:v>
                </c:pt>
                <c:pt idx="465">
                  <c:v>0.180882915556804</c:v>
                </c:pt>
                <c:pt idx="466">
                  <c:v>0.18026084334767895</c:v>
                </c:pt>
                <c:pt idx="467">
                  <c:v>0.18024268841406418</c:v>
                </c:pt>
                <c:pt idx="468">
                  <c:v>0.17735925055350435</c:v>
                </c:pt>
                <c:pt idx="469">
                  <c:v>0.17734110461886746</c:v>
                </c:pt>
                <c:pt idx="470">
                  <c:v>0.17728221682897438</c:v>
                </c:pt>
                <c:pt idx="471">
                  <c:v>0.17726406976987516</c:v>
                </c:pt>
                <c:pt idx="472">
                  <c:v>0.17664421978717743</c:v>
                </c:pt>
                <c:pt idx="473">
                  <c:v>0.17662606496225353</c:v>
                </c:pt>
                <c:pt idx="474">
                  <c:v>0.16821937181458349</c:v>
                </c:pt>
                <c:pt idx="475">
                  <c:v>0.16820122793355094</c:v>
                </c:pt>
                <c:pt idx="476">
                  <c:v>0.16814149691661107</c:v>
                </c:pt>
                <c:pt idx="477">
                  <c:v>0.16812335173181425</c:v>
                </c:pt>
                <c:pt idx="478">
                  <c:v>0.16749729825733298</c:v>
                </c:pt>
                <c:pt idx="479">
                  <c:v>0.16747914396719979</c:v>
                </c:pt>
                <c:pt idx="480">
                  <c:v>0.15649595770008409</c:v>
                </c:pt>
                <c:pt idx="481">
                  <c:v>0.15647781621649515</c:v>
                </c:pt>
                <c:pt idx="482">
                  <c:v>0.15641774995858651</c:v>
                </c:pt>
                <c:pt idx="483">
                  <c:v>0.15639960702765243</c:v>
                </c:pt>
                <c:pt idx="484">
                  <c:v>0.15577208939763945</c:v>
                </c:pt>
                <c:pt idx="485">
                  <c:v>0.15575393642954602</c:v>
                </c:pt>
                <c:pt idx="486">
                  <c:v>0.14735931160974347</c:v>
                </c:pt>
                <c:pt idx="487">
                  <c:v>0.14734117317625545</c:v>
                </c:pt>
                <c:pt idx="488">
                  <c:v>0.14728004191801977</c:v>
                </c:pt>
                <c:pt idx="489">
                  <c:v>0.14726190178778936</c:v>
                </c:pt>
                <c:pt idx="490">
                  <c:v>0.1466265606304207</c:v>
                </c:pt>
                <c:pt idx="491">
                  <c:v>0.14660840861234314</c:v>
                </c:pt>
                <c:pt idx="492">
                  <c:v>9.4398830698446318E-2</c:v>
                </c:pt>
                <c:pt idx="493">
                  <c:v>9.4380696225118285E-2</c:v>
                </c:pt>
                <c:pt idx="494">
                  <c:v>9.4316120085006699E-2</c:v>
                </c:pt>
                <c:pt idx="495">
                  <c:v>9.4297982710486686E-2</c:v>
                </c:pt>
                <c:pt idx="496">
                  <c:v>9.3646802579477564E-2</c:v>
                </c:pt>
                <c:pt idx="497">
                  <c:v>9.3628646961104442E-2</c:v>
                </c:pt>
                <c:pt idx="498">
                  <c:v>8.5268903535511656E-2</c:v>
                </c:pt>
                <c:pt idx="499">
                  <c:v>8.5250776307962906E-2</c:v>
                </c:pt>
                <c:pt idx="500">
                  <c:v>8.518401676427706E-2</c:v>
                </c:pt>
                <c:pt idx="501">
                  <c:v>8.5165885819922973E-2</c:v>
                </c:pt>
                <c:pt idx="502">
                  <c:v>8.449974302037698E-2</c:v>
                </c:pt>
                <c:pt idx="503">
                  <c:v>8.4481588268021629E-2</c:v>
                </c:pt>
                <c:pt idx="504">
                  <c:v>6.0809255731803069E-2</c:v>
                </c:pt>
                <c:pt idx="505">
                  <c:v>6.0509133406864417E-2</c:v>
                </c:pt>
                <c:pt idx="506">
                  <c:v>6.0173115111083315E-2</c:v>
                </c:pt>
                <c:pt idx="507">
                  <c:v>6.0154973463984844E-2</c:v>
                </c:pt>
                <c:pt idx="508">
                  <c:v>5.9512621677387544E-2</c:v>
                </c:pt>
                <c:pt idx="509">
                  <c:v>5.9494459684712744E-2</c:v>
                </c:pt>
                <c:pt idx="510">
                  <c:v>5.1409404443233608E-2</c:v>
                </c:pt>
                <c:pt idx="511">
                  <c:v>5.1391301756440112E-2</c:v>
                </c:pt>
                <c:pt idx="512">
                  <c:v>5.1039052390123775E-2</c:v>
                </c:pt>
                <c:pt idx="513">
                  <c:v>5.1020919645608211E-2</c:v>
                </c:pt>
                <c:pt idx="514">
                  <c:v>5.0357836209212352E-2</c:v>
                </c:pt>
                <c:pt idx="515">
                  <c:v>5.0339671354003149E-2</c:v>
                </c:pt>
                <c:pt idx="516">
                  <c:v>4.4162617665616515E-2</c:v>
                </c:pt>
                <c:pt idx="517">
                  <c:v>4.4144563543510908E-2</c:v>
                </c:pt>
                <c:pt idx="518">
                  <c:v>4.4066597010034771E-2</c:v>
                </c:pt>
                <c:pt idx="519">
                  <c:v>4.4048531116885906E-2</c:v>
                </c:pt>
                <c:pt idx="520">
                  <c:v>4.3321233775395949E-2</c:v>
                </c:pt>
                <c:pt idx="521">
                  <c:v>4.3303095422625712E-2</c:v>
                </c:pt>
                <c:pt idx="522">
                  <c:v>3.4768220650419769E-2</c:v>
                </c:pt>
                <c:pt idx="523">
                  <c:v>3.4750179956212011E-2</c:v>
                </c:pt>
                <c:pt idx="524">
                  <c:v>3.4366452255682231E-2</c:v>
                </c:pt>
                <c:pt idx="525">
                  <c:v>3.4348350675801352E-2</c:v>
                </c:pt>
                <c:pt idx="526">
                  <c:v>3.3661171121649368E-2</c:v>
                </c:pt>
                <c:pt idx="527">
                  <c:v>3.3643008207942839E-2</c:v>
                </c:pt>
                <c:pt idx="528">
                  <c:v>1.0631408515232987E-2</c:v>
                </c:pt>
                <c:pt idx="529">
                  <c:v>1.0614264400109196E-2</c:v>
                </c:pt>
                <c:pt idx="530">
                  <c:v>1.0027145784634236E-2</c:v>
                </c:pt>
                <c:pt idx="531">
                  <c:v>1.0009480920938478E-2</c:v>
                </c:pt>
                <c:pt idx="532">
                  <c:v>9.1802528031275886E-3</c:v>
                </c:pt>
                <c:pt idx="533">
                  <c:v>9.1621193717171031E-3</c:v>
                </c:pt>
                <c:pt idx="534">
                  <c:v>3.7598454777246024E-3</c:v>
                </c:pt>
                <c:pt idx="535">
                  <c:v>3.7555480108923561E-3</c:v>
                </c:pt>
                <c:pt idx="536">
                  <c:v>2.5345812128989603E-3</c:v>
                </c:pt>
                <c:pt idx="537">
                  <c:v>2.5302767790580465E-3</c:v>
                </c:pt>
                <c:pt idx="538">
                  <c:v>1.8194711322370833E-5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C-43DB-8261-A60573B1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57440"/>
        <c:axId val="543247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D0C-43DB-8261-A60573B1C3E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235169567.74268693</c:v>
                      </c:pt>
                      <c:pt idx="1">
                        <c:v>235170672.66596216</c:v>
                      </c:pt>
                      <c:pt idx="2">
                        <c:v>235169567.74268693</c:v>
                      </c:pt>
                      <c:pt idx="3">
                        <c:v>235170672.66596216</c:v>
                      </c:pt>
                      <c:pt idx="4">
                        <c:v>235704909.97563601</c:v>
                      </c:pt>
                      <c:pt idx="5">
                        <c:v>235706014.8989113</c:v>
                      </c:pt>
                      <c:pt idx="6">
                        <c:v>235169567.74268693</c:v>
                      </c:pt>
                      <c:pt idx="7">
                        <c:v>235170672.66596216</c:v>
                      </c:pt>
                      <c:pt idx="8">
                        <c:v>235704909.97563601</c:v>
                      </c:pt>
                      <c:pt idx="9">
                        <c:v>235706014.8989113</c:v>
                      </c:pt>
                      <c:pt idx="10">
                        <c:v>235704909.97563601</c:v>
                      </c:pt>
                      <c:pt idx="11">
                        <c:v>235706014.8989113</c:v>
                      </c:pt>
                      <c:pt idx="12">
                        <c:v>238366620.37485951</c:v>
                      </c:pt>
                      <c:pt idx="13">
                        <c:v>238367725.29813471</c:v>
                      </c:pt>
                      <c:pt idx="14">
                        <c:v>238366620.37485951</c:v>
                      </c:pt>
                      <c:pt idx="15">
                        <c:v>238367725.29813471</c:v>
                      </c:pt>
                      <c:pt idx="16">
                        <c:v>238901962.60780856</c:v>
                      </c:pt>
                      <c:pt idx="17">
                        <c:v>238903067.53108379</c:v>
                      </c:pt>
                      <c:pt idx="18">
                        <c:v>238366620.37485951</c:v>
                      </c:pt>
                      <c:pt idx="19">
                        <c:v>238367725.29813471</c:v>
                      </c:pt>
                      <c:pt idx="20">
                        <c:v>238901962.60780856</c:v>
                      </c:pt>
                      <c:pt idx="21">
                        <c:v>238903067.53108379</c:v>
                      </c:pt>
                      <c:pt idx="22">
                        <c:v>238901962.60780856</c:v>
                      </c:pt>
                      <c:pt idx="23">
                        <c:v>238903067.53108379</c:v>
                      </c:pt>
                      <c:pt idx="24">
                        <c:v>242611227.97898087</c:v>
                      </c:pt>
                      <c:pt idx="25">
                        <c:v>242612332.90225607</c:v>
                      </c:pt>
                      <c:pt idx="26">
                        <c:v>242611227.97898087</c:v>
                      </c:pt>
                      <c:pt idx="27">
                        <c:v>242612332.90225607</c:v>
                      </c:pt>
                      <c:pt idx="28">
                        <c:v>242972131.25133184</c:v>
                      </c:pt>
                      <c:pt idx="29">
                        <c:v>242973236.1746071</c:v>
                      </c:pt>
                      <c:pt idx="30">
                        <c:v>242972131.25133184</c:v>
                      </c:pt>
                      <c:pt idx="31">
                        <c:v>242973236.1746071</c:v>
                      </c:pt>
                      <c:pt idx="32">
                        <c:v>243146570.21192995</c:v>
                      </c:pt>
                      <c:pt idx="33">
                        <c:v>243147675.13520518</c:v>
                      </c:pt>
                      <c:pt idx="34">
                        <c:v>242611227.97898087</c:v>
                      </c:pt>
                      <c:pt idx="35">
                        <c:v>242612332.90225607</c:v>
                      </c:pt>
                      <c:pt idx="36">
                        <c:v>243146570.21192995</c:v>
                      </c:pt>
                      <c:pt idx="37">
                        <c:v>243147675.13520518</c:v>
                      </c:pt>
                      <c:pt idx="38">
                        <c:v>242972131.25133184</c:v>
                      </c:pt>
                      <c:pt idx="39">
                        <c:v>242973236.1746071</c:v>
                      </c:pt>
                      <c:pt idx="40">
                        <c:v>243146570.21192995</c:v>
                      </c:pt>
                      <c:pt idx="41">
                        <c:v>243147675.13520518</c:v>
                      </c:pt>
                      <c:pt idx="42">
                        <c:v>243507473.48428088</c:v>
                      </c:pt>
                      <c:pt idx="43">
                        <c:v>243508578.40755606</c:v>
                      </c:pt>
                      <c:pt idx="44">
                        <c:v>243507473.48428088</c:v>
                      </c:pt>
                      <c:pt idx="45">
                        <c:v>243508578.40755606</c:v>
                      </c:pt>
                      <c:pt idx="46">
                        <c:v>243507473.48428088</c:v>
                      </c:pt>
                      <c:pt idx="47">
                        <c:v>243508578.40755606</c:v>
                      </c:pt>
                      <c:pt idx="48">
                        <c:v>244947900.46284476</c:v>
                      </c:pt>
                      <c:pt idx="49">
                        <c:v>244949005.38611999</c:v>
                      </c:pt>
                      <c:pt idx="50">
                        <c:v>244947900.46284476</c:v>
                      </c:pt>
                      <c:pt idx="51">
                        <c:v>244949005.38611999</c:v>
                      </c:pt>
                      <c:pt idx="52">
                        <c:v>245483242.69579393</c:v>
                      </c:pt>
                      <c:pt idx="53">
                        <c:v>245484347.6190691</c:v>
                      </c:pt>
                      <c:pt idx="54">
                        <c:v>244947900.46284476</c:v>
                      </c:pt>
                      <c:pt idx="55">
                        <c:v>244949005.38611999</c:v>
                      </c:pt>
                      <c:pt idx="56">
                        <c:v>245483242.69579393</c:v>
                      </c:pt>
                      <c:pt idx="57">
                        <c:v>245484347.6190691</c:v>
                      </c:pt>
                      <c:pt idx="58">
                        <c:v>245483242.69579393</c:v>
                      </c:pt>
                      <c:pt idx="59">
                        <c:v>245484347.6190691</c:v>
                      </c:pt>
                      <c:pt idx="60">
                        <c:v>246169183.88350439</c:v>
                      </c:pt>
                      <c:pt idx="61">
                        <c:v>246170288.80677962</c:v>
                      </c:pt>
                      <c:pt idx="62">
                        <c:v>246169183.88350439</c:v>
                      </c:pt>
                      <c:pt idx="63">
                        <c:v>246170288.80677962</c:v>
                      </c:pt>
                      <c:pt idx="64">
                        <c:v>246704526.11645356</c:v>
                      </c:pt>
                      <c:pt idx="65">
                        <c:v>246705631.03972864</c:v>
                      </c:pt>
                      <c:pt idx="66">
                        <c:v>246169183.88350439</c:v>
                      </c:pt>
                      <c:pt idx="67">
                        <c:v>246170288.80677962</c:v>
                      </c:pt>
                      <c:pt idx="68">
                        <c:v>246704526.11645356</c:v>
                      </c:pt>
                      <c:pt idx="69">
                        <c:v>246705631.03972864</c:v>
                      </c:pt>
                      <c:pt idx="70">
                        <c:v>246704526.11645356</c:v>
                      </c:pt>
                      <c:pt idx="71">
                        <c:v>246705631.03972864</c:v>
                      </c:pt>
                      <c:pt idx="72">
                        <c:v>248144953.09501734</c:v>
                      </c:pt>
                      <c:pt idx="73">
                        <c:v>248146058.01829255</c:v>
                      </c:pt>
                      <c:pt idx="74">
                        <c:v>248202668.4974477</c:v>
                      </c:pt>
                      <c:pt idx="75">
                        <c:v>248203773.4207229</c:v>
                      </c:pt>
                      <c:pt idx="76">
                        <c:v>248144953.09501734</c:v>
                      </c:pt>
                      <c:pt idx="77">
                        <c:v>248146058.01829255</c:v>
                      </c:pt>
                      <c:pt idx="78">
                        <c:v>248202668.4974477</c:v>
                      </c:pt>
                      <c:pt idx="79">
                        <c:v>248203773.4207229</c:v>
                      </c:pt>
                      <c:pt idx="80">
                        <c:v>248680295.32796642</c:v>
                      </c:pt>
                      <c:pt idx="81">
                        <c:v>248681400.25124165</c:v>
                      </c:pt>
                      <c:pt idx="82">
                        <c:v>248144953.09501734</c:v>
                      </c:pt>
                      <c:pt idx="83">
                        <c:v>248146058.01829255</c:v>
                      </c:pt>
                      <c:pt idx="84">
                        <c:v>248680295.32796642</c:v>
                      </c:pt>
                      <c:pt idx="85">
                        <c:v>248681400.25124165</c:v>
                      </c:pt>
                      <c:pt idx="86">
                        <c:v>248202668.4974477</c:v>
                      </c:pt>
                      <c:pt idx="87">
                        <c:v>248203773.4207229</c:v>
                      </c:pt>
                      <c:pt idx="88">
                        <c:v>248738010.73039681</c:v>
                      </c:pt>
                      <c:pt idx="89">
                        <c:v>248739115.65367195</c:v>
                      </c:pt>
                      <c:pt idx="90">
                        <c:v>248738010.73039681</c:v>
                      </c:pt>
                      <c:pt idx="91">
                        <c:v>248739115.65367195</c:v>
                      </c:pt>
                      <c:pt idx="92">
                        <c:v>248680295.32796642</c:v>
                      </c:pt>
                      <c:pt idx="93">
                        <c:v>248681400.25124165</c:v>
                      </c:pt>
                      <c:pt idx="94">
                        <c:v>248738010.73039681</c:v>
                      </c:pt>
                      <c:pt idx="95">
                        <c:v>248739115.65367195</c:v>
                      </c:pt>
                      <c:pt idx="96">
                        <c:v>250413791.48762581</c:v>
                      </c:pt>
                      <c:pt idx="97">
                        <c:v>250414896.41090104</c:v>
                      </c:pt>
                      <c:pt idx="98">
                        <c:v>250413791.48762581</c:v>
                      </c:pt>
                      <c:pt idx="99">
                        <c:v>250414896.41090104</c:v>
                      </c:pt>
                      <c:pt idx="100">
                        <c:v>250413791.48762581</c:v>
                      </c:pt>
                      <c:pt idx="101">
                        <c:v>250414896.41090104</c:v>
                      </c:pt>
                      <c:pt idx="102">
                        <c:v>250949133.72057495</c:v>
                      </c:pt>
                      <c:pt idx="103">
                        <c:v>250950238.64385018</c:v>
                      </c:pt>
                      <c:pt idx="104">
                        <c:v>250949133.72057495</c:v>
                      </c:pt>
                      <c:pt idx="105">
                        <c:v>250950238.64385018</c:v>
                      </c:pt>
                      <c:pt idx="106">
                        <c:v>251161986.05199882</c:v>
                      </c:pt>
                      <c:pt idx="107">
                        <c:v>251163090.97527409</c:v>
                      </c:pt>
                      <c:pt idx="108">
                        <c:v>251703352.64112392</c:v>
                      </c:pt>
                      <c:pt idx="109">
                        <c:v>251704457.56439912</c:v>
                      </c:pt>
                      <c:pt idx="110">
                        <c:v>251161986.05199882</c:v>
                      </c:pt>
                      <c:pt idx="111">
                        <c:v>251163090.97527409</c:v>
                      </c:pt>
                      <c:pt idx="112">
                        <c:v>251703352.64112392</c:v>
                      </c:pt>
                      <c:pt idx="113">
                        <c:v>251704457.56439912</c:v>
                      </c:pt>
                      <c:pt idx="114">
                        <c:v>250949133.72057495</c:v>
                      </c:pt>
                      <c:pt idx="115">
                        <c:v>250950238.64385018</c:v>
                      </c:pt>
                      <c:pt idx="116">
                        <c:v>251697328.28494799</c:v>
                      </c:pt>
                      <c:pt idx="117">
                        <c:v>251698433.20822313</c:v>
                      </c:pt>
                      <c:pt idx="118">
                        <c:v>252238694.87407309</c:v>
                      </c:pt>
                      <c:pt idx="119">
                        <c:v>252239799.79734829</c:v>
                      </c:pt>
                      <c:pt idx="120">
                        <c:v>251697328.28494799</c:v>
                      </c:pt>
                      <c:pt idx="121">
                        <c:v>251698433.20822313</c:v>
                      </c:pt>
                      <c:pt idx="122">
                        <c:v>251161986.05199882</c:v>
                      </c:pt>
                      <c:pt idx="123">
                        <c:v>251163090.97527409</c:v>
                      </c:pt>
                      <c:pt idx="124">
                        <c:v>251703352.64112392</c:v>
                      </c:pt>
                      <c:pt idx="125">
                        <c:v>251704457.56439912</c:v>
                      </c:pt>
                      <c:pt idx="126">
                        <c:v>252238694.87407309</c:v>
                      </c:pt>
                      <c:pt idx="127">
                        <c:v>252239799.79734829</c:v>
                      </c:pt>
                      <c:pt idx="128">
                        <c:v>251697328.28494799</c:v>
                      </c:pt>
                      <c:pt idx="129">
                        <c:v>251698433.20822313</c:v>
                      </c:pt>
                      <c:pt idx="130">
                        <c:v>252389560.69913876</c:v>
                      </c:pt>
                      <c:pt idx="131">
                        <c:v>252390665.6224139</c:v>
                      </c:pt>
                      <c:pt idx="132">
                        <c:v>252238694.87407309</c:v>
                      </c:pt>
                      <c:pt idx="133">
                        <c:v>252239799.79734829</c:v>
                      </c:pt>
                      <c:pt idx="134">
                        <c:v>252389560.69913876</c:v>
                      </c:pt>
                      <c:pt idx="135">
                        <c:v>252390665.6224139</c:v>
                      </c:pt>
                      <c:pt idx="136">
                        <c:v>252924902.93208781</c:v>
                      </c:pt>
                      <c:pt idx="137">
                        <c:v>252926007.85536301</c:v>
                      </c:pt>
                      <c:pt idx="138">
                        <c:v>252924902.93208781</c:v>
                      </c:pt>
                      <c:pt idx="139">
                        <c:v>252926007.85536301</c:v>
                      </c:pt>
                      <c:pt idx="140">
                        <c:v>252389560.69913876</c:v>
                      </c:pt>
                      <c:pt idx="141">
                        <c:v>252390665.6224139</c:v>
                      </c:pt>
                      <c:pt idx="142">
                        <c:v>252924902.93208781</c:v>
                      </c:pt>
                      <c:pt idx="143">
                        <c:v>252926007.85536301</c:v>
                      </c:pt>
                      <c:pt idx="144">
                        <c:v>254900405.27329648</c:v>
                      </c:pt>
                      <c:pt idx="145">
                        <c:v>254901510.19657168</c:v>
                      </c:pt>
                      <c:pt idx="146">
                        <c:v>254900405.27329648</c:v>
                      </c:pt>
                      <c:pt idx="147">
                        <c:v>254901510.19657168</c:v>
                      </c:pt>
                      <c:pt idx="148">
                        <c:v>254900405.27329648</c:v>
                      </c:pt>
                      <c:pt idx="149">
                        <c:v>254901510.19657168</c:v>
                      </c:pt>
                      <c:pt idx="150">
                        <c:v>255435747.50624561</c:v>
                      </c:pt>
                      <c:pt idx="151">
                        <c:v>255436852.42952079</c:v>
                      </c:pt>
                      <c:pt idx="152">
                        <c:v>255435747.50624561</c:v>
                      </c:pt>
                      <c:pt idx="153">
                        <c:v>255436852.42952079</c:v>
                      </c:pt>
                      <c:pt idx="154">
                        <c:v>255435747.50624561</c:v>
                      </c:pt>
                      <c:pt idx="155">
                        <c:v>255436852.42952079</c:v>
                      </c:pt>
                      <c:pt idx="156">
                        <c:v>256005232.00609264</c:v>
                      </c:pt>
                      <c:pt idx="157">
                        <c:v>256006336.92936781</c:v>
                      </c:pt>
                      <c:pt idx="158">
                        <c:v>256005232.00609264</c:v>
                      </c:pt>
                      <c:pt idx="159">
                        <c:v>256006336.92936781</c:v>
                      </c:pt>
                      <c:pt idx="160">
                        <c:v>256540574.23904172</c:v>
                      </c:pt>
                      <c:pt idx="161">
                        <c:v>256541679.16231683</c:v>
                      </c:pt>
                      <c:pt idx="162">
                        <c:v>256540574.23904172</c:v>
                      </c:pt>
                      <c:pt idx="163">
                        <c:v>256541679.16231683</c:v>
                      </c:pt>
                      <c:pt idx="164">
                        <c:v>256005232.00609264</c:v>
                      </c:pt>
                      <c:pt idx="165">
                        <c:v>256006336.92936781</c:v>
                      </c:pt>
                      <c:pt idx="166">
                        <c:v>256540574.23904172</c:v>
                      </c:pt>
                      <c:pt idx="167">
                        <c:v>256541679.16231683</c:v>
                      </c:pt>
                      <c:pt idx="168">
                        <c:v>257981001.21760559</c:v>
                      </c:pt>
                      <c:pt idx="169">
                        <c:v>257982106.14088073</c:v>
                      </c:pt>
                      <c:pt idx="170">
                        <c:v>257981001.21760559</c:v>
                      </c:pt>
                      <c:pt idx="171">
                        <c:v>257982106.14088073</c:v>
                      </c:pt>
                      <c:pt idx="172">
                        <c:v>258516343.45055464</c:v>
                      </c:pt>
                      <c:pt idx="173">
                        <c:v>258517448.3738299</c:v>
                      </c:pt>
                      <c:pt idx="174">
                        <c:v>258516343.45055464</c:v>
                      </c:pt>
                      <c:pt idx="175">
                        <c:v>258517448.3738299</c:v>
                      </c:pt>
                      <c:pt idx="176">
                        <c:v>257981001.21760559</c:v>
                      </c:pt>
                      <c:pt idx="177">
                        <c:v>257982106.14088073</c:v>
                      </c:pt>
                      <c:pt idx="178">
                        <c:v>259145012.87741789</c:v>
                      </c:pt>
                      <c:pt idx="179">
                        <c:v>259146117.80069315</c:v>
                      </c:pt>
                      <c:pt idx="180">
                        <c:v>259145012.87741789</c:v>
                      </c:pt>
                      <c:pt idx="181">
                        <c:v>259146117.80069315</c:v>
                      </c:pt>
                      <c:pt idx="182">
                        <c:v>258964549.56064373</c:v>
                      </c:pt>
                      <c:pt idx="183">
                        <c:v>258965654.48391894</c:v>
                      </c:pt>
                      <c:pt idx="184">
                        <c:v>258516343.45055464</c:v>
                      </c:pt>
                      <c:pt idx="185">
                        <c:v>258517448.3738299</c:v>
                      </c:pt>
                      <c:pt idx="186">
                        <c:v>259505916.14976883</c:v>
                      </c:pt>
                      <c:pt idx="187">
                        <c:v>259507021.07304406</c:v>
                      </c:pt>
                      <c:pt idx="188">
                        <c:v>258964549.56064373</c:v>
                      </c:pt>
                      <c:pt idx="189">
                        <c:v>258965654.48391894</c:v>
                      </c:pt>
                      <c:pt idx="190">
                        <c:v>259505916.14976883</c:v>
                      </c:pt>
                      <c:pt idx="191">
                        <c:v>259507021.07304406</c:v>
                      </c:pt>
                      <c:pt idx="192">
                        <c:v>259680355.11036697</c:v>
                      </c:pt>
                      <c:pt idx="193">
                        <c:v>259681460.03364217</c:v>
                      </c:pt>
                      <c:pt idx="194">
                        <c:v>259680355.11036697</c:v>
                      </c:pt>
                      <c:pt idx="195">
                        <c:v>259681460.03364217</c:v>
                      </c:pt>
                      <c:pt idx="196">
                        <c:v>259145012.87741789</c:v>
                      </c:pt>
                      <c:pt idx="197">
                        <c:v>259146117.80069315</c:v>
                      </c:pt>
                      <c:pt idx="198">
                        <c:v>259499891.79359278</c:v>
                      </c:pt>
                      <c:pt idx="199">
                        <c:v>259500996.71686804</c:v>
                      </c:pt>
                      <c:pt idx="200">
                        <c:v>259499891.79359278</c:v>
                      </c:pt>
                      <c:pt idx="201">
                        <c:v>259500996.71686804</c:v>
                      </c:pt>
                      <c:pt idx="202">
                        <c:v>258964549.56064373</c:v>
                      </c:pt>
                      <c:pt idx="203">
                        <c:v>258965654.48391894</c:v>
                      </c:pt>
                      <c:pt idx="204">
                        <c:v>259505916.14976883</c:v>
                      </c:pt>
                      <c:pt idx="205">
                        <c:v>259507021.07304406</c:v>
                      </c:pt>
                      <c:pt idx="206">
                        <c:v>259680355.11036697</c:v>
                      </c:pt>
                      <c:pt idx="207">
                        <c:v>259681460.03364217</c:v>
                      </c:pt>
                      <c:pt idx="208">
                        <c:v>260041258.38271797</c:v>
                      </c:pt>
                      <c:pt idx="209">
                        <c:v>260042363.30599317</c:v>
                      </c:pt>
                      <c:pt idx="210">
                        <c:v>260041258.38271797</c:v>
                      </c:pt>
                      <c:pt idx="211">
                        <c:v>260042363.30599317</c:v>
                      </c:pt>
                      <c:pt idx="212">
                        <c:v>259499891.79359278</c:v>
                      </c:pt>
                      <c:pt idx="213">
                        <c:v>259500996.71686804</c:v>
                      </c:pt>
                      <c:pt idx="214">
                        <c:v>260041258.38271797</c:v>
                      </c:pt>
                      <c:pt idx="215">
                        <c:v>260042363.30599317</c:v>
                      </c:pt>
                      <c:pt idx="216">
                        <c:v>260940318.77215669</c:v>
                      </c:pt>
                      <c:pt idx="217">
                        <c:v>260941423.69543192</c:v>
                      </c:pt>
                      <c:pt idx="218">
                        <c:v>260940318.77215669</c:v>
                      </c:pt>
                      <c:pt idx="219">
                        <c:v>260941423.69543192</c:v>
                      </c:pt>
                      <c:pt idx="220">
                        <c:v>261481685.36128181</c:v>
                      </c:pt>
                      <c:pt idx="221">
                        <c:v>261482790.28455704</c:v>
                      </c:pt>
                      <c:pt idx="222">
                        <c:v>261475661.00510576</c:v>
                      </c:pt>
                      <c:pt idx="223">
                        <c:v>261476765.92838097</c:v>
                      </c:pt>
                      <c:pt idx="224">
                        <c:v>261481685.36128181</c:v>
                      </c:pt>
                      <c:pt idx="225">
                        <c:v>261482790.28455704</c:v>
                      </c:pt>
                      <c:pt idx="226">
                        <c:v>261475661.00510576</c:v>
                      </c:pt>
                      <c:pt idx="227">
                        <c:v>261476765.92838097</c:v>
                      </c:pt>
                      <c:pt idx="228">
                        <c:v>260940318.77215669</c:v>
                      </c:pt>
                      <c:pt idx="229">
                        <c:v>260941423.69543192</c:v>
                      </c:pt>
                      <c:pt idx="230">
                        <c:v>262017027.59423092</c:v>
                      </c:pt>
                      <c:pt idx="231">
                        <c:v>262018132.51750606</c:v>
                      </c:pt>
                      <c:pt idx="232">
                        <c:v>262017027.59423092</c:v>
                      </c:pt>
                      <c:pt idx="233">
                        <c:v>262018132.51750606</c:v>
                      </c:pt>
                      <c:pt idx="234">
                        <c:v>261481685.36128181</c:v>
                      </c:pt>
                      <c:pt idx="235">
                        <c:v>261482790.28455704</c:v>
                      </c:pt>
                      <c:pt idx="236">
                        <c:v>261475661.00510576</c:v>
                      </c:pt>
                      <c:pt idx="237">
                        <c:v>261476765.92838097</c:v>
                      </c:pt>
                      <c:pt idx="238">
                        <c:v>262017027.59423092</c:v>
                      </c:pt>
                      <c:pt idx="239">
                        <c:v>262018132.51750606</c:v>
                      </c:pt>
                      <c:pt idx="240">
                        <c:v>262702968.78194141</c:v>
                      </c:pt>
                      <c:pt idx="241">
                        <c:v>262704073.70521665</c:v>
                      </c:pt>
                      <c:pt idx="242">
                        <c:v>262702968.78194141</c:v>
                      </c:pt>
                      <c:pt idx="243">
                        <c:v>262704073.70521665</c:v>
                      </c:pt>
                      <c:pt idx="244">
                        <c:v>263238311.01489049</c:v>
                      </c:pt>
                      <c:pt idx="245">
                        <c:v>263239415.93816578</c:v>
                      </c:pt>
                      <c:pt idx="246">
                        <c:v>263238311.01489049</c:v>
                      </c:pt>
                      <c:pt idx="247">
                        <c:v>263239415.93816578</c:v>
                      </c:pt>
                      <c:pt idx="248">
                        <c:v>262702968.78194141</c:v>
                      </c:pt>
                      <c:pt idx="249">
                        <c:v>262704073.70521665</c:v>
                      </c:pt>
                      <c:pt idx="250">
                        <c:v>263238311.01489049</c:v>
                      </c:pt>
                      <c:pt idx="251">
                        <c:v>263239415.93816578</c:v>
                      </c:pt>
                      <c:pt idx="252">
                        <c:v>264678737.99345437</c:v>
                      </c:pt>
                      <c:pt idx="253">
                        <c:v>264679842.91672957</c:v>
                      </c:pt>
                      <c:pt idx="254">
                        <c:v>264736453.39588466</c:v>
                      </c:pt>
                      <c:pt idx="255">
                        <c:v>264737558.31915998</c:v>
                      </c:pt>
                      <c:pt idx="256">
                        <c:v>264678737.99345437</c:v>
                      </c:pt>
                      <c:pt idx="257">
                        <c:v>264679842.91672957</c:v>
                      </c:pt>
                      <c:pt idx="258">
                        <c:v>264736453.39588466</c:v>
                      </c:pt>
                      <c:pt idx="259">
                        <c:v>264737558.31915998</c:v>
                      </c:pt>
                      <c:pt idx="260">
                        <c:v>265214080.22640347</c:v>
                      </c:pt>
                      <c:pt idx="261">
                        <c:v>265215185.14967868</c:v>
                      </c:pt>
                      <c:pt idx="262">
                        <c:v>265271795.6288338</c:v>
                      </c:pt>
                      <c:pt idx="263">
                        <c:v>265272900.55210906</c:v>
                      </c:pt>
                      <c:pt idx="264">
                        <c:v>265214080.22640347</c:v>
                      </c:pt>
                      <c:pt idx="265">
                        <c:v>265215185.14967868</c:v>
                      </c:pt>
                      <c:pt idx="266">
                        <c:v>264678737.99345437</c:v>
                      </c:pt>
                      <c:pt idx="267">
                        <c:v>264679842.91672957</c:v>
                      </c:pt>
                      <c:pt idx="268">
                        <c:v>265271795.6288338</c:v>
                      </c:pt>
                      <c:pt idx="269">
                        <c:v>265272900.55210906</c:v>
                      </c:pt>
                      <c:pt idx="270">
                        <c:v>264736453.39588466</c:v>
                      </c:pt>
                      <c:pt idx="271">
                        <c:v>264737558.31915998</c:v>
                      </c:pt>
                      <c:pt idx="272">
                        <c:v>265214080.22640347</c:v>
                      </c:pt>
                      <c:pt idx="273">
                        <c:v>265215185.14967868</c:v>
                      </c:pt>
                      <c:pt idx="274">
                        <c:v>265271795.6288338</c:v>
                      </c:pt>
                      <c:pt idx="275">
                        <c:v>265272900.55210906</c:v>
                      </c:pt>
                      <c:pt idx="276">
                        <c:v>266947576.38606277</c:v>
                      </c:pt>
                      <c:pt idx="277">
                        <c:v>266948681.30933806</c:v>
                      </c:pt>
                      <c:pt idx="278">
                        <c:v>266947576.38606277</c:v>
                      </c:pt>
                      <c:pt idx="279">
                        <c:v>266948681.30933806</c:v>
                      </c:pt>
                      <c:pt idx="280">
                        <c:v>267344961.27187461</c:v>
                      </c:pt>
                      <c:pt idx="281">
                        <c:v>267346066.19514981</c:v>
                      </c:pt>
                      <c:pt idx="282">
                        <c:v>267344961.27187461</c:v>
                      </c:pt>
                      <c:pt idx="283">
                        <c:v>267346066.19514981</c:v>
                      </c:pt>
                      <c:pt idx="284">
                        <c:v>266947576.38606277</c:v>
                      </c:pt>
                      <c:pt idx="285">
                        <c:v>266948681.30933806</c:v>
                      </c:pt>
                      <c:pt idx="286">
                        <c:v>267880303.5048236</c:v>
                      </c:pt>
                      <c:pt idx="287">
                        <c:v>267881408.42809883</c:v>
                      </c:pt>
                      <c:pt idx="288">
                        <c:v>267482918.61901191</c:v>
                      </c:pt>
                      <c:pt idx="289">
                        <c:v>267484023.54228705</c:v>
                      </c:pt>
                      <c:pt idx="290">
                        <c:v>267695770.95043576</c:v>
                      </c:pt>
                      <c:pt idx="291">
                        <c:v>267696875.87371102</c:v>
                      </c:pt>
                      <c:pt idx="292">
                        <c:v>267695770.95043576</c:v>
                      </c:pt>
                      <c:pt idx="293">
                        <c:v>267696875.87371102</c:v>
                      </c:pt>
                      <c:pt idx="294">
                        <c:v>267880303.5048236</c:v>
                      </c:pt>
                      <c:pt idx="295">
                        <c:v>267881408.42809883</c:v>
                      </c:pt>
                      <c:pt idx="296">
                        <c:v>267482918.61901191</c:v>
                      </c:pt>
                      <c:pt idx="297">
                        <c:v>267484023.54228705</c:v>
                      </c:pt>
                      <c:pt idx="298">
                        <c:v>267344961.27187461</c:v>
                      </c:pt>
                      <c:pt idx="299">
                        <c:v>267346066.19514981</c:v>
                      </c:pt>
                      <c:pt idx="300">
                        <c:v>267695770.95043576</c:v>
                      </c:pt>
                      <c:pt idx="301">
                        <c:v>267696875.87371102</c:v>
                      </c:pt>
                      <c:pt idx="302">
                        <c:v>267880303.5048236</c:v>
                      </c:pt>
                      <c:pt idx="303">
                        <c:v>267881408.42809883</c:v>
                      </c:pt>
                      <c:pt idx="304">
                        <c:v>268231113.18338495</c:v>
                      </c:pt>
                      <c:pt idx="305">
                        <c:v>268232218.10666016</c:v>
                      </c:pt>
                      <c:pt idx="306">
                        <c:v>267482918.61901191</c:v>
                      </c:pt>
                      <c:pt idx="307">
                        <c:v>267484023.54228705</c:v>
                      </c:pt>
                      <c:pt idx="308">
                        <c:v>268231113.18338495</c:v>
                      </c:pt>
                      <c:pt idx="309">
                        <c:v>268232218.10666016</c:v>
                      </c:pt>
                      <c:pt idx="310">
                        <c:v>268923345.59757578</c:v>
                      </c:pt>
                      <c:pt idx="311">
                        <c:v>268924450.52085096</c:v>
                      </c:pt>
                      <c:pt idx="312">
                        <c:v>268231113.18338495</c:v>
                      </c:pt>
                      <c:pt idx="313">
                        <c:v>268232218.10666016</c:v>
                      </c:pt>
                      <c:pt idx="314">
                        <c:v>268923345.59757578</c:v>
                      </c:pt>
                      <c:pt idx="315">
                        <c:v>268924450.52085096</c:v>
                      </c:pt>
                      <c:pt idx="316">
                        <c:v>269458687.8305248</c:v>
                      </c:pt>
                      <c:pt idx="317">
                        <c:v>269459792.75380015</c:v>
                      </c:pt>
                      <c:pt idx="318">
                        <c:v>269458687.8305248</c:v>
                      </c:pt>
                      <c:pt idx="319">
                        <c:v>269459792.75380015</c:v>
                      </c:pt>
                      <c:pt idx="320">
                        <c:v>268923345.59757578</c:v>
                      </c:pt>
                      <c:pt idx="321">
                        <c:v>268924450.52085096</c:v>
                      </c:pt>
                      <c:pt idx="322">
                        <c:v>269458687.8305248</c:v>
                      </c:pt>
                      <c:pt idx="323">
                        <c:v>269459792.75380015</c:v>
                      </c:pt>
                      <c:pt idx="324">
                        <c:v>270542013.90404713</c:v>
                      </c:pt>
                      <c:pt idx="325">
                        <c:v>270543118.8273223</c:v>
                      </c:pt>
                      <c:pt idx="326">
                        <c:v>270542013.90404713</c:v>
                      </c:pt>
                      <c:pt idx="327">
                        <c:v>270543118.8273223</c:v>
                      </c:pt>
                      <c:pt idx="328">
                        <c:v>271077356.13699621</c:v>
                      </c:pt>
                      <c:pt idx="329">
                        <c:v>271078461.06027144</c:v>
                      </c:pt>
                      <c:pt idx="330">
                        <c:v>271077356.13699621</c:v>
                      </c:pt>
                      <c:pt idx="331">
                        <c:v>271078461.06027144</c:v>
                      </c:pt>
                      <c:pt idx="332">
                        <c:v>270542013.90404713</c:v>
                      </c:pt>
                      <c:pt idx="333">
                        <c:v>270543118.8273223</c:v>
                      </c:pt>
                      <c:pt idx="334">
                        <c:v>271077356.13699621</c:v>
                      </c:pt>
                      <c:pt idx="335">
                        <c:v>271078461.06027144</c:v>
                      </c:pt>
                      <c:pt idx="336">
                        <c:v>272539016.90452963</c:v>
                      </c:pt>
                      <c:pt idx="337">
                        <c:v>272540121.82780486</c:v>
                      </c:pt>
                      <c:pt idx="338">
                        <c:v>272539016.90452963</c:v>
                      </c:pt>
                      <c:pt idx="339">
                        <c:v>272540121.82780486</c:v>
                      </c:pt>
                      <c:pt idx="340">
                        <c:v>273074359.13747877</c:v>
                      </c:pt>
                      <c:pt idx="341">
                        <c:v>273075464.060754</c:v>
                      </c:pt>
                      <c:pt idx="342">
                        <c:v>273074359.13747877</c:v>
                      </c:pt>
                      <c:pt idx="343">
                        <c:v>273075464.060754</c:v>
                      </c:pt>
                      <c:pt idx="344">
                        <c:v>272539016.90452963</c:v>
                      </c:pt>
                      <c:pt idx="345">
                        <c:v>272540121.82780486</c:v>
                      </c:pt>
                      <c:pt idx="346">
                        <c:v>273074359.13747877</c:v>
                      </c:pt>
                      <c:pt idx="347">
                        <c:v>273075464.060754</c:v>
                      </c:pt>
                      <c:pt idx="348">
                        <c:v>274786621.50816858</c:v>
                      </c:pt>
                      <c:pt idx="349">
                        <c:v>274787726.43144375</c:v>
                      </c:pt>
                      <c:pt idx="350">
                        <c:v>274514786.11604261</c:v>
                      </c:pt>
                      <c:pt idx="351">
                        <c:v>274515891.03931785</c:v>
                      </c:pt>
                      <c:pt idx="352">
                        <c:v>274786621.50816858</c:v>
                      </c:pt>
                      <c:pt idx="353">
                        <c:v>274787726.43144375</c:v>
                      </c:pt>
                      <c:pt idx="354">
                        <c:v>275147524.78051955</c:v>
                      </c:pt>
                      <c:pt idx="355">
                        <c:v>275148629.70379472</c:v>
                      </c:pt>
                      <c:pt idx="356">
                        <c:v>274514786.11604261</c:v>
                      </c:pt>
                      <c:pt idx="357">
                        <c:v>274515891.03931785</c:v>
                      </c:pt>
                      <c:pt idx="358">
                        <c:v>275321963.7411176</c:v>
                      </c:pt>
                      <c:pt idx="359">
                        <c:v>275323068.66439283</c:v>
                      </c:pt>
                      <c:pt idx="360">
                        <c:v>275147524.78051955</c:v>
                      </c:pt>
                      <c:pt idx="361">
                        <c:v>275148629.70379472</c:v>
                      </c:pt>
                      <c:pt idx="362">
                        <c:v>275321963.7411176</c:v>
                      </c:pt>
                      <c:pt idx="363">
                        <c:v>275323068.66439283</c:v>
                      </c:pt>
                      <c:pt idx="364">
                        <c:v>274786621.50816858</c:v>
                      </c:pt>
                      <c:pt idx="365">
                        <c:v>274787726.43144375</c:v>
                      </c:pt>
                      <c:pt idx="366">
                        <c:v>275050128.34899169</c:v>
                      </c:pt>
                      <c:pt idx="367">
                        <c:v>275051233.27226686</c:v>
                      </c:pt>
                      <c:pt idx="368">
                        <c:v>275050128.34899169</c:v>
                      </c:pt>
                      <c:pt idx="369">
                        <c:v>275051233.27226686</c:v>
                      </c:pt>
                      <c:pt idx="370">
                        <c:v>274514786.11604261</c:v>
                      </c:pt>
                      <c:pt idx="371">
                        <c:v>274515891.03931785</c:v>
                      </c:pt>
                      <c:pt idx="372">
                        <c:v>275682867.01346862</c:v>
                      </c:pt>
                      <c:pt idx="373">
                        <c:v>275683971.9367438</c:v>
                      </c:pt>
                      <c:pt idx="374">
                        <c:v>275682867.01346862</c:v>
                      </c:pt>
                      <c:pt idx="375">
                        <c:v>275683971.9367438</c:v>
                      </c:pt>
                      <c:pt idx="376">
                        <c:v>275498334.45908076</c:v>
                      </c:pt>
                      <c:pt idx="377">
                        <c:v>275499439.38235599</c:v>
                      </c:pt>
                      <c:pt idx="378">
                        <c:v>275147524.78051955</c:v>
                      </c:pt>
                      <c:pt idx="379">
                        <c:v>275148629.70379472</c:v>
                      </c:pt>
                      <c:pt idx="380">
                        <c:v>275321963.7411176</c:v>
                      </c:pt>
                      <c:pt idx="381">
                        <c:v>275323068.66439283</c:v>
                      </c:pt>
                      <c:pt idx="382">
                        <c:v>275498334.45908076</c:v>
                      </c:pt>
                      <c:pt idx="383">
                        <c:v>275499439.38235599</c:v>
                      </c:pt>
                      <c:pt idx="384">
                        <c:v>275050128.34899169</c:v>
                      </c:pt>
                      <c:pt idx="385">
                        <c:v>275051233.27226686</c:v>
                      </c:pt>
                      <c:pt idx="386">
                        <c:v>275682867.01346862</c:v>
                      </c:pt>
                      <c:pt idx="387">
                        <c:v>275683971.9367438</c:v>
                      </c:pt>
                      <c:pt idx="388">
                        <c:v>276033676.69202983</c:v>
                      </c:pt>
                      <c:pt idx="389">
                        <c:v>276034781.61530501</c:v>
                      </c:pt>
                      <c:pt idx="390">
                        <c:v>276033676.69202983</c:v>
                      </c:pt>
                      <c:pt idx="391">
                        <c:v>276034781.61530501</c:v>
                      </c:pt>
                      <c:pt idx="392">
                        <c:v>275498334.45908076</c:v>
                      </c:pt>
                      <c:pt idx="393">
                        <c:v>275499439.38235599</c:v>
                      </c:pt>
                      <c:pt idx="394">
                        <c:v>276033676.69202983</c:v>
                      </c:pt>
                      <c:pt idx="395">
                        <c:v>276034781.61530501</c:v>
                      </c:pt>
                      <c:pt idx="396">
                        <c:v>277123293.99203247</c:v>
                      </c:pt>
                      <c:pt idx="397">
                        <c:v>277124398.91530764</c:v>
                      </c:pt>
                      <c:pt idx="398">
                        <c:v>277123293.99203247</c:v>
                      </c:pt>
                      <c:pt idx="399">
                        <c:v>277124398.91530764</c:v>
                      </c:pt>
                      <c:pt idx="400">
                        <c:v>277658636.22498155</c:v>
                      </c:pt>
                      <c:pt idx="401">
                        <c:v>277659741.14825678</c:v>
                      </c:pt>
                      <c:pt idx="402">
                        <c:v>277658636.22498155</c:v>
                      </c:pt>
                      <c:pt idx="403">
                        <c:v>277659741.14825678</c:v>
                      </c:pt>
                      <c:pt idx="404">
                        <c:v>277123293.99203247</c:v>
                      </c:pt>
                      <c:pt idx="405">
                        <c:v>277124398.91530764</c:v>
                      </c:pt>
                      <c:pt idx="406">
                        <c:v>277474103.6705938</c:v>
                      </c:pt>
                      <c:pt idx="407">
                        <c:v>277475208.59386897</c:v>
                      </c:pt>
                      <c:pt idx="408">
                        <c:v>277474103.6705938</c:v>
                      </c:pt>
                      <c:pt idx="409">
                        <c:v>277475208.59386897</c:v>
                      </c:pt>
                      <c:pt idx="410">
                        <c:v>277658636.22498155</c:v>
                      </c:pt>
                      <c:pt idx="411">
                        <c:v>277659741.14825678</c:v>
                      </c:pt>
                      <c:pt idx="412">
                        <c:v>278009445.90354288</c:v>
                      </c:pt>
                      <c:pt idx="413">
                        <c:v>278010550.82681805</c:v>
                      </c:pt>
                      <c:pt idx="414">
                        <c:v>278344577.41269207</c:v>
                      </c:pt>
                      <c:pt idx="415">
                        <c:v>278345682.3359673</c:v>
                      </c:pt>
                      <c:pt idx="416">
                        <c:v>278009445.90354288</c:v>
                      </c:pt>
                      <c:pt idx="417">
                        <c:v>278010550.82681805</c:v>
                      </c:pt>
                      <c:pt idx="418">
                        <c:v>278344577.41269207</c:v>
                      </c:pt>
                      <c:pt idx="419">
                        <c:v>278345682.3359673</c:v>
                      </c:pt>
                      <c:pt idx="420">
                        <c:v>277474103.6705938</c:v>
                      </c:pt>
                      <c:pt idx="421">
                        <c:v>277475208.59386897</c:v>
                      </c:pt>
                      <c:pt idx="422">
                        <c:v>278009445.90354288</c:v>
                      </c:pt>
                      <c:pt idx="423">
                        <c:v>278010550.82681805</c:v>
                      </c:pt>
                      <c:pt idx="424">
                        <c:v>278344577.41269207</c:v>
                      </c:pt>
                      <c:pt idx="425">
                        <c:v>278345682.3359673</c:v>
                      </c:pt>
                      <c:pt idx="426">
                        <c:v>278879919.64564109</c:v>
                      </c:pt>
                      <c:pt idx="427">
                        <c:v>278881024.56891644</c:v>
                      </c:pt>
                      <c:pt idx="428">
                        <c:v>278879919.64564109</c:v>
                      </c:pt>
                      <c:pt idx="429">
                        <c:v>278881024.56891644</c:v>
                      </c:pt>
                      <c:pt idx="430">
                        <c:v>278879919.64564109</c:v>
                      </c:pt>
                      <c:pt idx="431">
                        <c:v>278881024.56891644</c:v>
                      </c:pt>
                      <c:pt idx="432">
                        <c:v>280320346.62420505</c:v>
                      </c:pt>
                      <c:pt idx="433">
                        <c:v>280321451.54748017</c:v>
                      </c:pt>
                      <c:pt idx="434">
                        <c:v>280378062.02663535</c:v>
                      </c:pt>
                      <c:pt idx="435">
                        <c:v>280379166.94991052</c:v>
                      </c:pt>
                      <c:pt idx="436">
                        <c:v>280320346.62420505</c:v>
                      </c:pt>
                      <c:pt idx="437">
                        <c:v>280321451.54748017</c:v>
                      </c:pt>
                      <c:pt idx="438">
                        <c:v>280378062.02663535</c:v>
                      </c:pt>
                      <c:pt idx="439">
                        <c:v>280379166.94991052</c:v>
                      </c:pt>
                      <c:pt idx="440">
                        <c:v>280855688.85715407</c:v>
                      </c:pt>
                      <c:pt idx="441">
                        <c:v>280856793.7804293</c:v>
                      </c:pt>
                      <c:pt idx="442">
                        <c:v>280913404.25958449</c:v>
                      </c:pt>
                      <c:pt idx="443">
                        <c:v>280914509.18285966</c:v>
                      </c:pt>
                      <c:pt idx="444">
                        <c:v>280855688.85715407</c:v>
                      </c:pt>
                      <c:pt idx="445">
                        <c:v>280856793.7804293</c:v>
                      </c:pt>
                      <c:pt idx="446">
                        <c:v>280913404.25958449</c:v>
                      </c:pt>
                      <c:pt idx="447">
                        <c:v>280914509.18285966</c:v>
                      </c:pt>
                      <c:pt idx="448">
                        <c:v>280320346.62420505</c:v>
                      </c:pt>
                      <c:pt idx="449">
                        <c:v>280321451.54748017</c:v>
                      </c:pt>
                      <c:pt idx="450">
                        <c:v>280378062.02663535</c:v>
                      </c:pt>
                      <c:pt idx="451">
                        <c:v>280379166.94991052</c:v>
                      </c:pt>
                      <c:pt idx="452">
                        <c:v>280855688.85715407</c:v>
                      </c:pt>
                      <c:pt idx="453">
                        <c:v>280856793.7804293</c:v>
                      </c:pt>
                      <c:pt idx="454">
                        <c:v>280913404.25958449</c:v>
                      </c:pt>
                      <c:pt idx="455">
                        <c:v>280914509.18285966</c:v>
                      </c:pt>
                      <c:pt idx="456">
                        <c:v>282589185.0168134</c:v>
                      </c:pt>
                      <c:pt idx="457">
                        <c:v>282590289.94008869</c:v>
                      </c:pt>
                      <c:pt idx="458">
                        <c:v>282589185.0168134</c:v>
                      </c:pt>
                      <c:pt idx="459">
                        <c:v>282590289.94008869</c:v>
                      </c:pt>
                      <c:pt idx="460">
                        <c:v>283124527.24976259</c:v>
                      </c:pt>
                      <c:pt idx="461">
                        <c:v>283125632.17303777</c:v>
                      </c:pt>
                      <c:pt idx="462">
                        <c:v>283124527.24976259</c:v>
                      </c:pt>
                      <c:pt idx="463">
                        <c:v>283125632.17303777</c:v>
                      </c:pt>
                      <c:pt idx="464">
                        <c:v>282589185.0168134</c:v>
                      </c:pt>
                      <c:pt idx="465">
                        <c:v>282590289.94008869</c:v>
                      </c:pt>
                      <c:pt idx="466">
                        <c:v>283337379.58118653</c:v>
                      </c:pt>
                      <c:pt idx="467">
                        <c:v>283338484.50446165</c:v>
                      </c:pt>
                      <c:pt idx="468">
                        <c:v>283337379.58118653</c:v>
                      </c:pt>
                      <c:pt idx="469">
                        <c:v>283338484.50446165</c:v>
                      </c:pt>
                      <c:pt idx="470">
                        <c:v>283124527.24976259</c:v>
                      </c:pt>
                      <c:pt idx="471">
                        <c:v>283125632.17303777</c:v>
                      </c:pt>
                      <c:pt idx="472">
                        <c:v>283872721.81413561</c:v>
                      </c:pt>
                      <c:pt idx="473">
                        <c:v>283873826.73741072</c:v>
                      </c:pt>
                      <c:pt idx="474">
                        <c:v>283872721.81413561</c:v>
                      </c:pt>
                      <c:pt idx="475">
                        <c:v>283873826.73741072</c:v>
                      </c:pt>
                      <c:pt idx="476">
                        <c:v>283337379.58118653</c:v>
                      </c:pt>
                      <c:pt idx="477">
                        <c:v>283338484.50446165</c:v>
                      </c:pt>
                      <c:pt idx="478">
                        <c:v>283872721.81413561</c:v>
                      </c:pt>
                      <c:pt idx="479">
                        <c:v>283873826.73741072</c:v>
                      </c:pt>
                      <c:pt idx="480">
                        <c:v>284564954.22832638</c:v>
                      </c:pt>
                      <c:pt idx="481">
                        <c:v>284566059.15160155</c:v>
                      </c:pt>
                      <c:pt idx="482">
                        <c:v>284564954.22832638</c:v>
                      </c:pt>
                      <c:pt idx="483">
                        <c:v>284566059.15160155</c:v>
                      </c:pt>
                      <c:pt idx="484">
                        <c:v>285100296.46127546</c:v>
                      </c:pt>
                      <c:pt idx="485">
                        <c:v>285101401.38455069</c:v>
                      </c:pt>
                      <c:pt idx="486">
                        <c:v>285100296.46127546</c:v>
                      </c:pt>
                      <c:pt idx="487">
                        <c:v>285101401.38455069</c:v>
                      </c:pt>
                      <c:pt idx="488">
                        <c:v>284564954.22832638</c:v>
                      </c:pt>
                      <c:pt idx="489">
                        <c:v>284566059.15160155</c:v>
                      </c:pt>
                      <c:pt idx="490">
                        <c:v>285100296.46127546</c:v>
                      </c:pt>
                      <c:pt idx="491">
                        <c:v>285101401.38455069</c:v>
                      </c:pt>
                      <c:pt idx="492">
                        <c:v>288180625.53528023</c:v>
                      </c:pt>
                      <c:pt idx="493">
                        <c:v>288181730.45855546</c:v>
                      </c:pt>
                      <c:pt idx="494">
                        <c:v>288180625.53528023</c:v>
                      </c:pt>
                      <c:pt idx="495">
                        <c:v>288181730.45855546</c:v>
                      </c:pt>
                      <c:pt idx="496">
                        <c:v>288715967.76822937</c:v>
                      </c:pt>
                      <c:pt idx="497">
                        <c:v>288717072.69150454</c:v>
                      </c:pt>
                      <c:pt idx="498">
                        <c:v>288715967.76822937</c:v>
                      </c:pt>
                      <c:pt idx="499">
                        <c:v>288717072.69150454</c:v>
                      </c:pt>
                      <c:pt idx="500">
                        <c:v>288180625.53528023</c:v>
                      </c:pt>
                      <c:pt idx="501">
                        <c:v>288181730.45855546</c:v>
                      </c:pt>
                      <c:pt idx="502">
                        <c:v>288715967.76822937</c:v>
                      </c:pt>
                      <c:pt idx="503">
                        <c:v>288717072.69150454</c:v>
                      </c:pt>
                      <c:pt idx="504">
                        <c:v>290156394.74679333</c:v>
                      </c:pt>
                      <c:pt idx="505">
                        <c:v>290157499.6700685</c:v>
                      </c:pt>
                      <c:pt idx="506">
                        <c:v>290156394.74679333</c:v>
                      </c:pt>
                      <c:pt idx="507">
                        <c:v>290157499.6700685</c:v>
                      </c:pt>
                      <c:pt idx="508">
                        <c:v>290691736.97974229</c:v>
                      </c:pt>
                      <c:pt idx="509">
                        <c:v>290692841.90301752</c:v>
                      </c:pt>
                      <c:pt idx="510">
                        <c:v>290691736.97974229</c:v>
                      </c:pt>
                      <c:pt idx="511">
                        <c:v>290692841.90301752</c:v>
                      </c:pt>
                      <c:pt idx="512">
                        <c:v>291139943.08983135</c:v>
                      </c:pt>
                      <c:pt idx="513">
                        <c:v>291141048.01310664</c:v>
                      </c:pt>
                      <c:pt idx="514">
                        <c:v>290156394.74679333</c:v>
                      </c:pt>
                      <c:pt idx="515">
                        <c:v>290157499.6700685</c:v>
                      </c:pt>
                      <c:pt idx="516">
                        <c:v>291139943.08983135</c:v>
                      </c:pt>
                      <c:pt idx="517">
                        <c:v>291141048.01310664</c:v>
                      </c:pt>
                      <c:pt idx="518">
                        <c:v>290691736.97974229</c:v>
                      </c:pt>
                      <c:pt idx="519">
                        <c:v>290692841.90301752</c:v>
                      </c:pt>
                      <c:pt idx="520">
                        <c:v>291139943.08983135</c:v>
                      </c:pt>
                      <c:pt idx="521">
                        <c:v>291141048.01310664</c:v>
                      </c:pt>
                      <c:pt idx="522">
                        <c:v>291675285.32278055</c:v>
                      </c:pt>
                      <c:pt idx="523">
                        <c:v>291676390.24605566</c:v>
                      </c:pt>
                      <c:pt idx="524">
                        <c:v>291675285.32278055</c:v>
                      </c:pt>
                      <c:pt idx="525">
                        <c:v>291676390.24605566</c:v>
                      </c:pt>
                      <c:pt idx="526">
                        <c:v>291675285.32278055</c:v>
                      </c:pt>
                      <c:pt idx="527">
                        <c:v>291676390.24605566</c:v>
                      </c:pt>
                      <c:pt idx="528">
                        <c:v>293115712.30134428</c:v>
                      </c:pt>
                      <c:pt idx="529">
                        <c:v>293116817.22461945</c:v>
                      </c:pt>
                      <c:pt idx="530">
                        <c:v>293115712.30134428</c:v>
                      </c:pt>
                      <c:pt idx="531">
                        <c:v>293116817.22461945</c:v>
                      </c:pt>
                      <c:pt idx="532">
                        <c:v>293651054.53429341</c:v>
                      </c:pt>
                      <c:pt idx="533">
                        <c:v>293652159.45756865</c:v>
                      </c:pt>
                      <c:pt idx="534">
                        <c:v>293651054.53429341</c:v>
                      </c:pt>
                      <c:pt idx="535">
                        <c:v>293652159.45756865</c:v>
                      </c:pt>
                      <c:pt idx="536">
                        <c:v>293115712.30134428</c:v>
                      </c:pt>
                      <c:pt idx="537">
                        <c:v>293116817.22461945</c:v>
                      </c:pt>
                      <c:pt idx="538">
                        <c:v>293651054.53429341</c:v>
                      </c:pt>
                      <c:pt idx="539">
                        <c:v>293652159.45756865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D0C-43DB-8261-A60573B1C3E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2058.0818415123913</c:v>
                      </c:pt>
                      <c:pt idx="1">
                        <c:v>2058.0902816938515</c:v>
                      </c:pt>
                      <c:pt idx="2">
                        <c:v>2058.5368415123912</c:v>
                      </c:pt>
                      <c:pt idx="3">
                        <c:v>2058.5452816938514</c:v>
                      </c:pt>
                      <c:pt idx="4">
                        <c:v>2061.9744297225729</c:v>
                      </c:pt>
                      <c:pt idx="5">
                        <c:v>2061.9828699040336</c:v>
                      </c:pt>
                      <c:pt idx="6">
                        <c:v>2062.381841512391</c:v>
                      </c:pt>
                      <c:pt idx="7">
                        <c:v>2062.3902816938516</c:v>
                      </c:pt>
                      <c:pt idx="8">
                        <c:v>2062.4294297225729</c:v>
                      </c:pt>
                      <c:pt idx="9">
                        <c:v>2062.4378699040335</c:v>
                      </c:pt>
                      <c:pt idx="10">
                        <c:v>2066.2744297225727</c:v>
                      </c:pt>
                      <c:pt idx="11">
                        <c:v>2066.2828699040333</c:v>
                      </c:pt>
                      <c:pt idx="12">
                        <c:v>2086.9812422804957</c:v>
                      </c:pt>
                      <c:pt idx="13">
                        <c:v>2086.9896824619559</c:v>
                      </c:pt>
                      <c:pt idx="14">
                        <c:v>2089.3184422804957</c:v>
                      </c:pt>
                      <c:pt idx="15">
                        <c:v>2089.3268824619558</c:v>
                      </c:pt>
                      <c:pt idx="16">
                        <c:v>2090.8738304906774</c:v>
                      </c:pt>
                      <c:pt idx="17">
                        <c:v>2090.8822706721376</c:v>
                      </c:pt>
                      <c:pt idx="18">
                        <c:v>2093.317242280496</c:v>
                      </c:pt>
                      <c:pt idx="19">
                        <c:v>2093.3256824619561</c:v>
                      </c:pt>
                      <c:pt idx="20">
                        <c:v>2093.2110304906778</c:v>
                      </c:pt>
                      <c:pt idx="21">
                        <c:v>2093.2194706721375</c:v>
                      </c:pt>
                      <c:pt idx="22">
                        <c:v>2097.2098304906776</c:v>
                      </c:pt>
                      <c:pt idx="23">
                        <c:v>2097.2182706721374</c:v>
                      </c:pt>
                      <c:pt idx="24">
                        <c:v>2123.9749443148407</c:v>
                      </c:pt>
                      <c:pt idx="25">
                        <c:v>2123.9833844963009</c:v>
                      </c:pt>
                      <c:pt idx="26">
                        <c:v>2124.4481443148406</c:v>
                      </c:pt>
                      <c:pt idx="27">
                        <c:v>2124.4565844963008</c:v>
                      </c:pt>
                      <c:pt idx="28">
                        <c:v>2126.8844247696593</c:v>
                      </c:pt>
                      <c:pt idx="29">
                        <c:v>2126.8928649511195</c:v>
                      </c:pt>
                      <c:pt idx="30">
                        <c:v>2127.3576247696592</c:v>
                      </c:pt>
                      <c:pt idx="31">
                        <c:v>2127.3660649511198</c:v>
                      </c:pt>
                      <c:pt idx="32">
                        <c:v>2127.8675325250224</c:v>
                      </c:pt>
                      <c:pt idx="33">
                        <c:v>2127.8759727064826</c:v>
                      </c:pt>
                      <c:pt idx="34">
                        <c:v>2128.4469443148405</c:v>
                      </c:pt>
                      <c:pt idx="35">
                        <c:v>2128.4553844963007</c:v>
                      </c:pt>
                      <c:pt idx="36">
                        <c:v>2128.3407325250223</c:v>
                      </c:pt>
                      <c:pt idx="37">
                        <c:v>2128.3491727064825</c:v>
                      </c:pt>
                      <c:pt idx="38">
                        <c:v>2131.3564247696595</c:v>
                      </c:pt>
                      <c:pt idx="39">
                        <c:v>2131.3648649511197</c:v>
                      </c:pt>
                      <c:pt idx="40">
                        <c:v>2132.3395325250222</c:v>
                      </c:pt>
                      <c:pt idx="41">
                        <c:v>2132.3479727064823</c:v>
                      </c:pt>
                      <c:pt idx="42">
                        <c:v>2132.641012979841</c:v>
                      </c:pt>
                      <c:pt idx="43">
                        <c:v>2132.6494531613002</c:v>
                      </c:pt>
                      <c:pt idx="44">
                        <c:v>2134.9964129798409</c:v>
                      </c:pt>
                      <c:pt idx="45">
                        <c:v>2135.0048531613006</c:v>
                      </c:pt>
                      <c:pt idx="46">
                        <c:v>2139.1490129798408</c:v>
                      </c:pt>
                      <c:pt idx="47">
                        <c:v>2139.1574531613005</c:v>
                      </c:pt>
                      <c:pt idx="48">
                        <c:v>2145.1926987046154</c:v>
                      </c:pt>
                      <c:pt idx="49">
                        <c:v>2145.2011388860756</c:v>
                      </c:pt>
                      <c:pt idx="50">
                        <c:v>2147.5480987046158</c:v>
                      </c:pt>
                      <c:pt idx="51">
                        <c:v>2147.5565388860755</c:v>
                      </c:pt>
                      <c:pt idx="52">
                        <c:v>2150.949286914798</c:v>
                      </c:pt>
                      <c:pt idx="53">
                        <c:v>2150.9577270962577</c:v>
                      </c:pt>
                      <c:pt idx="54">
                        <c:v>2151.7006987046157</c:v>
                      </c:pt>
                      <c:pt idx="55">
                        <c:v>2151.7091388860754</c:v>
                      </c:pt>
                      <c:pt idx="56">
                        <c:v>2151.4406869147979</c:v>
                      </c:pt>
                      <c:pt idx="57">
                        <c:v>2151.4491270962576</c:v>
                      </c:pt>
                      <c:pt idx="58">
                        <c:v>2155.5932869147978</c:v>
                      </c:pt>
                      <c:pt idx="59">
                        <c:v>2155.6017270962575</c:v>
                      </c:pt>
                      <c:pt idx="60">
                        <c:v>2155.7838255377642</c:v>
                      </c:pt>
                      <c:pt idx="61">
                        <c:v>2155.7922657192239</c:v>
                      </c:pt>
                      <c:pt idx="62">
                        <c:v>2158.1392255377641</c:v>
                      </c:pt>
                      <c:pt idx="63">
                        <c:v>2158.1476657192238</c:v>
                      </c:pt>
                      <c:pt idx="64">
                        <c:v>2161.5404137479463</c:v>
                      </c:pt>
                      <c:pt idx="65">
                        <c:v>2161.5488539294051</c:v>
                      </c:pt>
                      <c:pt idx="66">
                        <c:v>2162.291825537764</c:v>
                      </c:pt>
                      <c:pt idx="67">
                        <c:v>2162.3002657192242</c:v>
                      </c:pt>
                      <c:pt idx="68">
                        <c:v>2162.0318137479462</c:v>
                      </c:pt>
                      <c:pt idx="69">
                        <c:v>2162.040253929405</c:v>
                      </c:pt>
                      <c:pt idx="70">
                        <c:v>2166.1844137479461</c:v>
                      </c:pt>
                      <c:pt idx="71">
                        <c:v>2166.1928539294054</c:v>
                      </c:pt>
                      <c:pt idx="72">
                        <c:v>2174.0920994727203</c:v>
                      </c:pt>
                      <c:pt idx="73">
                        <c:v>2174.1005396541805</c:v>
                      </c:pt>
                      <c:pt idx="74">
                        <c:v>2174.3043326687307</c:v>
                      </c:pt>
                      <c:pt idx="75">
                        <c:v>2174.3127728501913</c:v>
                      </c:pt>
                      <c:pt idx="76">
                        <c:v>2174.5834994727202</c:v>
                      </c:pt>
                      <c:pt idx="77">
                        <c:v>2174.5919396541804</c:v>
                      </c:pt>
                      <c:pt idx="78">
                        <c:v>2174.7957326687306</c:v>
                      </c:pt>
                      <c:pt idx="79">
                        <c:v>2174.8041728501912</c:v>
                      </c:pt>
                      <c:pt idx="80">
                        <c:v>2177.9846876829019</c:v>
                      </c:pt>
                      <c:pt idx="81">
                        <c:v>2177.9931278643621</c:v>
                      </c:pt>
                      <c:pt idx="82">
                        <c:v>2178.7360994727201</c:v>
                      </c:pt>
                      <c:pt idx="83">
                        <c:v>2178.7445396541807</c:v>
                      </c:pt>
                      <c:pt idx="84">
                        <c:v>2178.4760876829018</c:v>
                      </c:pt>
                      <c:pt idx="85">
                        <c:v>2178.4845278643625</c:v>
                      </c:pt>
                      <c:pt idx="86">
                        <c:v>2178.9483326687309</c:v>
                      </c:pt>
                      <c:pt idx="87">
                        <c:v>2178.9567728501911</c:v>
                      </c:pt>
                      <c:pt idx="88">
                        <c:v>2180.0609208789124</c:v>
                      </c:pt>
                      <c:pt idx="89">
                        <c:v>2180.0693610603726</c:v>
                      </c:pt>
                      <c:pt idx="90">
                        <c:v>2182.4345208789123</c:v>
                      </c:pt>
                      <c:pt idx="91">
                        <c:v>2182.4429610603725</c:v>
                      </c:pt>
                      <c:pt idx="92">
                        <c:v>2182.6286876829017</c:v>
                      </c:pt>
                      <c:pt idx="93">
                        <c:v>2182.6371278643624</c:v>
                      </c:pt>
                      <c:pt idx="94">
                        <c:v>2186.7409208789127</c:v>
                      </c:pt>
                      <c:pt idx="95">
                        <c:v>2186.7493610603724</c:v>
                      </c:pt>
                      <c:pt idx="96">
                        <c:v>2192.7775275721092</c:v>
                      </c:pt>
                      <c:pt idx="97">
                        <c:v>2192.7859677535689</c:v>
                      </c:pt>
                      <c:pt idx="98">
                        <c:v>2193.2689275721091</c:v>
                      </c:pt>
                      <c:pt idx="99">
                        <c:v>2193.2773677535693</c:v>
                      </c:pt>
                      <c:pt idx="100">
                        <c:v>2197.4215275721094</c:v>
                      </c:pt>
                      <c:pt idx="101">
                        <c:v>2197.4299677535691</c:v>
                      </c:pt>
                      <c:pt idx="102">
                        <c:v>2198.5341157822913</c:v>
                      </c:pt>
                      <c:pt idx="103">
                        <c:v>2198.5425559637511</c:v>
                      </c:pt>
                      <c:pt idx="104">
                        <c:v>2200.9077157822912</c:v>
                      </c:pt>
                      <c:pt idx="105">
                        <c:v>2200.916155963751</c:v>
                      </c:pt>
                      <c:pt idx="106">
                        <c:v>2200.9442755899895</c:v>
                      </c:pt>
                      <c:pt idx="107">
                        <c:v>2200.9527157714506</c:v>
                      </c:pt>
                      <c:pt idx="108">
                        <c:v>2202.8456710226992</c:v>
                      </c:pt>
                      <c:pt idx="109">
                        <c:v>2202.8541112041594</c:v>
                      </c:pt>
                      <c:pt idx="110">
                        <c:v>2203.3178755899899</c:v>
                      </c:pt>
                      <c:pt idx="111">
                        <c:v>2203.3263157714505</c:v>
                      </c:pt>
                      <c:pt idx="112">
                        <c:v>2203.3370710226995</c:v>
                      </c:pt>
                      <c:pt idx="113">
                        <c:v>2203.3455112041593</c:v>
                      </c:pt>
                      <c:pt idx="114">
                        <c:v>2205.2141157822916</c:v>
                      </c:pt>
                      <c:pt idx="115">
                        <c:v>2205.2225559637509</c:v>
                      </c:pt>
                      <c:pt idx="116">
                        <c:v>2204.836863800173</c:v>
                      </c:pt>
                      <c:pt idx="117">
                        <c:v>2204.8453039816322</c:v>
                      </c:pt>
                      <c:pt idx="118">
                        <c:v>2206.7382592328813</c:v>
                      </c:pt>
                      <c:pt idx="119">
                        <c:v>2206.7466994143419</c:v>
                      </c:pt>
                      <c:pt idx="120">
                        <c:v>2207.2104638001729</c:v>
                      </c:pt>
                      <c:pt idx="121">
                        <c:v>2207.2189039816321</c:v>
                      </c:pt>
                      <c:pt idx="122">
                        <c:v>2207.6242755899898</c:v>
                      </c:pt>
                      <c:pt idx="123">
                        <c:v>2207.6327157714504</c:v>
                      </c:pt>
                      <c:pt idx="124">
                        <c:v>2207.4896710226994</c:v>
                      </c:pt>
                      <c:pt idx="125">
                        <c:v>2207.4981112041592</c:v>
                      </c:pt>
                      <c:pt idx="126">
                        <c:v>2207.2296592328817</c:v>
                      </c:pt>
                      <c:pt idx="127">
                        <c:v>2207.2380994143418</c:v>
                      </c:pt>
                      <c:pt idx="128">
                        <c:v>2211.5168638001728</c:v>
                      </c:pt>
                      <c:pt idx="129">
                        <c:v>2211.5253039816321</c:v>
                      </c:pt>
                      <c:pt idx="130">
                        <c:v>2211.0858015070653</c:v>
                      </c:pt>
                      <c:pt idx="131">
                        <c:v>2211.094241688525</c:v>
                      </c:pt>
                      <c:pt idx="132">
                        <c:v>2211.3822592328816</c:v>
                      </c:pt>
                      <c:pt idx="133">
                        <c:v>2211.3906994143417</c:v>
                      </c:pt>
                      <c:pt idx="134">
                        <c:v>2213.4594015070652</c:v>
                      </c:pt>
                      <c:pt idx="135">
                        <c:v>2213.4678416885254</c:v>
                      </c:pt>
                      <c:pt idx="136">
                        <c:v>2216.842389717247</c:v>
                      </c:pt>
                      <c:pt idx="137">
                        <c:v>2216.8508298987067</c:v>
                      </c:pt>
                      <c:pt idx="138">
                        <c:v>2217.3519897172469</c:v>
                      </c:pt>
                      <c:pt idx="139">
                        <c:v>2217.360429898707</c:v>
                      </c:pt>
                      <c:pt idx="140">
                        <c:v>2217.7658015070651</c:v>
                      </c:pt>
                      <c:pt idx="141">
                        <c:v>2217.7742416885253</c:v>
                      </c:pt>
                      <c:pt idx="142">
                        <c:v>2221.6583897172468</c:v>
                      </c:pt>
                      <c:pt idx="143">
                        <c:v>2221.666829898707</c:v>
                      </c:pt>
                      <c:pt idx="144">
                        <c:v>2229.8810717908041</c:v>
                      </c:pt>
                      <c:pt idx="145">
                        <c:v>2229.8895119722642</c:v>
                      </c:pt>
                      <c:pt idx="146">
                        <c:v>2230.372471790804</c:v>
                      </c:pt>
                      <c:pt idx="147">
                        <c:v>2230.3809119722641</c:v>
                      </c:pt>
                      <c:pt idx="148">
                        <c:v>2234.5250717908038</c:v>
                      </c:pt>
                      <c:pt idx="149">
                        <c:v>2234.5335119722645</c:v>
                      </c:pt>
                      <c:pt idx="150">
                        <c:v>2235.6376600009862</c:v>
                      </c:pt>
                      <c:pt idx="151">
                        <c:v>2235.6461001824455</c:v>
                      </c:pt>
                      <c:pt idx="152">
                        <c:v>2238.0112600009861</c:v>
                      </c:pt>
                      <c:pt idx="153">
                        <c:v>2238.0197001824454</c:v>
                      </c:pt>
                      <c:pt idx="154">
                        <c:v>2242.3176600009861</c:v>
                      </c:pt>
                      <c:pt idx="155">
                        <c:v>2242.3261001824453</c:v>
                      </c:pt>
                      <c:pt idx="156">
                        <c:v>2244.9709159259992</c:v>
                      </c:pt>
                      <c:pt idx="157">
                        <c:v>2244.9793561074589</c:v>
                      </c:pt>
                      <c:pt idx="158">
                        <c:v>2247.3627159259991</c:v>
                      </c:pt>
                      <c:pt idx="159">
                        <c:v>2247.3711561074592</c:v>
                      </c:pt>
                      <c:pt idx="160">
                        <c:v>2248.8635041361808</c:v>
                      </c:pt>
                      <c:pt idx="161">
                        <c:v>2248.8719443176401</c:v>
                      </c:pt>
                      <c:pt idx="162">
                        <c:v>2251.2553041361807</c:v>
                      </c:pt>
                      <c:pt idx="163">
                        <c:v>2251.2637443176404</c:v>
                      </c:pt>
                      <c:pt idx="164">
                        <c:v>2251.822915925999</c:v>
                      </c:pt>
                      <c:pt idx="165">
                        <c:v>2251.8313561074592</c:v>
                      </c:pt>
                      <c:pt idx="166">
                        <c:v>2255.7155041361807</c:v>
                      </c:pt>
                      <c:pt idx="167">
                        <c:v>2255.7239443176404</c:v>
                      </c:pt>
                      <c:pt idx="168">
                        <c:v>2263.2791898609557</c:v>
                      </c:pt>
                      <c:pt idx="169">
                        <c:v>2263.2876300424155</c:v>
                      </c:pt>
                      <c:pt idx="170">
                        <c:v>2263.8069898609556</c:v>
                      </c:pt>
                      <c:pt idx="171">
                        <c:v>2263.8154300424158</c:v>
                      </c:pt>
                      <c:pt idx="172">
                        <c:v>2267.1717780711369</c:v>
                      </c:pt>
                      <c:pt idx="173">
                        <c:v>2267.1802182525971</c:v>
                      </c:pt>
                      <c:pt idx="174">
                        <c:v>2267.6995780711368</c:v>
                      </c:pt>
                      <c:pt idx="175">
                        <c:v>2267.7080182525974</c:v>
                      </c:pt>
                      <c:pt idx="176">
                        <c:v>2268.2671898609556</c:v>
                      </c:pt>
                      <c:pt idx="177">
                        <c:v>2268.2756300424157</c:v>
                      </c:pt>
                      <c:pt idx="178">
                        <c:v>2268.7387738251491</c:v>
                      </c:pt>
                      <c:pt idx="179">
                        <c:v>2268.7472140066093</c:v>
                      </c:pt>
                      <c:pt idx="180">
                        <c:v>2269.248373825149</c:v>
                      </c:pt>
                      <c:pt idx="181">
                        <c:v>2269.2568140066096</c:v>
                      </c:pt>
                      <c:pt idx="182">
                        <c:v>2269.746858847258</c:v>
                      </c:pt>
                      <c:pt idx="183">
                        <c:v>2269.7552990287181</c:v>
                      </c:pt>
                      <c:pt idx="184">
                        <c:v>2272.1597780711368</c:v>
                      </c:pt>
                      <c:pt idx="185">
                        <c:v>2272.1682182525974</c:v>
                      </c:pt>
                      <c:pt idx="186">
                        <c:v>2271.6482542799677</c:v>
                      </c:pt>
                      <c:pt idx="187">
                        <c:v>2271.6566944614274</c:v>
                      </c:pt>
                      <c:pt idx="188">
                        <c:v>2272.1386588472583</c:v>
                      </c:pt>
                      <c:pt idx="189">
                        <c:v>2272.147099028718</c:v>
                      </c:pt>
                      <c:pt idx="190">
                        <c:v>2272.157854279968</c:v>
                      </c:pt>
                      <c:pt idx="191">
                        <c:v>2272.1662944614272</c:v>
                      </c:pt>
                      <c:pt idx="192">
                        <c:v>2272.6313620353308</c:v>
                      </c:pt>
                      <c:pt idx="193">
                        <c:v>2272.6398022167905</c:v>
                      </c:pt>
                      <c:pt idx="194">
                        <c:v>2273.1409620353306</c:v>
                      </c:pt>
                      <c:pt idx="195">
                        <c:v>2273.1494022167908</c:v>
                      </c:pt>
                      <c:pt idx="196">
                        <c:v>2273.5547738251489</c:v>
                      </c:pt>
                      <c:pt idx="197">
                        <c:v>2273.5632140066095</c:v>
                      </c:pt>
                      <c:pt idx="198">
                        <c:v>2275.5034470574396</c:v>
                      </c:pt>
                      <c:pt idx="199">
                        <c:v>2275.5118872389007</c:v>
                      </c:pt>
                      <c:pt idx="200">
                        <c:v>2276.0312470574399</c:v>
                      </c:pt>
                      <c:pt idx="201">
                        <c:v>2276.0396872389006</c:v>
                      </c:pt>
                      <c:pt idx="202">
                        <c:v>2276.5988588472583</c:v>
                      </c:pt>
                      <c:pt idx="203">
                        <c:v>2276.607299028718</c:v>
                      </c:pt>
                      <c:pt idx="204">
                        <c:v>2276.4642542799679</c:v>
                      </c:pt>
                      <c:pt idx="205">
                        <c:v>2276.4726944614272</c:v>
                      </c:pt>
                      <c:pt idx="206">
                        <c:v>2277.4473620353306</c:v>
                      </c:pt>
                      <c:pt idx="207">
                        <c:v>2277.4558022167907</c:v>
                      </c:pt>
                      <c:pt idx="208">
                        <c:v>2277.4048424901493</c:v>
                      </c:pt>
                      <c:pt idx="209">
                        <c:v>2277.41328267161</c:v>
                      </c:pt>
                      <c:pt idx="210">
                        <c:v>2279.7966424901497</c:v>
                      </c:pt>
                      <c:pt idx="211">
                        <c:v>2279.8050826716099</c:v>
                      </c:pt>
                      <c:pt idx="212">
                        <c:v>2280.4914470574399</c:v>
                      </c:pt>
                      <c:pt idx="213">
                        <c:v>2280.4998872389006</c:v>
                      </c:pt>
                      <c:pt idx="214">
                        <c:v>2284.2568424901497</c:v>
                      </c:pt>
                      <c:pt idx="215">
                        <c:v>2284.2652826716098</c:v>
                      </c:pt>
                      <c:pt idx="216">
                        <c:v>2288.0551327822145</c:v>
                      </c:pt>
                      <c:pt idx="217">
                        <c:v>2288.0635729636751</c:v>
                      </c:pt>
                      <c:pt idx="218">
                        <c:v>2288.5829327822148</c:v>
                      </c:pt>
                      <c:pt idx="219">
                        <c:v>2288.591372963675</c:v>
                      </c:pt>
                      <c:pt idx="220">
                        <c:v>2289.9565282149242</c:v>
                      </c:pt>
                      <c:pt idx="221">
                        <c:v>2289.9649683963848</c:v>
                      </c:pt>
                      <c:pt idx="222">
                        <c:v>2291.9477209923962</c:v>
                      </c:pt>
                      <c:pt idx="223">
                        <c:v>2291.9561611738568</c:v>
                      </c:pt>
                      <c:pt idx="224">
                        <c:v>2292.3483282149245</c:v>
                      </c:pt>
                      <c:pt idx="225">
                        <c:v>2292.3567683963847</c:v>
                      </c:pt>
                      <c:pt idx="226">
                        <c:v>2292.4755209923965</c:v>
                      </c:pt>
                      <c:pt idx="227">
                        <c:v>2292.4839611738566</c:v>
                      </c:pt>
                      <c:pt idx="228">
                        <c:v>2293.0431327822148</c:v>
                      </c:pt>
                      <c:pt idx="229">
                        <c:v>2293.051572963675</c:v>
                      </c:pt>
                      <c:pt idx="230">
                        <c:v>2293.8491164251054</c:v>
                      </c:pt>
                      <c:pt idx="231">
                        <c:v>2293.8575566065656</c:v>
                      </c:pt>
                      <c:pt idx="232">
                        <c:v>2296.2409164251058</c:v>
                      </c:pt>
                      <c:pt idx="233">
                        <c:v>2296.2493566065655</c:v>
                      </c:pt>
                      <c:pt idx="234">
                        <c:v>2296.8085282149245</c:v>
                      </c:pt>
                      <c:pt idx="235">
                        <c:v>2296.8169683963847</c:v>
                      </c:pt>
                      <c:pt idx="236">
                        <c:v>2296.9357209923965</c:v>
                      </c:pt>
                      <c:pt idx="237">
                        <c:v>2296.9441611738566</c:v>
                      </c:pt>
                      <c:pt idx="238">
                        <c:v>2300.7011164251057</c:v>
                      </c:pt>
                      <c:pt idx="239">
                        <c:v>2300.7095566065655</c:v>
                      </c:pt>
                      <c:pt idx="240">
                        <c:v>2300.5476550480726</c:v>
                      </c:pt>
                      <c:pt idx="241">
                        <c:v>2300.5560952295323</c:v>
                      </c:pt>
                      <c:pt idx="242">
                        <c:v>2302.9394550480724</c:v>
                      </c:pt>
                      <c:pt idx="243">
                        <c:v>2302.9478952295322</c:v>
                      </c:pt>
                      <c:pt idx="244">
                        <c:v>2306.3042432582542</c:v>
                      </c:pt>
                      <c:pt idx="245">
                        <c:v>2306.3126834397149</c:v>
                      </c:pt>
                      <c:pt idx="246">
                        <c:v>2306.8320432582541</c:v>
                      </c:pt>
                      <c:pt idx="247">
                        <c:v>2306.8404834397147</c:v>
                      </c:pt>
                      <c:pt idx="248">
                        <c:v>2307.3996550480724</c:v>
                      </c:pt>
                      <c:pt idx="249">
                        <c:v>2307.4080952295321</c:v>
                      </c:pt>
                      <c:pt idx="250">
                        <c:v>2311.2922432582541</c:v>
                      </c:pt>
                      <c:pt idx="251">
                        <c:v>2311.3006834397147</c:v>
                      </c:pt>
                      <c:pt idx="252">
                        <c:v>2318.8559289830287</c:v>
                      </c:pt>
                      <c:pt idx="253">
                        <c:v>2318.8643691644893</c:v>
                      </c:pt>
                      <c:pt idx="254">
                        <c:v>2319.0681621790391</c:v>
                      </c:pt>
                      <c:pt idx="255">
                        <c:v>2319.0766023604997</c:v>
                      </c:pt>
                      <c:pt idx="256">
                        <c:v>2319.383728983029</c:v>
                      </c:pt>
                      <c:pt idx="257">
                        <c:v>2319.3921691644891</c:v>
                      </c:pt>
                      <c:pt idx="258">
                        <c:v>2319.5959621790389</c:v>
                      </c:pt>
                      <c:pt idx="259">
                        <c:v>2319.6044023605</c:v>
                      </c:pt>
                      <c:pt idx="260">
                        <c:v>2322.7485171932108</c:v>
                      </c:pt>
                      <c:pt idx="261">
                        <c:v>2322.7569573746705</c:v>
                      </c:pt>
                      <c:pt idx="262">
                        <c:v>2322.9607503892212</c:v>
                      </c:pt>
                      <c:pt idx="263">
                        <c:v>2322.9691905706813</c:v>
                      </c:pt>
                      <c:pt idx="264">
                        <c:v>2323.2763171932106</c:v>
                      </c:pt>
                      <c:pt idx="265">
                        <c:v>2323.2847573746703</c:v>
                      </c:pt>
                      <c:pt idx="266">
                        <c:v>2323.8439289830289</c:v>
                      </c:pt>
                      <c:pt idx="267">
                        <c:v>2323.8523691644891</c:v>
                      </c:pt>
                      <c:pt idx="268">
                        <c:v>2323.488550389221</c:v>
                      </c:pt>
                      <c:pt idx="269">
                        <c:v>2323.4969905706816</c:v>
                      </c:pt>
                      <c:pt idx="270">
                        <c:v>2324.0561621790389</c:v>
                      </c:pt>
                      <c:pt idx="271">
                        <c:v>2324.0646023605</c:v>
                      </c:pt>
                      <c:pt idx="272">
                        <c:v>2327.7365171932106</c:v>
                      </c:pt>
                      <c:pt idx="273">
                        <c:v>2327.7449573746703</c:v>
                      </c:pt>
                      <c:pt idx="274">
                        <c:v>2327.948750389221</c:v>
                      </c:pt>
                      <c:pt idx="275">
                        <c:v>2327.9571905706816</c:v>
                      </c:pt>
                      <c:pt idx="276">
                        <c:v>2337.5413570824171</c:v>
                      </c:pt>
                      <c:pt idx="277">
                        <c:v>2337.5497972638773</c:v>
                      </c:pt>
                      <c:pt idx="278">
                        <c:v>2338.069157082417</c:v>
                      </c:pt>
                      <c:pt idx="279">
                        <c:v>2338.0775972638776</c:v>
                      </c:pt>
                      <c:pt idx="280">
                        <c:v>2339.023812102288</c:v>
                      </c:pt>
                      <c:pt idx="281">
                        <c:v>2339.0322522837487</c:v>
                      </c:pt>
                      <c:pt idx="282">
                        <c:v>2341.4156121022884</c:v>
                      </c:pt>
                      <c:pt idx="283">
                        <c:v>2341.4240522837486</c:v>
                      </c:pt>
                      <c:pt idx="284">
                        <c:v>2342.5293570824169</c:v>
                      </c:pt>
                      <c:pt idx="285">
                        <c:v>2342.5377972638776</c:v>
                      </c:pt>
                      <c:pt idx="286">
                        <c:v>2342.9164003124697</c:v>
                      </c:pt>
                      <c:pt idx="287">
                        <c:v>2342.9248404939294</c:v>
                      </c:pt>
                      <c:pt idx="288">
                        <c:v>2343.2979452925993</c:v>
                      </c:pt>
                      <c:pt idx="289">
                        <c:v>2343.3063854740585</c:v>
                      </c:pt>
                      <c:pt idx="290">
                        <c:v>2343.8441051002983</c:v>
                      </c:pt>
                      <c:pt idx="291">
                        <c:v>2343.8525452817585</c:v>
                      </c:pt>
                      <c:pt idx="292">
                        <c:v>2344.3719051002986</c:v>
                      </c:pt>
                      <c:pt idx="293">
                        <c:v>2344.3803452817583</c:v>
                      </c:pt>
                      <c:pt idx="294">
                        <c:v>2345.3082003124696</c:v>
                      </c:pt>
                      <c:pt idx="295">
                        <c:v>2345.3166404939293</c:v>
                      </c:pt>
                      <c:pt idx="296">
                        <c:v>2345.7079452925991</c:v>
                      </c:pt>
                      <c:pt idx="297">
                        <c:v>2345.7163854740588</c:v>
                      </c:pt>
                      <c:pt idx="298">
                        <c:v>2345.8758121022884</c:v>
                      </c:pt>
                      <c:pt idx="299">
                        <c:v>2345.8842522837485</c:v>
                      </c:pt>
                      <c:pt idx="300">
                        <c:v>2348.8321051002986</c:v>
                      </c:pt>
                      <c:pt idx="301">
                        <c:v>2348.8405452817583</c:v>
                      </c:pt>
                      <c:pt idx="302">
                        <c:v>2349.7684003124696</c:v>
                      </c:pt>
                      <c:pt idx="303">
                        <c:v>2349.7768404939293</c:v>
                      </c:pt>
                      <c:pt idx="304">
                        <c:v>2349.6006933104804</c:v>
                      </c:pt>
                      <c:pt idx="305">
                        <c:v>2349.6091334919411</c:v>
                      </c:pt>
                      <c:pt idx="306">
                        <c:v>2350.3219452925991</c:v>
                      </c:pt>
                      <c:pt idx="307">
                        <c:v>2350.3303854740584</c:v>
                      </c:pt>
                      <c:pt idx="308">
                        <c:v>2352.0106933104807</c:v>
                      </c:pt>
                      <c:pt idx="309">
                        <c:v>2352.0191334919409</c:v>
                      </c:pt>
                      <c:pt idx="310">
                        <c:v>2355.8496310173741</c:v>
                      </c:pt>
                      <c:pt idx="311">
                        <c:v>2355.8580711988338</c:v>
                      </c:pt>
                      <c:pt idx="312">
                        <c:v>2356.6246933104808</c:v>
                      </c:pt>
                      <c:pt idx="313">
                        <c:v>2356.633133491941</c:v>
                      </c:pt>
                      <c:pt idx="314">
                        <c:v>2358.259631017374</c:v>
                      </c:pt>
                      <c:pt idx="315">
                        <c:v>2358.2680711988341</c:v>
                      </c:pt>
                      <c:pt idx="316">
                        <c:v>2359.7422192275553</c:v>
                      </c:pt>
                      <c:pt idx="317">
                        <c:v>2359.750659409016</c:v>
                      </c:pt>
                      <c:pt idx="318">
                        <c:v>2362.1522192275552</c:v>
                      </c:pt>
                      <c:pt idx="319">
                        <c:v>2362.1606594090163</c:v>
                      </c:pt>
                      <c:pt idx="320">
                        <c:v>2362.873631017374</c:v>
                      </c:pt>
                      <c:pt idx="321">
                        <c:v>2362.8820711988337</c:v>
                      </c:pt>
                      <c:pt idx="322">
                        <c:v>2366.7662192275552</c:v>
                      </c:pt>
                      <c:pt idx="323">
                        <c:v>2366.7746594090163</c:v>
                      </c:pt>
                      <c:pt idx="324">
                        <c:v>2366.0592128703929</c:v>
                      </c:pt>
                      <c:pt idx="325">
                        <c:v>2366.0676530518531</c:v>
                      </c:pt>
                      <c:pt idx="326">
                        <c:v>2368.4510128703928</c:v>
                      </c:pt>
                      <c:pt idx="327">
                        <c:v>2368.459453051853</c:v>
                      </c:pt>
                      <c:pt idx="328">
                        <c:v>2371.8158010805751</c:v>
                      </c:pt>
                      <c:pt idx="329">
                        <c:v>2371.8242412620343</c:v>
                      </c:pt>
                      <c:pt idx="330">
                        <c:v>2372.3436010805749</c:v>
                      </c:pt>
                      <c:pt idx="331">
                        <c:v>2372.3520412620346</c:v>
                      </c:pt>
                      <c:pt idx="332">
                        <c:v>2372.9112128703928</c:v>
                      </c:pt>
                      <c:pt idx="333">
                        <c:v>2372.9196530518534</c:v>
                      </c:pt>
                      <c:pt idx="334">
                        <c:v>2376.8038010805749</c:v>
                      </c:pt>
                      <c:pt idx="335">
                        <c:v>2376.8122412620346</c:v>
                      </c:pt>
                      <c:pt idx="336">
                        <c:v>2389.734745436308</c:v>
                      </c:pt>
                      <c:pt idx="337">
                        <c:v>2389.7431856177677</c:v>
                      </c:pt>
                      <c:pt idx="338">
                        <c:v>2392.1629454363078</c:v>
                      </c:pt>
                      <c:pt idx="339">
                        <c:v>2392.171385617768</c:v>
                      </c:pt>
                      <c:pt idx="340">
                        <c:v>2393.6273336464897</c:v>
                      </c:pt>
                      <c:pt idx="341">
                        <c:v>2393.6357738279494</c:v>
                      </c:pt>
                      <c:pt idx="342">
                        <c:v>2396.0555336464895</c:v>
                      </c:pt>
                      <c:pt idx="343">
                        <c:v>2396.0639738279497</c:v>
                      </c:pt>
                      <c:pt idx="344">
                        <c:v>2396.9307454363079</c:v>
                      </c:pt>
                      <c:pt idx="345">
                        <c:v>2396.9391856177676</c:v>
                      </c:pt>
                      <c:pt idx="346">
                        <c:v>2400.8233336464896</c:v>
                      </c:pt>
                      <c:pt idx="347">
                        <c:v>2400.8317738279497</c:v>
                      </c:pt>
                      <c:pt idx="348">
                        <c:v>2404.916914904738</c:v>
                      </c:pt>
                      <c:pt idx="349">
                        <c:v>2404.9253550861977</c:v>
                      </c:pt>
                      <c:pt idx="350">
                        <c:v>2406.1790193712641</c:v>
                      </c:pt>
                      <c:pt idx="351">
                        <c:v>2406.1874595527242</c:v>
                      </c:pt>
                      <c:pt idx="352">
                        <c:v>2407.3269149047378</c:v>
                      </c:pt>
                      <c:pt idx="353">
                        <c:v>2407.335355086198</c:v>
                      </c:pt>
                      <c:pt idx="354">
                        <c:v>2407.8263953595565</c:v>
                      </c:pt>
                      <c:pt idx="355">
                        <c:v>2407.8348355410167</c:v>
                      </c:pt>
                      <c:pt idx="356">
                        <c:v>2408.6072193712639</c:v>
                      </c:pt>
                      <c:pt idx="357">
                        <c:v>2408.6156595527245</c:v>
                      </c:pt>
                      <c:pt idx="358">
                        <c:v>2408.8095031149192</c:v>
                      </c:pt>
                      <c:pt idx="359">
                        <c:v>2408.8179432963798</c:v>
                      </c:pt>
                      <c:pt idx="360">
                        <c:v>2410.2363953595568</c:v>
                      </c:pt>
                      <c:pt idx="361">
                        <c:v>2410.2448355410165</c:v>
                      </c:pt>
                      <c:pt idx="362">
                        <c:v>2411.219503114919</c:v>
                      </c:pt>
                      <c:pt idx="363">
                        <c:v>2411.2279432963796</c:v>
                      </c:pt>
                      <c:pt idx="364">
                        <c:v>2411.9409149047378</c:v>
                      </c:pt>
                      <c:pt idx="365">
                        <c:v>2411.949355086198</c:v>
                      </c:pt>
                      <c:pt idx="366">
                        <c:v>2411.9356075814458</c:v>
                      </c:pt>
                      <c:pt idx="367">
                        <c:v>2411.9440477629059</c:v>
                      </c:pt>
                      <c:pt idx="368">
                        <c:v>2412.4998075814456</c:v>
                      </c:pt>
                      <c:pt idx="369">
                        <c:v>2412.5082477629062</c:v>
                      </c:pt>
                      <c:pt idx="370">
                        <c:v>2413.375019371264</c:v>
                      </c:pt>
                      <c:pt idx="371">
                        <c:v>2413.3834595527242</c:v>
                      </c:pt>
                      <c:pt idx="372">
                        <c:v>2413.5829835697382</c:v>
                      </c:pt>
                      <c:pt idx="373">
                        <c:v>2413.5914237511984</c:v>
                      </c:pt>
                      <c:pt idx="374">
                        <c:v>2414.1289835697385</c:v>
                      </c:pt>
                      <c:pt idx="375">
                        <c:v>2414.1374237511982</c:v>
                      </c:pt>
                      <c:pt idx="376">
                        <c:v>2414.5106883575672</c:v>
                      </c:pt>
                      <c:pt idx="377">
                        <c:v>2414.519128539027</c:v>
                      </c:pt>
                      <c:pt idx="378">
                        <c:v>2414.8503953595568</c:v>
                      </c:pt>
                      <c:pt idx="379">
                        <c:v>2414.8588355410166</c:v>
                      </c:pt>
                      <c:pt idx="380">
                        <c:v>2415.833503114919</c:v>
                      </c:pt>
                      <c:pt idx="381">
                        <c:v>2415.8419432963797</c:v>
                      </c:pt>
                      <c:pt idx="382">
                        <c:v>2416.9388883575675</c:v>
                      </c:pt>
                      <c:pt idx="383">
                        <c:v>2416.9473285390268</c:v>
                      </c:pt>
                      <c:pt idx="384">
                        <c:v>2417.2676075814456</c:v>
                      </c:pt>
                      <c:pt idx="385">
                        <c:v>2417.2760477629063</c:v>
                      </c:pt>
                      <c:pt idx="386">
                        <c:v>2418.7429835697385</c:v>
                      </c:pt>
                      <c:pt idx="387">
                        <c:v>2418.7514237511982</c:v>
                      </c:pt>
                      <c:pt idx="388">
                        <c:v>2420.2672765677485</c:v>
                      </c:pt>
                      <c:pt idx="389">
                        <c:v>2420.2757167492091</c:v>
                      </c:pt>
                      <c:pt idx="390">
                        <c:v>2420.8314765677487</c:v>
                      </c:pt>
                      <c:pt idx="391">
                        <c:v>2420.8399167492089</c:v>
                      </c:pt>
                      <c:pt idx="392">
                        <c:v>2421.7066883575671</c:v>
                      </c:pt>
                      <c:pt idx="393">
                        <c:v>2421.7151285390269</c:v>
                      </c:pt>
                      <c:pt idx="394">
                        <c:v>2425.5992765677483</c:v>
                      </c:pt>
                      <c:pt idx="395">
                        <c:v>2425.607716749209</c:v>
                      </c:pt>
                      <c:pt idx="396">
                        <c:v>2426.1346692945126</c:v>
                      </c:pt>
                      <c:pt idx="397">
                        <c:v>2426.1431094759723</c:v>
                      </c:pt>
                      <c:pt idx="398">
                        <c:v>2426.6806692945129</c:v>
                      </c:pt>
                      <c:pt idx="399">
                        <c:v>2426.6891094759721</c:v>
                      </c:pt>
                      <c:pt idx="400">
                        <c:v>2430.0272575046947</c:v>
                      </c:pt>
                      <c:pt idx="401">
                        <c:v>2430.0356976861544</c:v>
                      </c:pt>
                      <c:pt idx="402">
                        <c:v>2430.573257504695</c:v>
                      </c:pt>
                      <c:pt idx="403">
                        <c:v>2430.5816976861543</c:v>
                      </c:pt>
                      <c:pt idx="404">
                        <c:v>2431.2946692945129</c:v>
                      </c:pt>
                      <c:pt idx="405">
                        <c:v>2431.3031094759722</c:v>
                      </c:pt>
                      <c:pt idx="406">
                        <c:v>2432.8189622925238</c:v>
                      </c:pt>
                      <c:pt idx="407">
                        <c:v>2432.827402473984</c:v>
                      </c:pt>
                      <c:pt idx="408">
                        <c:v>2433.383162292524</c:v>
                      </c:pt>
                      <c:pt idx="409">
                        <c:v>2433.3916024739838</c:v>
                      </c:pt>
                      <c:pt idx="410">
                        <c:v>2435.187257504695</c:v>
                      </c:pt>
                      <c:pt idx="411">
                        <c:v>2435.1956976861543</c:v>
                      </c:pt>
                      <c:pt idx="412">
                        <c:v>2436.711550502705</c:v>
                      </c:pt>
                      <c:pt idx="413">
                        <c:v>2436.7199906841656</c:v>
                      </c:pt>
                      <c:pt idx="414">
                        <c:v>2436.7257961276614</c:v>
                      </c:pt>
                      <c:pt idx="415">
                        <c:v>2436.734236309122</c:v>
                      </c:pt>
                      <c:pt idx="416">
                        <c:v>2437.2757505027053</c:v>
                      </c:pt>
                      <c:pt idx="417">
                        <c:v>2437.2841906841654</c:v>
                      </c:pt>
                      <c:pt idx="418">
                        <c:v>2437.2717961276612</c:v>
                      </c:pt>
                      <c:pt idx="419">
                        <c:v>2437.2802363091223</c:v>
                      </c:pt>
                      <c:pt idx="420">
                        <c:v>2438.1509622925237</c:v>
                      </c:pt>
                      <c:pt idx="421">
                        <c:v>2438.1594024739838</c:v>
                      </c:pt>
                      <c:pt idx="422">
                        <c:v>2442.0435505027049</c:v>
                      </c:pt>
                      <c:pt idx="423">
                        <c:v>2442.0519906841655</c:v>
                      </c:pt>
                      <c:pt idx="424">
                        <c:v>2441.8857961276613</c:v>
                      </c:pt>
                      <c:pt idx="425">
                        <c:v>2441.8942363091219</c:v>
                      </c:pt>
                      <c:pt idx="426">
                        <c:v>2442.4823843378426</c:v>
                      </c:pt>
                      <c:pt idx="427">
                        <c:v>2442.4908245193033</c:v>
                      </c:pt>
                      <c:pt idx="428">
                        <c:v>2444.9105843378425</c:v>
                      </c:pt>
                      <c:pt idx="429">
                        <c:v>2444.9190245193035</c:v>
                      </c:pt>
                      <c:pt idx="430">
                        <c:v>2449.6783843378425</c:v>
                      </c:pt>
                      <c:pt idx="431">
                        <c:v>2449.6868245193032</c:v>
                      </c:pt>
                      <c:pt idx="432">
                        <c:v>2455.0340700626175</c:v>
                      </c:pt>
                      <c:pt idx="433">
                        <c:v>2455.0425102440772</c:v>
                      </c:pt>
                      <c:pt idx="434">
                        <c:v>2455.2463032586279</c:v>
                      </c:pt>
                      <c:pt idx="435">
                        <c:v>2455.2547434400876</c:v>
                      </c:pt>
                      <c:pt idx="436">
                        <c:v>2457.4622700626173</c:v>
                      </c:pt>
                      <c:pt idx="437">
                        <c:v>2457.4707102440771</c:v>
                      </c:pt>
                      <c:pt idx="438">
                        <c:v>2457.6745032586277</c:v>
                      </c:pt>
                      <c:pt idx="439">
                        <c:v>2457.6829434400879</c:v>
                      </c:pt>
                      <c:pt idx="440">
                        <c:v>2458.9266582727992</c:v>
                      </c:pt>
                      <c:pt idx="441">
                        <c:v>2458.9350984542589</c:v>
                      </c:pt>
                      <c:pt idx="442">
                        <c:v>2461.00289146881</c:v>
                      </c:pt>
                      <c:pt idx="443">
                        <c:v>2461.0113316502698</c:v>
                      </c:pt>
                      <c:pt idx="444">
                        <c:v>2461.354858272799</c:v>
                      </c:pt>
                      <c:pt idx="445">
                        <c:v>2461.3632984542587</c:v>
                      </c:pt>
                      <c:pt idx="446">
                        <c:v>2461.5670914688103</c:v>
                      </c:pt>
                      <c:pt idx="447">
                        <c:v>2461.57553165027</c:v>
                      </c:pt>
                      <c:pt idx="448">
                        <c:v>2462.2300700626174</c:v>
                      </c:pt>
                      <c:pt idx="449">
                        <c:v>2462.2385102440771</c:v>
                      </c:pt>
                      <c:pt idx="450">
                        <c:v>2462.4423032586278</c:v>
                      </c:pt>
                      <c:pt idx="451">
                        <c:v>2462.450743440088</c:v>
                      </c:pt>
                      <c:pt idx="452">
                        <c:v>2466.1226582727991</c:v>
                      </c:pt>
                      <c:pt idx="453">
                        <c:v>2466.1310984542588</c:v>
                      </c:pt>
                      <c:pt idx="454">
                        <c:v>2466.3348914688099</c:v>
                      </c:pt>
                      <c:pt idx="455">
                        <c:v>2466.3433316502701</c:v>
                      </c:pt>
                      <c:pt idx="456">
                        <c:v>2473.7194981620059</c:v>
                      </c:pt>
                      <c:pt idx="457">
                        <c:v>2473.7279383434661</c:v>
                      </c:pt>
                      <c:pt idx="458">
                        <c:v>2476.1476981620058</c:v>
                      </c:pt>
                      <c:pt idx="459">
                        <c:v>2476.1561383434664</c:v>
                      </c:pt>
                      <c:pt idx="460">
                        <c:v>2479.4760863721881</c:v>
                      </c:pt>
                      <c:pt idx="461">
                        <c:v>2479.4845265536478</c:v>
                      </c:pt>
                      <c:pt idx="462">
                        <c:v>2480.0402863721879</c:v>
                      </c:pt>
                      <c:pt idx="463">
                        <c:v>2480.0487265536481</c:v>
                      </c:pt>
                      <c:pt idx="464">
                        <c:v>2480.9154981620059</c:v>
                      </c:pt>
                      <c:pt idx="465">
                        <c:v>2480.9239383434665</c:v>
                      </c:pt>
                      <c:pt idx="466">
                        <c:v>2481.8862461798876</c:v>
                      </c:pt>
                      <c:pt idx="467">
                        <c:v>2481.8946863613473</c:v>
                      </c:pt>
                      <c:pt idx="468">
                        <c:v>2482.4504461798879</c:v>
                      </c:pt>
                      <c:pt idx="469">
                        <c:v>2482.4588863613471</c:v>
                      </c:pt>
                      <c:pt idx="470">
                        <c:v>2484.808086372188</c:v>
                      </c:pt>
                      <c:pt idx="471">
                        <c:v>2484.8165265536481</c:v>
                      </c:pt>
                      <c:pt idx="472">
                        <c:v>2485.7788343900693</c:v>
                      </c:pt>
                      <c:pt idx="473">
                        <c:v>2485.787274571529</c:v>
                      </c:pt>
                      <c:pt idx="474">
                        <c:v>2486.3430343900695</c:v>
                      </c:pt>
                      <c:pt idx="475">
                        <c:v>2486.3514745715288</c:v>
                      </c:pt>
                      <c:pt idx="476">
                        <c:v>2487.218246179888</c:v>
                      </c:pt>
                      <c:pt idx="477">
                        <c:v>2487.2266863613472</c:v>
                      </c:pt>
                      <c:pt idx="478">
                        <c:v>2491.1108343900696</c:v>
                      </c:pt>
                      <c:pt idx="479">
                        <c:v>2491.1192745715289</c:v>
                      </c:pt>
                      <c:pt idx="480">
                        <c:v>2492.0277720969621</c:v>
                      </c:pt>
                      <c:pt idx="481">
                        <c:v>2492.0362122784222</c:v>
                      </c:pt>
                      <c:pt idx="482">
                        <c:v>2492.5919720969619</c:v>
                      </c:pt>
                      <c:pt idx="483">
                        <c:v>2492.6004122784225</c:v>
                      </c:pt>
                      <c:pt idx="484">
                        <c:v>2495.9203603071442</c:v>
                      </c:pt>
                      <c:pt idx="485">
                        <c:v>2495.9288004886039</c:v>
                      </c:pt>
                      <c:pt idx="486">
                        <c:v>2496.484560307144</c:v>
                      </c:pt>
                      <c:pt idx="487">
                        <c:v>2496.4930004886041</c:v>
                      </c:pt>
                      <c:pt idx="488">
                        <c:v>2497.3597720969619</c:v>
                      </c:pt>
                      <c:pt idx="489">
                        <c:v>2497.3682122784226</c:v>
                      </c:pt>
                      <c:pt idx="490">
                        <c:v>2501.252360307144</c:v>
                      </c:pt>
                      <c:pt idx="491">
                        <c:v>2501.2608004886042</c:v>
                      </c:pt>
                      <c:pt idx="492">
                        <c:v>2525.9128865158959</c:v>
                      </c:pt>
                      <c:pt idx="493">
                        <c:v>2525.9213266973561</c:v>
                      </c:pt>
                      <c:pt idx="494">
                        <c:v>2526.4952865158957</c:v>
                      </c:pt>
                      <c:pt idx="495">
                        <c:v>2526.5037266973563</c:v>
                      </c:pt>
                      <c:pt idx="496">
                        <c:v>2529.805474726078</c:v>
                      </c:pt>
                      <c:pt idx="497">
                        <c:v>2529.8139149075378</c:v>
                      </c:pt>
                      <c:pt idx="498">
                        <c:v>2530.3878747260778</c:v>
                      </c:pt>
                      <c:pt idx="499">
                        <c:v>2530.396314907538</c:v>
                      </c:pt>
                      <c:pt idx="500">
                        <c:v>2531.4168865158958</c:v>
                      </c:pt>
                      <c:pt idx="501">
                        <c:v>2531.425326697356</c:v>
                      </c:pt>
                      <c:pt idx="502">
                        <c:v>2535.309474726078</c:v>
                      </c:pt>
                      <c:pt idx="503">
                        <c:v>2535.3179149075381</c:v>
                      </c:pt>
                      <c:pt idx="504">
                        <c:v>2542.3571604508534</c:v>
                      </c:pt>
                      <c:pt idx="505">
                        <c:v>2544.2296006323127</c:v>
                      </c:pt>
                      <c:pt idx="506">
                        <c:v>2546.6857604508532</c:v>
                      </c:pt>
                      <c:pt idx="507">
                        <c:v>2546.6942006323129</c:v>
                      </c:pt>
                      <c:pt idx="508">
                        <c:v>2548.1137486610342</c:v>
                      </c:pt>
                      <c:pt idx="509">
                        <c:v>2548.1221888424943</c:v>
                      </c:pt>
                      <c:pt idx="510">
                        <c:v>2550.5783486610339</c:v>
                      </c:pt>
                      <c:pt idx="511">
                        <c:v>2550.5867888424946</c:v>
                      </c:pt>
                      <c:pt idx="512">
                        <c:v>2550.6888294371552</c:v>
                      </c:pt>
                      <c:pt idx="513">
                        <c:v>2550.6972696186162</c:v>
                      </c:pt>
                      <c:pt idx="514">
                        <c:v>2551.7611604508534</c:v>
                      </c:pt>
                      <c:pt idx="515">
                        <c:v>2551.7696006323126</c:v>
                      </c:pt>
                      <c:pt idx="516">
                        <c:v>2551.2712294371554</c:v>
                      </c:pt>
                      <c:pt idx="517">
                        <c:v>2551.279669618616</c:v>
                      </c:pt>
                      <c:pt idx="518">
                        <c:v>2555.6537486610341</c:v>
                      </c:pt>
                      <c:pt idx="519">
                        <c:v>2555.6621888424943</c:v>
                      </c:pt>
                      <c:pt idx="520">
                        <c:v>2556.1928294371551</c:v>
                      </c:pt>
                      <c:pt idx="521">
                        <c:v>2556.2012696186162</c:v>
                      </c:pt>
                      <c:pt idx="522">
                        <c:v>2556.4454176473378</c:v>
                      </c:pt>
                      <c:pt idx="523">
                        <c:v>2556.453857828797</c:v>
                      </c:pt>
                      <c:pt idx="524">
                        <c:v>2558.910017647338</c:v>
                      </c:pt>
                      <c:pt idx="525">
                        <c:v>2558.9184578287968</c:v>
                      </c:pt>
                      <c:pt idx="526">
                        <c:v>2563.9854176473377</c:v>
                      </c:pt>
                      <c:pt idx="527">
                        <c:v>2563.993857828797</c:v>
                      </c:pt>
                      <c:pt idx="528">
                        <c:v>2568.9971033721113</c:v>
                      </c:pt>
                      <c:pt idx="529">
                        <c:v>2569.0055435535714</c:v>
                      </c:pt>
                      <c:pt idx="530">
                        <c:v>2571.4617033721115</c:v>
                      </c:pt>
                      <c:pt idx="531">
                        <c:v>2571.4701435535712</c:v>
                      </c:pt>
                      <c:pt idx="532">
                        <c:v>2572.8896915822938</c:v>
                      </c:pt>
                      <c:pt idx="533">
                        <c:v>2572.8981317637536</c:v>
                      </c:pt>
                      <c:pt idx="534">
                        <c:v>2575.3542915822941</c:v>
                      </c:pt>
                      <c:pt idx="535">
                        <c:v>2575.3627317637533</c:v>
                      </c:pt>
                      <c:pt idx="536">
                        <c:v>2576.5371033721112</c:v>
                      </c:pt>
                      <c:pt idx="537">
                        <c:v>2576.5455435535714</c:v>
                      </c:pt>
                      <c:pt idx="538">
                        <c:v>2580.4296915822938</c:v>
                      </c:pt>
                      <c:pt idx="539">
                        <c:v>2580.4381317637535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D0C-43DB-8261-A60573B1C3E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19551.0500637363</c:v>
                      </c:pt>
                      <c:pt idx="1">
                        <c:v>19551.129548436023</c:v>
                      </c:pt>
                      <c:pt idx="2">
                        <c:v>19551.0500637363</c:v>
                      </c:pt>
                      <c:pt idx="3">
                        <c:v>19551.129548436023</c:v>
                      </c:pt>
                      <c:pt idx="4">
                        <c:v>19598.01579551899</c:v>
                      </c:pt>
                      <c:pt idx="5">
                        <c:v>19598.095280218713</c:v>
                      </c:pt>
                      <c:pt idx="6">
                        <c:v>19551.0500637363</c:v>
                      </c:pt>
                      <c:pt idx="7">
                        <c:v>19551.129548436023</c:v>
                      </c:pt>
                      <c:pt idx="8">
                        <c:v>19598.01579551899</c:v>
                      </c:pt>
                      <c:pt idx="9">
                        <c:v>19598.095280218713</c:v>
                      </c:pt>
                      <c:pt idx="10">
                        <c:v>19598.01579551899</c:v>
                      </c:pt>
                      <c:pt idx="11">
                        <c:v>19598.095280218713</c:v>
                      </c:pt>
                      <c:pt idx="12">
                        <c:v>19817.247614791748</c:v>
                      </c:pt>
                      <c:pt idx="13">
                        <c:v>19817.327099491464</c:v>
                      </c:pt>
                      <c:pt idx="14">
                        <c:v>19817.247614791748</c:v>
                      </c:pt>
                      <c:pt idx="15">
                        <c:v>19817.327099491464</c:v>
                      </c:pt>
                      <c:pt idx="16">
                        <c:v>19864.21334657443</c:v>
                      </c:pt>
                      <c:pt idx="17">
                        <c:v>19864.29283127415</c:v>
                      </c:pt>
                      <c:pt idx="18">
                        <c:v>19817.247614791748</c:v>
                      </c:pt>
                      <c:pt idx="19">
                        <c:v>19817.327099491464</c:v>
                      </c:pt>
                      <c:pt idx="20">
                        <c:v>19864.21334657443</c:v>
                      </c:pt>
                      <c:pt idx="21">
                        <c:v>19864.29283127415</c:v>
                      </c:pt>
                      <c:pt idx="22">
                        <c:v>19864.21334657443</c:v>
                      </c:pt>
                      <c:pt idx="23">
                        <c:v>19864.29283127415</c:v>
                      </c:pt>
                      <c:pt idx="24">
                        <c:v>20168.635216017381</c:v>
                      </c:pt>
                      <c:pt idx="25">
                        <c:v>20168.714700717101</c:v>
                      </c:pt>
                      <c:pt idx="26">
                        <c:v>20168.635216017381</c:v>
                      </c:pt>
                      <c:pt idx="27">
                        <c:v>20168.714700717101</c:v>
                      </c:pt>
                      <c:pt idx="28">
                        <c:v>20199.62838109328</c:v>
                      </c:pt>
                      <c:pt idx="29">
                        <c:v>20199.707865793003</c:v>
                      </c:pt>
                      <c:pt idx="30">
                        <c:v>20199.62838109328</c:v>
                      </c:pt>
                      <c:pt idx="31">
                        <c:v>20199.707865793003</c:v>
                      </c:pt>
                      <c:pt idx="32">
                        <c:v>20215.600947800071</c:v>
                      </c:pt>
                      <c:pt idx="33">
                        <c:v>20215.680432499787</c:v>
                      </c:pt>
                      <c:pt idx="34">
                        <c:v>20168.635216017381</c:v>
                      </c:pt>
                      <c:pt idx="35">
                        <c:v>20168.714700717101</c:v>
                      </c:pt>
                      <c:pt idx="36">
                        <c:v>20215.600947800071</c:v>
                      </c:pt>
                      <c:pt idx="37">
                        <c:v>20215.680432499787</c:v>
                      </c:pt>
                      <c:pt idx="38">
                        <c:v>20199.62838109328</c:v>
                      </c:pt>
                      <c:pt idx="39">
                        <c:v>20199.707865793003</c:v>
                      </c:pt>
                      <c:pt idx="40">
                        <c:v>20215.600947800071</c:v>
                      </c:pt>
                      <c:pt idx="41">
                        <c:v>20215.680432499787</c:v>
                      </c:pt>
                      <c:pt idx="42">
                        <c:v>20246.594112875973</c:v>
                      </c:pt>
                      <c:pt idx="43">
                        <c:v>20246.673597575689</c:v>
                      </c:pt>
                      <c:pt idx="44">
                        <c:v>20246.594112875973</c:v>
                      </c:pt>
                      <c:pt idx="45">
                        <c:v>20246.673597575689</c:v>
                      </c:pt>
                      <c:pt idx="46">
                        <c:v>20246.594112875973</c:v>
                      </c:pt>
                      <c:pt idx="47">
                        <c:v>20246.673597575689</c:v>
                      </c:pt>
                      <c:pt idx="48">
                        <c:v>20364.067921404861</c:v>
                      </c:pt>
                      <c:pt idx="49">
                        <c:v>20364.147406104581</c:v>
                      </c:pt>
                      <c:pt idx="50">
                        <c:v>20364.067921404861</c:v>
                      </c:pt>
                      <c:pt idx="51">
                        <c:v>20364.147406104581</c:v>
                      </c:pt>
                      <c:pt idx="52">
                        <c:v>20411.033653187562</c:v>
                      </c:pt>
                      <c:pt idx="53">
                        <c:v>20411.113137887274</c:v>
                      </c:pt>
                      <c:pt idx="54">
                        <c:v>20364.067921404861</c:v>
                      </c:pt>
                      <c:pt idx="55">
                        <c:v>20364.147406104581</c:v>
                      </c:pt>
                      <c:pt idx="56">
                        <c:v>20411.033653187562</c:v>
                      </c:pt>
                      <c:pt idx="57">
                        <c:v>20411.113137887274</c:v>
                      </c:pt>
                      <c:pt idx="58">
                        <c:v>20411.033653187562</c:v>
                      </c:pt>
                      <c:pt idx="59">
                        <c:v>20411.113137887274</c:v>
                      </c:pt>
                      <c:pt idx="60">
                        <c:v>20465.825932148728</c:v>
                      </c:pt>
                      <c:pt idx="61">
                        <c:v>20465.905416848447</c:v>
                      </c:pt>
                      <c:pt idx="62">
                        <c:v>20465.825932148728</c:v>
                      </c:pt>
                      <c:pt idx="63">
                        <c:v>20465.905416848447</c:v>
                      </c:pt>
                      <c:pt idx="64">
                        <c:v>20512.791663931424</c:v>
                      </c:pt>
                      <c:pt idx="65">
                        <c:v>20512.871148631133</c:v>
                      </c:pt>
                      <c:pt idx="66">
                        <c:v>20465.825932148728</c:v>
                      </c:pt>
                      <c:pt idx="67">
                        <c:v>20465.905416848447</c:v>
                      </c:pt>
                      <c:pt idx="68">
                        <c:v>20512.791663931424</c:v>
                      </c:pt>
                      <c:pt idx="69">
                        <c:v>20512.871148631133</c:v>
                      </c:pt>
                      <c:pt idx="70">
                        <c:v>20512.791663931424</c:v>
                      </c:pt>
                      <c:pt idx="71">
                        <c:v>20512.871148631133</c:v>
                      </c:pt>
                      <c:pt idx="72">
                        <c:v>20630.265472460309</c:v>
                      </c:pt>
                      <c:pt idx="73">
                        <c:v>20630.344957160029</c:v>
                      </c:pt>
                      <c:pt idx="74">
                        <c:v>20635.090635734487</c:v>
                      </c:pt>
                      <c:pt idx="75">
                        <c:v>20635.170120434206</c:v>
                      </c:pt>
                      <c:pt idx="76">
                        <c:v>20630.265472460309</c:v>
                      </c:pt>
                      <c:pt idx="77">
                        <c:v>20630.344957160029</c:v>
                      </c:pt>
                      <c:pt idx="78">
                        <c:v>20635.090635734487</c:v>
                      </c:pt>
                      <c:pt idx="79">
                        <c:v>20635.170120434206</c:v>
                      </c:pt>
                      <c:pt idx="80">
                        <c:v>20677.231204242999</c:v>
                      </c:pt>
                      <c:pt idx="81">
                        <c:v>20677.310688942718</c:v>
                      </c:pt>
                      <c:pt idx="82">
                        <c:v>20630.265472460309</c:v>
                      </c:pt>
                      <c:pt idx="83">
                        <c:v>20630.344957160029</c:v>
                      </c:pt>
                      <c:pt idx="84">
                        <c:v>20677.231204242999</c:v>
                      </c:pt>
                      <c:pt idx="85">
                        <c:v>20677.310688942718</c:v>
                      </c:pt>
                      <c:pt idx="86">
                        <c:v>20635.090635734487</c:v>
                      </c:pt>
                      <c:pt idx="87">
                        <c:v>20635.170120434206</c:v>
                      </c:pt>
                      <c:pt idx="88">
                        <c:v>20682.056367517176</c:v>
                      </c:pt>
                      <c:pt idx="89">
                        <c:v>20682.135852216892</c:v>
                      </c:pt>
                      <c:pt idx="90">
                        <c:v>20682.056367517176</c:v>
                      </c:pt>
                      <c:pt idx="91">
                        <c:v>20682.135852216892</c:v>
                      </c:pt>
                      <c:pt idx="92">
                        <c:v>20677.231204242999</c:v>
                      </c:pt>
                      <c:pt idx="93">
                        <c:v>20677.310688942718</c:v>
                      </c:pt>
                      <c:pt idx="94">
                        <c:v>20682.056367517176</c:v>
                      </c:pt>
                      <c:pt idx="95">
                        <c:v>20682.135852216892</c:v>
                      </c:pt>
                      <c:pt idx="96">
                        <c:v>20817.213533374368</c:v>
                      </c:pt>
                      <c:pt idx="97">
                        <c:v>20817.293018074088</c:v>
                      </c:pt>
                      <c:pt idx="98">
                        <c:v>20817.213533374368</c:v>
                      </c:pt>
                      <c:pt idx="99">
                        <c:v>20817.293018074088</c:v>
                      </c:pt>
                      <c:pt idx="100">
                        <c:v>20817.213533374368</c:v>
                      </c:pt>
                      <c:pt idx="101">
                        <c:v>20817.293018074088</c:v>
                      </c:pt>
                      <c:pt idx="102">
                        <c:v>20864.179265157061</c:v>
                      </c:pt>
                      <c:pt idx="103">
                        <c:v>20864.258749856781</c:v>
                      </c:pt>
                      <c:pt idx="104">
                        <c:v>20864.179265157061</c:v>
                      </c:pt>
                      <c:pt idx="105">
                        <c:v>20864.258749856781</c:v>
                      </c:pt>
                      <c:pt idx="106">
                        <c:v>20879.850788743035</c:v>
                      </c:pt>
                      <c:pt idx="107">
                        <c:v>20879.930273442758</c:v>
                      </c:pt>
                      <c:pt idx="108">
                        <c:v>20921.980093045044</c:v>
                      </c:pt>
                      <c:pt idx="109">
                        <c:v>20922.059577744756</c:v>
                      </c:pt>
                      <c:pt idx="110">
                        <c:v>20879.850788743035</c:v>
                      </c:pt>
                      <c:pt idx="111">
                        <c:v>20879.930273442758</c:v>
                      </c:pt>
                      <c:pt idx="112">
                        <c:v>20921.980093045044</c:v>
                      </c:pt>
                      <c:pt idx="113">
                        <c:v>20922.059577744756</c:v>
                      </c:pt>
                      <c:pt idx="114">
                        <c:v>20864.179265157061</c:v>
                      </c:pt>
                      <c:pt idx="115">
                        <c:v>20864.258749856781</c:v>
                      </c:pt>
                      <c:pt idx="116">
                        <c:v>20926.816520525736</c:v>
                      </c:pt>
                      <c:pt idx="117">
                        <c:v>20926.896005225448</c:v>
                      </c:pt>
                      <c:pt idx="118">
                        <c:v>20968.945824827733</c:v>
                      </c:pt>
                      <c:pt idx="119">
                        <c:v>20969.025309527453</c:v>
                      </c:pt>
                      <c:pt idx="120">
                        <c:v>20926.816520525736</c:v>
                      </c:pt>
                      <c:pt idx="121">
                        <c:v>20926.896005225448</c:v>
                      </c:pt>
                      <c:pt idx="122">
                        <c:v>20879.850788743035</c:v>
                      </c:pt>
                      <c:pt idx="123">
                        <c:v>20879.930273442758</c:v>
                      </c:pt>
                      <c:pt idx="124">
                        <c:v>20921.980093045044</c:v>
                      </c:pt>
                      <c:pt idx="125">
                        <c:v>20922.059577744756</c:v>
                      </c:pt>
                      <c:pt idx="126">
                        <c:v>20968.945824827733</c:v>
                      </c:pt>
                      <c:pt idx="127">
                        <c:v>20969.025309527453</c:v>
                      </c:pt>
                      <c:pt idx="128">
                        <c:v>20926.816520525736</c:v>
                      </c:pt>
                      <c:pt idx="129">
                        <c:v>20926.896005225448</c:v>
                      </c:pt>
                      <c:pt idx="130">
                        <c:v>20981.653073685949</c:v>
                      </c:pt>
                      <c:pt idx="131">
                        <c:v>20981.732558385665</c:v>
                      </c:pt>
                      <c:pt idx="132">
                        <c:v>20968.945824827733</c:v>
                      </c:pt>
                      <c:pt idx="133">
                        <c:v>20969.025309527453</c:v>
                      </c:pt>
                      <c:pt idx="134">
                        <c:v>20981.653073685949</c:v>
                      </c:pt>
                      <c:pt idx="135">
                        <c:v>20981.732558385665</c:v>
                      </c:pt>
                      <c:pt idx="136">
                        <c:v>21028.618805468635</c:v>
                      </c:pt>
                      <c:pt idx="137">
                        <c:v>21028.698290168351</c:v>
                      </c:pt>
                      <c:pt idx="138">
                        <c:v>21028.618805468635</c:v>
                      </c:pt>
                      <c:pt idx="139">
                        <c:v>21028.698290168351</c:v>
                      </c:pt>
                      <c:pt idx="140">
                        <c:v>20981.653073685949</c:v>
                      </c:pt>
                      <c:pt idx="141">
                        <c:v>20981.732558385665</c:v>
                      </c:pt>
                      <c:pt idx="142">
                        <c:v>21028.618805468635</c:v>
                      </c:pt>
                      <c:pt idx="143">
                        <c:v>21028.698290168351</c:v>
                      </c:pt>
                      <c:pt idx="144">
                        <c:v>21188.17764410048</c:v>
                      </c:pt>
                      <c:pt idx="145">
                        <c:v>21188.257128800204</c:v>
                      </c:pt>
                      <c:pt idx="146">
                        <c:v>21188.17764410048</c:v>
                      </c:pt>
                      <c:pt idx="147">
                        <c:v>21188.257128800204</c:v>
                      </c:pt>
                      <c:pt idx="148">
                        <c:v>21188.17764410048</c:v>
                      </c:pt>
                      <c:pt idx="149">
                        <c:v>21188.257128800204</c:v>
                      </c:pt>
                      <c:pt idx="150">
                        <c:v>21235.143375883174</c:v>
                      </c:pt>
                      <c:pt idx="151">
                        <c:v>21235.22286058289</c:v>
                      </c:pt>
                      <c:pt idx="152">
                        <c:v>21235.143375883174</c:v>
                      </c:pt>
                      <c:pt idx="153">
                        <c:v>21235.22286058289</c:v>
                      </c:pt>
                      <c:pt idx="154">
                        <c:v>21235.143375883174</c:v>
                      </c:pt>
                      <c:pt idx="155">
                        <c:v>21235.22286058289</c:v>
                      </c:pt>
                      <c:pt idx="156">
                        <c:v>21283.668953091474</c:v>
                      </c:pt>
                      <c:pt idx="157">
                        <c:v>21283.74843779119</c:v>
                      </c:pt>
                      <c:pt idx="158">
                        <c:v>21283.668953091474</c:v>
                      </c:pt>
                      <c:pt idx="159">
                        <c:v>21283.74843779119</c:v>
                      </c:pt>
                      <c:pt idx="160">
                        <c:v>21330.634684874163</c:v>
                      </c:pt>
                      <c:pt idx="161">
                        <c:v>21330.714169573876</c:v>
                      </c:pt>
                      <c:pt idx="162">
                        <c:v>21330.634684874163</c:v>
                      </c:pt>
                      <c:pt idx="163">
                        <c:v>21330.714169573876</c:v>
                      </c:pt>
                      <c:pt idx="164">
                        <c:v>21283.668953091474</c:v>
                      </c:pt>
                      <c:pt idx="165">
                        <c:v>21283.74843779119</c:v>
                      </c:pt>
                      <c:pt idx="166">
                        <c:v>21330.634684874163</c:v>
                      </c:pt>
                      <c:pt idx="167">
                        <c:v>21330.714169573876</c:v>
                      </c:pt>
                      <c:pt idx="168">
                        <c:v>21448.108493403055</c:v>
                      </c:pt>
                      <c:pt idx="169">
                        <c:v>21448.187978102771</c:v>
                      </c:pt>
                      <c:pt idx="170">
                        <c:v>21448.108493403055</c:v>
                      </c:pt>
                      <c:pt idx="171">
                        <c:v>21448.187978102771</c:v>
                      </c:pt>
                      <c:pt idx="172">
                        <c:v>21495.074225185741</c:v>
                      </c:pt>
                      <c:pt idx="173">
                        <c:v>21495.153709885461</c:v>
                      </c:pt>
                      <c:pt idx="174">
                        <c:v>21495.074225185741</c:v>
                      </c:pt>
                      <c:pt idx="175">
                        <c:v>21495.153709885461</c:v>
                      </c:pt>
                      <c:pt idx="176">
                        <c:v>21448.108493403055</c:v>
                      </c:pt>
                      <c:pt idx="177">
                        <c:v>21448.187978102771</c:v>
                      </c:pt>
                      <c:pt idx="178">
                        <c:v>21539.565245326117</c:v>
                      </c:pt>
                      <c:pt idx="179">
                        <c:v>21539.644730025841</c:v>
                      </c:pt>
                      <c:pt idx="180">
                        <c:v>21539.565245326117</c:v>
                      </c:pt>
                      <c:pt idx="181">
                        <c:v>21539.644730025841</c:v>
                      </c:pt>
                      <c:pt idx="182">
                        <c:v>21528.429106100022</c:v>
                      </c:pt>
                      <c:pt idx="183">
                        <c:v>21528.508590799738</c:v>
                      </c:pt>
                      <c:pt idx="184">
                        <c:v>21495.074225185741</c:v>
                      </c:pt>
                      <c:pt idx="185">
                        <c:v>21495.153709885461</c:v>
                      </c:pt>
                      <c:pt idx="186">
                        <c:v>21570.558410402024</c:v>
                      </c:pt>
                      <c:pt idx="187">
                        <c:v>21570.637895101743</c:v>
                      </c:pt>
                      <c:pt idx="188">
                        <c:v>21528.429106100022</c:v>
                      </c:pt>
                      <c:pt idx="189">
                        <c:v>21528.508590799738</c:v>
                      </c:pt>
                      <c:pt idx="190">
                        <c:v>21570.558410402024</c:v>
                      </c:pt>
                      <c:pt idx="191">
                        <c:v>21570.637895101743</c:v>
                      </c:pt>
                      <c:pt idx="192">
                        <c:v>21586.53097710881</c:v>
                      </c:pt>
                      <c:pt idx="193">
                        <c:v>21586.61046180853</c:v>
                      </c:pt>
                      <c:pt idx="194">
                        <c:v>21586.53097710881</c:v>
                      </c:pt>
                      <c:pt idx="195">
                        <c:v>21586.61046180853</c:v>
                      </c:pt>
                      <c:pt idx="196">
                        <c:v>21539.565245326117</c:v>
                      </c:pt>
                      <c:pt idx="197">
                        <c:v>21539.644730025841</c:v>
                      </c:pt>
                      <c:pt idx="198">
                        <c:v>21575.394837882708</c:v>
                      </c:pt>
                      <c:pt idx="199">
                        <c:v>21575.474322582431</c:v>
                      </c:pt>
                      <c:pt idx="200">
                        <c:v>21575.394837882708</c:v>
                      </c:pt>
                      <c:pt idx="201">
                        <c:v>21575.474322582431</c:v>
                      </c:pt>
                      <c:pt idx="202">
                        <c:v>21528.429106100022</c:v>
                      </c:pt>
                      <c:pt idx="203">
                        <c:v>21528.508590799738</c:v>
                      </c:pt>
                      <c:pt idx="204">
                        <c:v>21570.558410402024</c:v>
                      </c:pt>
                      <c:pt idx="205">
                        <c:v>21570.637895101743</c:v>
                      </c:pt>
                      <c:pt idx="206">
                        <c:v>21586.53097710881</c:v>
                      </c:pt>
                      <c:pt idx="207">
                        <c:v>21586.61046180853</c:v>
                      </c:pt>
                      <c:pt idx="208">
                        <c:v>21617.524142184717</c:v>
                      </c:pt>
                      <c:pt idx="209">
                        <c:v>21617.603626884436</c:v>
                      </c:pt>
                      <c:pt idx="210">
                        <c:v>21617.524142184717</c:v>
                      </c:pt>
                      <c:pt idx="211">
                        <c:v>21617.603626884436</c:v>
                      </c:pt>
                      <c:pt idx="212">
                        <c:v>21575.394837882708</c:v>
                      </c:pt>
                      <c:pt idx="213">
                        <c:v>21575.474322582431</c:v>
                      </c:pt>
                      <c:pt idx="214">
                        <c:v>21617.524142184717</c:v>
                      </c:pt>
                      <c:pt idx="215">
                        <c:v>21617.603626884436</c:v>
                      </c:pt>
                      <c:pt idx="216">
                        <c:v>21692.868646411604</c:v>
                      </c:pt>
                      <c:pt idx="217">
                        <c:v>21692.94813111132</c:v>
                      </c:pt>
                      <c:pt idx="218">
                        <c:v>21692.868646411604</c:v>
                      </c:pt>
                      <c:pt idx="219">
                        <c:v>21692.94813111132</c:v>
                      </c:pt>
                      <c:pt idx="220">
                        <c:v>21734.997950713605</c:v>
                      </c:pt>
                      <c:pt idx="221">
                        <c:v>21735.077435413325</c:v>
                      </c:pt>
                      <c:pt idx="222">
                        <c:v>21739.834378194297</c:v>
                      </c:pt>
                      <c:pt idx="223">
                        <c:v>21739.913862894013</c:v>
                      </c:pt>
                      <c:pt idx="224">
                        <c:v>21734.997950713605</c:v>
                      </c:pt>
                      <c:pt idx="225">
                        <c:v>21735.077435413325</c:v>
                      </c:pt>
                      <c:pt idx="226">
                        <c:v>21739.834378194297</c:v>
                      </c:pt>
                      <c:pt idx="227">
                        <c:v>21739.913862894013</c:v>
                      </c:pt>
                      <c:pt idx="228">
                        <c:v>21692.868646411604</c:v>
                      </c:pt>
                      <c:pt idx="229">
                        <c:v>21692.94813111132</c:v>
                      </c:pt>
                      <c:pt idx="230">
                        <c:v>21781.963682496298</c:v>
                      </c:pt>
                      <c:pt idx="231">
                        <c:v>21782.043167196014</c:v>
                      </c:pt>
                      <c:pt idx="232">
                        <c:v>21781.963682496298</c:v>
                      </c:pt>
                      <c:pt idx="233">
                        <c:v>21782.043167196014</c:v>
                      </c:pt>
                      <c:pt idx="234">
                        <c:v>21734.997950713605</c:v>
                      </c:pt>
                      <c:pt idx="235">
                        <c:v>21735.077435413325</c:v>
                      </c:pt>
                      <c:pt idx="236">
                        <c:v>21739.834378194297</c:v>
                      </c:pt>
                      <c:pt idx="237">
                        <c:v>21739.913862894013</c:v>
                      </c:pt>
                      <c:pt idx="238">
                        <c:v>21781.963682496298</c:v>
                      </c:pt>
                      <c:pt idx="239">
                        <c:v>21782.043167196014</c:v>
                      </c:pt>
                      <c:pt idx="240">
                        <c:v>21836.755961457471</c:v>
                      </c:pt>
                      <c:pt idx="241">
                        <c:v>21836.835446157187</c:v>
                      </c:pt>
                      <c:pt idx="242">
                        <c:v>21836.755961457471</c:v>
                      </c:pt>
                      <c:pt idx="243">
                        <c:v>21836.835446157187</c:v>
                      </c:pt>
                      <c:pt idx="244">
                        <c:v>21883.721693240161</c:v>
                      </c:pt>
                      <c:pt idx="245">
                        <c:v>21883.801177939884</c:v>
                      </c:pt>
                      <c:pt idx="246">
                        <c:v>21883.721693240161</c:v>
                      </c:pt>
                      <c:pt idx="247">
                        <c:v>21883.801177939884</c:v>
                      </c:pt>
                      <c:pt idx="248">
                        <c:v>21836.755961457471</c:v>
                      </c:pt>
                      <c:pt idx="249">
                        <c:v>21836.835446157187</c:v>
                      </c:pt>
                      <c:pt idx="250">
                        <c:v>21883.721693240161</c:v>
                      </c:pt>
                      <c:pt idx="251">
                        <c:v>21883.801177939884</c:v>
                      </c:pt>
                      <c:pt idx="252">
                        <c:v>22001.195501769049</c:v>
                      </c:pt>
                      <c:pt idx="253">
                        <c:v>22001.274986468768</c:v>
                      </c:pt>
                      <c:pt idx="254">
                        <c:v>22006.020665043223</c:v>
                      </c:pt>
                      <c:pt idx="255">
                        <c:v>22006.100149742953</c:v>
                      </c:pt>
                      <c:pt idx="256">
                        <c:v>22001.195501769049</c:v>
                      </c:pt>
                      <c:pt idx="257">
                        <c:v>22001.274986468768</c:v>
                      </c:pt>
                      <c:pt idx="258">
                        <c:v>22006.020665043223</c:v>
                      </c:pt>
                      <c:pt idx="259">
                        <c:v>22006.100149742953</c:v>
                      </c:pt>
                      <c:pt idx="260">
                        <c:v>22048.161233551746</c:v>
                      </c:pt>
                      <c:pt idx="261">
                        <c:v>22048.240718251458</c:v>
                      </c:pt>
                      <c:pt idx="262">
                        <c:v>22052.98639682592</c:v>
                      </c:pt>
                      <c:pt idx="263">
                        <c:v>22053.065881525643</c:v>
                      </c:pt>
                      <c:pt idx="264">
                        <c:v>22048.161233551746</c:v>
                      </c:pt>
                      <c:pt idx="265">
                        <c:v>22048.240718251458</c:v>
                      </c:pt>
                      <c:pt idx="266">
                        <c:v>22001.195501769049</c:v>
                      </c:pt>
                      <c:pt idx="267">
                        <c:v>22001.274986468768</c:v>
                      </c:pt>
                      <c:pt idx="268">
                        <c:v>22052.98639682592</c:v>
                      </c:pt>
                      <c:pt idx="269">
                        <c:v>22053.065881525643</c:v>
                      </c:pt>
                      <c:pt idx="270">
                        <c:v>22006.020665043223</c:v>
                      </c:pt>
                      <c:pt idx="271">
                        <c:v>22006.100149742953</c:v>
                      </c:pt>
                      <c:pt idx="272">
                        <c:v>22048.161233551746</c:v>
                      </c:pt>
                      <c:pt idx="273">
                        <c:v>22048.240718251458</c:v>
                      </c:pt>
                      <c:pt idx="274">
                        <c:v>22052.98639682592</c:v>
                      </c:pt>
                      <c:pt idx="275">
                        <c:v>22053.065881525643</c:v>
                      </c:pt>
                      <c:pt idx="276">
                        <c:v>22188.143562683108</c:v>
                      </c:pt>
                      <c:pt idx="277">
                        <c:v>22188.223047382831</c:v>
                      </c:pt>
                      <c:pt idx="278">
                        <c:v>22188.143562683108</c:v>
                      </c:pt>
                      <c:pt idx="279">
                        <c:v>22188.223047382831</c:v>
                      </c:pt>
                      <c:pt idx="280">
                        <c:v>22222.27430154361</c:v>
                      </c:pt>
                      <c:pt idx="281">
                        <c:v>22222.353786243326</c:v>
                      </c:pt>
                      <c:pt idx="282">
                        <c:v>22222.27430154361</c:v>
                      </c:pt>
                      <c:pt idx="283">
                        <c:v>22222.353786243326</c:v>
                      </c:pt>
                      <c:pt idx="284">
                        <c:v>22188.143562683108</c:v>
                      </c:pt>
                      <c:pt idx="285">
                        <c:v>22188.223047382831</c:v>
                      </c:pt>
                      <c:pt idx="286">
                        <c:v>22269.240033326289</c:v>
                      </c:pt>
                      <c:pt idx="287">
                        <c:v>22269.319518026012</c:v>
                      </c:pt>
                      <c:pt idx="288">
                        <c:v>22235.109294465798</c:v>
                      </c:pt>
                      <c:pt idx="289">
                        <c:v>22235.18877916551</c:v>
                      </c:pt>
                      <c:pt idx="290">
                        <c:v>22250.780818051775</c:v>
                      </c:pt>
                      <c:pt idx="291">
                        <c:v>22250.860302751498</c:v>
                      </c:pt>
                      <c:pt idx="292">
                        <c:v>22250.780818051775</c:v>
                      </c:pt>
                      <c:pt idx="293">
                        <c:v>22250.860302751498</c:v>
                      </c:pt>
                      <c:pt idx="294">
                        <c:v>22269.240033326289</c:v>
                      </c:pt>
                      <c:pt idx="295">
                        <c:v>22269.319518026012</c:v>
                      </c:pt>
                      <c:pt idx="296">
                        <c:v>22235.109294465798</c:v>
                      </c:pt>
                      <c:pt idx="297">
                        <c:v>22235.18877916551</c:v>
                      </c:pt>
                      <c:pt idx="298">
                        <c:v>22222.27430154361</c:v>
                      </c:pt>
                      <c:pt idx="299">
                        <c:v>22222.353786243326</c:v>
                      </c:pt>
                      <c:pt idx="300">
                        <c:v>22250.780818051775</c:v>
                      </c:pt>
                      <c:pt idx="301">
                        <c:v>22250.860302751498</c:v>
                      </c:pt>
                      <c:pt idx="302">
                        <c:v>22269.240033326289</c:v>
                      </c:pt>
                      <c:pt idx="303">
                        <c:v>22269.319518026012</c:v>
                      </c:pt>
                      <c:pt idx="304">
                        <c:v>22297.746549834468</c:v>
                      </c:pt>
                      <c:pt idx="305">
                        <c:v>22297.826034534191</c:v>
                      </c:pt>
                      <c:pt idx="306">
                        <c:v>22235.109294465798</c:v>
                      </c:pt>
                      <c:pt idx="307">
                        <c:v>22235.18877916551</c:v>
                      </c:pt>
                      <c:pt idx="308">
                        <c:v>22297.746549834468</c:v>
                      </c:pt>
                      <c:pt idx="309">
                        <c:v>22297.826034534191</c:v>
                      </c:pt>
                      <c:pt idx="310">
                        <c:v>22352.583102994689</c:v>
                      </c:pt>
                      <c:pt idx="311">
                        <c:v>22352.662587694409</c:v>
                      </c:pt>
                      <c:pt idx="312">
                        <c:v>22297.746549834468</c:v>
                      </c:pt>
                      <c:pt idx="313">
                        <c:v>22297.826034534191</c:v>
                      </c:pt>
                      <c:pt idx="314">
                        <c:v>22352.583102994689</c:v>
                      </c:pt>
                      <c:pt idx="315">
                        <c:v>22352.662587694409</c:v>
                      </c:pt>
                      <c:pt idx="316">
                        <c:v>22399.548834777379</c:v>
                      </c:pt>
                      <c:pt idx="317">
                        <c:v>22399.628319477102</c:v>
                      </c:pt>
                      <c:pt idx="318">
                        <c:v>22399.548834777379</c:v>
                      </c:pt>
                      <c:pt idx="319">
                        <c:v>22399.628319477102</c:v>
                      </c:pt>
                      <c:pt idx="320">
                        <c:v>22352.583102994689</c:v>
                      </c:pt>
                      <c:pt idx="321">
                        <c:v>22352.662587694409</c:v>
                      </c:pt>
                      <c:pt idx="322">
                        <c:v>22399.548834777379</c:v>
                      </c:pt>
                      <c:pt idx="323">
                        <c:v>22399.628319477102</c:v>
                      </c:pt>
                      <c:pt idx="324">
                        <c:v>22488.47185259905</c:v>
                      </c:pt>
                      <c:pt idx="325">
                        <c:v>22488.55133729877</c:v>
                      </c:pt>
                      <c:pt idx="326">
                        <c:v>22488.47185259905</c:v>
                      </c:pt>
                      <c:pt idx="327">
                        <c:v>22488.55133729877</c:v>
                      </c:pt>
                      <c:pt idx="328">
                        <c:v>22535.437584381743</c:v>
                      </c:pt>
                      <c:pt idx="329">
                        <c:v>22535.517069081459</c:v>
                      </c:pt>
                      <c:pt idx="330">
                        <c:v>22535.437584381743</c:v>
                      </c:pt>
                      <c:pt idx="331">
                        <c:v>22535.517069081459</c:v>
                      </c:pt>
                      <c:pt idx="332">
                        <c:v>22488.47185259905</c:v>
                      </c:pt>
                      <c:pt idx="333">
                        <c:v>22488.55133729877</c:v>
                      </c:pt>
                      <c:pt idx="334">
                        <c:v>22535.437584381743</c:v>
                      </c:pt>
                      <c:pt idx="335">
                        <c:v>22535.517069081459</c:v>
                      </c:pt>
                      <c:pt idx="336">
                        <c:v>22654.598982400217</c:v>
                      </c:pt>
                      <c:pt idx="337">
                        <c:v>22654.678467099937</c:v>
                      </c:pt>
                      <c:pt idx="338">
                        <c:v>22654.598982400217</c:v>
                      </c:pt>
                      <c:pt idx="339">
                        <c:v>22654.678467099937</c:v>
                      </c:pt>
                      <c:pt idx="340">
                        <c:v>22701.564714182903</c:v>
                      </c:pt>
                      <c:pt idx="341">
                        <c:v>22701.644198882623</c:v>
                      </c:pt>
                      <c:pt idx="342">
                        <c:v>22701.564714182903</c:v>
                      </c:pt>
                      <c:pt idx="343">
                        <c:v>22701.644198882623</c:v>
                      </c:pt>
                      <c:pt idx="344">
                        <c:v>22654.598982400217</c:v>
                      </c:pt>
                      <c:pt idx="345">
                        <c:v>22654.678467099937</c:v>
                      </c:pt>
                      <c:pt idx="346">
                        <c:v>22701.564714182903</c:v>
                      </c:pt>
                      <c:pt idx="347">
                        <c:v>22701.644198882623</c:v>
                      </c:pt>
                      <c:pt idx="348">
                        <c:v>22839.859453824687</c:v>
                      </c:pt>
                      <c:pt idx="349">
                        <c:v>22839.938938524407</c:v>
                      </c:pt>
                      <c:pt idx="350">
                        <c:v>22819.038522711795</c:v>
                      </c:pt>
                      <c:pt idx="351">
                        <c:v>22819.118007411515</c:v>
                      </c:pt>
                      <c:pt idx="352">
                        <c:v>22839.859453824687</c:v>
                      </c:pt>
                      <c:pt idx="353">
                        <c:v>22839.938938524407</c:v>
                      </c:pt>
                      <c:pt idx="354">
                        <c:v>22870.852618900597</c:v>
                      </c:pt>
                      <c:pt idx="355">
                        <c:v>22870.932103600313</c:v>
                      </c:pt>
                      <c:pt idx="356">
                        <c:v>22819.038522711795</c:v>
                      </c:pt>
                      <c:pt idx="357">
                        <c:v>22819.118007411515</c:v>
                      </c:pt>
                      <c:pt idx="358">
                        <c:v>22886.825185607373</c:v>
                      </c:pt>
                      <c:pt idx="359">
                        <c:v>22886.904670307096</c:v>
                      </c:pt>
                      <c:pt idx="360">
                        <c:v>22870.852618900597</c:v>
                      </c:pt>
                      <c:pt idx="361">
                        <c:v>22870.932103600313</c:v>
                      </c:pt>
                      <c:pt idx="362">
                        <c:v>22886.825185607373</c:v>
                      </c:pt>
                      <c:pt idx="363">
                        <c:v>22886.904670307096</c:v>
                      </c:pt>
                      <c:pt idx="364">
                        <c:v>22839.859453824687</c:v>
                      </c:pt>
                      <c:pt idx="365">
                        <c:v>22839.938938524407</c:v>
                      </c:pt>
                      <c:pt idx="366">
                        <c:v>22866.004254494484</c:v>
                      </c:pt>
                      <c:pt idx="367">
                        <c:v>22866.083739194204</c:v>
                      </c:pt>
                      <c:pt idx="368">
                        <c:v>22866.004254494484</c:v>
                      </c:pt>
                      <c:pt idx="369">
                        <c:v>22866.083739194204</c:v>
                      </c:pt>
                      <c:pt idx="370">
                        <c:v>22819.038522711795</c:v>
                      </c:pt>
                      <c:pt idx="371">
                        <c:v>22819.118007411515</c:v>
                      </c:pt>
                      <c:pt idx="372">
                        <c:v>22917.818350683287</c:v>
                      </c:pt>
                      <c:pt idx="373">
                        <c:v>22917.897835383006</c:v>
                      </c:pt>
                      <c:pt idx="374">
                        <c:v>22917.818350683287</c:v>
                      </c:pt>
                      <c:pt idx="375">
                        <c:v>22917.897835383006</c:v>
                      </c:pt>
                      <c:pt idx="376">
                        <c:v>22899.359135408762</c:v>
                      </c:pt>
                      <c:pt idx="377">
                        <c:v>22899.438620108482</c:v>
                      </c:pt>
                      <c:pt idx="378">
                        <c:v>22870.852618900597</c:v>
                      </c:pt>
                      <c:pt idx="379">
                        <c:v>22870.932103600313</c:v>
                      </c:pt>
                      <c:pt idx="380">
                        <c:v>22886.825185607373</c:v>
                      </c:pt>
                      <c:pt idx="381">
                        <c:v>22886.904670307096</c:v>
                      </c:pt>
                      <c:pt idx="382">
                        <c:v>22899.359135408762</c:v>
                      </c:pt>
                      <c:pt idx="383">
                        <c:v>22899.438620108482</c:v>
                      </c:pt>
                      <c:pt idx="384">
                        <c:v>22866.004254494484</c:v>
                      </c:pt>
                      <c:pt idx="385">
                        <c:v>22866.083739194204</c:v>
                      </c:pt>
                      <c:pt idx="386">
                        <c:v>22917.818350683287</c:v>
                      </c:pt>
                      <c:pt idx="387">
                        <c:v>22917.897835383006</c:v>
                      </c:pt>
                      <c:pt idx="388">
                        <c:v>22946.324867191455</c:v>
                      </c:pt>
                      <c:pt idx="389">
                        <c:v>22946.404351891175</c:v>
                      </c:pt>
                      <c:pt idx="390">
                        <c:v>22946.324867191455</c:v>
                      </c:pt>
                      <c:pt idx="391">
                        <c:v>22946.404351891175</c:v>
                      </c:pt>
                      <c:pt idx="392">
                        <c:v>22899.359135408762</c:v>
                      </c:pt>
                      <c:pt idx="393">
                        <c:v>22899.438620108482</c:v>
                      </c:pt>
                      <c:pt idx="394">
                        <c:v>22946.324867191455</c:v>
                      </c:pt>
                      <c:pt idx="395">
                        <c:v>22946.404351891175</c:v>
                      </c:pt>
                      <c:pt idx="396">
                        <c:v>23035.292159212178</c:v>
                      </c:pt>
                      <c:pt idx="397">
                        <c:v>23035.371643911887</c:v>
                      </c:pt>
                      <c:pt idx="398">
                        <c:v>23035.292159212178</c:v>
                      </c:pt>
                      <c:pt idx="399">
                        <c:v>23035.371643911887</c:v>
                      </c:pt>
                      <c:pt idx="400">
                        <c:v>23082.257890994864</c:v>
                      </c:pt>
                      <c:pt idx="401">
                        <c:v>23082.337375694584</c:v>
                      </c:pt>
                      <c:pt idx="402">
                        <c:v>23082.257890994864</c:v>
                      </c:pt>
                      <c:pt idx="403">
                        <c:v>23082.337375694584</c:v>
                      </c:pt>
                      <c:pt idx="404">
                        <c:v>23035.292159212178</c:v>
                      </c:pt>
                      <c:pt idx="405">
                        <c:v>23035.371643911887</c:v>
                      </c:pt>
                      <c:pt idx="406">
                        <c:v>23063.798675720351</c:v>
                      </c:pt>
                      <c:pt idx="407">
                        <c:v>23063.878160420063</c:v>
                      </c:pt>
                      <c:pt idx="408">
                        <c:v>23063.798675720351</c:v>
                      </c:pt>
                      <c:pt idx="409">
                        <c:v>23063.878160420063</c:v>
                      </c:pt>
                      <c:pt idx="410">
                        <c:v>23082.257890994864</c:v>
                      </c:pt>
                      <c:pt idx="411">
                        <c:v>23082.337375694584</c:v>
                      </c:pt>
                      <c:pt idx="412">
                        <c:v>23110.764407503037</c:v>
                      </c:pt>
                      <c:pt idx="413">
                        <c:v>23110.843892202756</c:v>
                      </c:pt>
                      <c:pt idx="414">
                        <c:v>23137.050169956034</c:v>
                      </c:pt>
                      <c:pt idx="415">
                        <c:v>23137.129654655761</c:v>
                      </c:pt>
                      <c:pt idx="416">
                        <c:v>23110.764407503037</c:v>
                      </c:pt>
                      <c:pt idx="417">
                        <c:v>23110.843892202756</c:v>
                      </c:pt>
                      <c:pt idx="418">
                        <c:v>23137.050169956034</c:v>
                      </c:pt>
                      <c:pt idx="419">
                        <c:v>23137.129654655761</c:v>
                      </c:pt>
                      <c:pt idx="420">
                        <c:v>23063.798675720351</c:v>
                      </c:pt>
                      <c:pt idx="421">
                        <c:v>23063.878160420063</c:v>
                      </c:pt>
                      <c:pt idx="422">
                        <c:v>23110.764407503037</c:v>
                      </c:pt>
                      <c:pt idx="423">
                        <c:v>23110.843892202756</c:v>
                      </c:pt>
                      <c:pt idx="424">
                        <c:v>23137.050169956034</c:v>
                      </c:pt>
                      <c:pt idx="425">
                        <c:v>23137.129654655761</c:v>
                      </c:pt>
                      <c:pt idx="426">
                        <c:v>23184.01590173872</c:v>
                      </c:pt>
                      <c:pt idx="427">
                        <c:v>23184.095386438446</c:v>
                      </c:pt>
                      <c:pt idx="428">
                        <c:v>23184.01590173872</c:v>
                      </c:pt>
                      <c:pt idx="429">
                        <c:v>23184.095386438446</c:v>
                      </c:pt>
                      <c:pt idx="430">
                        <c:v>23184.01590173872</c:v>
                      </c:pt>
                      <c:pt idx="431">
                        <c:v>23184.095386438446</c:v>
                      </c:pt>
                      <c:pt idx="432">
                        <c:v>23301.489710267619</c:v>
                      </c:pt>
                      <c:pt idx="433">
                        <c:v>23301.569194967331</c:v>
                      </c:pt>
                      <c:pt idx="434">
                        <c:v>23306.314873541796</c:v>
                      </c:pt>
                      <c:pt idx="435">
                        <c:v>23306.394358241509</c:v>
                      </c:pt>
                      <c:pt idx="436">
                        <c:v>23301.489710267619</c:v>
                      </c:pt>
                      <c:pt idx="437">
                        <c:v>23301.569194967331</c:v>
                      </c:pt>
                      <c:pt idx="438">
                        <c:v>23306.314873541796</c:v>
                      </c:pt>
                      <c:pt idx="439">
                        <c:v>23306.394358241509</c:v>
                      </c:pt>
                      <c:pt idx="440">
                        <c:v>23348.455442050305</c:v>
                      </c:pt>
                      <c:pt idx="441">
                        <c:v>23348.534926750024</c:v>
                      </c:pt>
                      <c:pt idx="442">
                        <c:v>23353.280605324489</c:v>
                      </c:pt>
                      <c:pt idx="443">
                        <c:v>23353.360090024202</c:v>
                      </c:pt>
                      <c:pt idx="444">
                        <c:v>23348.455442050305</c:v>
                      </c:pt>
                      <c:pt idx="445">
                        <c:v>23348.534926750024</c:v>
                      </c:pt>
                      <c:pt idx="446">
                        <c:v>23353.280605324489</c:v>
                      </c:pt>
                      <c:pt idx="447">
                        <c:v>23353.360090024202</c:v>
                      </c:pt>
                      <c:pt idx="448">
                        <c:v>23301.489710267619</c:v>
                      </c:pt>
                      <c:pt idx="449">
                        <c:v>23301.569194967331</c:v>
                      </c:pt>
                      <c:pt idx="450">
                        <c:v>23306.314873541796</c:v>
                      </c:pt>
                      <c:pt idx="451">
                        <c:v>23306.394358241509</c:v>
                      </c:pt>
                      <c:pt idx="452">
                        <c:v>23348.455442050305</c:v>
                      </c:pt>
                      <c:pt idx="453">
                        <c:v>23348.534926750024</c:v>
                      </c:pt>
                      <c:pt idx="454">
                        <c:v>23353.280605324489</c:v>
                      </c:pt>
                      <c:pt idx="455">
                        <c:v>23353.360090024202</c:v>
                      </c:pt>
                      <c:pt idx="456">
                        <c:v>23488.437771181671</c:v>
                      </c:pt>
                      <c:pt idx="457">
                        <c:v>23488.517255881394</c:v>
                      </c:pt>
                      <c:pt idx="458">
                        <c:v>23488.437771181671</c:v>
                      </c:pt>
                      <c:pt idx="459">
                        <c:v>23488.517255881394</c:v>
                      </c:pt>
                      <c:pt idx="460">
                        <c:v>23535.403502964364</c:v>
                      </c:pt>
                      <c:pt idx="461">
                        <c:v>23535.482987664083</c:v>
                      </c:pt>
                      <c:pt idx="462">
                        <c:v>23535.403502964364</c:v>
                      </c:pt>
                      <c:pt idx="463">
                        <c:v>23535.482987664083</c:v>
                      </c:pt>
                      <c:pt idx="464">
                        <c:v>23488.437771181671</c:v>
                      </c:pt>
                      <c:pt idx="465">
                        <c:v>23488.517255881394</c:v>
                      </c:pt>
                      <c:pt idx="466">
                        <c:v>23551.075026550348</c:v>
                      </c:pt>
                      <c:pt idx="467">
                        <c:v>23551.154511250057</c:v>
                      </c:pt>
                      <c:pt idx="468">
                        <c:v>23551.075026550348</c:v>
                      </c:pt>
                      <c:pt idx="469">
                        <c:v>23551.154511250057</c:v>
                      </c:pt>
                      <c:pt idx="470">
                        <c:v>23535.403502964364</c:v>
                      </c:pt>
                      <c:pt idx="471">
                        <c:v>23535.482987664083</c:v>
                      </c:pt>
                      <c:pt idx="472">
                        <c:v>23598.040758333042</c:v>
                      </c:pt>
                      <c:pt idx="473">
                        <c:v>23598.120243032754</c:v>
                      </c:pt>
                      <c:pt idx="474">
                        <c:v>23598.040758333042</c:v>
                      </c:pt>
                      <c:pt idx="475">
                        <c:v>23598.120243032754</c:v>
                      </c:pt>
                      <c:pt idx="476">
                        <c:v>23551.075026550348</c:v>
                      </c:pt>
                      <c:pt idx="477">
                        <c:v>23551.154511250057</c:v>
                      </c:pt>
                      <c:pt idx="478">
                        <c:v>23598.040758333042</c:v>
                      </c:pt>
                      <c:pt idx="479">
                        <c:v>23598.120243032754</c:v>
                      </c:pt>
                      <c:pt idx="480">
                        <c:v>23652.877311493248</c:v>
                      </c:pt>
                      <c:pt idx="481">
                        <c:v>23652.956796192968</c:v>
                      </c:pt>
                      <c:pt idx="482">
                        <c:v>23652.877311493248</c:v>
                      </c:pt>
                      <c:pt idx="483">
                        <c:v>23652.956796192968</c:v>
                      </c:pt>
                      <c:pt idx="484">
                        <c:v>23699.843043275949</c:v>
                      </c:pt>
                      <c:pt idx="485">
                        <c:v>23699.922527975665</c:v>
                      </c:pt>
                      <c:pt idx="486">
                        <c:v>23699.843043275949</c:v>
                      </c:pt>
                      <c:pt idx="487">
                        <c:v>23699.922527975665</c:v>
                      </c:pt>
                      <c:pt idx="488">
                        <c:v>23652.877311493248</c:v>
                      </c:pt>
                      <c:pt idx="489">
                        <c:v>23652.956796192968</c:v>
                      </c:pt>
                      <c:pt idx="490">
                        <c:v>23699.843043275949</c:v>
                      </c:pt>
                      <c:pt idx="491">
                        <c:v>23699.922527975665</c:v>
                      </c:pt>
                      <c:pt idx="492">
                        <c:v>23954.89319089878</c:v>
                      </c:pt>
                      <c:pt idx="493">
                        <c:v>23954.972675598496</c:v>
                      </c:pt>
                      <c:pt idx="494">
                        <c:v>23954.89319089878</c:v>
                      </c:pt>
                      <c:pt idx="495">
                        <c:v>23954.972675598496</c:v>
                      </c:pt>
                      <c:pt idx="496">
                        <c:v>24001.858922681473</c:v>
                      </c:pt>
                      <c:pt idx="497">
                        <c:v>24001.938407381185</c:v>
                      </c:pt>
                      <c:pt idx="498">
                        <c:v>24001.858922681473</c:v>
                      </c:pt>
                      <c:pt idx="499">
                        <c:v>24001.938407381185</c:v>
                      </c:pt>
                      <c:pt idx="500">
                        <c:v>23954.89319089878</c:v>
                      </c:pt>
                      <c:pt idx="501">
                        <c:v>23954.972675598496</c:v>
                      </c:pt>
                      <c:pt idx="502">
                        <c:v>24001.858922681473</c:v>
                      </c:pt>
                      <c:pt idx="503">
                        <c:v>24001.938407381185</c:v>
                      </c:pt>
                      <c:pt idx="504">
                        <c:v>24119.332731210365</c:v>
                      </c:pt>
                      <c:pt idx="505">
                        <c:v>24119.412215910081</c:v>
                      </c:pt>
                      <c:pt idx="506">
                        <c:v>24119.332731210365</c:v>
                      </c:pt>
                      <c:pt idx="507">
                        <c:v>24119.412215910081</c:v>
                      </c:pt>
                      <c:pt idx="508">
                        <c:v>24166.298462993047</c:v>
                      </c:pt>
                      <c:pt idx="509">
                        <c:v>24166.377947692774</c:v>
                      </c:pt>
                      <c:pt idx="510">
                        <c:v>24166.298462993047</c:v>
                      </c:pt>
                      <c:pt idx="511">
                        <c:v>24166.377947692774</c:v>
                      </c:pt>
                      <c:pt idx="512">
                        <c:v>24199.653343907328</c:v>
                      </c:pt>
                      <c:pt idx="513">
                        <c:v>24199.732828607051</c:v>
                      </c:pt>
                      <c:pt idx="514">
                        <c:v>24119.332731210365</c:v>
                      </c:pt>
                      <c:pt idx="515">
                        <c:v>24119.412215910081</c:v>
                      </c:pt>
                      <c:pt idx="516">
                        <c:v>24199.653343907328</c:v>
                      </c:pt>
                      <c:pt idx="517">
                        <c:v>24199.732828607051</c:v>
                      </c:pt>
                      <c:pt idx="518">
                        <c:v>24166.298462993047</c:v>
                      </c:pt>
                      <c:pt idx="519">
                        <c:v>24166.377947692774</c:v>
                      </c:pt>
                      <c:pt idx="520">
                        <c:v>24199.653343907328</c:v>
                      </c:pt>
                      <c:pt idx="521">
                        <c:v>24199.732828607051</c:v>
                      </c:pt>
                      <c:pt idx="522">
                        <c:v>24246.619075690025</c:v>
                      </c:pt>
                      <c:pt idx="523">
                        <c:v>24246.698560389734</c:v>
                      </c:pt>
                      <c:pt idx="524">
                        <c:v>24246.619075690025</c:v>
                      </c:pt>
                      <c:pt idx="525">
                        <c:v>24246.698560389734</c:v>
                      </c:pt>
                      <c:pt idx="526">
                        <c:v>24246.619075690025</c:v>
                      </c:pt>
                      <c:pt idx="527">
                        <c:v>24246.698560389734</c:v>
                      </c:pt>
                      <c:pt idx="528">
                        <c:v>24364.09288421891</c:v>
                      </c:pt>
                      <c:pt idx="529">
                        <c:v>24364.172368918622</c:v>
                      </c:pt>
                      <c:pt idx="530">
                        <c:v>24364.09288421891</c:v>
                      </c:pt>
                      <c:pt idx="531">
                        <c:v>24364.172368918622</c:v>
                      </c:pt>
                      <c:pt idx="532">
                        <c:v>24411.058616001599</c:v>
                      </c:pt>
                      <c:pt idx="533">
                        <c:v>24411.138100701319</c:v>
                      </c:pt>
                      <c:pt idx="534">
                        <c:v>24411.058616001599</c:v>
                      </c:pt>
                      <c:pt idx="535">
                        <c:v>24411.138100701319</c:v>
                      </c:pt>
                      <c:pt idx="536">
                        <c:v>24364.09288421891</c:v>
                      </c:pt>
                      <c:pt idx="537">
                        <c:v>24364.172368918622</c:v>
                      </c:pt>
                      <c:pt idx="538">
                        <c:v>24411.058616001599</c:v>
                      </c:pt>
                      <c:pt idx="539">
                        <c:v>24411.138100701319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D0C-43DB-8261-A60573B1C3E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0.99998366424545748</c:v>
                      </c:pt>
                      <c:pt idx="2">
                        <c:v>0.99916024619543586</c:v>
                      </c:pt>
                      <c:pt idx="3">
                        <c:v>0.9991446541238802</c:v>
                      </c:pt>
                      <c:pt idx="4">
                        <c:v>0.99240865277079149</c:v>
                      </c:pt>
                      <c:pt idx="5">
                        <c:v>0.99239232548981082</c:v>
                      </c:pt>
                      <c:pt idx="6">
                        <c:v>0.9920659041883042</c:v>
                      </c:pt>
                      <c:pt idx="7">
                        <c:v>0.99205032344368016</c:v>
                      </c:pt>
                      <c:pt idx="8">
                        <c:v>0.99160943525111456</c:v>
                      </c:pt>
                      <c:pt idx="9">
                        <c:v>0.99159310380237509</c:v>
                      </c:pt>
                      <c:pt idx="10">
                        <c:v>0.98468300862137204</c:v>
                      </c:pt>
                      <c:pt idx="11">
                        <c:v>0.98466684509933133</c:v>
                      </c:pt>
                      <c:pt idx="12">
                        <c:v>0.94471996204042974</c:v>
                      </c:pt>
                      <c:pt idx="13">
                        <c:v>0.94470364089395586</c:v>
                      </c:pt>
                      <c:pt idx="14">
                        <c:v>0.9405478536866696</c:v>
                      </c:pt>
                      <c:pt idx="15">
                        <c:v>0.94053154712740372</c:v>
                      </c:pt>
                      <c:pt idx="16">
                        <c:v>0.93714194998794165</c:v>
                      </c:pt>
                      <c:pt idx="17">
                        <c:v>0.93712562485596962</c:v>
                      </c:pt>
                      <c:pt idx="18">
                        <c:v>0.93337135586076125</c:v>
                      </c:pt>
                      <c:pt idx="19">
                        <c:v>0.93335508000802292</c:v>
                      </c:pt>
                      <c:pt idx="20">
                        <c:v>0.9329787151004747</c:v>
                      </c:pt>
                      <c:pt idx="21">
                        <c:v>0.93296240078404025</c:v>
                      </c:pt>
                      <c:pt idx="22">
                        <c:v>0.92581918834567389</c:v>
                      </c:pt>
                      <c:pt idx="23">
                        <c:v>0.92580289830877727</c:v>
                      </c:pt>
                      <c:pt idx="24">
                        <c:v>0.8737781853406611</c:v>
                      </c:pt>
                      <c:pt idx="25">
                        <c:v>0.87376186130161415</c:v>
                      </c:pt>
                      <c:pt idx="26">
                        <c:v>0.87293642163756979</c:v>
                      </c:pt>
                      <c:pt idx="27">
                        <c:v>0.87292009850334984</c:v>
                      </c:pt>
                      <c:pt idx="28">
                        <c:v>0.8681632568957709</c:v>
                      </c:pt>
                      <c:pt idx="29">
                        <c:v>0.86814693237333074</c:v>
                      </c:pt>
                      <c:pt idx="30">
                        <c:v>0.86732172337262259</c:v>
                      </c:pt>
                      <c:pt idx="31">
                        <c:v>0.86730539967829179</c:v>
                      </c:pt>
                      <c:pt idx="32">
                        <c:v>0.86619916601867408</c:v>
                      </c:pt>
                      <c:pt idx="33">
                        <c:v>0.86618284061655715</c:v>
                      </c:pt>
                      <c:pt idx="34">
                        <c:v>0.86580938040045663</c:v>
                      </c:pt>
                      <c:pt idx="35">
                        <c:v>0.86579306637697628</c:v>
                      </c:pt>
                      <c:pt idx="36">
                        <c:v>0.86535805969563451</c:v>
                      </c:pt>
                      <c:pt idx="37">
                        <c:v>0.86534173505093448</c:v>
                      </c:pt>
                      <c:pt idx="38">
                        <c:v>0.86019715687201814</c:v>
                      </c:pt>
                      <c:pt idx="39">
                        <c:v>0.86018084155913244</c:v>
                      </c:pt>
                      <c:pt idx="40">
                        <c:v>0.8582370791313052</c:v>
                      </c:pt>
                      <c:pt idx="41">
                        <c:v>0.85822076228790578</c:v>
                      </c:pt>
                      <c:pt idx="42">
                        <c:v>0.85726946953134675</c:v>
                      </c:pt>
                      <c:pt idx="43">
                        <c:v>0.85725314674428299</c:v>
                      </c:pt>
                      <c:pt idx="44">
                        <c:v>0.85307437589458635</c:v>
                      </c:pt>
                      <c:pt idx="45">
                        <c:v>0.85305805753604236</c:v>
                      </c:pt>
                      <c:pt idx="46">
                        <c:v>0.84566182076590923</c:v>
                      </c:pt>
                      <c:pt idx="47">
                        <c:v>0.84564551173435443</c:v>
                      </c:pt>
                      <c:pt idx="48">
                        <c:v>0.83320312403004071</c:v>
                      </c:pt>
                      <c:pt idx="49">
                        <c:v>0.83318680077834628</c:v>
                      </c:pt>
                      <c:pt idx="50">
                        <c:v>0.82900944249195407</c:v>
                      </c:pt>
                      <c:pt idx="51">
                        <c:v>0.82899312277137949</c:v>
                      </c:pt>
                      <c:pt idx="52">
                        <c:v>0.82230849758614699</c:v>
                      </c:pt>
                      <c:pt idx="53">
                        <c:v>0.82229217565097967</c:v>
                      </c:pt>
                      <c:pt idx="54">
                        <c:v>0.82160205772163708</c:v>
                      </c:pt>
                      <c:pt idx="55">
                        <c:v>0.82158574541695695</c:v>
                      </c:pt>
                      <c:pt idx="56">
                        <c:v>0.82143361203660914</c:v>
                      </c:pt>
                      <c:pt idx="57">
                        <c:v>0.82141729078698544</c:v>
                      </c:pt>
                      <c:pt idx="58">
                        <c:v>0.81403098438770638</c:v>
                      </c:pt>
                      <c:pt idx="59">
                        <c:v>0.81401466972284808</c:v>
                      </c:pt>
                      <c:pt idx="60">
                        <c:v>0.81288391052723818</c:v>
                      </c:pt>
                      <c:pt idx="61">
                        <c:v>0.81286758695220762</c:v>
                      </c:pt>
                      <c:pt idx="62">
                        <c:v>0.80869130645110487</c:v>
                      </c:pt>
                      <c:pt idx="63">
                        <c:v>0.80867498582068509</c:v>
                      </c:pt>
                      <c:pt idx="64">
                        <c:v>0.8019895991214705</c:v>
                      </c:pt>
                      <c:pt idx="65">
                        <c:v>0.80197327667454943</c:v>
                      </c:pt>
                      <c:pt idx="66">
                        <c:v>0.80128760786410724</c:v>
                      </c:pt>
                      <c:pt idx="67">
                        <c:v>0.80127129342196945</c:v>
                      </c:pt>
                      <c:pt idx="68">
                        <c:v>0.80111492303511656</c:v>
                      </c:pt>
                      <c:pt idx="69">
                        <c:v>0.80109860116276599</c:v>
                      </c:pt>
                      <c:pt idx="70">
                        <c:v>0.79371525244157581</c:v>
                      </c:pt>
                      <c:pt idx="71">
                        <c:v>0.79369893609214404</c:v>
                      </c:pt>
                      <c:pt idx="72">
                        <c:v>0.77792334425182808</c:v>
                      </c:pt>
                      <c:pt idx="73">
                        <c:v>0.77790702142711032</c:v>
                      </c:pt>
                      <c:pt idx="74">
                        <c:v>0.77747602612566569</c:v>
                      </c:pt>
                      <c:pt idx="75">
                        <c:v>0.77745970301629541</c:v>
                      </c:pt>
                      <c:pt idx="76">
                        <c:v>0.77704881497593048</c:v>
                      </c:pt>
                      <c:pt idx="77">
                        <c:v>0.77703249262659346</c:v>
                      </c:pt>
                      <c:pt idx="78">
                        <c:v>0.77660161165056785</c:v>
                      </c:pt>
                      <c:pt idx="79">
                        <c:v>0.77658528900411394</c:v>
                      </c:pt>
                      <c:pt idx="80">
                        <c:v>0.77034550368320176</c:v>
                      </c:pt>
                      <c:pt idx="81">
                        <c:v>0.7703291800828046</c:v>
                      </c:pt>
                      <c:pt idx="82">
                        <c:v>0.76965157646855376</c:v>
                      </c:pt>
                      <c:pt idx="83">
                        <c:v>0.76963525869170424</c:v>
                      </c:pt>
                      <c:pt idx="84">
                        <c:v>0.76947131615251441</c:v>
                      </c:pt>
                      <c:pt idx="85">
                        <c:v>0.76945499297133446</c:v>
                      </c:pt>
                      <c:pt idx="86">
                        <c:v>0.76920531144100457</c:v>
                      </c:pt>
                      <c:pt idx="87">
                        <c:v>0.76918899326626</c:v>
                      </c:pt>
                      <c:pt idx="88">
                        <c:v>0.76658145259488408</c:v>
                      </c:pt>
                      <c:pt idx="89">
                        <c:v>0.76656513037053331</c:v>
                      </c:pt>
                      <c:pt idx="90">
                        <c:v>0.76235470152987639</c:v>
                      </c:pt>
                      <c:pt idx="91">
                        <c:v>0.7623383816507876</c:v>
                      </c:pt>
                      <c:pt idx="92">
                        <c:v>0.76207715880666904</c:v>
                      </c:pt>
                      <c:pt idx="93">
                        <c:v>0.76206083971092686</c:v>
                      </c:pt>
                      <c:pt idx="94">
                        <c:v>0.75467708678505674</c:v>
                      </c:pt>
                      <c:pt idx="95">
                        <c:v>0.75466077186066272</c:v>
                      </c:pt>
                      <c:pt idx="96">
                        <c:v>0.74194167275324097</c:v>
                      </c:pt>
                      <c:pt idx="97">
                        <c:v>0.74192534880242056</c:v>
                      </c:pt>
                      <c:pt idx="98">
                        <c:v>0.74106763575381784</c:v>
                      </c:pt>
                      <c:pt idx="99">
                        <c:v>0.74105131213255193</c:v>
                      </c:pt>
                      <c:pt idx="100">
                        <c:v>0.73367583944177228</c:v>
                      </c:pt>
                      <c:pt idx="101">
                        <c:v>0.73365951905988003</c:v>
                      </c:pt>
                      <c:pt idx="102">
                        <c:v>0.73104784349121321</c:v>
                      </c:pt>
                      <c:pt idx="103">
                        <c:v>0.73103152022775875</c:v>
                      </c:pt>
                      <c:pt idx="104">
                        <c:v>0.72682338464443963</c:v>
                      </c:pt>
                      <c:pt idx="105">
                        <c:v>0.72680706307773013</c:v>
                      </c:pt>
                      <c:pt idx="106">
                        <c:v>0.72650717433808276</c:v>
                      </c:pt>
                      <c:pt idx="107">
                        <c:v>0.72649085141740188</c:v>
                      </c:pt>
                      <c:pt idx="108">
                        <c:v>0.72247532080689392</c:v>
                      </c:pt>
                      <c:pt idx="109">
                        <c:v>0.72245899621412979</c:v>
                      </c:pt>
                      <c:pt idx="110">
                        <c:v>0.72228205362146936</c:v>
                      </c:pt>
                      <c:pt idx="111">
                        <c:v>0.72226573241282943</c:v>
                      </c:pt>
                      <c:pt idx="112">
                        <c:v>0.72160161642459042</c:v>
                      </c:pt>
                      <c:pt idx="113">
                        <c:v>0.72158529208530997</c:v>
                      </c:pt>
                      <c:pt idx="114">
                        <c:v>0.71915161370130698</c:v>
                      </c:pt>
                      <c:pt idx="115">
                        <c:v>0.71913529579940472</c:v>
                      </c:pt>
                      <c:pt idx="116">
                        <c:v>0.7189293732278712</c:v>
                      </c:pt>
                      <c:pt idx="117">
                        <c:v>0.71891304976420212</c:v>
                      </c:pt>
                      <c:pt idx="118">
                        <c:v>0.71489627991463878</c:v>
                      </c:pt>
                      <c:pt idx="119">
                        <c:v>0.7148799550279028</c:v>
                      </c:pt>
                      <c:pt idx="120">
                        <c:v>0.71470545199913249</c:v>
                      </c:pt>
                      <c:pt idx="121">
                        <c:v>0.71468913005545287</c:v>
                      </c:pt>
                      <c:pt idx="122">
                        <c:v>0.71460940233955539</c:v>
                      </c:pt>
                      <c:pt idx="123">
                        <c:v>0.71459308480014028</c:v>
                      </c:pt>
                      <c:pt idx="124">
                        <c:v>0.71421315722368317</c:v>
                      </c:pt>
                      <c:pt idx="125">
                        <c:v>0.71419683544513546</c:v>
                      </c:pt>
                      <c:pt idx="126">
                        <c:v>0.71402278049736811</c:v>
                      </c:pt>
                      <c:pt idx="127">
                        <c:v>0.7140064558280329</c:v>
                      </c:pt>
                      <c:pt idx="128">
                        <c:v>0.70703517259623205</c:v>
                      </c:pt>
                      <c:pt idx="129">
                        <c:v>0.70701885396502251</c:v>
                      </c:pt>
                      <c:pt idx="130">
                        <c:v>0.7069814461268682</c:v>
                      </c:pt>
                      <c:pt idx="131">
                        <c:v>0.70696512273855949</c:v>
                      </c:pt>
                      <c:pt idx="132">
                        <c:v>0.70663620253716208</c:v>
                      </c:pt>
                      <c:pt idx="133">
                        <c:v>0.70661988011480725</c:v>
                      </c:pt>
                      <c:pt idx="134">
                        <c:v>0.70275742665386687</c:v>
                      </c:pt>
                      <c:pt idx="135">
                        <c:v>0.70274110468027962</c:v>
                      </c:pt>
                      <c:pt idx="136">
                        <c:v>0.69608720006921121</c:v>
                      </c:pt>
                      <c:pt idx="137">
                        <c:v>0.696070877229098</c:v>
                      </c:pt>
                      <c:pt idx="138">
                        <c:v>0.69518032781015604</c:v>
                      </c:pt>
                      <c:pt idx="139">
                        <c:v>0.69516400525518673</c:v>
                      </c:pt>
                      <c:pt idx="140">
                        <c:v>0.69508753014621583</c:v>
                      </c:pt>
                      <c:pt idx="141">
                        <c:v>0.69507121125973481</c:v>
                      </c:pt>
                      <c:pt idx="142">
                        <c:v>0.68751245452409704</c:v>
                      </c:pt>
                      <c:pt idx="143">
                        <c:v>0.6874961347411257</c:v>
                      </c:pt>
                      <c:pt idx="144">
                        <c:v>0.67051093130300543</c:v>
                      </c:pt>
                      <c:pt idx="145">
                        <c:v>0.6704946067917813</c:v>
                      </c:pt>
                      <c:pt idx="146">
                        <c:v>0.66963730630128915</c:v>
                      </c:pt>
                      <c:pt idx="147">
                        <c:v>0.66962098193172337</c:v>
                      </c:pt>
                      <c:pt idx="148">
                        <c:v>0.66225094826014652</c:v>
                      </c:pt>
                      <c:pt idx="149">
                        <c:v>0.66223462541726696</c:v>
                      </c:pt>
                      <c:pt idx="150">
                        <c:v>0.65961807429599251</c:v>
                      </c:pt>
                      <c:pt idx="151">
                        <c:v>0.6596017501737208</c:v>
                      </c:pt>
                      <c:pt idx="152">
                        <c:v>0.6553963310765899</c:v>
                      </c:pt>
                      <c:pt idx="153">
                        <c:v>0.65538000772853311</c:v>
                      </c:pt>
                      <c:pt idx="154">
                        <c:v>0.64773208990566222</c:v>
                      </c:pt>
                      <c:pt idx="155">
                        <c:v>0.64771576840877731</c:v>
                      </c:pt>
                      <c:pt idx="156">
                        <c:v>0.64232301835219152</c:v>
                      </c:pt>
                      <c:pt idx="157">
                        <c:v>0.64230669571636445</c:v>
                      </c:pt>
                      <c:pt idx="158">
                        <c:v>0.63806569588573625</c:v>
                      </c:pt>
                      <c:pt idx="159">
                        <c:v>0.63804937426544928</c:v>
                      </c:pt>
                      <c:pt idx="160">
                        <c:v>0.63474551476288787</c:v>
                      </c:pt>
                      <c:pt idx="161">
                        <c:v>0.634729191794703</c:v>
                      </c:pt>
                      <c:pt idx="162">
                        <c:v>0.63048887354535654</c:v>
                      </c:pt>
                      <c:pt idx="163">
                        <c:v>0.63047255146066283</c:v>
                      </c:pt>
                      <c:pt idx="164">
                        <c:v>0.63012284896843695</c:v>
                      </c:pt>
                      <c:pt idx="165">
                        <c:v>0.63010652965801695</c:v>
                      </c:pt>
                      <c:pt idx="166">
                        <c:v>0.62254744281028673</c:v>
                      </c:pt>
                      <c:pt idx="167">
                        <c:v>0.62253112278613598</c:v>
                      </c:pt>
                      <c:pt idx="168">
                        <c:v>0.60736217147836158</c:v>
                      </c:pt>
                      <c:pt idx="169">
                        <c:v>0.60734584896380672</c:v>
                      </c:pt>
                      <c:pt idx="170">
                        <c:v>0.6064228137550759</c:v>
                      </c:pt>
                      <c:pt idx="171">
                        <c:v>0.60640649140706038</c:v>
                      </c:pt>
                      <c:pt idx="172">
                        <c:v>0.59978477939685104</c:v>
                      </c:pt>
                      <c:pt idx="173">
                        <c:v>0.59976845660380007</c:v>
                      </c:pt>
                      <c:pt idx="174">
                        <c:v>0.59884553167354582</c:v>
                      </c:pt>
                      <c:pt idx="175">
                        <c:v>0.59882920902078618</c:v>
                      </c:pt>
                      <c:pt idx="176">
                        <c:v>0.59848268054079556</c:v>
                      </c:pt>
                      <c:pt idx="177">
                        <c:v>0.59846635988115571</c:v>
                      </c:pt>
                      <c:pt idx="178">
                        <c:v>0.59625482235010241</c:v>
                      </c:pt>
                      <c:pt idx="179">
                        <c:v>0.59623849880289403</c:v>
                      </c:pt>
                      <c:pt idx="180">
                        <c:v>0.595348357140014</c:v>
                      </c:pt>
                      <c:pt idx="181">
                        <c:v>0.59533203366259579</c:v>
                      </c:pt>
                      <c:pt idx="182">
                        <c:v>0.5946709743526517</c:v>
                      </c:pt>
                      <c:pt idx="183">
                        <c:v>0.59465465123123429</c:v>
                      </c:pt>
                      <c:pt idx="184">
                        <c:v>0.5909064270907195</c:v>
                      </c:pt>
                      <c:pt idx="185">
                        <c:v>0.59089010590295821</c:v>
                      </c:pt>
                      <c:pt idx="186">
                        <c:v>0.59064010867479566</c:v>
                      </c:pt>
                      <c:pt idx="187">
                        <c:v>0.59062378514781966</c:v>
                      </c:pt>
                      <c:pt idx="188">
                        <c:v>0.59041486129397558</c:v>
                      </c:pt>
                      <c:pt idx="189">
                        <c:v>0.59039853873444215</c:v>
                      </c:pt>
                      <c:pt idx="190">
                        <c:v>0.58973365631336316</c:v>
                      </c:pt>
                      <c:pt idx="191">
                        <c:v>0.58971733284419114</c:v>
                      </c:pt>
                      <c:pt idx="192">
                        <c:v>0.58867669705127434</c:v>
                      </c:pt>
                      <c:pt idx="193">
                        <c:v>0.58866037350249467</c:v>
                      </c:pt>
                      <c:pt idx="194">
                        <c:v>0.58777029505571887</c:v>
                      </c:pt>
                      <c:pt idx="195">
                        <c:v>0.58775397155305487</c:v>
                      </c:pt>
                      <c:pt idx="196">
                        <c:v>0.58768617576270199</c:v>
                      </c:pt>
                      <c:pt idx="197">
                        <c:v>0.58766985314462838</c:v>
                      </c:pt>
                      <c:pt idx="198">
                        <c:v>0.58377665212120056</c:v>
                      </c:pt>
                      <c:pt idx="199">
                        <c:v>0.58376032920863719</c:v>
                      </c:pt>
                      <c:pt idx="200">
                        <c:v>0.5828374548905273</c:v>
                      </c:pt>
                      <c:pt idx="201">
                        <c:v>0.5828211320892509</c:v>
                      </c:pt>
                      <c:pt idx="202">
                        <c:v>0.58247566053005939</c:v>
                      </c:pt>
                      <c:pt idx="203">
                        <c:v>0.58245933939718986</c:v>
                      </c:pt>
                      <c:pt idx="204">
                        <c:v>0.58207168281196997</c:v>
                      </c:pt>
                      <c:pt idx="205">
                        <c:v>0.58205536009811432</c:v>
                      </c:pt>
                      <c:pt idx="206">
                        <c:v>0.58010874402487089</c:v>
                      </c:pt>
                      <c:pt idx="207">
                        <c:v>0.58009242117908266</c:v>
                      </c:pt>
                      <c:pt idx="208">
                        <c:v>0.57974636131262047</c:v>
                      </c:pt>
                      <c:pt idx="209">
                        <c:v>0.57973003796955913</c:v>
                      </c:pt>
                      <c:pt idx="210">
                        <c:v>0.57549099767712009</c:v>
                      </c:pt>
                      <c:pt idx="211">
                        <c:v>0.57547467466691049</c:v>
                      </c:pt>
                      <c:pt idx="212">
                        <c:v>0.57489911151187822</c:v>
                      </c:pt>
                      <c:pt idx="213">
                        <c:v>0.57488278992323083</c:v>
                      </c:pt>
                      <c:pt idx="214">
                        <c:v>0.5675534447409345</c:v>
                      </c:pt>
                      <c:pt idx="215">
                        <c:v>0.56753712272658186</c:v>
                      </c:pt>
                      <c:pt idx="216">
                        <c:v>0.55971032777098539</c:v>
                      </c:pt>
                      <c:pt idx="217">
                        <c:v>0.55969400480792997</c:v>
                      </c:pt>
                      <c:pt idx="218">
                        <c:v>0.55877115587597559</c:v>
                      </c:pt>
                      <c:pt idx="219">
                        <c:v>0.55875483298820572</c:v>
                      </c:pt>
                      <c:pt idx="220">
                        <c:v>0.5556801434531139</c:v>
                      </c:pt>
                      <c:pt idx="221">
                        <c:v>0.55566382025920391</c:v>
                      </c:pt>
                      <c:pt idx="222">
                        <c:v>0.55213267832072399</c:v>
                      </c:pt>
                      <c:pt idx="223">
                        <c:v>0.55211635527191671</c:v>
                      </c:pt>
                      <c:pt idx="224">
                        <c:v>0.55142466297266102</c:v>
                      </c:pt>
                      <c:pt idx="225">
                        <c:v>0.55140833995519134</c:v>
                      </c:pt>
                      <c:pt idx="226">
                        <c:v>0.55119355686281912</c:v>
                      </c:pt>
                      <c:pt idx="227">
                        <c:v>0.55117723386564477</c:v>
                      </c:pt>
                      <c:pt idx="228">
                        <c:v>0.55083354358885972</c:v>
                      </c:pt>
                      <c:pt idx="229">
                        <c:v>0.55081722160065316</c:v>
                      </c:pt>
                      <c:pt idx="230">
                        <c:v>0.54810232142905291</c:v>
                      </c:pt>
                      <c:pt idx="231">
                        <c:v>0.54808599829666704</c:v>
                      </c:pt>
                      <c:pt idx="232">
                        <c:v>0.54384698928420772</c:v>
                      </c:pt>
                      <c:pt idx="233">
                        <c:v>0.54383066622279364</c:v>
                      </c:pt>
                      <c:pt idx="234">
                        <c:v>0.54348760258073214</c:v>
                      </c:pt>
                      <c:pt idx="235">
                        <c:v>0.54347128025491231</c:v>
                      </c:pt>
                      <c:pt idx="236">
                        <c:v>0.5432564643420541</c:v>
                      </c:pt>
                      <c:pt idx="237">
                        <c:v>0.54324014204369919</c:v>
                      </c:pt>
                      <c:pt idx="238">
                        <c:v>0.53591033456725112</c:v>
                      </c:pt>
                      <c:pt idx="239">
                        <c:v>0.53589401199933628</c:v>
                      </c:pt>
                      <c:pt idx="240">
                        <c:v>0.53536117195543609</c:v>
                      </c:pt>
                      <c:pt idx="241">
                        <c:v>0.53534484891869161</c:v>
                      </c:pt>
                      <c:pt idx="242">
                        <c:v>0.53110556426025457</c:v>
                      </c:pt>
                      <c:pt idx="243">
                        <c:v>0.53108924126465318</c:v>
                      </c:pt>
                      <c:pt idx="244">
                        <c:v>0.5244670337762305</c:v>
                      </c:pt>
                      <c:pt idx="245">
                        <c:v>0.52445071079641759</c:v>
                      </c:pt>
                      <c:pt idx="246">
                        <c:v>0.52352792381838809</c:v>
                      </c:pt>
                      <c:pt idx="247">
                        <c:v>0.52351160083625792</c:v>
                      </c:pt>
                      <c:pt idx="248">
                        <c:v>0.52316884152236132</c:v>
                      </c:pt>
                      <c:pt idx="249">
                        <c:v>0.5231525189594437</c:v>
                      </c:pt>
                      <c:pt idx="250">
                        <c:v>0.51559142527586599</c:v>
                      </c:pt>
                      <c:pt idx="251">
                        <c:v>0.51557510253194994</c:v>
                      </c:pt>
                      <c:pt idx="252">
                        <c:v>0.50040085328466277</c:v>
                      </c:pt>
                      <c:pt idx="253">
                        <c:v>0.50038453046749609</c:v>
                      </c:pt>
                      <c:pt idx="254">
                        <c:v>0.49995355044445228</c:v>
                      </c:pt>
                      <c:pt idx="255">
                        <c:v>0.49993722765801579</c:v>
                      </c:pt>
                      <c:pt idx="256">
                        <c:v>0.49946169014541991</c:v>
                      </c:pt>
                      <c:pt idx="257">
                        <c:v>0.49944536729240252</c:v>
                      </c:pt>
                      <c:pt idx="258">
                        <c:v>0.49901438746531768</c:v>
                      </c:pt>
                      <c:pt idx="259">
                        <c:v>0.49899806463811541</c:v>
                      </c:pt>
                      <c:pt idx="260">
                        <c:v>0.49282336459096343</c:v>
                      </c:pt>
                      <c:pt idx="261">
                        <c:v>0.49280704193279201</c:v>
                      </c:pt>
                      <c:pt idx="262">
                        <c:v>0.49237608135836608</c:v>
                      </c:pt>
                      <c:pt idx="263">
                        <c:v>0.49235975874617227</c:v>
                      </c:pt>
                      <c:pt idx="264">
                        <c:v>0.49188418001537115</c:v>
                      </c:pt>
                      <c:pt idx="265">
                        <c:v>0.49186785729850696</c:v>
                      </c:pt>
                      <c:pt idx="266">
                        <c:v>0.4915252368363946</c:v>
                      </c:pt>
                      <c:pt idx="267">
                        <c:v>0.49150891393639529</c:v>
                      </c:pt>
                      <c:pt idx="268">
                        <c:v>0.49143689469719132</c:v>
                      </c:pt>
                      <c:pt idx="269">
                        <c:v>0.49142057202138989</c:v>
                      </c:pt>
                      <c:pt idx="270">
                        <c:v>0.49107792196126759</c:v>
                      </c:pt>
                      <c:pt idx="271">
                        <c:v>0.49106159904554164</c:v>
                      </c:pt>
                      <c:pt idx="272">
                        <c:v>0.48394763674139196</c:v>
                      </c:pt>
                      <c:pt idx="273">
                        <c:v>0.48393131378439602</c:v>
                      </c:pt>
                      <c:pt idx="274">
                        <c:v>0.48350032022796846</c:v>
                      </c:pt>
                      <c:pt idx="275">
                        <c:v>0.48348399727043762</c:v>
                      </c:pt>
                      <c:pt idx="276">
                        <c:v>0.46442046023367439</c:v>
                      </c:pt>
                      <c:pt idx="277">
                        <c:v>0.46440413796380803</c:v>
                      </c:pt>
                      <c:pt idx="278">
                        <c:v>0.46348115785412708</c:v>
                      </c:pt>
                      <c:pt idx="279">
                        <c:v>0.46346483548064377</c:v>
                      </c:pt>
                      <c:pt idx="280">
                        <c:v>0.46130180536766963</c:v>
                      </c:pt>
                      <c:pt idx="281">
                        <c:v>0.46128548367688355</c:v>
                      </c:pt>
                      <c:pt idx="282">
                        <c:v>0.45704496640953346</c:v>
                      </c:pt>
                      <c:pt idx="283">
                        <c:v>0.45702864414491068</c:v>
                      </c:pt>
                      <c:pt idx="284">
                        <c:v>0.45554418091459825</c:v>
                      </c:pt>
                      <c:pt idx="285">
                        <c:v>0.45552785792353756</c:v>
                      </c:pt>
                      <c:pt idx="286">
                        <c:v>0.45372509680460299</c:v>
                      </c:pt>
                      <c:pt idx="287">
                        <c:v>0.45370877553902605</c:v>
                      </c:pt>
                      <c:pt idx="288">
                        <c:v>0.45352594287888687</c:v>
                      </c:pt>
                      <c:pt idx="289">
                        <c:v>0.45350962050325144</c:v>
                      </c:pt>
                      <c:pt idx="290">
                        <c:v>0.45230251128737886</c:v>
                      </c:pt>
                      <c:pt idx="291">
                        <c:v>0.45228618924759251</c:v>
                      </c:pt>
                      <c:pt idx="292">
                        <c:v>0.45136314217498757</c:v>
                      </c:pt>
                      <c:pt idx="293">
                        <c:v>0.45134682000990445</c:v>
                      </c:pt>
                      <c:pt idx="294">
                        <c:v>0.44946790858088237</c:v>
                      </c:pt>
                      <c:pt idx="295">
                        <c:v>0.44945158663363244</c:v>
                      </c:pt>
                      <c:pt idx="296">
                        <c:v>0.44923711460492788</c:v>
                      </c:pt>
                      <c:pt idx="297">
                        <c:v>0.44922079180541358</c:v>
                      </c:pt>
                      <c:pt idx="298">
                        <c:v>0.44910781786609311</c:v>
                      </c:pt>
                      <c:pt idx="299">
                        <c:v>0.44909149488590427</c:v>
                      </c:pt>
                      <c:pt idx="300">
                        <c:v>0.44342583400678004</c:v>
                      </c:pt>
                      <c:pt idx="301">
                        <c:v>0.44340951104288956</c:v>
                      </c:pt>
                      <c:pt idx="302">
                        <c:v>0.44153023451487744</c:v>
                      </c:pt>
                      <c:pt idx="303">
                        <c:v>0.44151391165127957</c:v>
                      </c:pt>
                      <c:pt idx="304">
                        <c:v>0.44140790666694174</c:v>
                      </c:pt>
                      <c:pt idx="305">
                        <c:v>0.44139158449259358</c:v>
                      </c:pt>
                      <c:pt idx="306">
                        <c:v>0.44102766817288847</c:v>
                      </c:pt>
                      <c:pt idx="307">
                        <c:v>0.44101134494676963</c:v>
                      </c:pt>
                      <c:pt idx="308">
                        <c:v>0.43711884948125046</c:v>
                      </c:pt>
                      <c:pt idx="309">
                        <c:v>0.4371025267832237</c:v>
                      </c:pt>
                      <c:pt idx="310">
                        <c:v>0.42946003122445336</c:v>
                      </c:pt>
                      <c:pt idx="311">
                        <c:v>0.42944370914140656</c:v>
                      </c:pt>
                      <c:pt idx="312">
                        <c:v>0.42890931249295133</c:v>
                      </c:pt>
                      <c:pt idx="313">
                        <c:v>0.42889298918265306</c:v>
                      </c:pt>
                      <c:pt idx="314">
                        <c:v>0.42517086090894474</c:v>
                      </c:pt>
                      <c:pt idx="315">
                        <c:v>0.42515453823576937</c:v>
                      </c:pt>
                      <c:pt idx="316">
                        <c:v>0.42188313848501297</c:v>
                      </c:pt>
                      <c:pt idx="317">
                        <c:v>0.4218668167722327</c:v>
                      </c:pt>
                      <c:pt idx="318">
                        <c:v>0.41759354538580729</c:v>
                      </c:pt>
                      <c:pt idx="319">
                        <c:v>0.41757722296900995</c:v>
                      </c:pt>
                      <c:pt idx="320">
                        <c:v>0.41696151410769156</c:v>
                      </c:pt>
                      <c:pt idx="321">
                        <c:v>0.41694519070307889</c:v>
                      </c:pt>
                      <c:pt idx="322">
                        <c:v>0.40938353122148452</c:v>
                      </c:pt>
                      <c:pt idx="323">
                        <c:v>0.4093672078574479</c:v>
                      </c:pt>
                      <c:pt idx="324">
                        <c:v>0.40934293359986984</c:v>
                      </c:pt>
                      <c:pt idx="325">
                        <c:v>0.40932661350800609</c:v>
                      </c:pt>
                      <c:pt idx="326">
                        <c:v>0.40508419742356672</c:v>
                      </c:pt>
                      <c:pt idx="327">
                        <c:v>0.40506787631425706</c:v>
                      </c:pt>
                      <c:pt idx="328">
                        <c:v>0.39844785890205059</c:v>
                      </c:pt>
                      <c:pt idx="329">
                        <c:v>0.39843153857611402</c:v>
                      </c:pt>
                      <c:pt idx="330">
                        <c:v>0.39750801002865899</c:v>
                      </c:pt>
                      <c:pt idx="331">
                        <c:v>0.39749168946308905</c:v>
                      </c:pt>
                      <c:pt idx="332">
                        <c:v>0.39714492650192562</c:v>
                      </c:pt>
                      <c:pt idx="333">
                        <c:v>0.39712860386883847</c:v>
                      </c:pt>
                      <c:pt idx="334">
                        <c:v>0.38956766961009109</c:v>
                      </c:pt>
                      <c:pt idx="335">
                        <c:v>0.3895513472947752</c:v>
                      </c:pt>
                      <c:pt idx="336">
                        <c:v>0.36480122838569223</c:v>
                      </c:pt>
                      <c:pt idx="337">
                        <c:v>0.3647849062654232</c:v>
                      </c:pt>
                      <c:pt idx="338">
                        <c:v>0.36047988653379359</c:v>
                      </c:pt>
                      <c:pt idx="339">
                        <c:v>0.36046356349400482</c:v>
                      </c:pt>
                      <c:pt idx="340">
                        <c:v>0.3572243929165293</c:v>
                      </c:pt>
                      <c:pt idx="341">
                        <c:v>0.35720807126685722</c:v>
                      </c:pt>
                      <c:pt idx="342">
                        <c:v>0.35290233815445521</c:v>
                      </c:pt>
                      <c:pt idx="343">
                        <c:v>0.35288601544914999</c:v>
                      </c:pt>
                      <c:pt idx="344">
                        <c:v>0.35200009587448405</c:v>
                      </c:pt>
                      <c:pt idx="345">
                        <c:v>0.35198377154149296</c:v>
                      </c:pt>
                      <c:pt idx="346">
                        <c:v>0.34442133192748325</c:v>
                      </c:pt>
                      <c:pt idx="347">
                        <c:v>0.34440500766821702</c:v>
                      </c:pt>
                      <c:pt idx="348">
                        <c:v>0.33508732978854716</c:v>
                      </c:pt>
                      <c:pt idx="349">
                        <c:v>0.33507101096584396</c:v>
                      </c:pt>
                      <c:pt idx="350">
                        <c:v>0.33315866962042578</c:v>
                      </c:pt>
                      <c:pt idx="351">
                        <c:v>0.33314234839433643</c:v>
                      </c:pt>
                      <c:pt idx="352">
                        <c:v>0.33079415866834377</c:v>
                      </c:pt>
                      <c:pt idx="353">
                        <c:v>0.33077783826445756</c:v>
                      </c:pt>
                      <c:pt idx="354">
                        <c:v>0.32947399977700365</c:v>
                      </c:pt>
                      <c:pt idx="355">
                        <c:v>0.32945768135843911</c:v>
                      </c:pt>
                      <c:pt idx="356">
                        <c:v>0.32883610263691848</c:v>
                      </c:pt>
                      <c:pt idx="357">
                        <c:v>0.32881978012955543</c:v>
                      </c:pt>
                      <c:pt idx="358">
                        <c:v>0.32751284009024073</c:v>
                      </c:pt>
                      <c:pt idx="359">
                        <c:v>0.32749652220056752</c:v>
                      </c:pt>
                      <c:pt idx="360">
                        <c:v>0.32518034315389988</c:v>
                      </c:pt>
                      <c:pt idx="361">
                        <c:v>0.32516402306696612</c:v>
                      </c:pt>
                      <c:pt idx="362">
                        <c:v>0.32321859887124704</c:v>
                      </c:pt>
                      <c:pt idx="363">
                        <c:v>0.32320227923832295</c:v>
                      </c:pt>
                      <c:pt idx="364">
                        <c:v>0.32258019661220344</c:v>
                      </c:pt>
                      <c:pt idx="365">
                        <c:v>0.32256387367532674</c:v>
                      </c:pt>
                      <c:pt idx="366">
                        <c:v>0.32226340750808802</c:v>
                      </c:pt>
                      <c:pt idx="367">
                        <c:v>0.32224708582818939</c:v>
                      </c:pt>
                      <c:pt idx="368">
                        <c:v>0.32125901376257349</c:v>
                      </c:pt>
                      <c:pt idx="369">
                        <c:v>0.32124269176517173</c:v>
                      </c:pt>
                      <c:pt idx="370">
                        <c:v>0.32035513674072463</c:v>
                      </c:pt>
                      <c:pt idx="371">
                        <c:v>0.32033881228648875</c:v>
                      </c:pt>
                      <c:pt idx="372">
                        <c:v>0.31857786319365233</c:v>
                      </c:pt>
                      <c:pt idx="373">
                        <c:v>0.31856154433101103</c:v>
                      </c:pt>
                      <c:pt idx="374">
                        <c:v>0.31760502325285089</c:v>
                      </c:pt>
                      <c:pt idx="375">
                        <c:v>0.31758870398942479</c:v>
                      </c:pt>
                      <c:pt idx="376">
                        <c:v>0.31715137498421353</c:v>
                      </c:pt>
                      <c:pt idx="377">
                        <c:v>0.31713505425458416</c:v>
                      </c:pt>
                      <c:pt idx="378">
                        <c:v>0.31696563701056923</c:v>
                      </c:pt>
                      <c:pt idx="379">
                        <c:v>0.31694931423099715</c:v>
                      </c:pt>
                      <c:pt idx="380">
                        <c:v>0.3150027609472269</c:v>
                      </c:pt>
                      <c:pt idx="381">
                        <c:v>0.31498643847559243</c:v>
                      </c:pt>
                      <c:pt idx="382">
                        <c:v>0.31282816428318133</c:v>
                      </c:pt>
                      <c:pt idx="383">
                        <c:v>0.31281184208183216</c:v>
                      </c:pt>
                      <c:pt idx="384">
                        <c:v>0.31277638163845028</c:v>
                      </c:pt>
                      <c:pt idx="385">
                        <c:v>0.31276005739319945</c:v>
                      </c:pt>
                      <c:pt idx="386">
                        <c:v>0.30938834169616886</c:v>
                      </c:pt>
                      <c:pt idx="387">
                        <c:v>0.30937201942446346</c:v>
                      </c:pt>
                      <c:pt idx="388">
                        <c:v>0.30625587167997692</c:v>
                      </c:pt>
                      <c:pt idx="389">
                        <c:v>0.30623955044386075</c:v>
                      </c:pt>
                      <c:pt idx="390">
                        <c:v>0.30525131939633066</c:v>
                      </c:pt>
                      <c:pt idx="391">
                        <c:v>0.305234997796279</c:v>
                      </c:pt>
                      <c:pt idx="392">
                        <c:v>0.30434664524407307</c:v>
                      </c:pt>
                      <c:pt idx="393">
                        <c:v>0.30433032075957051</c:v>
                      </c:pt>
                      <c:pt idx="394">
                        <c:v>0.29676789276096188</c:v>
                      </c:pt>
                      <c:pt idx="395">
                        <c:v>0.29675156855079382</c:v>
                      </c:pt>
                      <c:pt idx="396">
                        <c:v>0.29451388351991592</c:v>
                      </c:pt>
                      <c:pt idx="397">
                        <c:v>0.2944975656285046</c:v>
                      </c:pt>
                      <c:pt idx="398">
                        <c:v>0.29354073854039442</c:v>
                      </c:pt>
                      <c:pt idx="399">
                        <c:v>0.29352442017643904</c:v>
                      </c:pt>
                      <c:pt idx="400">
                        <c:v>0.28694015330914469</c:v>
                      </c:pt>
                      <c:pt idx="401">
                        <c:v>0.28692383658156745</c:v>
                      </c:pt>
                      <c:pt idx="402">
                        <c:v>0.28596668951824733</c:v>
                      </c:pt>
                      <c:pt idx="403">
                        <c:v>0.28595037227236964</c:v>
                      </c:pt>
                      <c:pt idx="404">
                        <c:v>0.28532226283656514</c:v>
                      </c:pt>
                      <c:pt idx="405">
                        <c:v>0.28530594089729239</c:v>
                      </c:pt>
                      <c:pt idx="406">
                        <c:v>0.28219027782642397</c:v>
                      </c:pt>
                      <c:pt idx="407">
                        <c:v>0.28217395713101351</c:v>
                      </c:pt>
                      <c:pt idx="408">
                        <c:v>0.28118553700982374</c:v>
                      </c:pt>
                      <c:pt idx="409">
                        <c:v>0.28116921588061383</c:v>
                      </c:pt>
                      <c:pt idx="410">
                        <c:v>0.27774566382309357</c:v>
                      </c:pt>
                      <c:pt idx="411">
                        <c:v>0.27772934261938564</c:v>
                      </c:pt>
                      <c:pt idx="412">
                        <c:v>0.27461460464656623</c:v>
                      </c:pt>
                      <c:pt idx="413">
                        <c:v>0.27459828485271309</c:v>
                      </c:pt>
                      <c:pt idx="414">
                        <c:v>0.27419752132052305</c:v>
                      </c:pt>
                      <c:pt idx="415">
                        <c:v>0.27418120448449956</c:v>
                      </c:pt>
                      <c:pt idx="416">
                        <c:v>0.27360954665527365</c:v>
                      </c:pt>
                      <c:pt idx="417">
                        <c:v>0.27359322637932398</c:v>
                      </c:pt>
                      <c:pt idx="418">
                        <c:v>0.27322405205774131</c:v>
                      </c:pt>
                      <c:pt idx="419">
                        <c:v>0.27320773467579501</c:v>
                      </c:pt>
                      <c:pt idx="420">
                        <c:v>0.27270147431256053</c:v>
                      </c:pt>
                      <c:pt idx="421">
                        <c:v>0.2726851500430999</c:v>
                      </c:pt>
                      <c:pt idx="422">
                        <c:v>0.26512299049734772</c:v>
                      </c:pt>
                      <c:pt idx="423">
                        <c:v>0.26510666668218641</c:v>
                      </c:pt>
                      <c:pt idx="424">
                        <c:v>0.26500355507951184</c:v>
                      </c:pt>
                      <c:pt idx="425">
                        <c:v>0.26498723354242415</c:v>
                      </c:pt>
                      <c:pt idx="426">
                        <c:v>0.26330057200014406</c:v>
                      </c:pt>
                      <c:pt idx="427">
                        <c:v>0.26328425453214238</c:v>
                      </c:pt>
                      <c:pt idx="428">
                        <c:v>0.25897309440245064</c:v>
                      </c:pt>
                      <c:pt idx="429">
                        <c:v>0.25895677453658467</c:v>
                      </c:pt>
                      <c:pt idx="430">
                        <c:v>0.25048580524680353</c:v>
                      </c:pt>
                      <c:pt idx="431">
                        <c:v>0.25046948143739645</c:v>
                      </c:pt>
                      <c:pt idx="432">
                        <c:v>0.2392372740318604</c:v>
                      </c:pt>
                      <c:pt idx="433">
                        <c:v>0.23922095791497142</c:v>
                      </c:pt>
                      <c:pt idx="434">
                        <c:v>0.23879136123470812</c:v>
                      </c:pt>
                      <c:pt idx="435">
                        <c:v>0.23877504554259138</c:v>
                      </c:pt>
                      <c:pt idx="436">
                        <c:v>0.23490818369058089</c:v>
                      </c:pt>
                      <c:pt idx="437">
                        <c:v>0.23489186471633022</c:v>
                      </c:pt>
                      <c:pt idx="438">
                        <c:v>0.23446176159527082</c:v>
                      </c:pt>
                      <c:pt idx="439">
                        <c:v>0.23444544299196463</c:v>
                      </c:pt>
                      <c:pt idx="440">
                        <c:v>0.23166495726477865</c:v>
                      </c:pt>
                      <c:pt idx="441">
                        <c:v>0.23164864280240977</c:v>
                      </c:pt>
                      <c:pt idx="442">
                        <c:v>0.22789385808444765</c:v>
                      </c:pt>
                      <c:pt idx="443">
                        <c:v>0.22787754160578164</c:v>
                      </c:pt>
                      <c:pt idx="444">
                        <c:v>0.22733388266916849</c:v>
                      </c:pt>
                      <c:pt idx="445">
                        <c:v>0.2273175650504603</c:v>
                      </c:pt>
                      <c:pt idx="446">
                        <c:v>0.22688772766904855</c:v>
                      </c:pt>
                      <c:pt idx="447">
                        <c:v>0.22687141046868547</c:v>
                      </c:pt>
                      <c:pt idx="448">
                        <c:v>0.22641934603407257</c:v>
                      </c:pt>
                      <c:pt idx="449">
                        <c:v>0.22640302233616361</c:v>
                      </c:pt>
                      <c:pt idx="450">
                        <c:v>0.22597187003473923</c:v>
                      </c:pt>
                      <c:pt idx="451">
                        <c:v>0.22595554659471545</c:v>
                      </c:pt>
                      <c:pt idx="452">
                        <c:v>0.2188414565660623</c:v>
                      </c:pt>
                      <c:pt idx="453">
                        <c:v>0.21882513365169723</c:v>
                      </c:pt>
                      <c:pt idx="454">
                        <c:v>0.21839419468771579</c:v>
                      </c:pt>
                      <c:pt idx="455">
                        <c:v>0.21837787207225115</c:v>
                      </c:pt>
                      <c:pt idx="456">
                        <c:v>0.20326971992657117</c:v>
                      </c:pt>
                      <c:pt idx="457">
                        <c:v>0.20325340861567187</c:v>
                      </c:pt>
                      <c:pt idx="458">
                        <c:v>0.19893519165211065</c:v>
                      </c:pt>
                      <c:pt idx="459">
                        <c:v>0.1989188763435647</c:v>
                      </c:pt>
                      <c:pt idx="460">
                        <c:v>0.19237095136395821</c:v>
                      </c:pt>
                      <c:pt idx="461">
                        <c:v>0.19235463916947593</c:v>
                      </c:pt>
                      <c:pt idx="462">
                        <c:v>0.19136359134380612</c:v>
                      </c:pt>
                      <c:pt idx="463">
                        <c:v>0.19134727815044766</c:v>
                      </c:pt>
                      <c:pt idx="464">
                        <c:v>0.19043822062601928</c:v>
                      </c:pt>
                      <c:pt idx="465">
                        <c:v>0.19042189855456709</c:v>
                      </c:pt>
                      <c:pt idx="466">
                        <c:v>0.1878274273985962</c:v>
                      </c:pt>
                      <c:pt idx="467">
                        <c:v>0.18781111456282301</c:v>
                      </c:pt>
                      <c:pt idx="468">
                        <c:v>0.18682023165492045</c:v>
                      </c:pt>
                      <c:pt idx="469">
                        <c:v>0.1868039178106736</c:v>
                      </c:pt>
                      <c:pt idx="470">
                        <c:v>0.18286170084729708</c:v>
                      </c:pt>
                      <c:pt idx="471">
                        <c:v>0.18284538006189452</c:v>
                      </c:pt>
                      <c:pt idx="472">
                        <c:v>0.18025759804502944</c:v>
                      </c:pt>
                      <c:pt idx="473">
                        <c:v>0.18024128777853249</c:v>
                      </c:pt>
                      <c:pt idx="474">
                        <c:v>0.17924971818016602</c:v>
                      </c:pt>
                      <c:pt idx="475">
                        <c:v>0.17923340679084396</c:v>
                      </c:pt>
                      <c:pt idx="476">
                        <c:v>0.17832025329157863</c:v>
                      </c:pt>
                      <c:pt idx="477">
                        <c:v>0.17830393183402835</c:v>
                      </c:pt>
                      <c:pt idx="478">
                        <c:v>0.17074426139640358</c:v>
                      </c:pt>
                      <c:pt idx="479">
                        <c:v>0.17072794143898545</c:v>
                      </c:pt>
                      <c:pt idx="480">
                        <c:v>0.16831133546145635</c:v>
                      </c:pt>
                      <c:pt idx="481">
                        <c:v>0.16829502633926324</c:v>
                      </c:pt>
                      <c:pt idx="482">
                        <c:v>0.16730315371869017</c:v>
                      </c:pt>
                      <c:pt idx="483">
                        <c:v>0.16728684335914526</c:v>
                      </c:pt>
                      <c:pt idx="484">
                        <c:v>0.16074415829714919</c:v>
                      </c:pt>
                      <c:pt idx="485">
                        <c:v>0.16072785256933572</c:v>
                      </c:pt>
                      <c:pt idx="486">
                        <c:v>0.15973515261137483</c:v>
                      </c:pt>
                      <c:pt idx="487">
                        <c:v>0.15971884549947302</c:v>
                      </c:pt>
                      <c:pt idx="488">
                        <c:v>0.1587962324110945</c:v>
                      </c:pt>
                      <c:pt idx="489">
                        <c:v>0.15877991262730121</c:v>
                      </c:pt>
                      <c:pt idx="490">
                        <c:v>0.15122159951766626</c:v>
                      </c:pt>
                      <c:pt idx="491">
                        <c:v>0.15120528174626158</c:v>
                      </c:pt>
                      <c:pt idx="492">
                        <c:v>0.10365585401449083</c:v>
                      </c:pt>
                      <c:pt idx="493">
                        <c:v>0.10363955110935578</c:v>
                      </c:pt>
                      <c:pt idx="494">
                        <c:v>0.1026134614090855</c:v>
                      </c:pt>
                      <c:pt idx="495">
                        <c:v>0.10259715613770447</c:v>
                      </c:pt>
                      <c:pt idx="496">
                        <c:v>9.6093863580259398E-2</c:v>
                      </c:pt>
                      <c:pt idx="497">
                        <c:v>9.6077567760830193E-2</c:v>
                      </c:pt>
                      <c:pt idx="498">
                        <c:v>9.504987707446326E-2</c:v>
                      </c:pt>
                      <c:pt idx="499">
                        <c:v>9.5033578466288293E-2</c:v>
                      </c:pt>
                      <c:pt idx="500">
                        <c:v>9.3829570942372792E-2</c:v>
                      </c:pt>
                      <c:pt idx="501">
                        <c:v>9.3813248435632587E-2</c:v>
                      </c:pt>
                      <c:pt idx="502">
                        <c:v>8.6253368659276006E-2</c:v>
                      </c:pt>
                      <c:pt idx="503">
                        <c:v>8.6237049229848373E-2</c:v>
                      </c:pt>
                      <c:pt idx="504">
                        <c:v>7.2051354954241725E-2</c:v>
                      </c:pt>
                      <c:pt idx="505">
                        <c:v>6.8686413277902245E-2</c:v>
                      </c:pt>
                      <c:pt idx="506">
                        <c:v>6.4288092240841227E-2</c:v>
                      </c:pt>
                      <c:pt idx="507">
                        <c:v>6.4271783066621194E-2</c:v>
                      </c:pt>
                      <c:pt idx="508">
                        <c:v>6.1149082569242688E-2</c:v>
                      </c:pt>
                      <c:pt idx="509">
                        <c:v>6.1132804407357973E-2</c:v>
                      </c:pt>
                      <c:pt idx="510">
                        <c:v>5.6723090360572929E-2</c:v>
                      </c:pt>
                      <c:pt idx="511">
                        <c:v>5.6706791296492448E-2</c:v>
                      </c:pt>
                      <c:pt idx="512">
                        <c:v>5.6077776383019563E-2</c:v>
                      </c:pt>
                      <c:pt idx="513">
                        <c:v>5.6061522522871381E-2</c:v>
                      </c:pt>
                      <c:pt idx="514">
                        <c:v>5.5259475521476066E-2</c:v>
                      </c:pt>
                      <c:pt idx="515">
                        <c:v>5.524314409680834E-2</c:v>
                      </c:pt>
                      <c:pt idx="516">
                        <c:v>5.5026897858497063E-2</c:v>
                      </c:pt>
                      <c:pt idx="517">
                        <c:v>5.5010637791717637E-2</c:v>
                      </c:pt>
                      <c:pt idx="518">
                        <c:v>4.7674810382529936E-2</c:v>
                      </c:pt>
                      <c:pt idx="519">
                        <c:v>4.7658480074256097E-2</c:v>
                      </c:pt>
                      <c:pt idx="520">
                        <c:v>4.618519398816439E-2</c:v>
                      </c:pt>
                      <c:pt idx="521">
                        <c:v>4.6168884859062453E-2</c:v>
                      </c:pt>
                      <c:pt idx="522">
                        <c:v>4.5178574870809701E-2</c:v>
                      </c:pt>
                      <c:pt idx="523">
                        <c:v>4.5162329820447121E-2</c:v>
                      </c:pt>
                      <c:pt idx="524">
                        <c:v>4.0733655340579988E-2</c:v>
                      </c:pt>
                      <c:pt idx="525">
                        <c:v>4.071737685802939E-2</c:v>
                      </c:pt>
                      <c:pt idx="526">
                        <c:v>3.1665588995969454E-2</c:v>
                      </c:pt>
                      <c:pt idx="527">
                        <c:v>3.1649258117554084E-2</c:v>
                      </c:pt>
                      <c:pt idx="528">
                        <c:v>2.1253450480544531E-2</c:v>
                      </c:pt>
                      <c:pt idx="529">
                        <c:v>2.1237408242425378E-2</c:v>
                      </c:pt>
                      <c:pt idx="530">
                        <c:v>1.674664513147258E-2</c:v>
                      </c:pt>
                      <c:pt idx="531">
                        <c:v>1.673051504351122E-2</c:v>
                      </c:pt>
                      <c:pt idx="532">
                        <c:v>1.3924875282178641E-2</c:v>
                      </c:pt>
                      <c:pt idx="533">
                        <c:v>1.390929413649156E-2</c:v>
                      </c:pt>
                      <c:pt idx="534">
                        <c:v>9.3799077165768237E-3</c:v>
                      </c:pt>
                      <c:pt idx="535">
                        <c:v>9.3643269487541213E-3</c:v>
                      </c:pt>
                      <c:pt idx="536">
                        <c:v>7.6076745101890976E-3</c:v>
                      </c:pt>
                      <c:pt idx="537">
                        <c:v>7.591347229209143E-3</c:v>
                      </c:pt>
                      <c:pt idx="538">
                        <c:v>1.6335754541522618E-5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0C-43DB-8261-A60573B1C3EC}"/>
                  </c:ext>
                </c:extLst>
              </c15:ser>
            </c15:filteredLineSeries>
          </c:ext>
        </c:extLst>
      </c:lineChart>
      <c:catAx>
        <c:axId val="543257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47600"/>
        <c:crosses val="autoZero"/>
        <c:auto val="1"/>
        <c:lblAlgn val="ctr"/>
        <c:lblOffset val="100"/>
        <c:noMultiLvlLbl val="0"/>
      </c:catAx>
      <c:valAx>
        <c:axId val="5432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0.75889495569773491</c:v>
                </c:pt>
                <c:pt idx="1">
                  <c:v>0.75877240662267642</c:v>
                </c:pt>
                <c:pt idx="2">
                  <c:v>0.75823959873949165</c:v>
                </c:pt>
                <c:pt idx="3">
                  <c:v>0.75811717181827243</c:v>
                </c:pt>
                <c:pt idx="4">
                  <c:v>0.75744651011798914</c:v>
                </c:pt>
                <c:pt idx="5">
                  <c:v>0.75679372836062531</c:v>
                </c:pt>
                <c:pt idx="6">
                  <c:v>0.74868570005357971</c:v>
                </c:pt>
                <c:pt idx="7">
                  <c:v>0.74848615336286717</c:v>
                </c:pt>
                <c:pt idx="8">
                  <c:v>0.74828119236245083</c:v>
                </c:pt>
                <c:pt idx="9">
                  <c:v>0.74808753047812471</c:v>
                </c:pt>
                <c:pt idx="10">
                  <c:v>0.74808171436405035</c:v>
                </c:pt>
                <c:pt idx="11">
                  <c:v>0.74803288644479404</c:v>
                </c:pt>
                <c:pt idx="12">
                  <c:v>0.74740767843495948</c:v>
                </c:pt>
                <c:pt idx="13">
                  <c:v>0.7473616628919787</c:v>
                </c:pt>
                <c:pt idx="14">
                  <c:v>0.74735291740313092</c:v>
                </c:pt>
                <c:pt idx="15">
                  <c:v>0.74668186536501835</c:v>
                </c:pt>
                <c:pt idx="16">
                  <c:v>0.74648628847555565</c:v>
                </c:pt>
                <c:pt idx="17">
                  <c:v>0.74608307263426565</c:v>
                </c:pt>
                <c:pt idx="18">
                  <c:v>0.7041028408142892</c:v>
                </c:pt>
                <c:pt idx="19">
                  <c:v>0.70363426489769176</c:v>
                </c:pt>
                <c:pt idx="20">
                  <c:v>0.70347809946301521</c:v>
                </c:pt>
                <c:pt idx="21">
                  <c:v>0.70300957181128432</c:v>
                </c:pt>
                <c:pt idx="22">
                  <c:v>0.70259313736711027</c:v>
                </c:pt>
                <c:pt idx="23">
                  <c:v>0.70196977738226962</c:v>
                </c:pt>
                <c:pt idx="24">
                  <c:v>0.68793766729944139</c:v>
                </c:pt>
                <c:pt idx="25">
                  <c:v>0.68775728536916469</c:v>
                </c:pt>
                <c:pt idx="26">
                  <c:v>0.68749578091688768</c:v>
                </c:pt>
                <c:pt idx="27">
                  <c:v>0.68731536317549813</c:v>
                </c:pt>
                <c:pt idx="28">
                  <c:v>0.68603687469580499</c:v>
                </c:pt>
                <c:pt idx="29">
                  <c:v>0.68602540835955017</c:v>
                </c:pt>
                <c:pt idx="30">
                  <c:v>0.68592016742964423</c:v>
                </c:pt>
                <c:pt idx="31">
                  <c:v>0.68558370916592148</c:v>
                </c:pt>
                <c:pt idx="32">
                  <c:v>0.68537941429457439</c:v>
                </c:pt>
                <c:pt idx="33">
                  <c:v>0.68526274123562847</c:v>
                </c:pt>
                <c:pt idx="34">
                  <c:v>0.6847677448748275</c:v>
                </c:pt>
                <c:pt idx="35">
                  <c:v>0.68411153844520578</c:v>
                </c:pt>
                <c:pt idx="36">
                  <c:v>0.68050237558326498</c:v>
                </c:pt>
                <c:pt idx="37">
                  <c:v>0.68030134840133727</c:v>
                </c:pt>
                <c:pt idx="38">
                  <c:v>0.68026960261923863</c:v>
                </c:pt>
                <c:pt idx="39">
                  <c:v>0.68006838089037869</c:v>
                </c:pt>
                <c:pt idx="40">
                  <c:v>0.67841759952594627</c:v>
                </c:pt>
                <c:pt idx="41">
                  <c:v>0.6781830450501376</c:v>
                </c:pt>
                <c:pt idx="42">
                  <c:v>0.66983513129806027</c:v>
                </c:pt>
                <c:pt idx="43">
                  <c:v>0.66966000692938976</c:v>
                </c:pt>
                <c:pt idx="44">
                  <c:v>0.66924039764938947</c:v>
                </c:pt>
                <c:pt idx="45">
                  <c:v>0.66906537598163174</c:v>
                </c:pt>
                <c:pt idx="46">
                  <c:v>0.66800103255516485</c:v>
                </c:pt>
                <c:pt idx="47">
                  <c:v>0.66740810797628325</c:v>
                </c:pt>
                <c:pt idx="48">
                  <c:v>0.66086159635136965</c:v>
                </c:pt>
                <c:pt idx="49">
                  <c:v>0.66022248863294308</c:v>
                </c:pt>
                <c:pt idx="50">
                  <c:v>0.66014883594551743</c:v>
                </c:pt>
                <c:pt idx="51">
                  <c:v>0.6595103725331708</c:v>
                </c:pt>
                <c:pt idx="52">
                  <c:v>0.65868260100041209</c:v>
                </c:pt>
                <c:pt idx="53">
                  <c:v>0.65804649102756352</c:v>
                </c:pt>
                <c:pt idx="54">
                  <c:v>0.65240463274799787</c:v>
                </c:pt>
                <c:pt idx="55">
                  <c:v>0.65223811741652982</c:v>
                </c:pt>
                <c:pt idx="56">
                  <c:v>0.65177451428705024</c:v>
                </c:pt>
                <c:pt idx="57">
                  <c:v>0.65160813549711727</c:v>
                </c:pt>
                <c:pt idx="58">
                  <c:v>0.65076102817816461</c:v>
                </c:pt>
                <c:pt idx="59">
                  <c:v>0.65068099469388951</c:v>
                </c:pt>
                <c:pt idx="60">
                  <c:v>0.65016939853637656</c:v>
                </c:pt>
                <c:pt idx="61">
                  <c:v>0.65005301658135894</c:v>
                </c:pt>
                <c:pt idx="62">
                  <c:v>0.64981361257858705</c:v>
                </c:pt>
                <c:pt idx="63">
                  <c:v>0.64922287006474788</c:v>
                </c:pt>
                <c:pt idx="64">
                  <c:v>0.6478694084228328</c:v>
                </c:pt>
                <c:pt idx="65">
                  <c:v>0.6472814061002764</c:v>
                </c:pt>
                <c:pt idx="66">
                  <c:v>0.6471509614866644</c:v>
                </c:pt>
                <c:pt idx="67">
                  <c:v>0.64703551654424163</c:v>
                </c:pt>
                <c:pt idx="68">
                  <c:v>0.64652951875783771</c:v>
                </c:pt>
                <c:pt idx="69">
                  <c:v>0.6464140965570111</c:v>
                </c:pt>
                <c:pt idx="70">
                  <c:v>0.6459432009448034</c:v>
                </c:pt>
                <c:pt idx="71">
                  <c:v>0.64532574843179835</c:v>
                </c:pt>
                <c:pt idx="72">
                  <c:v>0.64532269155360833</c:v>
                </c:pt>
                <c:pt idx="73">
                  <c:v>0.64515184357372868</c:v>
                </c:pt>
                <c:pt idx="74">
                  <c:v>0.64470902941034658</c:v>
                </c:pt>
                <c:pt idx="75">
                  <c:v>0.64453521799121827</c:v>
                </c:pt>
                <c:pt idx="76">
                  <c:v>0.64353410860473215</c:v>
                </c:pt>
                <c:pt idx="77">
                  <c:v>0.64291908716581669</c:v>
                </c:pt>
                <c:pt idx="78">
                  <c:v>0.64144850102421613</c:v>
                </c:pt>
                <c:pt idx="79">
                  <c:v>0.64137734926270173</c:v>
                </c:pt>
                <c:pt idx="80">
                  <c:v>0.64091403947598324</c:v>
                </c:pt>
                <c:pt idx="81">
                  <c:v>0.64084282958539918</c:v>
                </c:pt>
                <c:pt idx="82">
                  <c:v>0.64069534758771396</c:v>
                </c:pt>
                <c:pt idx="83">
                  <c:v>0.64016079682349347</c:v>
                </c:pt>
                <c:pt idx="84">
                  <c:v>0.64002157164392348</c:v>
                </c:pt>
                <c:pt idx="85">
                  <c:v>0.63972621955447873</c:v>
                </c:pt>
                <c:pt idx="86">
                  <c:v>0.63951184106508407</c:v>
                </c:pt>
                <c:pt idx="87">
                  <c:v>0.63943286533856314</c:v>
                </c:pt>
                <c:pt idx="88">
                  <c:v>0.63928218583082652</c:v>
                </c:pt>
                <c:pt idx="89">
                  <c:v>0.63906819978941942</c:v>
                </c:pt>
                <c:pt idx="90">
                  <c:v>0.639067747210596</c:v>
                </c:pt>
                <c:pt idx="91">
                  <c:v>0.63848023124653552</c:v>
                </c:pt>
                <c:pt idx="92">
                  <c:v>0.63754764142519049</c:v>
                </c:pt>
                <c:pt idx="93">
                  <c:v>0.63712874319284585</c:v>
                </c:pt>
                <c:pt idx="94">
                  <c:v>0.63710349105207331</c:v>
                </c:pt>
                <c:pt idx="95">
                  <c:v>0.63654320112580232</c:v>
                </c:pt>
                <c:pt idx="96">
                  <c:v>0.63443853009365303</c:v>
                </c:pt>
                <c:pt idx="97">
                  <c:v>0.63384988808404552</c:v>
                </c:pt>
                <c:pt idx="98">
                  <c:v>0.63373471660751246</c:v>
                </c:pt>
                <c:pt idx="99">
                  <c:v>0.63314646716949385</c:v>
                </c:pt>
                <c:pt idx="100">
                  <c:v>0.6323278235011337</c:v>
                </c:pt>
                <c:pt idx="101">
                  <c:v>0.63174124283644728</c:v>
                </c:pt>
                <c:pt idx="102">
                  <c:v>0.60884706029921254</c:v>
                </c:pt>
                <c:pt idx="103">
                  <c:v>0.60869022890079649</c:v>
                </c:pt>
                <c:pt idx="104">
                  <c:v>0.60837811108930562</c:v>
                </c:pt>
                <c:pt idx="105">
                  <c:v>0.60827535509967345</c:v>
                </c:pt>
                <c:pt idx="106">
                  <c:v>0.60816582518703755</c:v>
                </c:pt>
                <c:pt idx="107">
                  <c:v>0.60816407790183369</c:v>
                </c:pt>
                <c:pt idx="108">
                  <c:v>0.60811860876509893</c:v>
                </c:pt>
                <c:pt idx="109">
                  <c:v>0.6078511107661233</c:v>
                </c:pt>
                <c:pt idx="110">
                  <c:v>0.60769580152013769</c:v>
                </c:pt>
                <c:pt idx="111">
                  <c:v>0.60763707349175289</c:v>
                </c:pt>
                <c:pt idx="112">
                  <c:v>0.60760547122798814</c:v>
                </c:pt>
                <c:pt idx="113">
                  <c:v>0.60726940394389461</c:v>
                </c:pt>
                <c:pt idx="114">
                  <c:v>0.60712770970238084</c:v>
                </c:pt>
                <c:pt idx="115">
                  <c:v>0.60710537699024669</c:v>
                </c:pt>
                <c:pt idx="116">
                  <c:v>0.60709954425565704</c:v>
                </c:pt>
                <c:pt idx="117">
                  <c:v>0.6066991276933712</c:v>
                </c:pt>
                <c:pt idx="118">
                  <c:v>0.60662933573241462</c:v>
                </c:pt>
                <c:pt idx="119">
                  <c:v>0.60662767838643916</c:v>
                </c:pt>
                <c:pt idx="120">
                  <c:v>0.60623802132656435</c:v>
                </c:pt>
                <c:pt idx="121">
                  <c:v>0.60621689907513532</c:v>
                </c:pt>
                <c:pt idx="122">
                  <c:v>0.60571756883579697</c:v>
                </c:pt>
                <c:pt idx="123">
                  <c:v>0.60571156920479052</c:v>
                </c:pt>
                <c:pt idx="124">
                  <c:v>0.60494709483650488</c:v>
                </c:pt>
                <c:pt idx="125">
                  <c:v>0.6044772164748089</c:v>
                </c:pt>
                <c:pt idx="126">
                  <c:v>0.59059547785044009</c:v>
                </c:pt>
                <c:pt idx="127">
                  <c:v>0.59000521324586497</c:v>
                </c:pt>
                <c:pt idx="128">
                  <c:v>0.58964469434710631</c:v>
                </c:pt>
                <c:pt idx="129">
                  <c:v>0.5890548820701933</c:v>
                </c:pt>
                <c:pt idx="130">
                  <c:v>0.58778780265456576</c:v>
                </c:pt>
                <c:pt idx="131">
                  <c:v>0.58719977894661046</c:v>
                </c:pt>
                <c:pt idx="132">
                  <c:v>0.58433264048189992</c:v>
                </c:pt>
                <c:pt idx="133">
                  <c:v>0.58412838376814047</c:v>
                </c:pt>
                <c:pt idx="134">
                  <c:v>0.5839762653866396</c:v>
                </c:pt>
                <c:pt idx="135">
                  <c:v>0.58377179726081607</c:v>
                </c:pt>
                <c:pt idx="136">
                  <c:v>0.58333506126902224</c:v>
                </c:pt>
                <c:pt idx="137">
                  <c:v>0.58310990950247188</c:v>
                </c:pt>
                <c:pt idx="138">
                  <c:v>0.58289676169777016</c:v>
                </c:pt>
                <c:pt idx="139">
                  <c:v>0.58267147768886562</c:v>
                </c:pt>
                <c:pt idx="140">
                  <c:v>0.58254846448003095</c:v>
                </c:pt>
                <c:pt idx="141">
                  <c:v>0.58232233585944426</c:v>
                </c:pt>
                <c:pt idx="142">
                  <c:v>0.58205612574992327</c:v>
                </c:pt>
                <c:pt idx="143">
                  <c:v>0.58196421766302531</c:v>
                </c:pt>
                <c:pt idx="144">
                  <c:v>0.58194114526406882</c:v>
                </c:pt>
                <c:pt idx="145">
                  <c:v>0.58144925235509193</c:v>
                </c:pt>
                <c:pt idx="146">
                  <c:v>0.58112052707315909</c:v>
                </c:pt>
                <c:pt idx="147">
                  <c:v>0.58089031422671911</c:v>
                </c:pt>
                <c:pt idx="148">
                  <c:v>0.58078987488692191</c:v>
                </c:pt>
                <c:pt idx="149">
                  <c:v>0.58068138005334535</c:v>
                </c:pt>
                <c:pt idx="150">
                  <c:v>0.58040917029077843</c:v>
                </c:pt>
                <c:pt idx="151">
                  <c:v>0.58029937232579731</c:v>
                </c:pt>
                <c:pt idx="152">
                  <c:v>0.57985711855020927</c:v>
                </c:pt>
                <c:pt idx="153">
                  <c:v>0.57937557445908705</c:v>
                </c:pt>
                <c:pt idx="154">
                  <c:v>0.57781125099861963</c:v>
                </c:pt>
                <c:pt idx="155">
                  <c:v>0.57732963066919263</c:v>
                </c:pt>
                <c:pt idx="156">
                  <c:v>0.5696013029534801</c:v>
                </c:pt>
                <c:pt idx="157">
                  <c:v>0.56939618112257828</c:v>
                </c:pt>
                <c:pt idx="158">
                  <c:v>0.56921476781591063</c:v>
                </c:pt>
                <c:pt idx="159">
                  <c:v>0.56900943133747783</c:v>
                </c:pt>
                <c:pt idx="160">
                  <c:v>0.56759643336479915</c:v>
                </c:pt>
                <c:pt idx="161">
                  <c:v>0.5672081713054955</c:v>
                </c:pt>
                <c:pt idx="162">
                  <c:v>0.56609905351564194</c:v>
                </c:pt>
                <c:pt idx="163">
                  <c:v>0.5655563510430538</c:v>
                </c:pt>
                <c:pt idx="164">
                  <c:v>0.5652639288396244</c:v>
                </c:pt>
                <c:pt idx="165">
                  <c:v>0.56472194605817938</c:v>
                </c:pt>
                <c:pt idx="166">
                  <c:v>0.56366546784670213</c:v>
                </c:pt>
                <c:pt idx="167">
                  <c:v>0.56312557120143969</c:v>
                </c:pt>
                <c:pt idx="168">
                  <c:v>0.56079091029966111</c:v>
                </c:pt>
                <c:pt idx="169">
                  <c:v>0.56065719114707602</c:v>
                </c:pt>
                <c:pt idx="170">
                  <c:v>0.56032798496660419</c:v>
                </c:pt>
                <c:pt idx="171">
                  <c:v>0.56019437309806519</c:v>
                </c:pt>
                <c:pt idx="172">
                  <c:v>0.55948446674776087</c:v>
                </c:pt>
                <c:pt idx="173">
                  <c:v>0.55902293411148141</c:v>
                </c:pt>
                <c:pt idx="174">
                  <c:v>0.55692222636733846</c:v>
                </c:pt>
                <c:pt idx="175">
                  <c:v>0.55652486679136626</c:v>
                </c:pt>
                <c:pt idx="176">
                  <c:v>0.5559652785643634</c:v>
                </c:pt>
                <c:pt idx="177">
                  <c:v>0.55556705984612942</c:v>
                </c:pt>
                <c:pt idx="178">
                  <c:v>0.55551248089730099</c:v>
                </c:pt>
                <c:pt idx="179">
                  <c:v>0.55495202656944786</c:v>
                </c:pt>
                <c:pt idx="180">
                  <c:v>0.55450376655992384</c:v>
                </c:pt>
                <c:pt idx="181">
                  <c:v>0.55405981962701945</c:v>
                </c:pt>
                <c:pt idx="182">
                  <c:v>0.55394404545181475</c:v>
                </c:pt>
                <c:pt idx="183">
                  <c:v>0.55366042293510576</c:v>
                </c:pt>
                <c:pt idx="184">
                  <c:v>0.55254315753209515</c:v>
                </c:pt>
                <c:pt idx="185">
                  <c:v>0.5519856740694008</c:v>
                </c:pt>
                <c:pt idx="186">
                  <c:v>0.5507247421743241</c:v>
                </c:pt>
                <c:pt idx="187">
                  <c:v>0.55024413727414145</c:v>
                </c:pt>
                <c:pt idx="188">
                  <c:v>0.54997766843244245</c:v>
                </c:pt>
                <c:pt idx="189">
                  <c:v>0.54997621551728448</c:v>
                </c:pt>
                <c:pt idx="190">
                  <c:v>0.54956325022407559</c:v>
                </c:pt>
                <c:pt idx="191">
                  <c:v>0.54949781130570519</c:v>
                </c:pt>
                <c:pt idx="192">
                  <c:v>0.54945708323583187</c:v>
                </c:pt>
                <c:pt idx="193">
                  <c:v>0.54933339161589012</c:v>
                </c:pt>
                <c:pt idx="194">
                  <c:v>0.5491400134208041</c:v>
                </c:pt>
                <c:pt idx="195">
                  <c:v>0.54909262096155509</c:v>
                </c:pt>
                <c:pt idx="196">
                  <c:v>0.54905862551439422</c:v>
                </c:pt>
                <c:pt idx="197">
                  <c:v>0.54882865145561921</c:v>
                </c:pt>
                <c:pt idx="198">
                  <c:v>0.54862153704067074</c:v>
                </c:pt>
                <c:pt idx="199">
                  <c:v>0.54856555927894624</c:v>
                </c:pt>
                <c:pt idx="200">
                  <c:v>0.54854220983683255</c:v>
                </c:pt>
                <c:pt idx="201">
                  <c:v>0.54808766259457697</c:v>
                </c:pt>
                <c:pt idx="202">
                  <c:v>0.54805620341565464</c:v>
                </c:pt>
                <c:pt idx="203">
                  <c:v>0.54756025751667425</c:v>
                </c:pt>
                <c:pt idx="204">
                  <c:v>0.54750605603682234</c:v>
                </c:pt>
                <c:pt idx="205">
                  <c:v>0.54733832063138776</c:v>
                </c:pt>
                <c:pt idx="206">
                  <c:v>0.54704367800773979</c:v>
                </c:pt>
                <c:pt idx="207">
                  <c:v>0.54683311865348794</c:v>
                </c:pt>
                <c:pt idx="208">
                  <c:v>0.54605142933155082</c:v>
                </c:pt>
                <c:pt idx="209">
                  <c:v>0.5455026116353876</c:v>
                </c:pt>
                <c:pt idx="210">
                  <c:v>0.54290866146180083</c:v>
                </c:pt>
                <c:pt idx="211">
                  <c:v>0.54276990028548766</c:v>
                </c:pt>
                <c:pt idx="212">
                  <c:v>0.54246936990274353</c:v>
                </c:pt>
                <c:pt idx="213">
                  <c:v>0.54236720370847391</c:v>
                </c:pt>
                <c:pt idx="214">
                  <c:v>0.54233071313948567</c:v>
                </c:pt>
                <c:pt idx="215">
                  <c:v>0.54181814368188697</c:v>
                </c:pt>
                <c:pt idx="216">
                  <c:v>0.54156621803765559</c:v>
                </c:pt>
                <c:pt idx="217">
                  <c:v>0.54134375445471705</c:v>
                </c:pt>
                <c:pt idx="218">
                  <c:v>0.54112825440844525</c:v>
                </c:pt>
                <c:pt idx="219">
                  <c:v>0.54079507663822168</c:v>
                </c:pt>
                <c:pt idx="220">
                  <c:v>0.53937391977551508</c:v>
                </c:pt>
                <c:pt idx="221">
                  <c:v>0.53882678279203278</c:v>
                </c:pt>
                <c:pt idx="222">
                  <c:v>0.53868283317345023</c:v>
                </c:pt>
                <c:pt idx="223">
                  <c:v>0.53849757864461534</c:v>
                </c:pt>
                <c:pt idx="224">
                  <c:v>0.53817328886117122</c:v>
                </c:pt>
                <c:pt idx="225">
                  <c:v>0.53798818390985148</c:v>
                </c:pt>
                <c:pt idx="226">
                  <c:v>0.53689626542627733</c:v>
                </c:pt>
                <c:pt idx="227">
                  <c:v>0.53638862313808</c:v>
                </c:pt>
                <c:pt idx="228">
                  <c:v>0.52455143532601511</c:v>
                </c:pt>
                <c:pt idx="229">
                  <c:v>0.52432562513668246</c:v>
                </c:pt>
                <c:pt idx="230">
                  <c:v>0.52400966936681981</c:v>
                </c:pt>
                <c:pt idx="231">
                  <c:v>0.5237839920661701</c:v>
                </c:pt>
                <c:pt idx="232">
                  <c:v>0.52239187406134269</c:v>
                </c:pt>
                <c:pt idx="233">
                  <c:v>0.52185194382074596</c:v>
                </c:pt>
                <c:pt idx="234">
                  <c:v>0.52139668142305284</c:v>
                </c:pt>
                <c:pt idx="235">
                  <c:v>0.52126642248503074</c:v>
                </c:pt>
                <c:pt idx="236">
                  <c:v>0.52112167831440726</c:v>
                </c:pt>
                <c:pt idx="237">
                  <c:v>0.52088021268294837</c:v>
                </c:pt>
                <c:pt idx="238">
                  <c:v>0.52085911951310671</c:v>
                </c:pt>
                <c:pt idx="239">
                  <c:v>0.52071448174508705</c:v>
                </c:pt>
                <c:pt idx="240">
                  <c:v>0.52036570060691167</c:v>
                </c:pt>
                <c:pt idx="241">
                  <c:v>0.5198815826613391</c:v>
                </c:pt>
                <c:pt idx="242">
                  <c:v>0.51984827216174601</c:v>
                </c:pt>
                <c:pt idx="243">
                  <c:v>0.51947557975559699</c:v>
                </c:pt>
                <c:pt idx="244">
                  <c:v>0.51841219248190373</c:v>
                </c:pt>
                <c:pt idx="245">
                  <c:v>0.51789369903944893</c:v>
                </c:pt>
                <c:pt idx="246">
                  <c:v>0.51727498719572385</c:v>
                </c:pt>
                <c:pt idx="247">
                  <c:v>0.5170420622790356</c:v>
                </c:pt>
                <c:pt idx="248">
                  <c:v>0.51672967101023726</c:v>
                </c:pt>
                <c:pt idx="249">
                  <c:v>0.51649677186289555</c:v>
                </c:pt>
                <c:pt idx="250">
                  <c:v>0.51505522934405767</c:v>
                </c:pt>
                <c:pt idx="251">
                  <c:v>0.51451074251712881</c:v>
                </c:pt>
                <c:pt idx="252">
                  <c:v>0.51158345387411308</c:v>
                </c:pt>
                <c:pt idx="253">
                  <c:v>0.51105215987180586</c:v>
                </c:pt>
                <c:pt idx="254">
                  <c:v>0.510555842398558</c:v>
                </c:pt>
                <c:pt idx="255">
                  <c:v>0.51002467812084429</c:v>
                </c:pt>
                <c:pt idx="256">
                  <c:v>0.50862287945445028</c:v>
                </c:pt>
                <c:pt idx="257">
                  <c:v>0.50809272123885107</c:v>
                </c:pt>
                <c:pt idx="258">
                  <c:v>0.50000857327613657</c:v>
                </c:pt>
                <c:pt idx="259">
                  <c:v>0.49947201666052632</c:v>
                </c:pt>
                <c:pt idx="260">
                  <c:v>0.49894533750231163</c:v>
                </c:pt>
                <c:pt idx="261">
                  <c:v>0.49840842956028519</c:v>
                </c:pt>
                <c:pt idx="262">
                  <c:v>0.49691494232104688</c:v>
                </c:pt>
                <c:pt idx="263">
                  <c:v>0.49637818814146867</c:v>
                </c:pt>
                <c:pt idx="264">
                  <c:v>0.49075091710798402</c:v>
                </c:pt>
                <c:pt idx="265">
                  <c:v>0.49051719872935801</c:v>
                </c:pt>
                <c:pt idx="266">
                  <c:v>0.49021734043200521</c:v>
                </c:pt>
                <c:pt idx="267">
                  <c:v>0.48998356518736308</c:v>
                </c:pt>
                <c:pt idx="268">
                  <c:v>0.48855175902132492</c:v>
                </c:pt>
                <c:pt idx="269">
                  <c:v>0.48801820511486987</c:v>
                </c:pt>
                <c:pt idx="270">
                  <c:v>0.48457180280062334</c:v>
                </c:pt>
                <c:pt idx="271">
                  <c:v>0.48433431313431169</c:v>
                </c:pt>
                <c:pt idx="272">
                  <c:v>0.4840380123109615</c:v>
                </c:pt>
                <c:pt idx="273">
                  <c:v>0.48380052576846611</c:v>
                </c:pt>
                <c:pt idx="274">
                  <c:v>0.48234368240041275</c:v>
                </c:pt>
                <c:pt idx="275">
                  <c:v>0.48188767011374467</c:v>
                </c:pt>
                <c:pt idx="276">
                  <c:v>0.48187420835999017</c:v>
                </c:pt>
                <c:pt idx="277">
                  <c:v>0.48181048294489204</c:v>
                </c:pt>
                <c:pt idx="278">
                  <c:v>0.48158082726142704</c:v>
                </c:pt>
                <c:pt idx="279">
                  <c:v>0.48139261274207479</c:v>
                </c:pt>
                <c:pt idx="280">
                  <c:v>0.48134359302262197</c:v>
                </c:pt>
                <c:pt idx="281">
                  <c:v>0.48106333366885234</c:v>
                </c:pt>
                <c:pt idx="282">
                  <c:v>0.48096451632735276</c:v>
                </c:pt>
                <c:pt idx="283">
                  <c:v>0.48081788563450728</c:v>
                </c:pt>
                <c:pt idx="284">
                  <c:v>0.48060025817750007</c:v>
                </c:pt>
                <c:pt idx="285">
                  <c:v>0.4804816568574713</c:v>
                </c:pt>
                <c:pt idx="286">
                  <c:v>0.4802733482775734</c:v>
                </c:pt>
                <c:pt idx="287">
                  <c:v>0.48008206354963878</c:v>
                </c:pt>
                <c:pt idx="288">
                  <c:v>0.4792506648620522</c:v>
                </c:pt>
                <c:pt idx="289">
                  <c:v>0.47880296390981614</c:v>
                </c:pt>
                <c:pt idx="290">
                  <c:v>0.47876606439286201</c:v>
                </c:pt>
                <c:pt idx="291">
                  <c:v>0.47871234433647186</c:v>
                </c:pt>
                <c:pt idx="292">
                  <c:v>0.47825839953754323</c:v>
                </c:pt>
                <c:pt idx="293">
                  <c:v>0.47819360519771875</c:v>
                </c:pt>
                <c:pt idx="294">
                  <c:v>0.47647363509178842</c:v>
                </c:pt>
                <c:pt idx="295">
                  <c:v>0.47598830627487421</c:v>
                </c:pt>
                <c:pt idx="296">
                  <c:v>0.47558177190777517</c:v>
                </c:pt>
                <c:pt idx="297">
                  <c:v>0.47509551485325219</c:v>
                </c:pt>
                <c:pt idx="298">
                  <c:v>0.47387119466435984</c:v>
                </c:pt>
                <c:pt idx="299">
                  <c:v>0.47338385330568239</c:v>
                </c:pt>
                <c:pt idx="300">
                  <c:v>0.46915647892876294</c:v>
                </c:pt>
                <c:pt idx="301">
                  <c:v>0.46863851504652015</c:v>
                </c:pt>
                <c:pt idx="302">
                  <c:v>0.46861307484143572</c:v>
                </c:pt>
                <c:pt idx="303">
                  <c:v>0.46825476848746617</c:v>
                </c:pt>
                <c:pt idx="304">
                  <c:v>0.46809320231837287</c:v>
                </c:pt>
                <c:pt idx="305">
                  <c:v>0.46776441878157593</c:v>
                </c:pt>
                <c:pt idx="306">
                  <c:v>0.46754917903930715</c:v>
                </c:pt>
                <c:pt idx="307">
                  <c:v>0.46738151069187395</c:v>
                </c:pt>
                <c:pt idx="308">
                  <c:v>0.46617118100893318</c:v>
                </c:pt>
                <c:pt idx="309">
                  <c:v>0.46610996109402214</c:v>
                </c:pt>
                <c:pt idx="310">
                  <c:v>0.46579023950306181</c:v>
                </c:pt>
                <c:pt idx="311">
                  <c:v>0.46556561212526787</c:v>
                </c:pt>
                <c:pt idx="312">
                  <c:v>0.46509947035844207</c:v>
                </c:pt>
                <c:pt idx="313">
                  <c:v>0.46455130360287977</c:v>
                </c:pt>
                <c:pt idx="314">
                  <c:v>0.46402798922571892</c:v>
                </c:pt>
                <c:pt idx="315">
                  <c:v>0.4634783146411019</c:v>
                </c:pt>
                <c:pt idx="316">
                  <c:v>0.46207939174837803</c:v>
                </c:pt>
                <c:pt idx="317">
                  <c:v>0.46152772440134893</c:v>
                </c:pt>
                <c:pt idx="318">
                  <c:v>0.4573633104943336</c:v>
                </c:pt>
                <c:pt idx="319">
                  <c:v>0.45714780447420966</c:v>
                </c:pt>
                <c:pt idx="320">
                  <c:v>0.45693822311795002</c:v>
                </c:pt>
                <c:pt idx="321">
                  <c:v>0.45672286490398462</c:v>
                </c:pt>
                <c:pt idx="322">
                  <c:v>0.45536703982701798</c:v>
                </c:pt>
                <c:pt idx="323">
                  <c:v>0.45494371090181984</c:v>
                </c:pt>
                <c:pt idx="324">
                  <c:v>0.45350629682269494</c:v>
                </c:pt>
                <c:pt idx="325">
                  <c:v>0.4532621823402434</c:v>
                </c:pt>
                <c:pt idx="326">
                  <c:v>0.45299033134421268</c:v>
                </c:pt>
                <c:pt idx="327">
                  <c:v>0.45277496999350936</c:v>
                </c:pt>
                <c:pt idx="328">
                  <c:v>0.45274616791641481</c:v>
                </c:pt>
                <c:pt idx="329">
                  <c:v>0.45222905153599807</c:v>
                </c:pt>
                <c:pt idx="330">
                  <c:v>0.45180544303634274</c:v>
                </c:pt>
                <c:pt idx="331">
                  <c:v>0.45125862017631135</c:v>
                </c:pt>
                <c:pt idx="332">
                  <c:v>0.45124868039870769</c:v>
                </c:pt>
                <c:pt idx="333">
                  <c:v>0.45073278798488775</c:v>
                </c:pt>
                <c:pt idx="334">
                  <c:v>0.44998341559159732</c:v>
                </c:pt>
                <c:pt idx="335">
                  <c:v>0.44947742940699531</c:v>
                </c:pt>
                <c:pt idx="336">
                  <c:v>0.44943575868698443</c:v>
                </c:pt>
                <c:pt idx="337">
                  <c:v>0.44927413598746058</c:v>
                </c:pt>
                <c:pt idx="338">
                  <c:v>0.44895809597878239</c:v>
                </c:pt>
                <c:pt idx="339">
                  <c:v>0.4487545770247951</c:v>
                </c:pt>
                <c:pt idx="340">
                  <c:v>0.44761453369593146</c:v>
                </c:pt>
                <c:pt idx="341">
                  <c:v>0.4470937010238506</c:v>
                </c:pt>
                <c:pt idx="342">
                  <c:v>0.44348774240349748</c:v>
                </c:pt>
                <c:pt idx="343">
                  <c:v>0.44329143138739008</c:v>
                </c:pt>
                <c:pt idx="344">
                  <c:v>0.44314533705356068</c:v>
                </c:pt>
                <c:pt idx="345">
                  <c:v>0.44294921988176245</c:v>
                </c:pt>
                <c:pt idx="346">
                  <c:v>0.44168085263800028</c:v>
                </c:pt>
                <c:pt idx="347">
                  <c:v>0.44134051033213306</c:v>
                </c:pt>
                <c:pt idx="348">
                  <c:v>0.43012781593283372</c:v>
                </c:pt>
                <c:pt idx="349">
                  <c:v>0.42990494044028127</c:v>
                </c:pt>
                <c:pt idx="350">
                  <c:v>0.42974104998966545</c:v>
                </c:pt>
                <c:pt idx="351">
                  <c:v>0.42951831097178722</c:v>
                </c:pt>
                <c:pt idx="352">
                  <c:v>0.42808811127215696</c:v>
                </c:pt>
                <c:pt idx="353">
                  <c:v>0.42770293744056836</c:v>
                </c:pt>
                <c:pt idx="354">
                  <c:v>0.42592534155725986</c:v>
                </c:pt>
                <c:pt idx="355">
                  <c:v>0.4254205851640499</c:v>
                </c:pt>
                <c:pt idx="356">
                  <c:v>0.42476364921185528</c:v>
                </c:pt>
                <c:pt idx="357">
                  <c:v>0.42425822461536211</c:v>
                </c:pt>
                <c:pt idx="358">
                  <c:v>0.42270593872993756</c:v>
                </c:pt>
                <c:pt idx="359">
                  <c:v>0.42219999823966881</c:v>
                </c:pt>
                <c:pt idx="360">
                  <c:v>0.41905897597633746</c:v>
                </c:pt>
                <c:pt idx="361">
                  <c:v>0.41847435307880554</c:v>
                </c:pt>
                <c:pt idx="362">
                  <c:v>0.41798531984608278</c:v>
                </c:pt>
                <c:pt idx="363">
                  <c:v>0.41739898981835993</c:v>
                </c:pt>
                <c:pt idx="364">
                  <c:v>0.41605778520251713</c:v>
                </c:pt>
                <c:pt idx="365">
                  <c:v>0.41546923425275439</c:v>
                </c:pt>
                <c:pt idx="366">
                  <c:v>0.39766549205598245</c:v>
                </c:pt>
                <c:pt idx="367">
                  <c:v>0.39709772466176418</c:v>
                </c:pt>
                <c:pt idx="368">
                  <c:v>0.39680933596277312</c:v>
                </c:pt>
                <c:pt idx="369">
                  <c:v>0.39624005192587142</c:v>
                </c:pt>
                <c:pt idx="370">
                  <c:v>0.39527715918627099</c:v>
                </c:pt>
                <c:pt idx="371">
                  <c:v>0.3947059584132438</c:v>
                </c:pt>
                <c:pt idx="372">
                  <c:v>0.38850884588218559</c:v>
                </c:pt>
                <c:pt idx="373">
                  <c:v>0.38826031277522061</c:v>
                </c:pt>
                <c:pt idx="374">
                  <c:v>0.38789836421973622</c:v>
                </c:pt>
                <c:pt idx="375">
                  <c:v>0.38764938188316439</c:v>
                </c:pt>
                <c:pt idx="376">
                  <c:v>0.38629116235645705</c:v>
                </c:pt>
                <c:pt idx="377">
                  <c:v>0.38578559462361567</c:v>
                </c:pt>
                <c:pt idx="378">
                  <c:v>0.38567731554631424</c:v>
                </c:pt>
                <c:pt idx="379">
                  <c:v>0.3852534764555115</c:v>
                </c:pt>
                <c:pt idx="380">
                  <c:v>0.38472705619815856</c:v>
                </c:pt>
                <c:pt idx="381">
                  <c:v>0.3841943386263883</c:v>
                </c:pt>
                <c:pt idx="382">
                  <c:v>0.38384359206379159</c:v>
                </c:pt>
                <c:pt idx="383">
                  <c:v>0.38326111299252447</c:v>
                </c:pt>
                <c:pt idx="384">
                  <c:v>0.38285352997804217</c:v>
                </c:pt>
                <c:pt idx="385">
                  <c:v>0.38267563790831677</c:v>
                </c:pt>
                <c:pt idx="386">
                  <c:v>0.38232065420965361</c:v>
                </c:pt>
                <c:pt idx="387">
                  <c:v>0.38209138993573383</c:v>
                </c:pt>
                <c:pt idx="388">
                  <c:v>0.38123765024563294</c:v>
                </c:pt>
                <c:pt idx="389">
                  <c:v>0.38103897735434139</c:v>
                </c:pt>
                <c:pt idx="390">
                  <c:v>0.38064641895929929</c:v>
                </c:pt>
                <c:pt idx="391">
                  <c:v>0.3806317916726738</c:v>
                </c:pt>
                <c:pt idx="392">
                  <c:v>0.38044738840296577</c:v>
                </c:pt>
                <c:pt idx="393">
                  <c:v>0.38004528336559978</c:v>
                </c:pt>
                <c:pt idx="394">
                  <c:v>0.3794905542252382</c:v>
                </c:pt>
                <c:pt idx="395">
                  <c:v>0.37889681554797411</c:v>
                </c:pt>
                <c:pt idx="396">
                  <c:v>0.37809317811899495</c:v>
                </c:pt>
                <c:pt idx="397">
                  <c:v>0.37785385811618738</c:v>
                </c:pt>
                <c:pt idx="398">
                  <c:v>0.37750985076343319</c:v>
                </c:pt>
                <c:pt idx="399">
                  <c:v>0.37727028898063453</c:v>
                </c:pt>
                <c:pt idx="400">
                  <c:v>0.37622694437553822</c:v>
                </c:pt>
                <c:pt idx="401">
                  <c:v>0.37599291440210386</c:v>
                </c:pt>
                <c:pt idx="402">
                  <c:v>0.37560835415382743</c:v>
                </c:pt>
                <c:pt idx="403">
                  <c:v>0.3754082146772123</c:v>
                </c:pt>
                <c:pt idx="404">
                  <c:v>0.37524735480143817</c:v>
                </c:pt>
                <c:pt idx="405">
                  <c:v>0.37462698992541327</c:v>
                </c:pt>
                <c:pt idx="406">
                  <c:v>0.37352835833536824</c:v>
                </c:pt>
                <c:pt idx="407">
                  <c:v>0.37290584488980288</c:v>
                </c:pt>
                <c:pt idx="408">
                  <c:v>0.37263050031445433</c:v>
                </c:pt>
                <c:pt idx="409">
                  <c:v>0.37243330621097837</c:v>
                </c:pt>
                <c:pt idx="410">
                  <c:v>0.37203297473444646</c:v>
                </c:pt>
                <c:pt idx="411">
                  <c:v>0.37183540321839542</c:v>
                </c:pt>
                <c:pt idx="412">
                  <c:v>0.37090555007855558</c:v>
                </c:pt>
                <c:pt idx="413">
                  <c:v>0.3703053581171849</c:v>
                </c:pt>
                <c:pt idx="414">
                  <c:v>0.36567249901487847</c:v>
                </c:pt>
                <c:pt idx="415">
                  <c:v>0.36537996506844217</c:v>
                </c:pt>
                <c:pt idx="416">
                  <c:v>0.36518328808189743</c:v>
                </c:pt>
                <c:pt idx="417">
                  <c:v>0.36489049855884176</c:v>
                </c:pt>
                <c:pt idx="418">
                  <c:v>0.36480025381335757</c:v>
                </c:pt>
                <c:pt idx="419">
                  <c:v>0.36454403916836914</c:v>
                </c:pt>
                <c:pt idx="420">
                  <c:v>0.36417329214108329</c:v>
                </c:pt>
                <c:pt idx="421">
                  <c:v>0.36391653919631878</c:v>
                </c:pt>
                <c:pt idx="422">
                  <c:v>0.36306045667397763</c:v>
                </c:pt>
                <c:pt idx="423">
                  <c:v>0.36256940173403451</c:v>
                </c:pt>
                <c:pt idx="424">
                  <c:v>0.3625390823612607</c:v>
                </c:pt>
                <c:pt idx="425">
                  <c:v>0.36190800659960765</c:v>
                </c:pt>
                <c:pt idx="426">
                  <c:v>0.35602465779064579</c:v>
                </c:pt>
                <c:pt idx="427">
                  <c:v>0.3557803216193226</c:v>
                </c:pt>
                <c:pt idx="428">
                  <c:v>0.35550060186568205</c:v>
                </c:pt>
                <c:pt idx="429">
                  <c:v>0.35525609449328843</c:v>
                </c:pt>
                <c:pt idx="430">
                  <c:v>0.35390893650645772</c:v>
                </c:pt>
                <c:pt idx="431">
                  <c:v>0.35338406705603614</c:v>
                </c:pt>
                <c:pt idx="432">
                  <c:v>0.34918776444190575</c:v>
                </c:pt>
                <c:pt idx="433">
                  <c:v>0.34894257989310978</c:v>
                </c:pt>
                <c:pt idx="434">
                  <c:v>0.34859762086758211</c:v>
                </c:pt>
                <c:pt idx="435">
                  <c:v>0.34835211209179634</c:v>
                </c:pt>
                <c:pt idx="436">
                  <c:v>0.34707340563501082</c:v>
                </c:pt>
                <c:pt idx="437">
                  <c:v>0.34648121391928655</c:v>
                </c:pt>
                <c:pt idx="438">
                  <c:v>0.33441801294791618</c:v>
                </c:pt>
                <c:pt idx="439">
                  <c:v>0.33376151887356947</c:v>
                </c:pt>
                <c:pt idx="440">
                  <c:v>0.33331693057965089</c:v>
                </c:pt>
                <c:pt idx="441">
                  <c:v>0.33265804372552032</c:v>
                </c:pt>
                <c:pt idx="442">
                  <c:v>0.33145511427274177</c:v>
                </c:pt>
                <c:pt idx="443">
                  <c:v>0.33079323387196274</c:v>
                </c:pt>
                <c:pt idx="444">
                  <c:v>0.32074112698219426</c:v>
                </c:pt>
                <c:pt idx="445">
                  <c:v>0.32044507378291603</c:v>
                </c:pt>
                <c:pt idx="446">
                  <c:v>0.32025115971238843</c:v>
                </c:pt>
                <c:pt idx="447">
                  <c:v>0.31995477640298192</c:v>
                </c:pt>
                <c:pt idx="448">
                  <c:v>0.31817598232197092</c:v>
                </c:pt>
                <c:pt idx="449">
                  <c:v>0.31768364067246463</c:v>
                </c:pt>
                <c:pt idx="450">
                  <c:v>0.313067131900023</c:v>
                </c:pt>
                <c:pt idx="451">
                  <c:v>0.31289502772517441</c:v>
                </c:pt>
                <c:pt idx="452">
                  <c:v>0.31242221718764629</c:v>
                </c:pt>
                <c:pt idx="453">
                  <c:v>0.31224975661597487</c:v>
                </c:pt>
                <c:pt idx="454">
                  <c:v>0.31165924630470032</c:v>
                </c:pt>
                <c:pt idx="455">
                  <c:v>0.3110122321391916</c:v>
                </c:pt>
                <c:pt idx="456">
                  <c:v>0.29583276505958145</c:v>
                </c:pt>
                <c:pt idx="457">
                  <c:v>0.29563407868688052</c:v>
                </c:pt>
                <c:pt idx="458">
                  <c:v>0.29513685305808823</c:v>
                </c:pt>
                <c:pt idx="459">
                  <c:v>0.29493771027240523</c:v>
                </c:pt>
                <c:pt idx="460">
                  <c:v>0.29423243618554618</c:v>
                </c:pt>
                <c:pt idx="461">
                  <c:v>0.29353384414929989</c:v>
                </c:pt>
                <c:pt idx="462">
                  <c:v>0.29280836439391461</c:v>
                </c:pt>
                <c:pt idx="463">
                  <c:v>0.29278489887626408</c:v>
                </c:pt>
                <c:pt idx="464">
                  <c:v>0.29246726274039492</c:v>
                </c:pt>
                <c:pt idx="465">
                  <c:v>0.29231706000574026</c:v>
                </c:pt>
                <c:pt idx="466">
                  <c:v>0.29219719808130584</c:v>
                </c:pt>
                <c:pt idx="467">
                  <c:v>0.29214850926265035</c:v>
                </c:pt>
                <c:pt idx="468">
                  <c:v>0.29199902468097877</c:v>
                </c:pt>
                <c:pt idx="469">
                  <c:v>0.29153632188204759</c:v>
                </c:pt>
                <c:pt idx="470">
                  <c:v>0.29129005801278607</c:v>
                </c:pt>
                <c:pt idx="471">
                  <c:v>0.29062909519700802</c:v>
                </c:pt>
                <c:pt idx="472">
                  <c:v>0.290060484349074</c:v>
                </c:pt>
                <c:pt idx="473">
                  <c:v>0.28958965143593068</c:v>
                </c:pt>
                <c:pt idx="474">
                  <c:v>0.28737802697723513</c:v>
                </c:pt>
                <c:pt idx="475">
                  <c:v>0.28710499361183217</c:v>
                </c:pt>
                <c:pt idx="476">
                  <c:v>0.28672973200228347</c:v>
                </c:pt>
                <c:pt idx="477">
                  <c:v>0.28645603819194992</c:v>
                </c:pt>
                <c:pt idx="478">
                  <c:v>0.28510449781827119</c:v>
                </c:pt>
                <c:pt idx="479">
                  <c:v>0.2844514689769212</c:v>
                </c:pt>
                <c:pt idx="480">
                  <c:v>0.2724119903666179</c:v>
                </c:pt>
                <c:pt idx="481">
                  <c:v>0.27232316554715397</c:v>
                </c:pt>
                <c:pt idx="482">
                  <c:v>0.27199480942484028</c:v>
                </c:pt>
                <c:pt idx="483">
                  <c:v>0.27170964598639208</c:v>
                </c:pt>
                <c:pt idx="484">
                  <c:v>0.27170193866330972</c:v>
                </c:pt>
                <c:pt idx="485">
                  <c:v>0.27144644801482481</c:v>
                </c:pt>
                <c:pt idx="486">
                  <c:v>0.27115305079510776</c:v>
                </c:pt>
                <c:pt idx="487">
                  <c:v>0.27099184453944086</c:v>
                </c:pt>
                <c:pt idx="488">
                  <c:v>0.27071849327599662</c:v>
                </c:pt>
                <c:pt idx="489">
                  <c:v>0.27000052018911269</c:v>
                </c:pt>
                <c:pt idx="490">
                  <c:v>0.26957483866104592</c:v>
                </c:pt>
                <c:pt idx="491">
                  <c:v>0.26903515981182063</c:v>
                </c:pt>
                <c:pt idx="492">
                  <c:v>0.26902277634871141</c:v>
                </c:pt>
                <c:pt idx="493">
                  <c:v>0.26874558332969356</c:v>
                </c:pt>
                <c:pt idx="494">
                  <c:v>0.26838159940446976</c:v>
                </c:pt>
                <c:pt idx="495">
                  <c:v>0.26809125058446359</c:v>
                </c:pt>
                <c:pt idx="496">
                  <c:v>0.26664599512332715</c:v>
                </c:pt>
                <c:pt idx="497">
                  <c:v>0.26598681498565779</c:v>
                </c:pt>
                <c:pt idx="498">
                  <c:v>0.26149633523728427</c:v>
                </c:pt>
                <c:pt idx="499">
                  <c:v>0.26120558513085312</c:v>
                </c:pt>
                <c:pt idx="500">
                  <c:v>0.26084250480738636</c:v>
                </c:pt>
                <c:pt idx="501">
                  <c:v>0.26055093755454256</c:v>
                </c:pt>
                <c:pt idx="502">
                  <c:v>0.25910623334866678</c:v>
                </c:pt>
                <c:pt idx="503">
                  <c:v>0.25844641335098889</c:v>
                </c:pt>
                <c:pt idx="504">
                  <c:v>0.25759294331012661</c:v>
                </c:pt>
                <c:pt idx="505">
                  <c:v>0.25710614805136084</c:v>
                </c:pt>
                <c:pt idx="506">
                  <c:v>0.25614336453260345</c:v>
                </c:pt>
                <c:pt idx="507">
                  <c:v>0.25565436514429962</c:v>
                </c:pt>
                <c:pt idx="508">
                  <c:v>0.2538327646561947</c:v>
                </c:pt>
                <c:pt idx="509">
                  <c:v>0.25334099028948054</c:v>
                </c:pt>
                <c:pt idx="510">
                  <c:v>0.22904312665750573</c:v>
                </c:pt>
                <c:pt idx="511">
                  <c:v>0.22858323467030398</c:v>
                </c:pt>
                <c:pt idx="512">
                  <c:v>0.22743766238633376</c:v>
                </c:pt>
                <c:pt idx="513">
                  <c:v>0.22697503128064264</c:v>
                </c:pt>
                <c:pt idx="514">
                  <c:v>0.22492207045170334</c:v>
                </c:pt>
                <c:pt idx="515">
                  <c:v>0.22445577582746459</c:v>
                </c:pt>
                <c:pt idx="516">
                  <c:v>0.19465932753376999</c:v>
                </c:pt>
                <c:pt idx="517">
                  <c:v>0.19395391689091673</c:v>
                </c:pt>
                <c:pt idx="518">
                  <c:v>0.19376869667543706</c:v>
                </c:pt>
                <c:pt idx="519">
                  <c:v>0.19306026368542217</c:v>
                </c:pt>
                <c:pt idx="520">
                  <c:v>0.19274911762937635</c:v>
                </c:pt>
                <c:pt idx="521">
                  <c:v>0.1920391986360368</c:v>
                </c:pt>
                <c:pt idx="522">
                  <c:v>0.18829111181972971</c:v>
                </c:pt>
                <c:pt idx="523">
                  <c:v>0.18798947667355781</c:v>
                </c:pt>
                <c:pt idx="524">
                  <c:v>0.18771531733599059</c:v>
                </c:pt>
                <c:pt idx="525">
                  <c:v>0.18741276571224325</c:v>
                </c:pt>
                <c:pt idx="526">
                  <c:v>0.18606235118101674</c:v>
                </c:pt>
                <c:pt idx="527">
                  <c:v>0.18548060667136662</c:v>
                </c:pt>
                <c:pt idx="528">
                  <c:v>0.17840884452252168</c:v>
                </c:pt>
                <c:pt idx="529">
                  <c:v>0.17773451118187575</c:v>
                </c:pt>
                <c:pt idx="530">
                  <c:v>0.17748901514897775</c:v>
                </c:pt>
                <c:pt idx="531">
                  <c:v>0.17681129776768814</c:v>
                </c:pt>
                <c:pt idx="532">
                  <c:v>0.17648131654408791</c:v>
                </c:pt>
                <c:pt idx="533">
                  <c:v>0.17580171327283506</c:v>
                </c:pt>
                <c:pt idx="534">
                  <c:v>0.17007205031284078</c:v>
                </c:pt>
                <c:pt idx="535">
                  <c:v>0.16953951369146339</c:v>
                </c:pt>
                <c:pt idx="536">
                  <c:v>0.16907029722502914</c:v>
                </c:pt>
                <c:pt idx="537">
                  <c:v>0.16853500501694216</c:v>
                </c:pt>
                <c:pt idx="538">
                  <c:v>0.1679968360502947</c:v>
                </c:pt>
                <c:pt idx="539">
                  <c:v>0.16746008950008481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91-475F-AB0C-B9882105F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67280"/>
        <c:axId val="54326006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991-475F-AB0C-B9882105F8C2}"/>
                  </c:ext>
                </c:extLst>
              </c15:ser>
            </c15:filteredLineSeries>
          </c:ext>
        </c:extLst>
      </c:lineChart>
      <c:catAx>
        <c:axId val="543267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0064"/>
        <c:crosses val="autoZero"/>
        <c:auto val="1"/>
        <c:lblAlgn val="ctr"/>
        <c:lblOffset val="100"/>
        <c:noMultiLvlLbl val="0"/>
      </c:catAx>
      <c:valAx>
        <c:axId val="54326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1306219.2130249273</c:v>
                </c:pt>
                <c:pt idx="1">
                  <c:v>1306219.2130249273</c:v>
                </c:pt>
                <c:pt idx="2">
                  <c:v>1306219.2130249273</c:v>
                </c:pt>
                <c:pt idx="3">
                  <c:v>1306219.2130249273</c:v>
                </c:pt>
                <c:pt idx="4">
                  <c:v>1306219.2130249273</c:v>
                </c:pt>
                <c:pt idx="5">
                  <c:v>1306219.2130249273</c:v>
                </c:pt>
                <c:pt idx="6">
                  <c:v>1306219.2130249273</c:v>
                </c:pt>
                <c:pt idx="7">
                  <c:v>1306219.2130249273</c:v>
                </c:pt>
                <c:pt idx="8">
                  <c:v>1306219.2130249273</c:v>
                </c:pt>
                <c:pt idx="9">
                  <c:v>1306219.2130249273</c:v>
                </c:pt>
                <c:pt idx="10">
                  <c:v>1306219.2130249273</c:v>
                </c:pt>
                <c:pt idx="11">
                  <c:v>1306219.2130249273</c:v>
                </c:pt>
                <c:pt idx="12">
                  <c:v>1306219.2130249273</c:v>
                </c:pt>
                <c:pt idx="13">
                  <c:v>1306219.2130249273</c:v>
                </c:pt>
                <c:pt idx="14">
                  <c:v>1306219.2130249273</c:v>
                </c:pt>
                <c:pt idx="15">
                  <c:v>1306219.2130249273</c:v>
                </c:pt>
                <c:pt idx="16">
                  <c:v>1306219.2130249273</c:v>
                </c:pt>
                <c:pt idx="17">
                  <c:v>1306219.2130249273</c:v>
                </c:pt>
                <c:pt idx="18">
                  <c:v>1306219.2130249273</c:v>
                </c:pt>
                <c:pt idx="19">
                  <c:v>1306219.2130249273</c:v>
                </c:pt>
                <c:pt idx="20">
                  <c:v>1306219.2130249273</c:v>
                </c:pt>
                <c:pt idx="21">
                  <c:v>1306219.2130249273</c:v>
                </c:pt>
                <c:pt idx="22">
                  <c:v>1306219.2130249273</c:v>
                </c:pt>
                <c:pt idx="23">
                  <c:v>1467466.1626493272</c:v>
                </c:pt>
                <c:pt idx="24">
                  <c:v>1467466.1626493272</c:v>
                </c:pt>
                <c:pt idx="25">
                  <c:v>1467466.1626493272</c:v>
                </c:pt>
                <c:pt idx="26">
                  <c:v>1467466.1626493272</c:v>
                </c:pt>
                <c:pt idx="27">
                  <c:v>1467466.1626493272</c:v>
                </c:pt>
                <c:pt idx="28">
                  <c:v>1467466.1626493272</c:v>
                </c:pt>
                <c:pt idx="29">
                  <c:v>1467466.1626493272</c:v>
                </c:pt>
                <c:pt idx="30">
                  <c:v>1467466.1626493272</c:v>
                </c:pt>
                <c:pt idx="31">
                  <c:v>1467466.1626493272</c:v>
                </c:pt>
                <c:pt idx="32">
                  <c:v>1467466.1626493272</c:v>
                </c:pt>
                <c:pt idx="33">
                  <c:v>1467466.1626493272</c:v>
                </c:pt>
                <c:pt idx="34">
                  <c:v>1467466.1626493272</c:v>
                </c:pt>
                <c:pt idx="35">
                  <c:v>1467466.1626493272</c:v>
                </c:pt>
                <c:pt idx="36">
                  <c:v>1467466.1626493272</c:v>
                </c:pt>
                <c:pt idx="37">
                  <c:v>1467466.1626493272</c:v>
                </c:pt>
                <c:pt idx="38">
                  <c:v>1467466.1626493272</c:v>
                </c:pt>
                <c:pt idx="39">
                  <c:v>1467466.1626493272</c:v>
                </c:pt>
                <c:pt idx="40">
                  <c:v>1467466.1626493272</c:v>
                </c:pt>
                <c:pt idx="41">
                  <c:v>1467466.1626493272</c:v>
                </c:pt>
                <c:pt idx="42">
                  <c:v>1467466.1626493272</c:v>
                </c:pt>
                <c:pt idx="43">
                  <c:v>1467466.1626493272</c:v>
                </c:pt>
                <c:pt idx="44">
                  <c:v>1467466.1626493272</c:v>
                </c:pt>
                <c:pt idx="45">
                  <c:v>1467466.1626493272</c:v>
                </c:pt>
                <c:pt idx="46">
                  <c:v>1467466.1626493272</c:v>
                </c:pt>
                <c:pt idx="47">
                  <c:v>1467466.1626493272</c:v>
                </c:pt>
                <c:pt idx="48">
                  <c:v>1467466.1626493272</c:v>
                </c:pt>
                <c:pt idx="49">
                  <c:v>1467466.1626493272</c:v>
                </c:pt>
                <c:pt idx="50">
                  <c:v>1467466.1626493272</c:v>
                </c:pt>
                <c:pt idx="51">
                  <c:v>1467466.1626493272</c:v>
                </c:pt>
                <c:pt idx="52">
                  <c:v>1467466.1626493272</c:v>
                </c:pt>
                <c:pt idx="53">
                  <c:v>1467466.1626493272</c:v>
                </c:pt>
                <c:pt idx="54">
                  <c:v>1467466.1626493272</c:v>
                </c:pt>
                <c:pt idx="55">
                  <c:v>1467466.1626493272</c:v>
                </c:pt>
                <c:pt idx="56">
                  <c:v>1467466.1626493272</c:v>
                </c:pt>
                <c:pt idx="57">
                  <c:v>1467466.1626493272</c:v>
                </c:pt>
                <c:pt idx="58">
                  <c:v>1467466.1626493272</c:v>
                </c:pt>
                <c:pt idx="59">
                  <c:v>1467466.1626493272</c:v>
                </c:pt>
                <c:pt idx="60">
                  <c:v>1467466.1626493272</c:v>
                </c:pt>
                <c:pt idx="61">
                  <c:v>1467466.1626493272</c:v>
                </c:pt>
                <c:pt idx="62">
                  <c:v>1467466.1626493272</c:v>
                </c:pt>
                <c:pt idx="63">
                  <c:v>1467466.1626493272</c:v>
                </c:pt>
                <c:pt idx="64">
                  <c:v>1467466.1626493272</c:v>
                </c:pt>
                <c:pt idx="65">
                  <c:v>1467466.1626493272</c:v>
                </c:pt>
                <c:pt idx="66">
                  <c:v>1467466.1626493272</c:v>
                </c:pt>
                <c:pt idx="67">
                  <c:v>1467466.1626493272</c:v>
                </c:pt>
                <c:pt idx="68">
                  <c:v>1591285.7730883497</c:v>
                </c:pt>
                <c:pt idx="69">
                  <c:v>1591285.7730883497</c:v>
                </c:pt>
                <c:pt idx="70">
                  <c:v>1591285.7730883497</c:v>
                </c:pt>
                <c:pt idx="71">
                  <c:v>1591285.7730883497</c:v>
                </c:pt>
                <c:pt idx="72">
                  <c:v>1591285.7730883497</c:v>
                </c:pt>
                <c:pt idx="73">
                  <c:v>1591285.7730883497</c:v>
                </c:pt>
                <c:pt idx="74">
                  <c:v>1591285.7730883497</c:v>
                </c:pt>
                <c:pt idx="75">
                  <c:v>1591285.7730883497</c:v>
                </c:pt>
                <c:pt idx="76">
                  <c:v>1591285.7730883497</c:v>
                </c:pt>
                <c:pt idx="77">
                  <c:v>1591285.7730883497</c:v>
                </c:pt>
                <c:pt idx="78">
                  <c:v>1591285.7730883497</c:v>
                </c:pt>
                <c:pt idx="79">
                  <c:v>1591285.7730883497</c:v>
                </c:pt>
                <c:pt idx="80">
                  <c:v>1591285.7730883497</c:v>
                </c:pt>
                <c:pt idx="81">
                  <c:v>1591285.7730883497</c:v>
                </c:pt>
                <c:pt idx="82">
                  <c:v>1591285.7730883497</c:v>
                </c:pt>
                <c:pt idx="83">
                  <c:v>1591285.7730883497</c:v>
                </c:pt>
                <c:pt idx="84">
                  <c:v>1591285.7730883497</c:v>
                </c:pt>
                <c:pt idx="85">
                  <c:v>1591285.7730883497</c:v>
                </c:pt>
                <c:pt idx="86">
                  <c:v>1591285.7730883497</c:v>
                </c:pt>
                <c:pt idx="87">
                  <c:v>1591285.7730883497</c:v>
                </c:pt>
                <c:pt idx="88">
                  <c:v>1591285.7730883497</c:v>
                </c:pt>
                <c:pt idx="89">
                  <c:v>1591285.7730883497</c:v>
                </c:pt>
                <c:pt idx="90">
                  <c:v>1591285.7730883497</c:v>
                </c:pt>
                <c:pt idx="91">
                  <c:v>1591285.7730883497</c:v>
                </c:pt>
                <c:pt idx="92">
                  <c:v>1591285.7730883497</c:v>
                </c:pt>
                <c:pt idx="93">
                  <c:v>1591285.7730883497</c:v>
                </c:pt>
                <c:pt idx="94">
                  <c:v>1591285.7730883497</c:v>
                </c:pt>
                <c:pt idx="95">
                  <c:v>1591285.7730883497</c:v>
                </c:pt>
                <c:pt idx="96">
                  <c:v>1591285.7730883497</c:v>
                </c:pt>
                <c:pt idx="97">
                  <c:v>1591285.7730883497</c:v>
                </c:pt>
                <c:pt idx="98">
                  <c:v>1591285.7730883497</c:v>
                </c:pt>
                <c:pt idx="99">
                  <c:v>1591285.7730883497</c:v>
                </c:pt>
                <c:pt idx="100">
                  <c:v>1591285.7730883497</c:v>
                </c:pt>
                <c:pt idx="101">
                  <c:v>1591285.7730883497</c:v>
                </c:pt>
                <c:pt idx="102">
                  <c:v>1591285.7730883497</c:v>
                </c:pt>
                <c:pt idx="103">
                  <c:v>1591285.7730883497</c:v>
                </c:pt>
                <c:pt idx="104">
                  <c:v>1591285.7730883497</c:v>
                </c:pt>
                <c:pt idx="105">
                  <c:v>1591285.7730883497</c:v>
                </c:pt>
                <c:pt idx="106">
                  <c:v>1591285.7730883497</c:v>
                </c:pt>
                <c:pt idx="107">
                  <c:v>1591285.7730883497</c:v>
                </c:pt>
                <c:pt idx="108">
                  <c:v>1591285.7730883497</c:v>
                </c:pt>
                <c:pt idx="109">
                  <c:v>1591285.7730883497</c:v>
                </c:pt>
                <c:pt idx="110">
                  <c:v>1591285.7730883497</c:v>
                </c:pt>
                <c:pt idx="111">
                  <c:v>1591285.7730883497</c:v>
                </c:pt>
                <c:pt idx="112">
                  <c:v>1591285.7730883497</c:v>
                </c:pt>
                <c:pt idx="113">
                  <c:v>1469847.780314507</c:v>
                </c:pt>
                <c:pt idx="114">
                  <c:v>1469847.780314507</c:v>
                </c:pt>
                <c:pt idx="115">
                  <c:v>1469847.780314507</c:v>
                </c:pt>
                <c:pt idx="116">
                  <c:v>1469847.780314507</c:v>
                </c:pt>
                <c:pt idx="117">
                  <c:v>1469847.780314507</c:v>
                </c:pt>
                <c:pt idx="118">
                  <c:v>1469847.780314507</c:v>
                </c:pt>
                <c:pt idx="119">
                  <c:v>1469847.780314507</c:v>
                </c:pt>
                <c:pt idx="120">
                  <c:v>1469847.780314507</c:v>
                </c:pt>
                <c:pt idx="121">
                  <c:v>1469847.780314507</c:v>
                </c:pt>
                <c:pt idx="122">
                  <c:v>1469847.780314507</c:v>
                </c:pt>
                <c:pt idx="123">
                  <c:v>1469847.780314507</c:v>
                </c:pt>
                <c:pt idx="124">
                  <c:v>1469847.780314507</c:v>
                </c:pt>
                <c:pt idx="125">
                  <c:v>1469847.780314507</c:v>
                </c:pt>
                <c:pt idx="126">
                  <c:v>1469847.780314507</c:v>
                </c:pt>
                <c:pt idx="127">
                  <c:v>1469847.780314507</c:v>
                </c:pt>
                <c:pt idx="128">
                  <c:v>1469847.780314507</c:v>
                </c:pt>
                <c:pt idx="129">
                  <c:v>1469847.780314507</c:v>
                </c:pt>
                <c:pt idx="130">
                  <c:v>1469847.780314507</c:v>
                </c:pt>
                <c:pt idx="131">
                  <c:v>1469847.780314507</c:v>
                </c:pt>
                <c:pt idx="132">
                  <c:v>1469847.780314507</c:v>
                </c:pt>
                <c:pt idx="133">
                  <c:v>1469847.780314507</c:v>
                </c:pt>
                <c:pt idx="134">
                  <c:v>1469847.780314507</c:v>
                </c:pt>
                <c:pt idx="135">
                  <c:v>1469847.780314507</c:v>
                </c:pt>
                <c:pt idx="136">
                  <c:v>1469847.780314507</c:v>
                </c:pt>
                <c:pt idx="137">
                  <c:v>1469847.780314507</c:v>
                </c:pt>
                <c:pt idx="138">
                  <c:v>1469847.780314507</c:v>
                </c:pt>
                <c:pt idx="139">
                  <c:v>1469847.780314507</c:v>
                </c:pt>
                <c:pt idx="140">
                  <c:v>1469847.780314507</c:v>
                </c:pt>
                <c:pt idx="141">
                  <c:v>1469847.780314507</c:v>
                </c:pt>
                <c:pt idx="142">
                  <c:v>1469847.780314507</c:v>
                </c:pt>
                <c:pt idx="143">
                  <c:v>1469847.780314507</c:v>
                </c:pt>
                <c:pt idx="144">
                  <c:v>1469847.780314507</c:v>
                </c:pt>
                <c:pt idx="145">
                  <c:v>1469847.780314507</c:v>
                </c:pt>
                <c:pt idx="146">
                  <c:v>1469847.780314507</c:v>
                </c:pt>
                <c:pt idx="147">
                  <c:v>1469847.780314507</c:v>
                </c:pt>
                <c:pt idx="148">
                  <c:v>1469847.780314507</c:v>
                </c:pt>
                <c:pt idx="149">
                  <c:v>1469847.780314507</c:v>
                </c:pt>
                <c:pt idx="150">
                  <c:v>1469847.780314507</c:v>
                </c:pt>
                <c:pt idx="151">
                  <c:v>1469847.780314507</c:v>
                </c:pt>
                <c:pt idx="152">
                  <c:v>1469847.780314507</c:v>
                </c:pt>
                <c:pt idx="153">
                  <c:v>1469847.780314507</c:v>
                </c:pt>
                <c:pt idx="154">
                  <c:v>1469847.780314507</c:v>
                </c:pt>
                <c:pt idx="155">
                  <c:v>1469847.780314507</c:v>
                </c:pt>
                <c:pt idx="156">
                  <c:v>1469847.780314507</c:v>
                </c:pt>
                <c:pt idx="157">
                  <c:v>1469847.780314507</c:v>
                </c:pt>
                <c:pt idx="158">
                  <c:v>1299063.2070642037</c:v>
                </c:pt>
                <c:pt idx="159">
                  <c:v>1299063.2070642037</c:v>
                </c:pt>
                <c:pt idx="160">
                  <c:v>1299063.2070642037</c:v>
                </c:pt>
                <c:pt idx="161">
                  <c:v>1299063.2070642037</c:v>
                </c:pt>
                <c:pt idx="162">
                  <c:v>1299063.2070642037</c:v>
                </c:pt>
                <c:pt idx="163">
                  <c:v>1299063.2070642037</c:v>
                </c:pt>
                <c:pt idx="164">
                  <c:v>1299063.2070642037</c:v>
                </c:pt>
                <c:pt idx="165">
                  <c:v>1299063.2070642037</c:v>
                </c:pt>
                <c:pt idx="166">
                  <c:v>1299063.2070642037</c:v>
                </c:pt>
                <c:pt idx="167">
                  <c:v>1299063.2070642037</c:v>
                </c:pt>
                <c:pt idx="168">
                  <c:v>1299063.2070642037</c:v>
                </c:pt>
                <c:pt idx="169">
                  <c:v>1299063.2070642037</c:v>
                </c:pt>
                <c:pt idx="170">
                  <c:v>1299063.2070642037</c:v>
                </c:pt>
                <c:pt idx="171">
                  <c:v>1299063.2070642037</c:v>
                </c:pt>
                <c:pt idx="172">
                  <c:v>1299063.2070642037</c:v>
                </c:pt>
                <c:pt idx="173">
                  <c:v>1299063.2070642037</c:v>
                </c:pt>
                <c:pt idx="174">
                  <c:v>1299063.2070642037</c:v>
                </c:pt>
                <c:pt idx="175">
                  <c:v>1299063.2070642037</c:v>
                </c:pt>
                <c:pt idx="176">
                  <c:v>1299063.2070642037</c:v>
                </c:pt>
                <c:pt idx="177">
                  <c:v>1299063.2070642037</c:v>
                </c:pt>
                <c:pt idx="178">
                  <c:v>1299063.2070642037</c:v>
                </c:pt>
                <c:pt idx="179">
                  <c:v>1299063.2070642037</c:v>
                </c:pt>
                <c:pt idx="180">
                  <c:v>1299063.2070642037</c:v>
                </c:pt>
                <c:pt idx="181">
                  <c:v>1299063.2070642037</c:v>
                </c:pt>
                <c:pt idx="182">
                  <c:v>1299063.2070642037</c:v>
                </c:pt>
                <c:pt idx="183">
                  <c:v>1299063.2070642037</c:v>
                </c:pt>
                <c:pt idx="184">
                  <c:v>1299063.2070642037</c:v>
                </c:pt>
                <c:pt idx="185">
                  <c:v>1299063.2070642037</c:v>
                </c:pt>
                <c:pt idx="186">
                  <c:v>1299063.2070642037</c:v>
                </c:pt>
                <c:pt idx="187">
                  <c:v>1299063.2070642037</c:v>
                </c:pt>
                <c:pt idx="188">
                  <c:v>1299063.2070642037</c:v>
                </c:pt>
                <c:pt idx="189">
                  <c:v>1299063.2070642037</c:v>
                </c:pt>
                <c:pt idx="190">
                  <c:v>1299063.2070642037</c:v>
                </c:pt>
                <c:pt idx="191">
                  <c:v>1299063.2070642037</c:v>
                </c:pt>
                <c:pt idx="192">
                  <c:v>1299063.2070642037</c:v>
                </c:pt>
                <c:pt idx="193">
                  <c:v>1299063.2070642037</c:v>
                </c:pt>
                <c:pt idx="194">
                  <c:v>1299063.2070642037</c:v>
                </c:pt>
                <c:pt idx="195">
                  <c:v>1299063.2070642037</c:v>
                </c:pt>
                <c:pt idx="196">
                  <c:v>1299063.2070642037</c:v>
                </c:pt>
                <c:pt idx="197">
                  <c:v>1299063.2070642037</c:v>
                </c:pt>
                <c:pt idx="198">
                  <c:v>1299063.2070642037</c:v>
                </c:pt>
                <c:pt idx="199">
                  <c:v>1299063.2070642037</c:v>
                </c:pt>
                <c:pt idx="200">
                  <c:v>1299063.2070642037</c:v>
                </c:pt>
                <c:pt idx="201">
                  <c:v>1299063.2070642037</c:v>
                </c:pt>
                <c:pt idx="202">
                  <c:v>1299063.2070642037</c:v>
                </c:pt>
                <c:pt idx="203">
                  <c:v>1449009.1212732214</c:v>
                </c:pt>
                <c:pt idx="204">
                  <c:v>1449009.1212732214</c:v>
                </c:pt>
                <c:pt idx="205">
                  <c:v>1449009.1212732214</c:v>
                </c:pt>
                <c:pt idx="206">
                  <c:v>1449009.1212732214</c:v>
                </c:pt>
                <c:pt idx="207">
                  <c:v>1449009.1212732214</c:v>
                </c:pt>
                <c:pt idx="208">
                  <c:v>1449009.1212732214</c:v>
                </c:pt>
                <c:pt idx="209">
                  <c:v>1449009.1212732214</c:v>
                </c:pt>
                <c:pt idx="210">
                  <c:v>1449009.1212732214</c:v>
                </c:pt>
                <c:pt idx="211">
                  <c:v>1449009.1212732214</c:v>
                </c:pt>
                <c:pt idx="212">
                  <c:v>1449009.1212732214</c:v>
                </c:pt>
                <c:pt idx="213">
                  <c:v>1449009.1212732214</c:v>
                </c:pt>
                <c:pt idx="214">
                  <c:v>1449009.1212732214</c:v>
                </c:pt>
                <c:pt idx="215">
                  <c:v>1449009.1212732214</c:v>
                </c:pt>
                <c:pt idx="216">
                  <c:v>1449009.1212732214</c:v>
                </c:pt>
                <c:pt idx="217">
                  <c:v>1449009.1212732214</c:v>
                </c:pt>
                <c:pt idx="218">
                  <c:v>1449009.1212732214</c:v>
                </c:pt>
                <c:pt idx="219">
                  <c:v>1449009.1212732214</c:v>
                </c:pt>
                <c:pt idx="220">
                  <c:v>1449009.1212732214</c:v>
                </c:pt>
                <c:pt idx="221">
                  <c:v>1449009.1212732214</c:v>
                </c:pt>
                <c:pt idx="222">
                  <c:v>1449009.1212732214</c:v>
                </c:pt>
                <c:pt idx="223">
                  <c:v>1449009.1212732214</c:v>
                </c:pt>
                <c:pt idx="224">
                  <c:v>1449009.1212732214</c:v>
                </c:pt>
                <c:pt idx="225">
                  <c:v>1449009.1212732214</c:v>
                </c:pt>
                <c:pt idx="226">
                  <c:v>1449009.1212732214</c:v>
                </c:pt>
                <c:pt idx="227">
                  <c:v>1449009.1212732214</c:v>
                </c:pt>
                <c:pt idx="228">
                  <c:v>1449009.1212732214</c:v>
                </c:pt>
                <c:pt idx="229">
                  <c:v>1449009.1212732214</c:v>
                </c:pt>
                <c:pt idx="230">
                  <c:v>1449009.1212732214</c:v>
                </c:pt>
                <c:pt idx="231">
                  <c:v>1449009.1212732214</c:v>
                </c:pt>
                <c:pt idx="232">
                  <c:v>1449009.1212732214</c:v>
                </c:pt>
                <c:pt idx="233">
                  <c:v>1449009.1212732214</c:v>
                </c:pt>
                <c:pt idx="234">
                  <c:v>1449009.1212732214</c:v>
                </c:pt>
                <c:pt idx="235">
                  <c:v>1449009.1212732214</c:v>
                </c:pt>
                <c:pt idx="236">
                  <c:v>1449009.1212732214</c:v>
                </c:pt>
                <c:pt idx="237">
                  <c:v>1449009.1212732214</c:v>
                </c:pt>
                <c:pt idx="238">
                  <c:v>1449009.1212732214</c:v>
                </c:pt>
                <c:pt idx="239">
                  <c:v>1449009.1212732214</c:v>
                </c:pt>
                <c:pt idx="240">
                  <c:v>1449009.1212732214</c:v>
                </c:pt>
                <c:pt idx="241">
                  <c:v>1449009.1212732214</c:v>
                </c:pt>
                <c:pt idx="242">
                  <c:v>1449009.1212732214</c:v>
                </c:pt>
                <c:pt idx="243">
                  <c:v>1449009.1212732214</c:v>
                </c:pt>
                <c:pt idx="244">
                  <c:v>1449009.1212732214</c:v>
                </c:pt>
                <c:pt idx="245">
                  <c:v>1449009.1212732214</c:v>
                </c:pt>
                <c:pt idx="246">
                  <c:v>1449009.1212732214</c:v>
                </c:pt>
                <c:pt idx="247">
                  <c:v>1449009.1212732214</c:v>
                </c:pt>
                <c:pt idx="248">
                  <c:v>1589521.8750326005</c:v>
                </c:pt>
                <c:pt idx="249">
                  <c:v>1589521.8750326005</c:v>
                </c:pt>
                <c:pt idx="250">
                  <c:v>1589521.8750326005</c:v>
                </c:pt>
                <c:pt idx="251">
                  <c:v>1589521.8750326005</c:v>
                </c:pt>
                <c:pt idx="252">
                  <c:v>1589521.8750326005</c:v>
                </c:pt>
                <c:pt idx="253">
                  <c:v>1589521.8750326005</c:v>
                </c:pt>
                <c:pt idx="254">
                  <c:v>1589521.8750326005</c:v>
                </c:pt>
                <c:pt idx="255">
                  <c:v>1589521.8750326005</c:v>
                </c:pt>
                <c:pt idx="256">
                  <c:v>1589521.8750326005</c:v>
                </c:pt>
                <c:pt idx="257">
                  <c:v>1589521.8750326005</c:v>
                </c:pt>
                <c:pt idx="258">
                  <c:v>1589521.8750326005</c:v>
                </c:pt>
                <c:pt idx="259">
                  <c:v>1589521.8750326005</c:v>
                </c:pt>
                <c:pt idx="260">
                  <c:v>1589521.8750326005</c:v>
                </c:pt>
                <c:pt idx="261">
                  <c:v>1589521.8750326005</c:v>
                </c:pt>
                <c:pt idx="262">
                  <c:v>1589521.8750326005</c:v>
                </c:pt>
                <c:pt idx="263">
                  <c:v>1589521.8750326005</c:v>
                </c:pt>
                <c:pt idx="264">
                  <c:v>1589521.8750326005</c:v>
                </c:pt>
                <c:pt idx="265">
                  <c:v>1589521.8750326005</c:v>
                </c:pt>
                <c:pt idx="266">
                  <c:v>1589521.8750326005</c:v>
                </c:pt>
                <c:pt idx="267">
                  <c:v>1589521.8750326005</c:v>
                </c:pt>
                <c:pt idx="268">
                  <c:v>1589521.8750326005</c:v>
                </c:pt>
                <c:pt idx="269">
                  <c:v>1589521.8750326005</c:v>
                </c:pt>
                <c:pt idx="270">
                  <c:v>1589521.8750326005</c:v>
                </c:pt>
                <c:pt idx="271">
                  <c:v>1589521.8750326005</c:v>
                </c:pt>
                <c:pt idx="272">
                  <c:v>1589521.8750326005</c:v>
                </c:pt>
                <c:pt idx="273">
                  <c:v>1589521.8750326005</c:v>
                </c:pt>
                <c:pt idx="274">
                  <c:v>1589521.8750326005</c:v>
                </c:pt>
                <c:pt idx="275">
                  <c:v>1589521.8750326005</c:v>
                </c:pt>
                <c:pt idx="276">
                  <c:v>1589521.8750326005</c:v>
                </c:pt>
                <c:pt idx="277">
                  <c:v>1589521.8750326005</c:v>
                </c:pt>
                <c:pt idx="278">
                  <c:v>1589521.8750326005</c:v>
                </c:pt>
                <c:pt idx="279">
                  <c:v>1589521.8750326005</c:v>
                </c:pt>
                <c:pt idx="280">
                  <c:v>1589521.8750326005</c:v>
                </c:pt>
                <c:pt idx="281">
                  <c:v>1589521.8750326005</c:v>
                </c:pt>
                <c:pt idx="282">
                  <c:v>1589521.8750326005</c:v>
                </c:pt>
                <c:pt idx="283">
                  <c:v>1589521.8750326005</c:v>
                </c:pt>
                <c:pt idx="284">
                  <c:v>1589521.8750326005</c:v>
                </c:pt>
                <c:pt idx="285">
                  <c:v>1589521.8750326005</c:v>
                </c:pt>
                <c:pt idx="286">
                  <c:v>1589521.8750326005</c:v>
                </c:pt>
                <c:pt idx="287">
                  <c:v>1589521.8750326005</c:v>
                </c:pt>
                <c:pt idx="288">
                  <c:v>1589521.8750326005</c:v>
                </c:pt>
                <c:pt idx="289">
                  <c:v>1589521.8750326005</c:v>
                </c:pt>
                <c:pt idx="290">
                  <c:v>1589521.8750326005</c:v>
                </c:pt>
                <c:pt idx="291">
                  <c:v>1589521.8750326005</c:v>
                </c:pt>
                <c:pt idx="292">
                  <c:v>1589521.8750326005</c:v>
                </c:pt>
                <c:pt idx="293">
                  <c:v>1448282.4619822181</c:v>
                </c:pt>
                <c:pt idx="294">
                  <c:v>1448282.4619822181</c:v>
                </c:pt>
                <c:pt idx="295">
                  <c:v>1448282.4619822181</c:v>
                </c:pt>
                <c:pt idx="296">
                  <c:v>1448282.4619822181</c:v>
                </c:pt>
                <c:pt idx="297">
                  <c:v>1448282.4619822181</c:v>
                </c:pt>
                <c:pt idx="298">
                  <c:v>1448282.4619822181</c:v>
                </c:pt>
                <c:pt idx="299">
                  <c:v>1448282.4619822181</c:v>
                </c:pt>
                <c:pt idx="300">
                  <c:v>1448282.4619822181</c:v>
                </c:pt>
                <c:pt idx="301">
                  <c:v>1448282.4619822181</c:v>
                </c:pt>
                <c:pt idx="302">
                  <c:v>1448282.4619822181</c:v>
                </c:pt>
                <c:pt idx="303">
                  <c:v>1448282.4619822181</c:v>
                </c:pt>
                <c:pt idx="304">
                  <c:v>1448282.4619822181</c:v>
                </c:pt>
                <c:pt idx="305">
                  <c:v>1448282.4619822181</c:v>
                </c:pt>
                <c:pt idx="306">
                  <c:v>1448282.4619822181</c:v>
                </c:pt>
                <c:pt idx="307">
                  <c:v>1448282.4619822181</c:v>
                </c:pt>
                <c:pt idx="308">
                  <c:v>1448282.4619822181</c:v>
                </c:pt>
                <c:pt idx="309">
                  <c:v>1448282.4619822181</c:v>
                </c:pt>
                <c:pt idx="310">
                  <c:v>1448282.4619822181</c:v>
                </c:pt>
                <c:pt idx="311">
                  <c:v>1448282.4619822181</c:v>
                </c:pt>
                <c:pt idx="312">
                  <c:v>1448282.4619822181</c:v>
                </c:pt>
                <c:pt idx="313">
                  <c:v>1448282.4619822181</c:v>
                </c:pt>
                <c:pt idx="314">
                  <c:v>1448282.4619822181</c:v>
                </c:pt>
                <c:pt idx="315">
                  <c:v>1448282.4619822181</c:v>
                </c:pt>
                <c:pt idx="316">
                  <c:v>1448282.4619822181</c:v>
                </c:pt>
                <c:pt idx="317">
                  <c:v>1448282.4619822181</c:v>
                </c:pt>
                <c:pt idx="318">
                  <c:v>1448282.4619822181</c:v>
                </c:pt>
                <c:pt idx="319">
                  <c:v>1448282.4619822181</c:v>
                </c:pt>
                <c:pt idx="320">
                  <c:v>1448282.4619822181</c:v>
                </c:pt>
                <c:pt idx="321">
                  <c:v>1448282.4619822181</c:v>
                </c:pt>
                <c:pt idx="322">
                  <c:v>1448282.4619822181</c:v>
                </c:pt>
                <c:pt idx="323">
                  <c:v>1448282.4619822181</c:v>
                </c:pt>
                <c:pt idx="324">
                  <c:v>1448282.4619822181</c:v>
                </c:pt>
                <c:pt idx="325">
                  <c:v>1448282.4619822181</c:v>
                </c:pt>
                <c:pt idx="326">
                  <c:v>1448282.4619822181</c:v>
                </c:pt>
                <c:pt idx="327">
                  <c:v>1448282.4619822181</c:v>
                </c:pt>
                <c:pt idx="328">
                  <c:v>1448282.4619822181</c:v>
                </c:pt>
                <c:pt idx="329">
                  <c:v>1448282.4619822181</c:v>
                </c:pt>
                <c:pt idx="330">
                  <c:v>1448282.4619822181</c:v>
                </c:pt>
                <c:pt idx="331">
                  <c:v>1448282.4619822181</c:v>
                </c:pt>
                <c:pt idx="332">
                  <c:v>1448282.4619822181</c:v>
                </c:pt>
                <c:pt idx="333">
                  <c:v>1448282.4619822181</c:v>
                </c:pt>
                <c:pt idx="334">
                  <c:v>1448282.4619822181</c:v>
                </c:pt>
                <c:pt idx="335">
                  <c:v>1448282.4619822181</c:v>
                </c:pt>
                <c:pt idx="336">
                  <c:v>1448282.4619822181</c:v>
                </c:pt>
                <c:pt idx="337">
                  <c:v>1448282.4619822181</c:v>
                </c:pt>
                <c:pt idx="338">
                  <c:v>1306219.2130249273</c:v>
                </c:pt>
                <c:pt idx="339">
                  <c:v>1306219.2130249273</c:v>
                </c:pt>
                <c:pt idx="340">
                  <c:v>1306219.2130249273</c:v>
                </c:pt>
                <c:pt idx="341">
                  <c:v>1306219.2130249273</c:v>
                </c:pt>
                <c:pt idx="342">
                  <c:v>1306219.2130249273</c:v>
                </c:pt>
                <c:pt idx="343">
                  <c:v>1306219.2130249273</c:v>
                </c:pt>
                <c:pt idx="344">
                  <c:v>1306219.2130249273</c:v>
                </c:pt>
                <c:pt idx="345">
                  <c:v>1306219.2130249273</c:v>
                </c:pt>
                <c:pt idx="346">
                  <c:v>1306219.2130249273</c:v>
                </c:pt>
                <c:pt idx="347">
                  <c:v>1306219.2130249273</c:v>
                </c:pt>
                <c:pt idx="348">
                  <c:v>1306219.2130249273</c:v>
                </c:pt>
                <c:pt idx="349">
                  <c:v>1306219.2130249273</c:v>
                </c:pt>
                <c:pt idx="350">
                  <c:v>1306219.2130249273</c:v>
                </c:pt>
                <c:pt idx="351">
                  <c:v>1306219.2130249273</c:v>
                </c:pt>
                <c:pt idx="352">
                  <c:v>1306219.2130249273</c:v>
                </c:pt>
                <c:pt idx="353">
                  <c:v>1306219.2130249273</c:v>
                </c:pt>
                <c:pt idx="354">
                  <c:v>1306219.2130249273</c:v>
                </c:pt>
                <c:pt idx="355">
                  <c:v>1306219.2130249273</c:v>
                </c:pt>
                <c:pt idx="356">
                  <c:v>1306219.2130249273</c:v>
                </c:pt>
                <c:pt idx="357">
                  <c:v>1306219.2130249273</c:v>
                </c:pt>
                <c:pt idx="358">
                  <c:v>1306219.2130249273</c:v>
                </c:pt>
                <c:pt idx="359">
                  <c:v>1306219.2130249273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57-4319-86C9-B90B9FDD5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56784"/>
        <c:axId val="5432521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B57-4319-86C9-B90B9FDD55E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B57-4319-86C9-B90B9FDD55E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1306219.2130249273</c:v>
                      </c:pt>
                      <c:pt idx="1">
                        <c:v>1306219.2130249273</c:v>
                      </c:pt>
                      <c:pt idx="2">
                        <c:v>1306219.2130249273</c:v>
                      </c:pt>
                      <c:pt idx="3">
                        <c:v>1306219.2130249273</c:v>
                      </c:pt>
                      <c:pt idx="4">
                        <c:v>1306219.2130249273</c:v>
                      </c:pt>
                      <c:pt idx="5">
                        <c:v>1306219.2130249273</c:v>
                      </c:pt>
                      <c:pt idx="6">
                        <c:v>1306219.2130249273</c:v>
                      </c:pt>
                      <c:pt idx="7">
                        <c:v>1306219.2130249273</c:v>
                      </c:pt>
                      <c:pt idx="8">
                        <c:v>1306219.2130249273</c:v>
                      </c:pt>
                      <c:pt idx="9">
                        <c:v>1306219.2130249273</c:v>
                      </c:pt>
                      <c:pt idx="10">
                        <c:v>1306219.2130249273</c:v>
                      </c:pt>
                      <c:pt idx="11">
                        <c:v>1306219.2130249273</c:v>
                      </c:pt>
                      <c:pt idx="12">
                        <c:v>1306219.2130249273</c:v>
                      </c:pt>
                      <c:pt idx="13">
                        <c:v>1306219.2130249273</c:v>
                      </c:pt>
                      <c:pt idx="14">
                        <c:v>1306219.2130249273</c:v>
                      </c:pt>
                      <c:pt idx="15">
                        <c:v>1306219.2130249273</c:v>
                      </c:pt>
                      <c:pt idx="16">
                        <c:v>1306219.2130249273</c:v>
                      </c:pt>
                      <c:pt idx="17">
                        <c:v>1306219.2130249273</c:v>
                      </c:pt>
                      <c:pt idx="18">
                        <c:v>1306219.2130249273</c:v>
                      </c:pt>
                      <c:pt idx="19">
                        <c:v>1306219.2130249273</c:v>
                      </c:pt>
                      <c:pt idx="20">
                        <c:v>1306219.2130249273</c:v>
                      </c:pt>
                      <c:pt idx="21">
                        <c:v>1306219.2130249273</c:v>
                      </c:pt>
                      <c:pt idx="22">
                        <c:v>1306219.2130249273</c:v>
                      </c:pt>
                      <c:pt idx="23">
                        <c:v>1467466.1626493272</c:v>
                      </c:pt>
                      <c:pt idx="24">
                        <c:v>1467466.1626493272</c:v>
                      </c:pt>
                      <c:pt idx="25">
                        <c:v>1467466.1626493272</c:v>
                      </c:pt>
                      <c:pt idx="26">
                        <c:v>1467466.1626493272</c:v>
                      </c:pt>
                      <c:pt idx="27">
                        <c:v>1467466.1626493272</c:v>
                      </c:pt>
                      <c:pt idx="28">
                        <c:v>1467466.1626493272</c:v>
                      </c:pt>
                      <c:pt idx="29">
                        <c:v>1467466.1626493272</c:v>
                      </c:pt>
                      <c:pt idx="30">
                        <c:v>1467466.1626493272</c:v>
                      </c:pt>
                      <c:pt idx="31">
                        <c:v>1467466.1626493272</c:v>
                      </c:pt>
                      <c:pt idx="32">
                        <c:v>1467466.1626493272</c:v>
                      </c:pt>
                      <c:pt idx="33">
                        <c:v>1467466.1626493272</c:v>
                      </c:pt>
                      <c:pt idx="34">
                        <c:v>1467466.1626493272</c:v>
                      </c:pt>
                      <c:pt idx="35">
                        <c:v>1467466.1626493272</c:v>
                      </c:pt>
                      <c:pt idx="36">
                        <c:v>1467466.1626493272</c:v>
                      </c:pt>
                      <c:pt idx="37">
                        <c:v>1467466.1626493272</c:v>
                      </c:pt>
                      <c:pt idx="38">
                        <c:v>1467466.1626493272</c:v>
                      </c:pt>
                      <c:pt idx="39">
                        <c:v>1467466.1626493272</c:v>
                      </c:pt>
                      <c:pt idx="40">
                        <c:v>1467466.1626493272</c:v>
                      </c:pt>
                      <c:pt idx="41">
                        <c:v>1467466.1626493272</c:v>
                      </c:pt>
                      <c:pt idx="42">
                        <c:v>1467466.1626493272</c:v>
                      </c:pt>
                      <c:pt idx="43">
                        <c:v>1467466.1626493272</c:v>
                      </c:pt>
                      <c:pt idx="44">
                        <c:v>1467466.1626493272</c:v>
                      </c:pt>
                      <c:pt idx="45">
                        <c:v>1467466.1626493272</c:v>
                      </c:pt>
                      <c:pt idx="46">
                        <c:v>1467466.1626493272</c:v>
                      </c:pt>
                      <c:pt idx="47">
                        <c:v>1467466.1626493272</c:v>
                      </c:pt>
                      <c:pt idx="48">
                        <c:v>1467466.1626493272</c:v>
                      </c:pt>
                      <c:pt idx="49">
                        <c:v>1467466.1626493272</c:v>
                      </c:pt>
                      <c:pt idx="50">
                        <c:v>1467466.1626493272</c:v>
                      </c:pt>
                      <c:pt idx="51">
                        <c:v>1467466.1626493272</c:v>
                      </c:pt>
                      <c:pt idx="52">
                        <c:v>1467466.1626493272</c:v>
                      </c:pt>
                      <c:pt idx="53">
                        <c:v>1467466.1626493272</c:v>
                      </c:pt>
                      <c:pt idx="54">
                        <c:v>1467466.1626493272</c:v>
                      </c:pt>
                      <c:pt idx="55">
                        <c:v>1467466.1626493272</c:v>
                      </c:pt>
                      <c:pt idx="56">
                        <c:v>1467466.1626493272</c:v>
                      </c:pt>
                      <c:pt idx="57">
                        <c:v>1467466.1626493272</c:v>
                      </c:pt>
                      <c:pt idx="58">
                        <c:v>1467466.1626493272</c:v>
                      </c:pt>
                      <c:pt idx="59">
                        <c:v>1467466.1626493272</c:v>
                      </c:pt>
                      <c:pt idx="60">
                        <c:v>1467466.1626493272</c:v>
                      </c:pt>
                      <c:pt idx="61">
                        <c:v>1467466.1626493272</c:v>
                      </c:pt>
                      <c:pt idx="62">
                        <c:v>1467466.1626493272</c:v>
                      </c:pt>
                      <c:pt idx="63">
                        <c:v>1467466.1626493272</c:v>
                      </c:pt>
                      <c:pt idx="64">
                        <c:v>1467466.1626493272</c:v>
                      </c:pt>
                      <c:pt idx="65">
                        <c:v>1467466.1626493272</c:v>
                      </c:pt>
                      <c:pt idx="66">
                        <c:v>1467466.1626493272</c:v>
                      </c:pt>
                      <c:pt idx="67">
                        <c:v>1467466.1626493272</c:v>
                      </c:pt>
                      <c:pt idx="68">
                        <c:v>1591285.7730883497</c:v>
                      </c:pt>
                      <c:pt idx="69">
                        <c:v>1591285.7730883497</c:v>
                      </c:pt>
                      <c:pt idx="70">
                        <c:v>1591285.7730883497</c:v>
                      </c:pt>
                      <c:pt idx="71">
                        <c:v>1591285.7730883497</c:v>
                      </c:pt>
                      <c:pt idx="72">
                        <c:v>1591285.7730883497</c:v>
                      </c:pt>
                      <c:pt idx="73">
                        <c:v>1591285.7730883497</c:v>
                      </c:pt>
                      <c:pt idx="74">
                        <c:v>1591285.7730883497</c:v>
                      </c:pt>
                      <c:pt idx="75">
                        <c:v>1591285.7730883497</c:v>
                      </c:pt>
                      <c:pt idx="76">
                        <c:v>1591285.7730883497</c:v>
                      </c:pt>
                      <c:pt idx="77">
                        <c:v>1591285.7730883497</c:v>
                      </c:pt>
                      <c:pt idx="78">
                        <c:v>1591285.7730883497</c:v>
                      </c:pt>
                      <c:pt idx="79">
                        <c:v>1591285.7730883497</c:v>
                      </c:pt>
                      <c:pt idx="80">
                        <c:v>1591285.7730883497</c:v>
                      </c:pt>
                      <c:pt idx="81">
                        <c:v>1591285.7730883497</c:v>
                      </c:pt>
                      <c:pt idx="82">
                        <c:v>1591285.7730883497</c:v>
                      </c:pt>
                      <c:pt idx="83">
                        <c:v>1591285.7730883497</c:v>
                      </c:pt>
                      <c:pt idx="84">
                        <c:v>1591285.7730883497</c:v>
                      </c:pt>
                      <c:pt idx="85">
                        <c:v>1591285.7730883497</c:v>
                      </c:pt>
                      <c:pt idx="86">
                        <c:v>1591285.7730883497</c:v>
                      </c:pt>
                      <c:pt idx="87">
                        <c:v>1591285.7730883497</c:v>
                      </c:pt>
                      <c:pt idx="88">
                        <c:v>1591285.7730883497</c:v>
                      </c:pt>
                      <c:pt idx="89">
                        <c:v>1591285.7730883497</c:v>
                      </c:pt>
                      <c:pt idx="90">
                        <c:v>1591285.7730883497</c:v>
                      </c:pt>
                      <c:pt idx="91">
                        <c:v>1591285.7730883497</c:v>
                      </c:pt>
                      <c:pt idx="92">
                        <c:v>1591285.7730883497</c:v>
                      </c:pt>
                      <c:pt idx="93">
                        <c:v>1591285.7730883497</c:v>
                      </c:pt>
                      <c:pt idx="94">
                        <c:v>1591285.7730883497</c:v>
                      </c:pt>
                      <c:pt idx="95">
                        <c:v>1591285.7730883497</c:v>
                      </c:pt>
                      <c:pt idx="96">
                        <c:v>1591285.7730883497</c:v>
                      </c:pt>
                      <c:pt idx="97">
                        <c:v>1591285.7730883497</c:v>
                      </c:pt>
                      <c:pt idx="98">
                        <c:v>1591285.7730883497</c:v>
                      </c:pt>
                      <c:pt idx="99">
                        <c:v>1591285.7730883497</c:v>
                      </c:pt>
                      <c:pt idx="100">
                        <c:v>1591285.7730883497</c:v>
                      </c:pt>
                      <c:pt idx="101">
                        <c:v>1591285.7730883497</c:v>
                      </c:pt>
                      <c:pt idx="102">
                        <c:v>1591285.7730883497</c:v>
                      </c:pt>
                      <c:pt idx="103">
                        <c:v>1591285.7730883497</c:v>
                      </c:pt>
                      <c:pt idx="104">
                        <c:v>1591285.7730883497</c:v>
                      </c:pt>
                      <c:pt idx="105">
                        <c:v>1591285.7730883497</c:v>
                      </c:pt>
                      <c:pt idx="106">
                        <c:v>1591285.7730883497</c:v>
                      </c:pt>
                      <c:pt idx="107">
                        <c:v>1591285.7730883497</c:v>
                      </c:pt>
                      <c:pt idx="108">
                        <c:v>1591285.7730883497</c:v>
                      </c:pt>
                      <c:pt idx="109">
                        <c:v>1591285.7730883497</c:v>
                      </c:pt>
                      <c:pt idx="110">
                        <c:v>1591285.7730883497</c:v>
                      </c:pt>
                      <c:pt idx="111">
                        <c:v>1591285.7730883497</c:v>
                      </c:pt>
                      <c:pt idx="112">
                        <c:v>1591285.7730883497</c:v>
                      </c:pt>
                      <c:pt idx="113">
                        <c:v>1469847.780314507</c:v>
                      </c:pt>
                      <c:pt idx="114">
                        <c:v>1469847.780314507</c:v>
                      </c:pt>
                      <c:pt idx="115">
                        <c:v>1469847.780314507</c:v>
                      </c:pt>
                      <c:pt idx="116">
                        <c:v>1469847.780314507</c:v>
                      </c:pt>
                      <c:pt idx="117">
                        <c:v>1469847.780314507</c:v>
                      </c:pt>
                      <c:pt idx="118">
                        <c:v>1469847.780314507</c:v>
                      </c:pt>
                      <c:pt idx="119">
                        <c:v>1469847.780314507</c:v>
                      </c:pt>
                      <c:pt idx="120">
                        <c:v>1469847.780314507</c:v>
                      </c:pt>
                      <c:pt idx="121">
                        <c:v>1469847.780314507</c:v>
                      </c:pt>
                      <c:pt idx="122">
                        <c:v>1469847.780314507</c:v>
                      </c:pt>
                      <c:pt idx="123">
                        <c:v>1469847.780314507</c:v>
                      </c:pt>
                      <c:pt idx="124">
                        <c:v>1469847.780314507</c:v>
                      </c:pt>
                      <c:pt idx="125">
                        <c:v>1469847.780314507</c:v>
                      </c:pt>
                      <c:pt idx="126">
                        <c:v>1469847.780314507</c:v>
                      </c:pt>
                      <c:pt idx="127">
                        <c:v>1469847.780314507</c:v>
                      </c:pt>
                      <c:pt idx="128">
                        <c:v>1469847.780314507</c:v>
                      </c:pt>
                      <c:pt idx="129">
                        <c:v>1469847.780314507</c:v>
                      </c:pt>
                      <c:pt idx="130">
                        <c:v>1469847.780314507</c:v>
                      </c:pt>
                      <c:pt idx="131">
                        <c:v>1469847.780314507</c:v>
                      </c:pt>
                      <c:pt idx="132">
                        <c:v>1469847.780314507</c:v>
                      </c:pt>
                      <c:pt idx="133">
                        <c:v>1469847.780314507</c:v>
                      </c:pt>
                      <c:pt idx="134">
                        <c:v>1469847.780314507</c:v>
                      </c:pt>
                      <c:pt idx="135">
                        <c:v>1469847.780314507</c:v>
                      </c:pt>
                      <c:pt idx="136">
                        <c:v>1469847.780314507</c:v>
                      </c:pt>
                      <c:pt idx="137">
                        <c:v>1469847.780314507</c:v>
                      </c:pt>
                      <c:pt idx="138">
                        <c:v>1469847.780314507</c:v>
                      </c:pt>
                      <c:pt idx="139">
                        <c:v>1469847.780314507</c:v>
                      </c:pt>
                      <c:pt idx="140">
                        <c:v>1469847.780314507</c:v>
                      </c:pt>
                      <c:pt idx="141">
                        <c:v>1469847.780314507</c:v>
                      </c:pt>
                      <c:pt idx="142">
                        <c:v>1469847.780314507</c:v>
                      </c:pt>
                      <c:pt idx="143">
                        <c:v>1469847.780314507</c:v>
                      </c:pt>
                      <c:pt idx="144">
                        <c:v>1469847.780314507</c:v>
                      </c:pt>
                      <c:pt idx="145">
                        <c:v>1469847.780314507</c:v>
                      </c:pt>
                      <c:pt idx="146">
                        <c:v>1469847.780314507</c:v>
                      </c:pt>
                      <c:pt idx="147">
                        <c:v>1469847.780314507</c:v>
                      </c:pt>
                      <c:pt idx="148">
                        <c:v>1469847.780314507</c:v>
                      </c:pt>
                      <c:pt idx="149">
                        <c:v>1469847.780314507</c:v>
                      </c:pt>
                      <c:pt idx="150">
                        <c:v>1469847.780314507</c:v>
                      </c:pt>
                      <c:pt idx="151">
                        <c:v>1469847.780314507</c:v>
                      </c:pt>
                      <c:pt idx="152">
                        <c:v>1469847.780314507</c:v>
                      </c:pt>
                      <c:pt idx="153">
                        <c:v>1469847.780314507</c:v>
                      </c:pt>
                      <c:pt idx="154">
                        <c:v>1469847.780314507</c:v>
                      </c:pt>
                      <c:pt idx="155">
                        <c:v>1469847.780314507</c:v>
                      </c:pt>
                      <c:pt idx="156">
                        <c:v>1469847.780314507</c:v>
                      </c:pt>
                      <c:pt idx="157">
                        <c:v>1469847.780314507</c:v>
                      </c:pt>
                      <c:pt idx="158">
                        <c:v>1299063.2070642037</c:v>
                      </c:pt>
                      <c:pt idx="159">
                        <c:v>1299063.2070642037</c:v>
                      </c:pt>
                      <c:pt idx="160">
                        <c:v>1299063.2070642037</c:v>
                      </c:pt>
                      <c:pt idx="161">
                        <c:v>1299063.2070642037</c:v>
                      </c:pt>
                      <c:pt idx="162">
                        <c:v>1299063.2070642037</c:v>
                      </c:pt>
                      <c:pt idx="163">
                        <c:v>1299063.2070642037</c:v>
                      </c:pt>
                      <c:pt idx="164">
                        <c:v>1299063.2070642037</c:v>
                      </c:pt>
                      <c:pt idx="165">
                        <c:v>1299063.2070642037</c:v>
                      </c:pt>
                      <c:pt idx="166">
                        <c:v>1299063.2070642037</c:v>
                      </c:pt>
                      <c:pt idx="167">
                        <c:v>1299063.2070642037</c:v>
                      </c:pt>
                      <c:pt idx="168">
                        <c:v>1299063.2070642037</c:v>
                      </c:pt>
                      <c:pt idx="169">
                        <c:v>1299063.2070642037</c:v>
                      </c:pt>
                      <c:pt idx="170">
                        <c:v>1299063.2070642037</c:v>
                      </c:pt>
                      <c:pt idx="171">
                        <c:v>1299063.2070642037</c:v>
                      </c:pt>
                      <c:pt idx="172">
                        <c:v>1299063.2070642037</c:v>
                      </c:pt>
                      <c:pt idx="173">
                        <c:v>1299063.2070642037</c:v>
                      </c:pt>
                      <c:pt idx="174">
                        <c:v>1299063.2070642037</c:v>
                      </c:pt>
                      <c:pt idx="175">
                        <c:v>1299063.2070642037</c:v>
                      </c:pt>
                      <c:pt idx="176">
                        <c:v>1299063.2070642037</c:v>
                      </c:pt>
                      <c:pt idx="177">
                        <c:v>1299063.2070642037</c:v>
                      </c:pt>
                      <c:pt idx="178">
                        <c:v>1299063.2070642037</c:v>
                      </c:pt>
                      <c:pt idx="179">
                        <c:v>1299063.2070642037</c:v>
                      </c:pt>
                      <c:pt idx="180">
                        <c:v>1299063.2070642037</c:v>
                      </c:pt>
                      <c:pt idx="181">
                        <c:v>1299063.2070642037</c:v>
                      </c:pt>
                      <c:pt idx="182">
                        <c:v>1299063.2070642037</c:v>
                      </c:pt>
                      <c:pt idx="183">
                        <c:v>1299063.2070642037</c:v>
                      </c:pt>
                      <c:pt idx="184">
                        <c:v>1299063.2070642037</c:v>
                      </c:pt>
                      <c:pt idx="185">
                        <c:v>1299063.2070642037</c:v>
                      </c:pt>
                      <c:pt idx="186">
                        <c:v>1299063.2070642037</c:v>
                      </c:pt>
                      <c:pt idx="187">
                        <c:v>1299063.2070642037</c:v>
                      </c:pt>
                      <c:pt idx="188">
                        <c:v>1299063.2070642037</c:v>
                      </c:pt>
                      <c:pt idx="189">
                        <c:v>1299063.2070642037</c:v>
                      </c:pt>
                      <c:pt idx="190">
                        <c:v>1299063.2070642037</c:v>
                      </c:pt>
                      <c:pt idx="191">
                        <c:v>1299063.2070642037</c:v>
                      </c:pt>
                      <c:pt idx="192">
                        <c:v>1299063.2070642037</c:v>
                      </c:pt>
                      <c:pt idx="193">
                        <c:v>1299063.2070642037</c:v>
                      </c:pt>
                      <c:pt idx="194">
                        <c:v>1299063.2070642037</c:v>
                      </c:pt>
                      <c:pt idx="195">
                        <c:v>1299063.2070642037</c:v>
                      </c:pt>
                      <c:pt idx="196">
                        <c:v>1299063.2070642037</c:v>
                      </c:pt>
                      <c:pt idx="197">
                        <c:v>1299063.2070642037</c:v>
                      </c:pt>
                      <c:pt idx="198">
                        <c:v>1299063.2070642037</c:v>
                      </c:pt>
                      <c:pt idx="199">
                        <c:v>1299063.2070642037</c:v>
                      </c:pt>
                      <c:pt idx="200">
                        <c:v>1299063.2070642037</c:v>
                      </c:pt>
                      <c:pt idx="201">
                        <c:v>1299063.2070642037</c:v>
                      </c:pt>
                      <c:pt idx="202">
                        <c:v>1299063.2070642037</c:v>
                      </c:pt>
                      <c:pt idx="203">
                        <c:v>1449009.1212732214</c:v>
                      </c:pt>
                      <c:pt idx="204">
                        <c:v>1449009.1212732214</c:v>
                      </c:pt>
                      <c:pt idx="205">
                        <c:v>1449009.1212732214</c:v>
                      </c:pt>
                      <c:pt idx="206">
                        <c:v>1449009.1212732214</c:v>
                      </c:pt>
                      <c:pt idx="207">
                        <c:v>1449009.1212732214</c:v>
                      </c:pt>
                      <c:pt idx="208">
                        <c:v>1449009.1212732214</c:v>
                      </c:pt>
                      <c:pt idx="209">
                        <c:v>1449009.1212732214</c:v>
                      </c:pt>
                      <c:pt idx="210">
                        <c:v>1449009.1212732214</c:v>
                      </c:pt>
                      <c:pt idx="211">
                        <c:v>1449009.1212732214</c:v>
                      </c:pt>
                      <c:pt idx="212">
                        <c:v>1449009.1212732214</c:v>
                      </c:pt>
                      <c:pt idx="213">
                        <c:v>1449009.1212732214</c:v>
                      </c:pt>
                      <c:pt idx="214">
                        <c:v>1449009.1212732214</c:v>
                      </c:pt>
                      <c:pt idx="215">
                        <c:v>1449009.1212732214</c:v>
                      </c:pt>
                      <c:pt idx="216">
                        <c:v>1449009.1212732214</c:v>
                      </c:pt>
                      <c:pt idx="217">
                        <c:v>1449009.1212732214</c:v>
                      </c:pt>
                      <c:pt idx="218">
                        <c:v>1449009.1212732214</c:v>
                      </c:pt>
                      <c:pt idx="219">
                        <c:v>1449009.1212732214</c:v>
                      </c:pt>
                      <c:pt idx="220">
                        <c:v>1449009.1212732214</c:v>
                      </c:pt>
                      <c:pt idx="221">
                        <c:v>1449009.1212732214</c:v>
                      </c:pt>
                      <c:pt idx="222">
                        <c:v>1449009.1212732214</c:v>
                      </c:pt>
                      <c:pt idx="223">
                        <c:v>1449009.1212732214</c:v>
                      </c:pt>
                      <c:pt idx="224">
                        <c:v>1449009.1212732214</c:v>
                      </c:pt>
                      <c:pt idx="225">
                        <c:v>1449009.1212732214</c:v>
                      </c:pt>
                      <c:pt idx="226">
                        <c:v>1449009.1212732214</c:v>
                      </c:pt>
                      <c:pt idx="227">
                        <c:v>1449009.1212732214</c:v>
                      </c:pt>
                      <c:pt idx="228">
                        <c:v>1449009.1212732214</c:v>
                      </c:pt>
                      <c:pt idx="229">
                        <c:v>1449009.1212732214</c:v>
                      </c:pt>
                      <c:pt idx="230">
                        <c:v>1449009.1212732214</c:v>
                      </c:pt>
                      <c:pt idx="231">
                        <c:v>1449009.1212732214</c:v>
                      </c:pt>
                      <c:pt idx="232">
                        <c:v>1449009.1212732214</c:v>
                      </c:pt>
                      <c:pt idx="233">
                        <c:v>1449009.1212732214</c:v>
                      </c:pt>
                      <c:pt idx="234">
                        <c:v>1449009.1212732214</c:v>
                      </c:pt>
                      <c:pt idx="235">
                        <c:v>1449009.1212732214</c:v>
                      </c:pt>
                      <c:pt idx="236">
                        <c:v>1449009.1212732214</c:v>
                      </c:pt>
                      <c:pt idx="237">
                        <c:v>1449009.1212732214</c:v>
                      </c:pt>
                      <c:pt idx="238">
                        <c:v>1449009.1212732214</c:v>
                      </c:pt>
                      <c:pt idx="239">
                        <c:v>1449009.1212732214</c:v>
                      </c:pt>
                      <c:pt idx="240">
                        <c:v>1449009.1212732214</c:v>
                      </c:pt>
                      <c:pt idx="241">
                        <c:v>1449009.1212732214</c:v>
                      </c:pt>
                      <c:pt idx="242">
                        <c:v>1449009.1212732214</c:v>
                      </c:pt>
                      <c:pt idx="243">
                        <c:v>1449009.1212732214</c:v>
                      </c:pt>
                      <c:pt idx="244">
                        <c:v>1449009.1212732214</c:v>
                      </c:pt>
                      <c:pt idx="245">
                        <c:v>1449009.1212732214</c:v>
                      </c:pt>
                      <c:pt idx="246">
                        <c:v>1449009.1212732214</c:v>
                      </c:pt>
                      <c:pt idx="247">
                        <c:v>1449009.1212732214</c:v>
                      </c:pt>
                      <c:pt idx="248">
                        <c:v>1589521.8750326005</c:v>
                      </c:pt>
                      <c:pt idx="249">
                        <c:v>1589521.8750326005</c:v>
                      </c:pt>
                      <c:pt idx="250">
                        <c:v>1589521.8750326005</c:v>
                      </c:pt>
                      <c:pt idx="251">
                        <c:v>1589521.8750326005</c:v>
                      </c:pt>
                      <c:pt idx="252">
                        <c:v>1589521.8750326005</c:v>
                      </c:pt>
                      <c:pt idx="253">
                        <c:v>1589521.8750326005</c:v>
                      </c:pt>
                      <c:pt idx="254">
                        <c:v>1589521.8750326005</c:v>
                      </c:pt>
                      <c:pt idx="255">
                        <c:v>1589521.8750326005</c:v>
                      </c:pt>
                      <c:pt idx="256">
                        <c:v>1589521.8750326005</c:v>
                      </c:pt>
                      <c:pt idx="257">
                        <c:v>1589521.8750326005</c:v>
                      </c:pt>
                      <c:pt idx="258">
                        <c:v>1589521.8750326005</c:v>
                      </c:pt>
                      <c:pt idx="259">
                        <c:v>1589521.8750326005</c:v>
                      </c:pt>
                      <c:pt idx="260">
                        <c:v>1589521.8750326005</c:v>
                      </c:pt>
                      <c:pt idx="261">
                        <c:v>1589521.8750326005</c:v>
                      </c:pt>
                      <c:pt idx="262">
                        <c:v>1589521.8750326005</c:v>
                      </c:pt>
                      <c:pt idx="263">
                        <c:v>1589521.8750326005</c:v>
                      </c:pt>
                      <c:pt idx="264">
                        <c:v>1589521.8750326005</c:v>
                      </c:pt>
                      <c:pt idx="265">
                        <c:v>1589521.8750326005</c:v>
                      </c:pt>
                      <c:pt idx="266">
                        <c:v>1589521.8750326005</c:v>
                      </c:pt>
                      <c:pt idx="267">
                        <c:v>1589521.8750326005</c:v>
                      </c:pt>
                      <c:pt idx="268">
                        <c:v>1589521.8750326005</c:v>
                      </c:pt>
                      <c:pt idx="269">
                        <c:v>1589521.8750326005</c:v>
                      </c:pt>
                      <c:pt idx="270">
                        <c:v>1589521.8750326005</c:v>
                      </c:pt>
                      <c:pt idx="271">
                        <c:v>1589521.8750326005</c:v>
                      </c:pt>
                      <c:pt idx="272">
                        <c:v>1589521.8750326005</c:v>
                      </c:pt>
                      <c:pt idx="273">
                        <c:v>1589521.8750326005</c:v>
                      </c:pt>
                      <c:pt idx="274">
                        <c:v>1589521.8750326005</c:v>
                      </c:pt>
                      <c:pt idx="275">
                        <c:v>1589521.8750326005</c:v>
                      </c:pt>
                      <c:pt idx="276">
                        <c:v>1589521.8750326005</c:v>
                      </c:pt>
                      <c:pt idx="277">
                        <c:v>1589521.8750326005</c:v>
                      </c:pt>
                      <c:pt idx="278">
                        <c:v>1589521.8750326005</c:v>
                      </c:pt>
                      <c:pt idx="279">
                        <c:v>1589521.8750326005</c:v>
                      </c:pt>
                      <c:pt idx="280">
                        <c:v>1589521.8750326005</c:v>
                      </c:pt>
                      <c:pt idx="281">
                        <c:v>1589521.8750326005</c:v>
                      </c:pt>
                      <c:pt idx="282">
                        <c:v>1589521.8750326005</c:v>
                      </c:pt>
                      <c:pt idx="283">
                        <c:v>1589521.8750326005</c:v>
                      </c:pt>
                      <c:pt idx="284">
                        <c:v>1589521.8750326005</c:v>
                      </c:pt>
                      <c:pt idx="285">
                        <c:v>1589521.8750326005</c:v>
                      </c:pt>
                      <c:pt idx="286">
                        <c:v>1589521.8750326005</c:v>
                      </c:pt>
                      <c:pt idx="287">
                        <c:v>1589521.8750326005</c:v>
                      </c:pt>
                      <c:pt idx="288">
                        <c:v>1589521.8750326005</c:v>
                      </c:pt>
                      <c:pt idx="289">
                        <c:v>1589521.8750326005</c:v>
                      </c:pt>
                      <c:pt idx="290">
                        <c:v>1589521.8750326005</c:v>
                      </c:pt>
                      <c:pt idx="291">
                        <c:v>1589521.8750326005</c:v>
                      </c:pt>
                      <c:pt idx="292">
                        <c:v>1589521.8750326005</c:v>
                      </c:pt>
                      <c:pt idx="293">
                        <c:v>1448282.4619822181</c:v>
                      </c:pt>
                      <c:pt idx="294">
                        <c:v>1448282.4619822181</c:v>
                      </c:pt>
                      <c:pt idx="295">
                        <c:v>1448282.4619822181</c:v>
                      </c:pt>
                      <c:pt idx="296">
                        <c:v>1448282.4619822181</c:v>
                      </c:pt>
                      <c:pt idx="297">
                        <c:v>1448282.4619822181</c:v>
                      </c:pt>
                      <c:pt idx="298">
                        <c:v>1448282.4619822181</c:v>
                      </c:pt>
                      <c:pt idx="299">
                        <c:v>1448282.4619822181</c:v>
                      </c:pt>
                      <c:pt idx="300">
                        <c:v>1448282.4619822181</c:v>
                      </c:pt>
                      <c:pt idx="301">
                        <c:v>1448282.4619822181</c:v>
                      </c:pt>
                      <c:pt idx="302">
                        <c:v>1448282.4619822181</c:v>
                      </c:pt>
                      <c:pt idx="303">
                        <c:v>1448282.4619822181</c:v>
                      </c:pt>
                      <c:pt idx="304">
                        <c:v>1448282.4619822181</c:v>
                      </c:pt>
                      <c:pt idx="305">
                        <c:v>1448282.4619822181</c:v>
                      </c:pt>
                      <c:pt idx="306">
                        <c:v>1448282.4619822181</c:v>
                      </c:pt>
                      <c:pt idx="307">
                        <c:v>1448282.4619822181</c:v>
                      </c:pt>
                      <c:pt idx="308">
                        <c:v>1448282.4619822181</c:v>
                      </c:pt>
                      <c:pt idx="309">
                        <c:v>1448282.4619822181</c:v>
                      </c:pt>
                      <c:pt idx="310">
                        <c:v>1448282.4619822181</c:v>
                      </c:pt>
                      <c:pt idx="311">
                        <c:v>1448282.4619822181</c:v>
                      </c:pt>
                      <c:pt idx="312">
                        <c:v>1448282.4619822181</c:v>
                      </c:pt>
                      <c:pt idx="313">
                        <c:v>1448282.4619822181</c:v>
                      </c:pt>
                      <c:pt idx="314">
                        <c:v>1448282.4619822181</c:v>
                      </c:pt>
                      <c:pt idx="315">
                        <c:v>1448282.4619822181</c:v>
                      </c:pt>
                      <c:pt idx="316">
                        <c:v>1448282.4619822181</c:v>
                      </c:pt>
                      <c:pt idx="317">
                        <c:v>1448282.4619822181</c:v>
                      </c:pt>
                      <c:pt idx="318">
                        <c:v>1448282.4619822181</c:v>
                      </c:pt>
                      <c:pt idx="319">
                        <c:v>1448282.4619822181</c:v>
                      </c:pt>
                      <c:pt idx="320">
                        <c:v>1448282.4619822181</c:v>
                      </c:pt>
                      <c:pt idx="321">
                        <c:v>1448282.4619822181</c:v>
                      </c:pt>
                      <c:pt idx="322">
                        <c:v>1448282.4619822181</c:v>
                      </c:pt>
                      <c:pt idx="323">
                        <c:v>1448282.4619822181</c:v>
                      </c:pt>
                      <c:pt idx="324">
                        <c:v>1448282.4619822181</c:v>
                      </c:pt>
                      <c:pt idx="325">
                        <c:v>1448282.4619822181</c:v>
                      </c:pt>
                      <c:pt idx="326">
                        <c:v>1448282.4619822181</c:v>
                      </c:pt>
                      <c:pt idx="327">
                        <c:v>1448282.4619822181</c:v>
                      </c:pt>
                      <c:pt idx="328">
                        <c:v>1448282.4619822181</c:v>
                      </c:pt>
                      <c:pt idx="329">
                        <c:v>1448282.4619822181</c:v>
                      </c:pt>
                      <c:pt idx="330">
                        <c:v>1448282.4619822181</c:v>
                      </c:pt>
                      <c:pt idx="331">
                        <c:v>1448282.4619822181</c:v>
                      </c:pt>
                      <c:pt idx="332">
                        <c:v>1448282.4619822181</c:v>
                      </c:pt>
                      <c:pt idx="333">
                        <c:v>1448282.4619822181</c:v>
                      </c:pt>
                      <c:pt idx="334">
                        <c:v>1448282.4619822181</c:v>
                      </c:pt>
                      <c:pt idx="335">
                        <c:v>1448282.4619822181</c:v>
                      </c:pt>
                      <c:pt idx="336">
                        <c:v>1448282.4619822181</c:v>
                      </c:pt>
                      <c:pt idx="337">
                        <c:v>1448282.4619822181</c:v>
                      </c:pt>
                      <c:pt idx="338">
                        <c:v>1306219.2130249273</c:v>
                      </c:pt>
                      <c:pt idx="339">
                        <c:v>1306219.2130249273</c:v>
                      </c:pt>
                      <c:pt idx="340">
                        <c:v>1306219.2130249273</c:v>
                      </c:pt>
                      <c:pt idx="341">
                        <c:v>1306219.2130249273</c:v>
                      </c:pt>
                      <c:pt idx="342">
                        <c:v>1306219.2130249273</c:v>
                      </c:pt>
                      <c:pt idx="343">
                        <c:v>1306219.2130249273</c:v>
                      </c:pt>
                      <c:pt idx="344">
                        <c:v>1306219.2130249273</c:v>
                      </c:pt>
                      <c:pt idx="345">
                        <c:v>1306219.2130249273</c:v>
                      </c:pt>
                      <c:pt idx="346">
                        <c:v>1306219.2130249273</c:v>
                      </c:pt>
                      <c:pt idx="347">
                        <c:v>1306219.2130249273</c:v>
                      </c:pt>
                      <c:pt idx="348">
                        <c:v>1306219.2130249273</c:v>
                      </c:pt>
                      <c:pt idx="349">
                        <c:v>1306219.2130249273</c:v>
                      </c:pt>
                      <c:pt idx="350">
                        <c:v>1306219.2130249273</c:v>
                      </c:pt>
                      <c:pt idx="351">
                        <c:v>1306219.2130249273</c:v>
                      </c:pt>
                      <c:pt idx="352">
                        <c:v>1306219.2130249273</c:v>
                      </c:pt>
                      <c:pt idx="353">
                        <c:v>1306219.2130249273</c:v>
                      </c:pt>
                      <c:pt idx="354">
                        <c:v>1306219.2130249273</c:v>
                      </c:pt>
                      <c:pt idx="355">
                        <c:v>1306219.2130249273</c:v>
                      </c:pt>
                      <c:pt idx="356">
                        <c:v>1306219.2130249273</c:v>
                      </c:pt>
                      <c:pt idx="357">
                        <c:v>1306219.2130249273</c:v>
                      </c:pt>
                      <c:pt idx="358">
                        <c:v>1306219.2130249273</c:v>
                      </c:pt>
                      <c:pt idx="359">
                        <c:v>1306219.2130249273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B57-4319-86C9-B90B9FDD55E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57-4319-86C9-B90B9FDD55E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1347608.3486908672</c:v>
                      </c:pt>
                      <c:pt idx="1">
                        <c:v>1347608.3486908672</c:v>
                      </c:pt>
                      <c:pt idx="2">
                        <c:v>1347608.3486908672</c:v>
                      </c:pt>
                      <c:pt idx="3">
                        <c:v>1347608.3486908672</c:v>
                      </c:pt>
                      <c:pt idx="4">
                        <c:v>1347608.3486908672</c:v>
                      </c:pt>
                      <c:pt idx="5">
                        <c:v>1347608.3486908672</c:v>
                      </c:pt>
                      <c:pt idx="6">
                        <c:v>1347608.3486908672</c:v>
                      </c:pt>
                      <c:pt idx="7">
                        <c:v>1347608.3486908672</c:v>
                      </c:pt>
                      <c:pt idx="8">
                        <c:v>1347608.3486908672</c:v>
                      </c:pt>
                      <c:pt idx="9">
                        <c:v>1347608.3486908672</c:v>
                      </c:pt>
                      <c:pt idx="10">
                        <c:v>1347608.3486908672</c:v>
                      </c:pt>
                      <c:pt idx="11">
                        <c:v>1347608.3486908672</c:v>
                      </c:pt>
                      <c:pt idx="12">
                        <c:v>1347608.3486908672</c:v>
                      </c:pt>
                      <c:pt idx="13">
                        <c:v>1347608.3486908672</c:v>
                      </c:pt>
                      <c:pt idx="14">
                        <c:v>1347608.3486908672</c:v>
                      </c:pt>
                      <c:pt idx="15">
                        <c:v>1347608.3486908672</c:v>
                      </c:pt>
                      <c:pt idx="16">
                        <c:v>1347608.3486908672</c:v>
                      </c:pt>
                      <c:pt idx="17">
                        <c:v>1347608.3486908672</c:v>
                      </c:pt>
                      <c:pt idx="18">
                        <c:v>1347608.3486908672</c:v>
                      </c:pt>
                      <c:pt idx="19">
                        <c:v>1347608.3486908672</c:v>
                      </c:pt>
                      <c:pt idx="20">
                        <c:v>1347608.3486908672</c:v>
                      </c:pt>
                      <c:pt idx="21">
                        <c:v>1347608.3486908672</c:v>
                      </c:pt>
                      <c:pt idx="22">
                        <c:v>1347608.3486908672</c:v>
                      </c:pt>
                      <c:pt idx="23">
                        <c:v>1515691.7993529052</c:v>
                      </c:pt>
                      <c:pt idx="24">
                        <c:v>1515691.7993529052</c:v>
                      </c:pt>
                      <c:pt idx="25">
                        <c:v>1515691.7993529052</c:v>
                      </c:pt>
                      <c:pt idx="26">
                        <c:v>1515691.7993529052</c:v>
                      </c:pt>
                      <c:pt idx="27">
                        <c:v>1515691.7993529052</c:v>
                      </c:pt>
                      <c:pt idx="28">
                        <c:v>1515691.7993529052</c:v>
                      </c:pt>
                      <c:pt idx="29">
                        <c:v>1515691.7993529052</c:v>
                      </c:pt>
                      <c:pt idx="30">
                        <c:v>1515691.7993529052</c:v>
                      </c:pt>
                      <c:pt idx="31">
                        <c:v>1515691.7993529052</c:v>
                      </c:pt>
                      <c:pt idx="32">
                        <c:v>1515691.7993529052</c:v>
                      </c:pt>
                      <c:pt idx="33">
                        <c:v>1515691.7993529052</c:v>
                      </c:pt>
                      <c:pt idx="34">
                        <c:v>1515691.7993529052</c:v>
                      </c:pt>
                      <c:pt idx="35">
                        <c:v>1515691.7993529052</c:v>
                      </c:pt>
                      <c:pt idx="36">
                        <c:v>1515691.7993529052</c:v>
                      </c:pt>
                      <c:pt idx="37">
                        <c:v>1515691.7993529052</c:v>
                      </c:pt>
                      <c:pt idx="38">
                        <c:v>1515691.7993529052</c:v>
                      </c:pt>
                      <c:pt idx="39">
                        <c:v>1515691.7993529052</c:v>
                      </c:pt>
                      <c:pt idx="40">
                        <c:v>1515691.7993529052</c:v>
                      </c:pt>
                      <c:pt idx="41">
                        <c:v>1515691.7993529052</c:v>
                      </c:pt>
                      <c:pt idx="42">
                        <c:v>1515691.7993529052</c:v>
                      </c:pt>
                      <c:pt idx="43">
                        <c:v>1515691.7993529052</c:v>
                      </c:pt>
                      <c:pt idx="44">
                        <c:v>1515691.7993529052</c:v>
                      </c:pt>
                      <c:pt idx="45">
                        <c:v>1515691.7993529052</c:v>
                      </c:pt>
                      <c:pt idx="46">
                        <c:v>1515691.7993529052</c:v>
                      </c:pt>
                      <c:pt idx="47">
                        <c:v>1515691.7993529052</c:v>
                      </c:pt>
                      <c:pt idx="48">
                        <c:v>1515691.7993529052</c:v>
                      </c:pt>
                      <c:pt idx="49">
                        <c:v>1515691.7993529052</c:v>
                      </c:pt>
                      <c:pt idx="50">
                        <c:v>1515691.7993529052</c:v>
                      </c:pt>
                      <c:pt idx="51">
                        <c:v>1515691.7993529052</c:v>
                      </c:pt>
                      <c:pt idx="52">
                        <c:v>1515691.7993529052</c:v>
                      </c:pt>
                      <c:pt idx="53">
                        <c:v>1515691.7993529052</c:v>
                      </c:pt>
                      <c:pt idx="54">
                        <c:v>1515691.7993529052</c:v>
                      </c:pt>
                      <c:pt idx="55">
                        <c:v>1515691.7993529052</c:v>
                      </c:pt>
                      <c:pt idx="56">
                        <c:v>1515691.7993529052</c:v>
                      </c:pt>
                      <c:pt idx="57">
                        <c:v>1515691.7993529052</c:v>
                      </c:pt>
                      <c:pt idx="58">
                        <c:v>1515691.7993529052</c:v>
                      </c:pt>
                      <c:pt idx="59">
                        <c:v>1515691.7993529052</c:v>
                      </c:pt>
                      <c:pt idx="60">
                        <c:v>1515691.7993529052</c:v>
                      </c:pt>
                      <c:pt idx="61">
                        <c:v>1515691.7993529052</c:v>
                      </c:pt>
                      <c:pt idx="62">
                        <c:v>1515691.7993529052</c:v>
                      </c:pt>
                      <c:pt idx="63">
                        <c:v>1515691.7993529052</c:v>
                      </c:pt>
                      <c:pt idx="64">
                        <c:v>1515691.7993529052</c:v>
                      </c:pt>
                      <c:pt idx="65">
                        <c:v>1515691.7993529052</c:v>
                      </c:pt>
                      <c:pt idx="66">
                        <c:v>1515691.7993529052</c:v>
                      </c:pt>
                      <c:pt idx="67">
                        <c:v>1515691.7993529052</c:v>
                      </c:pt>
                      <c:pt idx="68">
                        <c:v>1642415.4336859963</c:v>
                      </c:pt>
                      <c:pt idx="69">
                        <c:v>1642415.4336859963</c:v>
                      </c:pt>
                      <c:pt idx="70">
                        <c:v>1642415.4336859963</c:v>
                      </c:pt>
                      <c:pt idx="71">
                        <c:v>1642415.4336859963</c:v>
                      </c:pt>
                      <c:pt idx="72">
                        <c:v>1642415.4336859963</c:v>
                      </c:pt>
                      <c:pt idx="73">
                        <c:v>1642415.4336859963</c:v>
                      </c:pt>
                      <c:pt idx="74">
                        <c:v>1642415.4336859963</c:v>
                      </c:pt>
                      <c:pt idx="75">
                        <c:v>1642415.4336859963</c:v>
                      </c:pt>
                      <c:pt idx="76">
                        <c:v>1642415.4336859963</c:v>
                      </c:pt>
                      <c:pt idx="77">
                        <c:v>1642415.4336859963</c:v>
                      </c:pt>
                      <c:pt idx="78">
                        <c:v>1642415.4336859963</c:v>
                      </c:pt>
                      <c:pt idx="79">
                        <c:v>1642415.4336859963</c:v>
                      </c:pt>
                      <c:pt idx="80">
                        <c:v>1642415.4336859963</c:v>
                      </c:pt>
                      <c:pt idx="81">
                        <c:v>1642415.4336859963</c:v>
                      </c:pt>
                      <c:pt idx="82">
                        <c:v>1642415.4336859963</c:v>
                      </c:pt>
                      <c:pt idx="83">
                        <c:v>1642415.4336859963</c:v>
                      </c:pt>
                      <c:pt idx="84">
                        <c:v>1642415.4336859963</c:v>
                      </c:pt>
                      <c:pt idx="85">
                        <c:v>1642415.4336859963</c:v>
                      </c:pt>
                      <c:pt idx="86">
                        <c:v>1642415.4336859963</c:v>
                      </c:pt>
                      <c:pt idx="87">
                        <c:v>1642415.4336859963</c:v>
                      </c:pt>
                      <c:pt idx="88">
                        <c:v>1642415.4336859963</c:v>
                      </c:pt>
                      <c:pt idx="89">
                        <c:v>1642415.4336859963</c:v>
                      </c:pt>
                      <c:pt idx="90">
                        <c:v>1642415.4336859963</c:v>
                      </c:pt>
                      <c:pt idx="91">
                        <c:v>1642415.4336859963</c:v>
                      </c:pt>
                      <c:pt idx="92">
                        <c:v>1642415.4336859963</c:v>
                      </c:pt>
                      <c:pt idx="93">
                        <c:v>1642415.4336859963</c:v>
                      </c:pt>
                      <c:pt idx="94">
                        <c:v>1642415.4336859963</c:v>
                      </c:pt>
                      <c:pt idx="95">
                        <c:v>1642415.4336859963</c:v>
                      </c:pt>
                      <c:pt idx="96">
                        <c:v>1642415.4336859963</c:v>
                      </c:pt>
                      <c:pt idx="97">
                        <c:v>1642415.4336859963</c:v>
                      </c:pt>
                      <c:pt idx="98">
                        <c:v>1642415.4336859963</c:v>
                      </c:pt>
                      <c:pt idx="99">
                        <c:v>1642415.4336859963</c:v>
                      </c:pt>
                      <c:pt idx="100">
                        <c:v>1642415.4336859963</c:v>
                      </c:pt>
                      <c:pt idx="101">
                        <c:v>1642415.4336859963</c:v>
                      </c:pt>
                      <c:pt idx="102">
                        <c:v>1642415.4336859963</c:v>
                      </c:pt>
                      <c:pt idx="103">
                        <c:v>1642415.4336859963</c:v>
                      </c:pt>
                      <c:pt idx="104">
                        <c:v>1642415.4336859963</c:v>
                      </c:pt>
                      <c:pt idx="105">
                        <c:v>1642415.4336859963</c:v>
                      </c:pt>
                      <c:pt idx="106">
                        <c:v>1642415.4336859963</c:v>
                      </c:pt>
                      <c:pt idx="107">
                        <c:v>1642415.4336859963</c:v>
                      </c:pt>
                      <c:pt idx="108">
                        <c:v>1642415.4336859963</c:v>
                      </c:pt>
                      <c:pt idx="109">
                        <c:v>1642415.4336859963</c:v>
                      </c:pt>
                      <c:pt idx="110">
                        <c:v>1642415.4336859963</c:v>
                      </c:pt>
                      <c:pt idx="111">
                        <c:v>1642415.4336859963</c:v>
                      </c:pt>
                      <c:pt idx="112">
                        <c:v>1642415.4336859963</c:v>
                      </c:pt>
                      <c:pt idx="113">
                        <c:v>1518191.8448292823</c:v>
                      </c:pt>
                      <c:pt idx="114">
                        <c:v>1518191.8448292823</c:v>
                      </c:pt>
                      <c:pt idx="115">
                        <c:v>1518191.8448292823</c:v>
                      </c:pt>
                      <c:pt idx="116">
                        <c:v>1518191.8448292823</c:v>
                      </c:pt>
                      <c:pt idx="117">
                        <c:v>1518191.8448292823</c:v>
                      </c:pt>
                      <c:pt idx="118">
                        <c:v>1518191.8448292823</c:v>
                      </c:pt>
                      <c:pt idx="119">
                        <c:v>1518191.8448292823</c:v>
                      </c:pt>
                      <c:pt idx="120">
                        <c:v>1518191.8448292823</c:v>
                      </c:pt>
                      <c:pt idx="121">
                        <c:v>1518191.8448292823</c:v>
                      </c:pt>
                      <c:pt idx="122">
                        <c:v>1518191.8448292823</c:v>
                      </c:pt>
                      <c:pt idx="123">
                        <c:v>1518191.8448292823</c:v>
                      </c:pt>
                      <c:pt idx="124">
                        <c:v>1518191.8448292823</c:v>
                      </c:pt>
                      <c:pt idx="125">
                        <c:v>1518191.8448292823</c:v>
                      </c:pt>
                      <c:pt idx="126">
                        <c:v>1518191.8448292823</c:v>
                      </c:pt>
                      <c:pt idx="127">
                        <c:v>1518191.8448292823</c:v>
                      </c:pt>
                      <c:pt idx="128">
                        <c:v>1518191.8448292823</c:v>
                      </c:pt>
                      <c:pt idx="129">
                        <c:v>1518191.8448292823</c:v>
                      </c:pt>
                      <c:pt idx="130">
                        <c:v>1518191.8448292823</c:v>
                      </c:pt>
                      <c:pt idx="131">
                        <c:v>1518191.8448292823</c:v>
                      </c:pt>
                      <c:pt idx="132">
                        <c:v>1518191.8448292823</c:v>
                      </c:pt>
                      <c:pt idx="133">
                        <c:v>1518191.8448292823</c:v>
                      </c:pt>
                      <c:pt idx="134">
                        <c:v>1518191.8448292823</c:v>
                      </c:pt>
                      <c:pt idx="135">
                        <c:v>1518191.8448292823</c:v>
                      </c:pt>
                      <c:pt idx="136">
                        <c:v>1518191.8448292823</c:v>
                      </c:pt>
                      <c:pt idx="137">
                        <c:v>1518191.8448292823</c:v>
                      </c:pt>
                      <c:pt idx="138">
                        <c:v>1518191.8448292823</c:v>
                      </c:pt>
                      <c:pt idx="139">
                        <c:v>1518191.8448292823</c:v>
                      </c:pt>
                      <c:pt idx="140">
                        <c:v>1518191.8448292823</c:v>
                      </c:pt>
                      <c:pt idx="141">
                        <c:v>1518191.8448292823</c:v>
                      </c:pt>
                      <c:pt idx="142">
                        <c:v>1518191.8448292823</c:v>
                      </c:pt>
                      <c:pt idx="143">
                        <c:v>1518191.8448292823</c:v>
                      </c:pt>
                      <c:pt idx="144">
                        <c:v>1518191.8448292823</c:v>
                      </c:pt>
                      <c:pt idx="145">
                        <c:v>1518191.8448292823</c:v>
                      </c:pt>
                      <c:pt idx="146">
                        <c:v>1518191.8448292823</c:v>
                      </c:pt>
                      <c:pt idx="147">
                        <c:v>1518191.8448292823</c:v>
                      </c:pt>
                      <c:pt idx="148">
                        <c:v>1518191.8448292823</c:v>
                      </c:pt>
                      <c:pt idx="149">
                        <c:v>1518191.8448292823</c:v>
                      </c:pt>
                      <c:pt idx="150">
                        <c:v>1518191.8448292823</c:v>
                      </c:pt>
                      <c:pt idx="151">
                        <c:v>1518191.8448292823</c:v>
                      </c:pt>
                      <c:pt idx="152">
                        <c:v>1518191.8448292823</c:v>
                      </c:pt>
                      <c:pt idx="153">
                        <c:v>1518191.8448292823</c:v>
                      </c:pt>
                      <c:pt idx="154">
                        <c:v>1518191.8448292823</c:v>
                      </c:pt>
                      <c:pt idx="155">
                        <c:v>1518191.8448292823</c:v>
                      </c:pt>
                      <c:pt idx="156">
                        <c:v>1518191.8448292823</c:v>
                      </c:pt>
                      <c:pt idx="157">
                        <c:v>1518191.8448292823</c:v>
                      </c:pt>
                      <c:pt idx="158">
                        <c:v>1340935.7746867137</c:v>
                      </c:pt>
                      <c:pt idx="159">
                        <c:v>1340935.7746867137</c:v>
                      </c:pt>
                      <c:pt idx="160">
                        <c:v>1340935.7746867137</c:v>
                      </c:pt>
                      <c:pt idx="161">
                        <c:v>1340935.7746867137</c:v>
                      </c:pt>
                      <c:pt idx="162">
                        <c:v>1340935.7746867137</c:v>
                      </c:pt>
                      <c:pt idx="163">
                        <c:v>1340935.7746867137</c:v>
                      </c:pt>
                      <c:pt idx="164">
                        <c:v>1340935.7746867137</c:v>
                      </c:pt>
                      <c:pt idx="165">
                        <c:v>1340935.7746867137</c:v>
                      </c:pt>
                      <c:pt idx="166">
                        <c:v>1340935.7746867137</c:v>
                      </c:pt>
                      <c:pt idx="167">
                        <c:v>1340935.7746867137</c:v>
                      </c:pt>
                      <c:pt idx="168">
                        <c:v>1340935.7746867137</c:v>
                      </c:pt>
                      <c:pt idx="169">
                        <c:v>1340935.7746867137</c:v>
                      </c:pt>
                      <c:pt idx="170">
                        <c:v>1340935.7746867137</c:v>
                      </c:pt>
                      <c:pt idx="171">
                        <c:v>1340935.7746867137</c:v>
                      </c:pt>
                      <c:pt idx="172">
                        <c:v>1340935.7746867137</c:v>
                      </c:pt>
                      <c:pt idx="173">
                        <c:v>1340935.7746867137</c:v>
                      </c:pt>
                      <c:pt idx="174">
                        <c:v>1340935.7746867137</c:v>
                      </c:pt>
                      <c:pt idx="175">
                        <c:v>1340935.7746867137</c:v>
                      </c:pt>
                      <c:pt idx="176">
                        <c:v>1340935.7746867137</c:v>
                      </c:pt>
                      <c:pt idx="177">
                        <c:v>1340935.7746867137</c:v>
                      </c:pt>
                      <c:pt idx="178">
                        <c:v>1340935.7746867137</c:v>
                      </c:pt>
                      <c:pt idx="179">
                        <c:v>1340935.7746867137</c:v>
                      </c:pt>
                      <c:pt idx="180">
                        <c:v>1340935.7746867137</c:v>
                      </c:pt>
                      <c:pt idx="181">
                        <c:v>1340935.7746867137</c:v>
                      </c:pt>
                      <c:pt idx="182">
                        <c:v>1340935.7746867137</c:v>
                      </c:pt>
                      <c:pt idx="183">
                        <c:v>1340935.7746867137</c:v>
                      </c:pt>
                      <c:pt idx="184">
                        <c:v>1340935.7746867137</c:v>
                      </c:pt>
                      <c:pt idx="185">
                        <c:v>1340935.7746867137</c:v>
                      </c:pt>
                      <c:pt idx="186">
                        <c:v>1340935.7746867137</c:v>
                      </c:pt>
                      <c:pt idx="187">
                        <c:v>1340935.7746867137</c:v>
                      </c:pt>
                      <c:pt idx="188">
                        <c:v>1340935.7746867137</c:v>
                      </c:pt>
                      <c:pt idx="189">
                        <c:v>1340935.7746867137</c:v>
                      </c:pt>
                      <c:pt idx="190">
                        <c:v>1340935.7746867137</c:v>
                      </c:pt>
                      <c:pt idx="191">
                        <c:v>1340935.7746867137</c:v>
                      </c:pt>
                      <c:pt idx="192">
                        <c:v>1340935.7746867137</c:v>
                      </c:pt>
                      <c:pt idx="193">
                        <c:v>1340935.7746867137</c:v>
                      </c:pt>
                      <c:pt idx="194">
                        <c:v>1340935.7746867137</c:v>
                      </c:pt>
                      <c:pt idx="195">
                        <c:v>1340935.7746867137</c:v>
                      </c:pt>
                      <c:pt idx="196">
                        <c:v>1340935.7746867137</c:v>
                      </c:pt>
                      <c:pt idx="197">
                        <c:v>1340935.7746867137</c:v>
                      </c:pt>
                      <c:pt idx="198">
                        <c:v>1340935.7746867137</c:v>
                      </c:pt>
                      <c:pt idx="199">
                        <c:v>1340935.7746867137</c:v>
                      </c:pt>
                      <c:pt idx="200">
                        <c:v>1340935.7746867137</c:v>
                      </c:pt>
                      <c:pt idx="201">
                        <c:v>1340935.7746867137</c:v>
                      </c:pt>
                      <c:pt idx="202">
                        <c:v>1340935.7746867137</c:v>
                      </c:pt>
                      <c:pt idx="203">
                        <c:v>1497814.4217321798</c:v>
                      </c:pt>
                      <c:pt idx="204">
                        <c:v>1497814.4217321798</c:v>
                      </c:pt>
                      <c:pt idx="205">
                        <c:v>1497814.4217321798</c:v>
                      </c:pt>
                      <c:pt idx="206">
                        <c:v>1497814.4217321798</c:v>
                      </c:pt>
                      <c:pt idx="207">
                        <c:v>1497814.4217321798</c:v>
                      </c:pt>
                      <c:pt idx="208">
                        <c:v>1497814.4217321798</c:v>
                      </c:pt>
                      <c:pt idx="209">
                        <c:v>1497814.4217321798</c:v>
                      </c:pt>
                      <c:pt idx="210">
                        <c:v>1497814.4217321798</c:v>
                      </c:pt>
                      <c:pt idx="211">
                        <c:v>1497814.4217321798</c:v>
                      </c:pt>
                      <c:pt idx="212">
                        <c:v>1497814.4217321798</c:v>
                      </c:pt>
                      <c:pt idx="213">
                        <c:v>1497814.4217321798</c:v>
                      </c:pt>
                      <c:pt idx="214">
                        <c:v>1497814.4217321798</c:v>
                      </c:pt>
                      <c:pt idx="215">
                        <c:v>1497814.4217321798</c:v>
                      </c:pt>
                      <c:pt idx="216">
                        <c:v>1497814.4217321798</c:v>
                      </c:pt>
                      <c:pt idx="217">
                        <c:v>1497814.4217321798</c:v>
                      </c:pt>
                      <c:pt idx="218">
                        <c:v>1497814.4217321798</c:v>
                      </c:pt>
                      <c:pt idx="219">
                        <c:v>1497814.4217321798</c:v>
                      </c:pt>
                      <c:pt idx="220">
                        <c:v>1497814.4217321798</c:v>
                      </c:pt>
                      <c:pt idx="221">
                        <c:v>1497814.4217321798</c:v>
                      </c:pt>
                      <c:pt idx="222">
                        <c:v>1497814.4217321798</c:v>
                      </c:pt>
                      <c:pt idx="223">
                        <c:v>1497814.4217321798</c:v>
                      </c:pt>
                      <c:pt idx="224">
                        <c:v>1497814.4217321798</c:v>
                      </c:pt>
                      <c:pt idx="225">
                        <c:v>1497814.4217321798</c:v>
                      </c:pt>
                      <c:pt idx="226">
                        <c:v>1497814.4217321798</c:v>
                      </c:pt>
                      <c:pt idx="227">
                        <c:v>1497814.4217321798</c:v>
                      </c:pt>
                      <c:pt idx="228">
                        <c:v>1497814.4217321798</c:v>
                      </c:pt>
                      <c:pt idx="229">
                        <c:v>1497814.4217321798</c:v>
                      </c:pt>
                      <c:pt idx="230">
                        <c:v>1497814.4217321798</c:v>
                      </c:pt>
                      <c:pt idx="231">
                        <c:v>1497814.4217321798</c:v>
                      </c:pt>
                      <c:pt idx="232">
                        <c:v>1497814.4217321798</c:v>
                      </c:pt>
                      <c:pt idx="233">
                        <c:v>1497814.4217321798</c:v>
                      </c:pt>
                      <c:pt idx="234">
                        <c:v>1497814.4217321798</c:v>
                      </c:pt>
                      <c:pt idx="235">
                        <c:v>1497814.4217321798</c:v>
                      </c:pt>
                      <c:pt idx="236">
                        <c:v>1497814.4217321798</c:v>
                      </c:pt>
                      <c:pt idx="237">
                        <c:v>1497814.4217321798</c:v>
                      </c:pt>
                      <c:pt idx="238">
                        <c:v>1497814.4217321798</c:v>
                      </c:pt>
                      <c:pt idx="239">
                        <c:v>1497814.4217321798</c:v>
                      </c:pt>
                      <c:pt idx="240">
                        <c:v>1497814.4217321798</c:v>
                      </c:pt>
                      <c:pt idx="241">
                        <c:v>1497814.4217321798</c:v>
                      </c:pt>
                      <c:pt idx="242">
                        <c:v>1497814.4217321798</c:v>
                      </c:pt>
                      <c:pt idx="243">
                        <c:v>1497814.4217321798</c:v>
                      </c:pt>
                      <c:pt idx="244">
                        <c:v>1497814.4217321798</c:v>
                      </c:pt>
                      <c:pt idx="245">
                        <c:v>1497814.4217321798</c:v>
                      </c:pt>
                      <c:pt idx="246">
                        <c:v>1497814.4217321798</c:v>
                      </c:pt>
                      <c:pt idx="247">
                        <c:v>1497814.4217321798</c:v>
                      </c:pt>
                      <c:pt idx="248">
                        <c:v>1641074.5129848451</c:v>
                      </c:pt>
                      <c:pt idx="249">
                        <c:v>1641074.5129848451</c:v>
                      </c:pt>
                      <c:pt idx="250">
                        <c:v>1641074.5129848451</c:v>
                      </c:pt>
                      <c:pt idx="251">
                        <c:v>1641074.5129848451</c:v>
                      </c:pt>
                      <c:pt idx="252">
                        <c:v>1641074.5129848451</c:v>
                      </c:pt>
                      <c:pt idx="253">
                        <c:v>1641074.5129848451</c:v>
                      </c:pt>
                      <c:pt idx="254">
                        <c:v>1641074.5129848451</c:v>
                      </c:pt>
                      <c:pt idx="255">
                        <c:v>1641074.5129848451</c:v>
                      </c:pt>
                      <c:pt idx="256">
                        <c:v>1641074.5129848451</c:v>
                      </c:pt>
                      <c:pt idx="257">
                        <c:v>1641074.5129848451</c:v>
                      </c:pt>
                      <c:pt idx="258">
                        <c:v>1641074.5129848451</c:v>
                      </c:pt>
                      <c:pt idx="259">
                        <c:v>1641074.5129848451</c:v>
                      </c:pt>
                      <c:pt idx="260">
                        <c:v>1641074.5129848451</c:v>
                      </c:pt>
                      <c:pt idx="261">
                        <c:v>1641074.5129848451</c:v>
                      </c:pt>
                      <c:pt idx="262">
                        <c:v>1641074.5129848451</c:v>
                      </c:pt>
                      <c:pt idx="263">
                        <c:v>1641074.5129848451</c:v>
                      </c:pt>
                      <c:pt idx="264">
                        <c:v>1641074.5129848451</c:v>
                      </c:pt>
                      <c:pt idx="265">
                        <c:v>1641074.5129848451</c:v>
                      </c:pt>
                      <c:pt idx="266">
                        <c:v>1641074.5129848451</c:v>
                      </c:pt>
                      <c:pt idx="267">
                        <c:v>1641074.5129848451</c:v>
                      </c:pt>
                      <c:pt idx="268">
                        <c:v>1641074.5129848451</c:v>
                      </c:pt>
                      <c:pt idx="269">
                        <c:v>1641074.5129848451</c:v>
                      </c:pt>
                      <c:pt idx="270">
                        <c:v>1641074.5129848451</c:v>
                      </c:pt>
                      <c:pt idx="271">
                        <c:v>1641074.5129848451</c:v>
                      </c:pt>
                      <c:pt idx="272">
                        <c:v>1641074.5129848451</c:v>
                      </c:pt>
                      <c:pt idx="273">
                        <c:v>1641074.5129848451</c:v>
                      </c:pt>
                      <c:pt idx="274">
                        <c:v>1641074.5129848451</c:v>
                      </c:pt>
                      <c:pt idx="275">
                        <c:v>1641074.5129848451</c:v>
                      </c:pt>
                      <c:pt idx="276">
                        <c:v>1641074.5129848451</c:v>
                      </c:pt>
                      <c:pt idx="277">
                        <c:v>1641074.5129848451</c:v>
                      </c:pt>
                      <c:pt idx="278">
                        <c:v>1641074.5129848451</c:v>
                      </c:pt>
                      <c:pt idx="279">
                        <c:v>1641074.5129848451</c:v>
                      </c:pt>
                      <c:pt idx="280">
                        <c:v>1641074.5129848451</c:v>
                      </c:pt>
                      <c:pt idx="281">
                        <c:v>1641074.5129848451</c:v>
                      </c:pt>
                      <c:pt idx="282">
                        <c:v>1641074.5129848451</c:v>
                      </c:pt>
                      <c:pt idx="283">
                        <c:v>1641074.5129848451</c:v>
                      </c:pt>
                      <c:pt idx="284">
                        <c:v>1641074.5129848451</c:v>
                      </c:pt>
                      <c:pt idx="285">
                        <c:v>1641074.5129848451</c:v>
                      </c:pt>
                      <c:pt idx="286">
                        <c:v>1641074.5129848451</c:v>
                      </c:pt>
                      <c:pt idx="287">
                        <c:v>1641074.5129848451</c:v>
                      </c:pt>
                      <c:pt idx="288">
                        <c:v>1641074.5129848451</c:v>
                      </c:pt>
                      <c:pt idx="289">
                        <c:v>1641074.5129848451</c:v>
                      </c:pt>
                      <c:pt idx="290">
                        <c:v>1641074.5129848451</c:v>
                      </c:pt>
                      <c:pt idx="291">
                        <c:v>1641074.5129848451</c:v>
                      </c:pt>
                      <c:pt idx="292">
                        <c:v>1641074.5129848451</c:v>
                      </c:pt>
                      <c:pt idx="293">
                        <c:v>1496528.127793862</c:v>
                      </c:pt>
                      <c:pt idx="294">
                        <c:v>1496528.127793862</c:v>
                      </c:pt>
                      <c:pt idx="295">
                        <c:v>1496528.127793862</c:v>
                      </c:pt>
                      <c:pt idx="296">
                        <c:v>1496528.127793862</c:v>
                      </c:pt>
                      <c:pt idx="297">
                        <c:v>1496528.127793862</c:v>
                      </c:pt>
                      <c:pt idx="298">
                        <c:v>1496528.127793862</c:v>
                      </c:pt>
                      <c:pt idx="299">
                        <c:v>1496528.127793862</c:v>
                      </c:pt>
                      <c:pt idx="300">
                        <c:v>1496528.127793862</c:v>
                      </c:pt>
                      <c:pt idx="301">
                        <c:v>1496528.127793862</c:v>
                      </c:pt>
                      <c:pt idx="302">
                        <c:v>1496528.127793862</c:v>
                      </c:pt>
                      <c:pt idx="303">
                        <c:v>1496528.127793862</c:v>
                      </c:pt>
                      <c:pt idx="304">
                        <c:v>1496528.127793862</c:v>
                      </c:pt>
                      <c:pt idx="305">
                        <c:v>1496528.127793862</c:v>
                      </c:pt>
                      <c:pt idx="306">
                        <c:v>1496528.127793862</c:v>
                      </c:pt>
                      <c:pt idx="307">
                        <c:v>1496528.127793862</c:v>
                      </c:pt>
                      <c:pt idx="308">
                        <c:v>1496528.127793862</c:v>
                      </c:pt>
                      <c:pt idx="309">
                        <c:v>1496528.127793862</c:v>
                      </c:pt>
                      <c:pt idx="310">
                        <c:v>1496528.127793862</c:v>
                      </c:pt>
                      <c:pt idx="311">
                        <c:v>1496528.127793862</c:v>
                      </c:pt>
                      <c:pt idx="312">
                        <c:v>1496528.127793862</c:v>
                      </c:pt>
                      <c:pt idx="313">
                        <c:v>1496528.127793862</c:v>
                      </c:pt>
                      <c:pt idx="314">
                        <c:v>1496528.127793862</c:v>
                      </c:pt>
                      <c:pt idx="315">
                        <c:v>1496528.127793862</c:v>
                      </c:pt>
                      <c:pt idx="316">
                        <c:v>1496528.127793862</c:v>
                      </c:pt>
                      <c:pt idx="317">
                        <c:v>1496528.127793862</c:v>
                      </c:pt>
                      <c:pt idx="318">
                        <c:v>1496528.127793862</c:v>
                      </c:pt>
                      <c:pt idx="319">
                        <c:v>1496528.127793862</c:v>
                      </c:pt>
                      <c:pt idx="320">
                        <c:v>1496528.127793862</c:v>
                      </c:pt>
                      <c:pt idx="321">
                        <c:v>1496528.127793862</c:v>
                      </c:pt>
                      <c:pt idx="322">
                        <c:v>1496528.127793862</c:v>
                      </c:pt>
                      <c:pt idx="323">
                        <c:v>1496528.127793862</c:v>
                      </c:pt>
                      <c:pt idx="324">
                        <c:v>1496528.127793862</c:v>
                      </c:pt>
                      <c:pt idx="325">
                        <c:v>1496528.127793862</c:v>
                      </c:pt>
                      <c:pt idx="326">
                        <c:v>1496528.127793862</c:v>
                      </c:pt>
                      <c:pt idx="327">
                        <c:v>1496528.127793862</c:v>
                      </c:pt>
                      <c:pt idx="328">
                        <c:v>1496528.127793862</c:v>
                      </c:pt>
                      <c:pt idx="329">
                        <c:v>1496528.127793862</c:v>
                      </c:pt>
                      <c:pt idx="330">
                        <c:v>1496528.127793862</c:v>
                      </c:pt>
                      <c:pt idx="331">
                        <c:v>1496528.127793862</c:v>
                      </c:pt>
                      <c:pt idx="332">
                        <c:v>1496528.127793862</c:v>
                      </c:pt>
                      <c:pt idx="333">
                        <c:v>1496528.127793862</c:v>
                      </c:pt>
                      <c:pt idx="334">
                        <c:v>1496528.127793862</c:v>
                      </c:pt>
                      <c:pt idx="335">
                        <c:v>1496528.127793862</c:v>
                      </c:pt>
                      <c:pt idx="336">
                        <c:v>1496528.127793862</c:v>
                      </c:pt>
                      <c:pt idx="337">
                        <c:v>1496528.127793862</c:v>
                      </c:pt>
                      <c:pt idx="338">
                        <c:v>1347608.3486908672</c:v>
                      </c:pt>
                      <c:pt idx="339">
                        <c:v>1347608.3486908672</c:v>
                      </c:pt>
                      <c:pt idx="340">
                        <c:v>1347608.3486908672</c:v>
                      </c:pt>
                      <c:pt idx="341">
                        <c:v>1347608.3486908672</c:v>
                      </c:pt>
                      <c:pt idx="342">
                        <c:v>1347608.3486908672</c:v>
                      </c:pt>
                      <c:pt idx="343">
                        <c:v>1347608.3486908672</c:v>
                      </c:pt>
                      <c:pt idx="344">
                        <c:v>1347608.3486908672</c:v>
                      </c:pt>
                      <c:pt idx="345">
                        <c:v>1347608.3486908672</c:v>
                      </c:pt>
                      <c:pt idx="346">
                        <c:v>1347608.3486908672</c:v>
                      </c:pt>
                      <c:pt idx="347">
                        <c:v>1347608.3486908672</c:v>
                      </c:pt>
                      <c:pt idx="348">
                        <c:v>1347608.3486908672</c:v>
                      </c:pt>
                      <c:pt idx="349">
                        <c:v>1347608.3486908672</c:v>
                      </c:pt>
                      <c:pt idx="350">
                        <c:v>1347608.3486908672</c:v>
                      </c:pt>
                      <c:pt idx="351">
                        <c:v>1347608.3486908672</c:v>
                      </c:pt>
                      <c:pt idx="352">
                        <c:v>1347608.3486908672</c:v>
                      </c:pt>
                      <c:pt idx="353">
                        <c:v>1347608.3486908672</c:v>
                      </c:pt>
                      <c:pt idx="354">
                        <c:v>1347608.3486908672</c:v>
                      </c:pt>
                      <c:pt idx="355">
                        <c:v>1347608.3486908672</c:v>
                      </c:pt>
                      <c:pt idx="356">
                        <c:v>1347608.3486908672</c:v>
                      </c:pt>
                      <c:pt idx="357">
                        <c:v>1347608.3486908672</c:v>
                      </c:pt>
                      <c:pt idx="358">
                        <c:v>1347608.3486908672</c:v>
                      </c:pt>
                      <c:pt idx="359">
                        <c:v>1347608.3486908672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B57-4319-86C9-B90B9FDD55E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-12.472722569975362</c:v>
                      </c:pt>
                      <c:pt idx="24">
                        <c:v>-12.472722569975362</c:v>
                      </c:pt>
                      <c:pt idx="25">
                        <c:v>-12.472722569975362</c:v>
                      </c:pt>
                      <c:pt idx="26">
                        <c:v>-12.472722569975362</c:v>
                      </c:pt>
                      <c:pt idx="27">
                        <c:v>-12.472722569975362</c:v>
                      </c:pt>
                      <c:pt idx="28">
                        <c:v>-12.472722569975362</c:v>
                      </c:pt>
                      <c:pt idx="29">
                        <c:v>-12.472722569975362</c:v>
                      </c:pt>
                      <c:pt idx="30">
                        <c:v>-12.472722569975362</c:v>
                      </c:pt>
                      <c:pt idx="31">
                        <c:v>-12.472722569975362</c:v>
                      </c:pt>
                      <c:pt idx="32">
                        <c:v>-12.472722569975362</c:v>
                      </c:pt>
                      <c:pt idx="33">
                        <c:v>-12.472722569975362</c:v>
                      </c:pt>
                      <c:pt idx="34">
                        <c:v>-12.472722569975362</c:v>
                      </c:pt>
                      <c:pt idx="35">
                        <c:v>-12.472722569975362</c:v>
                      </c:pt>
                      <c:pt idx="36">
                        <c:v>-12.472722569975362</c:v>
                      </c:pt>
                      <c:pt idx="37">
                        <c:v>-12.472722569975362</c:v>
                      </c:pt>
                      <c:pt idx="38">
                        <c:v>-12.472722569975362</c:v>
                      </c:pt>
                      <c:pt idx="39">
                        <c:v>-12.472722569975362</c:v>
                      </c:pt>
                      <c:pt idx="40">
                        <c:v>-12.472722569975362</c:v>
                      </c:pt>
                      <c:pt idx="41">
                        <c:v>-12.472722569975362</c:v>
                      </c:pt>
                      <c:pt idx="42">
                        <c:v>-12.472722569975362</c:v>
                      </c:pt>
                      <c:pt idx="43">
                        <c:v>-12.472722569975362</c:v>
                      </c:pt>
                      <c:pt idx="44">
                        <c:v>-12.472722569975362</c:v>
                      </c:pt>
                      <c:pt idx="45">
                        <c:v>-12.472722569975362</c:v>
                      </c:pt>
                      <c:pt idx="46">
                        <c:v>-12.472722569975362</c:v>
                      </c:pt>
                      <c:pt idx="47">
                        <c:v>-12.472722569975362</c:v>
                      </c:pt>
                      <c:pt idx="48">
                        <c:v>-12.472722569975362</c:v>
                      </c:pt>
                      <c:pt idx="49">
                        <c:v>-12.472722569975362</c:v>
                      </c:pt>
                      <c:pt idx="50">
                        <c:v>-12.472722569975362</c:v>
                      </c:pt>
                      <c:pt idx="51">
                        <c:v>-12.472722569975362</c:v>
                      </c:pt>
                      <c:pt idx="52">
                        <c:v>-12.472722569975362</c:v>
                      </c:pt>
                      <c:pt idx="53">
                        <c:v>-12.472722569975362</c:v>
                      </c:pt>
                      <c:pt idx="54">
                        <c:v>-12.472722569975362</c:v>
                      </c:pt>
                      <c:pt idx="55">
                        <c:v>-12.472722569975362</c:v>
                      </c:pt>
                      <c:pt idx="56">
                        <c:v>-12.472722569975362</c:v>
                      </c:pt>
                      <c:pt idx="57">
                        <c:v>-12.472722569975362</c:v>
                      </c:pt>
                      <c:pt idx="58">
                        <c:v>-12.472722569975362</c:v>
                      </c:pt>
                      <c:pt idx="59">
                        <c:v>-12.472722569975362</c:v>
                      </c:pt>
                      <c:pt idx="60">
                        <c:v>-12.472722569975362</c:v>
                      </c:pt>
                      <c:pt idx="61">
                        <c:v>-12.472722569975362</c:v>
                      </c:pt>
                      <c:pt idx="62">
                        <c:v>-12.472722569975362</c:v>
                      </c:pt>
                      <c:pt idx="63">
                        <c:v>-12.472722569975362</c:v>
                      </c:pt>
                      <c:pt idx="64">
                        <c:v>-12.472722569975362</c:v>
                      </c:pt>
                      <c:pt idx="65">
                        <c:v>-12.472722569975362</c:v>
                      </c:pt>
                      <c:pt idx="66">
                        <c:v>-12.472722569975362</c:v>
                      </c:pt>
                      <c:pt idx="67">
                        <c:v>-12.472722569975362</c:v>
                      </c:pt>
                      <c:pt idx="68">
                        <c:v>-21.876317795264416</c:v>
                      </c:pt>
                      <c:pt idx="69">
                        <c:v>-21.876317795264416</c:v>
                      </c:pt>
                      <c:pt idx="70">
                        <c:v>-21.876317795264416</c:v>
                      </c:pt>
                      <c:pt idx="71">
                        <c:v>-21.876317795264416</c:v>
                      </c:pt>
                      <c:pt idx="72">
                        <c:v>-21.876317795264416</c:v>
                      </c:pt>
                      <c:pt idx="73">
                        <c:v>-21.876317795264416</c:v>
                      </c:pt>
                      <c:pt idx="74">
                        <c:v>-21.876317795264416</c:v>
                      </c:pt>
                      <c:pt idx="75">
                        <c:v>-21.876317795264416</c:v>
                      </c:pt>
                      <c:pt idx="76">
                        <c:v>-21.876317795264416</c:v>
                      </c:pt>
                      <c:pt idx="77">
                        <c:v>-21.876317795264416</c:v>
                      </c:pt>
                      <c:pt idx="78">
                        <c:v>-21.876317795264416</c:v>
                      </c:pt>
                      <c:pt idx="79">
                        <c:v>-21.876317795264416</c:v>
                      </c:pt>
                      <c:pt idx="80">
                        <c:v>-21.876317795264416</c:v>
                      </c:pt>
                      <c:pt idx="81">
                        <c:v>-21.876317795264416</c:v>
                      </c:pt>
                      <c:pt idx="82">
                        <c:v>-21.876317795264416</c:v>
                      </c:pt>
                      <c:pt idx="83">
                        <c:v>-21.876317795264416</c:v>
                      </c:pt>
                      <c:pt idx="84">
                        <c:v>-21.876317795264416</c:v>
                      </c:pt>
                      <c:pt idx="85">
                        <c:v>-21.876317795264416</c:v>
                      </c:pt>
                      <c:pt idx="86">
                        <c:v>-21.876317795264416</c:v>
                      </c:pt>
                      <c:pt idx="87">
                        <c:v>-21.876317795264416</c:v>
                      </c:pt>
                      <c:pt idx="88">
                        <c:v>-21.876317795264416</c:v>
                      </c:pt>
                      <c:pt idx="89">
                        <c:v>-21.876317795264416</c:v>
                      </c:pt>
                      <c:pt idx="90">
                        <c:v>-21.876317795264416</c:v>
                      </c:pt>
                      <c:pt idx="91">
                        <c:v>-21.876317795264416</c:v>
                      </c:pt>
                      <c:pt idx="92">
                        <c:v>-21.876317795264416</c:v>
                      </c:pt>
                      <c:pt idx="93">
                        <c:v>-21.876317795264416</c:v>
                      </c:pt>
                      <c:pt idx="94">
                        <c:v>-21.876317795264416</c:v>
                      </c:pt>
                      <c:pt idx="95">
                        <c:v>-21.876317795264416</c:v>
                      </c:pt>
                      <c:pt idx="96">
                        <c:v>-21.876317795264416</c:v>
                      </c:pt>
                      <c:pt idx="97">
                        <c:v>-21.876317795264416</c:v>
                      </c:pt>
                      <c:pt idx="98">
                        <c:v>-21.876317795264416</c:v>
                      </c:pt>
                      <c:pt idx="99">
                        <c:v>-21.876317795264416</c:v>
                      </c:pt>
                      <c:pt idx="100">
                        <c:v>-21.876317795264416</c:v>
                      </c:pt>
                      <c:pt idx="101">
                        <c:v>-21.876317795264416</c:v>
                      </c:pt>
                      <c:pt idx="102">
                        <c:v>-21.876317795264416</c:v>
                      </c:pt>
                      <c:pt idx="103">
                        <c:v>-21.876317795264416</c:v>
                      </c:pt>
                      <c:pt idx="104">
                        <c:v>-21.876317795264416</c:v>
                      </c:pt>
                      <c:pt idx="105">
                        <c:v>-21.876317795264416</c:v>
                      </c:pt>
                      <c:pt idx="106">
                        <c:v>-21.876317795264416</c:v>
                      </c:pt>
                      <c:pt idx="107">
                        <c:v>-21.876317795264416</c:v>
                      </c:pt>
                      <c:pt idx="108">
                        <c:v>-21.876317795264416</c:v>
                      </c:pt>
                      <c:pt idx="109">
                        <c:v>-21.876317795264416</c:v>
                      </c:pt>
                      <c:pt idx="110">
                        <c:v>-21.876317795264416</c:v>
                      </c:pt>
                      <c:pt idx="111">
                        <c:v>-21.876317795264416</c:v>
                      </c:pt>
                      <c:pt idx="112">
                        <c:v>-21.876317795264416</c:v>
                      </c:pt>
                      <c:pt idx="113">
                        <c:v>-12.658239784884699</c:v>
                      </c:pt>
                      <c:pt idx="114">
                        <c:v>-12.658239784884699</c:v>
                      </c:pt>
                      <c:pt idx="115">
                        <c:v>-12.658239784884699</c:v>
                      </c:pt>
                      <c:pt idx="116">
                        <c:v>-12.658239784884699</c:v>
                      </c:pt>
                      <c:pt idx="117">
                        <c:v>-12.658239784884699</c:v>
                      </c:pt>
                      <c:pt idx="118">
                        <c:v>-12.658239784884699</c:v>
                      </c:pt>
                      <c:pt idx="119">
                        <c:v>-12.658239784884699</c:v>
                      </c:pt>
                      <c:pt idx="120">
                        <c:v>-12.658239784884699</c:v>
                      </c:pt>
                      <c:pt idx="121">
                        <c:v>-12.658239784884699</c:v>
                      </c:pt>
                      <c:pt idx="122">
                        <c:v>-12.658239784884699</c:v>
                      </c:pt>
                      <c:pt idx="123">
                        <c:v>-12.658239784884699</c:v>
                      </c:pt>
                      <c:pt idx="124">
                        <c:v>-12.658239784884699</c:v>
                      </c:pt>
                      <c:pt idx="125">
                        <c:v>-12.658239784884699</c:v>
                      </c:pt>
                      <c:pt idx="126">
                        <c:v>-12.658239784884699</c:v>
                      </c:pt>
                      <c:pt idx="127">
                        <c:v>-12.658239784884699</c:v>
                      </c:pt>
                      <c:pt idx="128">
                        <c:v>-12.658239784884699</c:v>
                      </c:pt>
                      <c:pt idx="129">
                        <c:v>-12.658239784884699</c:v>
                      </c:pt>
                      <c:pt idx="130">
                        <c:v>-12.658239784884699</c:v>
                      </c:pt>
                      <c:pt idx="131">
                        <c:v>-12.658239784884699</c:v>
                      </c:pt>
                      <c:pt idx="132">
                        <c:v>-12.658239784884699</c:v>
                      </c:pt>
                      <c:pt idx="133">
                        <c:v>-12.658239784884699</c:v>
                      </c:pt>
                      <c:pt idx="134">
                        <c:v>-12.658239784884699</c:v>
                      </c:pt>
                      <c:pt idx="135">
                        <c:v>-12.658239784884699</c:v>
                      </c:pt>
                      <c:pt idx="136">
                        <c:v>-12.658239784884699</c:v>
                      </c:pt>
                      <c:pt idx="137">
                        <c:v>-12.658239784884699</c:v>
                      </c:pt>
                      <c:pt idx="138">
                        <c:v>-12.658239784884699</c:v>
                      </c:pt>
                      <c:pt idx="139">
                        <c:v>-12.658239784884699</c:v>
                      </c:pt>
                      <c:pt idx="140">
                        <c:v>-12.658239784884699</c:v>
                      </c:pt>
                      <c:pt idx="141">
                        <c:v>-12.658239784884699</c:v>
                      </c:pt>
                      <c:pt idx="142">
                        <c:v>-12.658239784884699</c:v>
                      </c:pt>
                      <c:pt idx="143">
                        <c:v>-12.658239784884699</c:v>
                      </c:pt>
                      <c:pt idx="144">
                        <c:v>-12.658239784884699</c:v>
                      </c:pt>
                      <c:pt idx="145">
                        <c:v>-12.658239784884699</c:v>
                      </c:pt>
                      <c:pt idx="146">
                        <c:v>-12.658239784884699</c:v>
                      </c:pt>
                      <c:pt idx="147">
                        <c:v>-12.658239784884699</c:v>
                      </c:pt>
                      <c:pt idx="148">
                        <c:v>-12.658239784884699</c:v>
                      </c:pt>
                      <c:pt idx="149">
                        <c:v>-12.658239784884699</c:v>
                      </c:pt>
                      <c:pt idx="150">
                        <c:v>-12.658239784884699</c:v>
                      </c:pt>
                      <c:pt idx="151">
                        <c:v>-12.658239784884699</c:v>
                      </c:pt>
                      <c:pt idx="152">
                        <c:v>-12.658239784884699</c:v>
                      </c:pt>
                      <c:pt idx="153">
                        <c:v>-12.658239784884699</c:v>
                      </c:pt>
                      <c:pt idx="154">
                        <c:v>-12.658239784884699</c:v>
                      </c:pt>
                      <c:pt idx="155">
                        <c:v>-12.658239784884699</c:v>
                      </c:pt>
                      <c:pt idx="156">
                        <c:v>-12.658239784884699</c:v>
                      </c:pt>
                      <c:pt idx="157">
                        <c:v>-12.658239784884699</c:v>
                      </c:pt>
                      <c:pt idx="158">
                        <c:v>0.49514193130634382</c:v>
                      </c:pt>
                      <c:pt idx="159">
                        <c:v>0.49514193130634382</c:v>
                      </c:pt>
                      <c:pt idx="160">
                        <c:v>0.49514193130634382</c:v>
                      </c:pt>
                      <c:pt idx="161">
                        <c:v>0.49514193130634382</c:v>
                      </c:pt>
                      <c:pt idx="162">
                        <c:v>0.49514193130634382</c:v>
                      </c:pt>
                      <c:pt idx="163">
                        <c:v>0.49514193130634382</c:v>
                      </c:pt>
                      <c:pt idx="164">
                        <c:v>0.49514193130634382</c:v>
                      </c:pt>
                      <c:pt idx="165">
                        <c:v>0.49514193130634382</c:v>
                      </c:pt>
                      <c:pt idx="166">
                        <c:v>0.49514193130634382</c:v>
                      </c:pt>
                      <c:pt idx="167">
                        <c:v>0.49514193130634382</c:v>
                      </c:pt>
                      <c:pt idx="168">
                        <c:v>0.49514193130634382</c:v>
                      </c:pt>
                      <c:pt idx="169">
                        <c:v>0.49514193130634382</c:v>
                      </c:pt>
                      <c:pt idx="170">
                        <c:v>0.49514193130634382</c:v>
                      </c:pt>
                      <c:pt idx="171">
                        <c:v>0.49514193130634382</c:v>
                      </c:pt>
                      <c:pt idx="172">
                        <c:v>0.49514193130634382</c:v>
                      </c:pt>
                      <c:pt idx="173">
                        <c:v>0.49514193130634382</c:v>
                      </c:pt>
                      <c:pt idx="174">
                        <c:v>0.49514193130634382</c:v>
                      </c:pt>
                      <c:pt idx="175">
                        <c:v>0.49514193130634382</c:v>
                      </c:pt>
                      <c:pt idx="176">
                        <c:v>0.49514193130634382</c:v>
                      </c:pt>
                      <c:pt idx="177">
                        <c:v>0.49514193130634382</c:v>
                      </c:pt>
                      <c:pt idx="178">
                        <c:v>0.49514193130634382</c:v>
                      </c:pt>
                      <c:pt idx="179">
                        <c:v>0.49514193130634382</c:v>
                      </c:pt>
                      <c:pt idx="180">
                        <c:v>0.49514193130634382</c:v>
                      </c:pt>
                      <c:pt idx="181">
                        <c:v>0.49514193130634382</c:v>
                      </c:pt>
                      <c:pt idx="182">
                        <c:v>0.49514193130634382</c:v>
                      </c:pt>
                      <c:pt idx="183">
                        <c:v>0.49514193130634382</c:v>
                      </c:pt>
                      <c:pt idx="184">
                        <c:v>0.49514193130634382</c:v>
                      </c:pt>
                      <c:pt idx="185">
                        <c:v>0.49514193130634382</c:v>
                      </c:pt>
                      <c:pt idx="186">
                        <c:v>0.49514193130634382</c:v>
                      </c:pt>
                      <c:pt idx="187">
                        <c:v>0.49514193130634382</c:v>
                      </c:pt>
                      <c:pt idx="188">
                        <c:v>0.49514193130634382</c:v>
                      </c:pt>
                      <c:pt idx="189">
                        <c:v>0.49514193130634382</c:v>
                      </c:pt>
                      <c:pt idx="190">
                        <c:v>0.49514193130634382</c:v>
                      </c:pt>
                      <c:pt idx="191">
                        <c:v>0.49514193130634382</c:v>
                      </c:pt>
                      <c:pt idx="192">
                        <c:v>0.49514193130634382</c:v>
                      </c:pt>
                      <c:pt idx="193">
                        <c:v>0.49514193130634382</c:v>
                      </c:pt>
                      <c:pt idx="194">
                        <c:v>0.49514193130634382</c:v>
                      </c:pt>
                      <c:pt idx="195">
                        <c:v>0.49514193130634382</c:v>
                      </c:pt>
                      <c:pt idx="196">
                        <c:v>0.49514193130634382</c:v>
                      </c:pt>
                      <c:pt idx="197">
                        <c:v>0.49514193130634382</c:v>
                      </c:pt>
                      <c:pt idx="198">
                        <c:v>0.49514193130634382</c:v>
                      </c:pt>
                      <c:pt idx="199">
                        <c:v>0.49514193130634382</c:v>
                      </c:pt>
                      <c:pt idx="200">
                        <c:v>0.49514193130634382</c:v>
                      </c:pt>
                      <c:pt idx="201">
                        <c:v>0.49514193130634382</c:v>
                      </c:pt>
                      <c:pt idx="202">
                        <c:v>0.49514193130634382</c:v>
                      </c:pt>
                      <c:pt idx="203">
                        <c:v>-11.146122179135366</c:v>
                      </c:pt>
                      <c:pt idx="204">
                        <c:v>-11.146122179135366</c:v>
                      </c:pt>
                      <c:pt idx="205">
                        <c:v>-11.146122179135366</c:v>
                      </c:pt>
                      <c:pt idx="206">
                        <c:v>-11.146122179135366</c:v>
                      </c:pt>
                      <c:pt idx="207">
                        <c:v>-11.146122179135366</c:v>
                      </c:pt>
                      <c:pt idx="208">
                        <c:v>-11.146122179135366</c:v>
                      </c:pt>
                      <c:pt idx="209">
                        <c:v>-11.146122179135366</c:v>
                      </c:pt>
                      <c:pt idx="210">
                        <c:v>-11.146122179135366</c:v>
                      </c:pt>
                      <c:pt idx="211">
                        <c:v>-11.146122179135366</c:v>
                      </c:pt>
                      <c:pt idx="212">
                        <c:v>-11.146122179135366</c:v>
                      </c:pt>
                      <c:pt idx="213">
                        <c:v>-11.146122179135366</c:v>
                      </c:pt>
                      <c:pt idx="214">
                        <c:v>-11.146122179135366</c:v>
                      </c:pt>
                      <c:pt idx="215">
                        <c:v>-11.146122179135366</c:v>
                      </c:pt>
                      <c:pt idx="216">
                        <c:v>-11.146122179135366</c:v>
                      </c:pt>
                      <c:pt idx="217">
                        <c:v>-11.146122179135366</c:v>
                      </c:pt>
                      <c:pt idx="218">
                        <c:v>-11.146122179135366</c:v>
                      </c:pt>
                      <c:pt idx="219">
                        <c:v>-11.146122179135366</c:v>
                      </c:pt>
                      <c:pt idx="220">
                        <c:v>-11.146122179135366</c:v>
                      </c:pt>
                      <c:pt idx="221">
                        <c:v>-11.146122179135366</c:v>
                      </c:pt>
                      <c:pt idx="222">
                        <c:v>-11.146122179135366</c:v>
                      </c:pt>
                      <c:pt idx="223">
                        <c:v>-11.146122179135366</c:v>
                      </c:pt>
                      <c:pt idx="224">
                        <c:v>-11.146122179135366</c:v>
                      </c:pt>
                      <c:pt idx="225">
                        <c:v>-11.146122179135366</c:v>
                      </c:pt>
                      <c:pt idx="226">
                        <c:v>-11.146122179135366</c:v>
                      </c:pt>
                      <c:pt idx="227">
                        <c:v>-11.146122179135366</c:v>
                      </c:pt>
                      <c:pt idx="228">
                        <c:v>-11.146122179135366</c:v>
                      </c:pt>
                      <c:pt idx="229">
                        <c:v>-11.146122179135366</c:v>
                      </c:pt>
                      <c:pt idx="230">
                        <c:v>-11.146122179135366</c:v>
                      </c:pt>
                      <c:pt idx="231">
                        <c:v>-11.146122179135366</c:v>
                      </c:pt>
                      <c:pt idx="232">
                        <c:v>-11.146122179135366</c:v>
                      </c:pt>
                      <c:pt idx="233">
                        <c:v>-11.146122179135366</c:v>
                      </c:pt>
                      <c:pt idx="234">
                        <c:v>-11.146122179135366</c:v>
                      </c:pt>
                      <c:pt idx="235">
                        <c:v>-11.146122179135366</c:v>
                      </c:pt>
                      <c:pt idx="236">
                        <c:v>-11.146122179135366</c:v>
                      </c:pt>
                      <c:pt idx="237">
                        <c:v>-11.146122179135366</c:v>
                      </c:pt>
                      <c:pt idx="238">
                        <c:v>-11.146122179135366</c:v>
                      </c:pt>
                      <c:pt idx="239">
                        <c:v>-11.146122179135366</c:v>
                      </c:pt>
                      <c:pt idx="240">
                        <c:v>-11.146122179135366</c:v>
                      </c:pt>
                      <c:pt idx="241">
                        <c:v>-11.146122179135366</c:v>
                      </c:pt>
                      <c:pt idx="242">
                        <c:v>-11.146122179135366</c:v>
                      </c:pt>
                      <c:pt idx="243">
                        <c:v>-11.146122179135366</c:v>
                      </c:pt>
                      <c:pt idx="244">
                        <c:v>-11.146122179135366</c:v>
                      </c:pt>
                      <c:pt idx="245">
                        <c:v>-11.146122179135366</c:v>
                      </c:pt>
                      <c:pt idx="246">
                        <c:v>-11.146122179135366</c:v>
                      </c:pt>
                      <c:pt idx="247">
                        <c:v>-11.146122179135366</c:v>
                      </c:pt>
                      <c:pt idx="248">
                        <c:v>-21.776814055735507</c:v>
                      </c:pt>
                      <c:pt idx="249">
                        <c:v>-21.776814055735507</c:v>
                      </c:pt>
                      <c:pt idx="250">
                        <c:v>-21.776814055735507</c:v>
                      </c:pt>
                      <c:pt idx="251">
                        <c:v>-21.776814055735507</c:v>
                      </c:pt>
                      <c:pt idx="252">
                        <c:v>-21.776814055735507</c:v>
                      </c:pt>
                      <c:pt idx="253">
                        <c:v>-21.776814055735507</c:v>
                      </c:pt>
                      <c:pt idx="254">
                        <c:v>-21.776814055735507</c:v>
                      </c:pt>
                      <c:pt idx="255">
                        <c:v>-21.776814055735507</c:v>
                      </c:pt>
                      <c:pt idx="256">
                        <c:v>-21.776814055735507</c:v>
                      </c:pt>
                      <c:pt idx="257">
                        <c:v>-21.776814055735507</c:v>
                      </c:pt>
                      <c:pt idx="258">
                        <c:v>-21.776814055735507</c:v>
                      </c:pt>
                      <c:pt idx="259">
                        <c:v>-21.776814055735507</c:v>
                      </c:pt>
                      <c:pt idx="260">
                        <c:v>-21.776814055735507</c:v>
                      </c:pt>
                      <c:pt idx="261">
                        <c:v>-21.776814055735507</c:v>
                      </c:pt>
                      <c:pt idx="262">
                        <c:v>-21.776814055735507</c:v>
                      </c:pt>
                      <c:pt idx="263">
                        <c:v>-21.776814055735507</c:v>
                      </c:pt>
                      <c:pt idx="264">
                        <c:v>-21.776814055735507</c:v>
                      </c:pt>
                      <c:pt idx="265">
                        <c:v>-21.776814055735507</c:v>
                      </c:pt>
                      <c:pt idx="266">
                        <c:v>-21.776814055735507</c:v>
                      </c:pt>
                      <c:pt idx="267">
                        <c:v>-21.776814055735507</c:v>
                      </c:pt>
                      <c:pt idx="268">
                        <c:v>-21.776814055735507</c:v>
                      </c:pt>
                      <c:pt idx="269">
                        <c:v>-21.776814055735507</c:v>
                      </c:pt>
                      <c:pt idx="270">
                        <c:v>-21.776814055735507</c:v>
                      </c:pt>
                      <c:pt idx="271">
                        <c:v>-21.776814055735507</c:v>
                      </c:pt>
                      <c:pt idx="272">
                        <c:v>-21.776814055735507</c:v>
                      </c:pt>
                      <c:pt idx="273">
                        <c:v>-21.776814055735507</c:v>
                      </c:pt>
                      <c:pt idx="274">
                        <c:v>-21.776814055735507</c:v>
                      </c:pt>
                      <c:pt idx="275">
                        <c:v>-21.776814055735507</c:v>
                      </c:pt>
                      <c:pt idx="276">
                        <c:v>-21.776814055735507</c:v>
                      </c:pt>
                      <c:pt idx="277">
                        <c:v>-21.776814055735507</c:v>
                      </c:pt>
                      <c:pt idx="278">
                        <c:v>-21.776814055735507</c:v>
                      </c:pt>
                      <c:pt idx="279">
                        <c:v>-21.776814055735507</c:v>
                      </c:pt>
                      <c:pt idx="280">
                        <c:v>-21.776814055735507</c:v>
                      </c:pt>
                      <c:pt idx="281">
                        <c:v>-21.776814055735507</c:v>
                      </c:pt>
                      <c:pt idx="282">
                        <c:v>-21.776814055735507</c:v>
                      </c:pt>
                      <c:pt idx="283">
                        <c:v>-21.776814055735507</c:v>
                      </c:pt>
                      <c:pt idx="284">
                        <c:v>-21.776814055735507</c:v>
                      </c:pt>
                      <c:pt idx="285">
                        <c:v>-21.776814055735507</c:v>
                      </c:pt>
                      <c:pt idx="286">
                        <c:v>-21.776814055735507</c:v>
                      </c:pt>
                      <c:pt idx="287">
                        <c:v>-21.776814055735507</c:v>
                      </c:pt>
                      <c:pt idx="288">
                        <c:v>-21.776814055735507</c:v>
                      </c:pt>
                      <c:pt idx="289">
                        <c:v>-21.776814055735507</c:v>
                      </c:pt>
                      <c:pt idx="290">
                        <c:v>-21.776814055735507</c:v>
                      </c:pt>
                      <c:pt idx="291">
                        <c:v>-21.776814055735507</c:v>
                      </c:pt>
                      <c:pt idx="292">
                        <c:v>-21.776814055735507</c:v>
                      </c:pt>
                      <c:pt idx="293">
                        <c:v>-11.050672047829238</c:v>
                      </c:pt>
                      <c:pt idx="294">
                        <c:v>-11.050672047829238</c:v>
                      </c:pt>
                      <c:pt idx="295">
                        <c:v>-11.050672047829238</c:v>
                      </c:pt>
                      <c:pt idx="296">
                        <c:v>-11.050672047829238</c:v>
                      </c:pt>
                      <c:pt idx="297">
                        <c:v>-11.050672047829238</c:v>
                      </c:pt>
                      <c:pt idx="298">
                        <c:v>-11.050672047829238</c:v>
                      </c:pt>
                      <c:pt idx="299">
                        <c:v>-11.050672047829238</c:v>
                      </c:pt>
                      <c:pt idx="300">
                        <c:v>-11.050672047829238</c:v>
                      </c:pt>
                      <c:pt idx="301">
                        <c:v>-11.050672047829238</c:v>
                      </c:pt>
                      <c:pt idx="302">
                        <c:v>-11.050672047829238</c:v>
                      </c:pt>
                      <c:pt idx="303">
                        <c:v>-11.050672047829238</c:v>
                      </c:pt>
                      <c:pt idx="304">
                        <c:v>-11.050672047829238</c:v>
                      </c:pt>
                      <c:pt idx="305">
                        <c:v>-11.050672047829238</c:v>
                      </c:pt>
                      <c:pt idx="306">
                        <c:v>-11.050672047829238</c:v>
                      </c:pt>
                      <c:pt idx="307">
                        <c:v>-11.050672047829238</c:v>
                      </c:pt>
                      <c:pt idx="308">
                        <c:v>-11.050672047829238</c:v>
                      </c:pt>
                      <c:pt idx="309">
                        <c:v>-11.050672047829238</c:v>
                      </c:pt>
                      <c:pt idx="310">
                        <c:v>-11.050672047829238</c:v>
                      </c:pt>
                      <c:pt idx="311">
                        <c:v>-11.050672047829238</c:v>
                      </c:pt>
                      <c:pt idx="312">
                        <c:v>-11.050672047829238</c:v>
                      </c:pt>
                      <c:pt idx="313">
                        <c:v>-11.050672047829238</c:v>
                      </c:pt>
                      <c:pt idx="314">
                        <c:v>-11.050672047829238</c:v>
                      </c:pt>
                      <c:pt idx="315">
                        <c:v>-11.050672047829238</c:v>
                      </c:pt>
                      <c:pt idx="316">
                        <c:v>-11.050672047829238</c:v>
                      </c:pt>
                      <c:pt idx="317">
                        <c:v>-11.050672047829238</c:v>
                      </c:pt>
                      <c:pt idx="318">
                        <c:v>-11.050672047829238</c:v>
                      </c:pt>
                      <c:pt idx="319">
                        <c:v>-11.050672047829238</c:v>
                      </c:pt>
                      <c:pt idx="320">
                        <c:v>-11.050672047829238</c:v>
                      </c:pt>
                      <c:pt idx="321">
                        <c:v>-11.050672047829238</c:v>
                      </c:pt>
                      <c:pt idx="322">
                        <c:v>-11.050672047829238</c:v>
                      </c:pt>
                      <c:pt idx="323">
                        <c:v>-11.050672047829238</c:v>
                      </c:pt>
                      <c:pt idx="324">
                        <c:v>-11.050672047829238</c:v>
                      </c:pt>
                      <c:pt idx="325">
                        <c:v>-11.050672047829238</c:v>
                      </c:pt>
                      <c:pt idx="326">
                        <c:v>-11.050672047829238</c:v>
                      </c:pt>
                      <c:pt idx="327">
                        <c:v>-11.050672047829238</c:v>
                      </c:pt>
                      <c:pt idx="328">
                        <c:v>-11.050672047829238</c:v>
                      </c:pt>
                      <c:pt idx="329">
                        <c:v>-11.050672047829238</c:v>
                      </c:pt>
                      <c:pt idx="330">
                        <c:v>-11.050672047829238</c:v>
                      </c:pt>
                      <c:pt idx="331">
                        <c:v>-11.050672047829238</c:v>
                      </c:pt>
                      <c:pt idx="332">
                        <c:v>-11.050672047829238</c:v>
                      </c:pt>
                      <c:pt idx="333">
                        <c:v>-11.050672047829238</c:v>
                      </c:pt>
                      <c:pt idx="334">
                        <c:v>-11.050672047829238</c:v>
                      </c:pt>
                      <c:pt idx="335">
                        <c:v>-11.050672047829238</c:v>
                      </c:pt>
                      <c:pt idx="336">
                        <c:v>-11.050672047829238</c:v>
                      </c:pt>
                      <c:pt idx="337">
                        <c:v>-11.050672047829238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CB57-4319-86C9-B90B9FDD55EC}"/>
                  </c:ext>
                </c:extLst>
              </c15:ser>
            </c15:filteredLineSeries>
          </c:ext>
        </c:extLst>
      </c:lineChart>
      <c:catAx>
        <c:axId val="543256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2192"/>
        <c:crosses val="autoZero"/>
        <c:auto val="1"/>
        <c:lblAlgn val="ctr"/>
        <c:lblOffset val="100"/>
        <c:noMultiLvlLbl val="0"/>
      </c:catAx>
      <c:valAx>
        <c:axId val="5432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1306219.2130249273</c:v>
                </c:pt>
                <c:pt idx="1">
                  <c:v>1306219.2130249273</c:v>
                </c:pt>
                <c:pt idx="2">
                  <c:v>1306219.2130249273</c:v>
                </c:pt>
                <c:pt idx="3">
                  <c:v>1306219.2130249273</c:v>
                </c:pt>
                <c:pt idx="4">
                  <c:v>1306219.2130249273</c:v>
                </c:pt>
                <c:pt idx="5">
                  <c:v>1306219.2130249273</c:v>
                </c:pt>
                <c:pt idx="6">
                  <c:v>1306219.2130249273</c:v>
                </c:pt>
                <c:pt idx="7">
                  <c:v>1306219.2130249273</c:v>
                </c:pt>
                <c:pt idx="8">
                  <c:v>1306219.2130249273</c:v>
                </c:pt>
                <c:pt idx="9">
                  <c:v>1306219.2130249273</c:v>
                </c:pt>
                <c:pt idx="10">
                  <c:v>1306219.2130249273</c:v>
                </c:pt>
                <c:pt idx="11">
                  <c:v>1306219.2130249273</c:v>
                </c:pt>
                <c:pt idx="12">
                  <c:v>1306219.2130249273</c:v>
                </c:pt>
                <c:pt idx="13">
                  <c:v>1306219.2130249273</c:v>
                </c:pt>
                <c:pt idx="14">
                  <c:v>1306219.2130249273</c:v>
                </c:pt>
                <c:pt idx="15">
                  <c:v>1306219.2130249273</c:v>
                </c:pt>
                <c:pt idx="16">
                  <c:v>1306219.2130249273</c:v>
                </c:pt>
                <c:pt idx="17">
                  <c:v>1306219.2130249273</c:v>
                </c:pt>
                <c:pt idx="18">
                  <c:v>1306219.2130249273</c:v>
                </c:pt>
                <c:pt idx="19">
                  <c:v>1306219.2130249273</c:v>
                </c:pt>
                <c:pt idx="20">
                  <c:v>1306219.2130249273</c:v>
                </c:pt>
                <c:pt idx="21">
                  <c:v>1306219.2130249273</c:v>
                </c:pt>
                <c:pt idx="22">
                  <c:v>1306219.2130249273</c:v>
                </c:pt>
                <c:pt idx="23">
                  <c:v>1467466.1626493272</c:v>
                </c:pt>
                <c:pt idx="24">
                  <c:v>1467466.1626493272</c:v>
                </c:pt>
                <c:pt idx="25">
                  <c:v>1467466.1626493272</c:v>
                </c:pt>
                <c:pt idx="26">
                  <c:v>1467466.1626493272</c:v>
                </c:pt>
                <c:pt idx="27">
                  <c:v>1467466.1626493272</c:v>
                </c:pt>
                <c:pt idx="28">
                  <c:v>1467466.1626493272</c:v>
                </c:pt>
                <c:pt idx="29">
                  <c:v>1467466.1626493272</c:v>
                </c:pt>
                <c:pt idx="30">
                  <c:v>1467466.1626493272</c:v>
                </c:pt>
                <c:pt idx="31">
                  <c:v>1467466.1626493272</c:v>
                </c:pt>
                <c:pt idx="32">
                  <c:v>1467466.1626493272</c:v>
                </c:pt>
                <c:pt idx="33">
                  <c:v>1467466.1626493272</c:v>
                </c:pt>
                <c:pt idx="34">
                  <c:v>1467466.1626493272</c:v>
                </c:pt>
                <c:pt idx="35">
                  <c:v>1467466.1626493272</c:v>
                </c:pt>
                <c:pt idx="36">
                  <c:v>1467466.1626493272</c:v>
                </c:pt>
                <c:pt idx="37">
                  <c:v>1467466.1626493272</c:v>
                </c:pt>
                <c:pt idx="38">
                  <c:v>1467466.1626493272</c:v>
                </c:pt>
                <c:pt idx="39">
                  <c:v>1467466.1626493272</c:v>
                </c:pt>
                <c:pt idx="40">
                  <c:v>1467466.1626493272</c:v>
                </c:pt>
                <c:pt idx="41">
                  <c:v>1467466.1626493272</c:v>
                </c:pt>
                <c:pt idx="42">
                  <c:v>1467466.1626493272</c:v>
                </c:pt>
                <c:pt idx="43">
                  <c:v>1467466.1626493272</c:v>
                </c:pt>
                <c:pt idx="44">
                  <c:v>1467466.1626493272</c:v>
                </c:pt>
                <c:pt idx="45">
                  <c:v>1467466.1626493272</c:v>
                </c:pt>
                <c:pt idx="46">
                  <c:v>1467466.1626493272</c:v>
                </c:pt>
                <c:pt idx="47">
                  <c:v>1467466.1626493272</c:v>
                </c:pt>
                <c:pt idx="48">
                  <c:v>1467466.1626493272</c:v>
                </c:pt>
                <c:pt idx="49">
                  <c:v>1467466.1626493272</c:v>
                </c:pt>
                <c:pt idx="50">
                  <c:v>1467466.1626493272</c:v>
                </c:pt>
                <c:pt idx="51">
                  <c:v>1467466.1626493272</c:v>
                </c:pt>
                <c:pt idx="52">
                  <c:v>1467466.1626493272</c:v>
                </c:pt>
                <c:pt idx="53">
                  <c:v>1467466.1626493272</c:v>
                </c:pt>
                <c:pt idx="54">
                  <c:v>1467466.1626493272</c:v>
                </c:pt>
                <c:pt idx="55">
                  <c:v>1467466.1626493272</c:v>
                </c:pt>
                <c:pt idx="56">
                  <c:v>1467466.1626493272</c:v>
                </c:pt>
                <c:pt idx="57">
                  <c:v>1467466.1626493272</c:v>
                </c:pt>
                <c:pt idx="58">
                  <c:v>1467466.1626493272</c:v>
                </c:pt>
                <c:pt idx="59">
                  <c:v>1467466.1626493272</c:v>
                </c:pt>
                <c:pt idx="60">
                  <c:v>1467466.1626493272</c:v>
                </c:pt>
                <c:pt idx="61">
                  <c:v>1467466.1626493272</c:v>
                </c:pt>
                <c:pt idx="62">
                  <c:v>1467466.1626493272</c:v>
                </c:pt>
                <c:pt idx="63">
                  <c:v>1467466.1626493272</c:v>
                </c:pt>
                <c:pt idx="64">
                  <c:v>1467466.1626493272</c:v>
                </c:pt>
                <c:pt idx="65">
                  <c:v>1467466.1626493272</c:v>
                </c:pt>
                <c:pt idx="66">
                  <c:v>1467466.1626493272</c:v>
                </c:pt>
                <c:pt idx="67">
                  <c:v>1467466.1626493272</c:v>
                </c:pt>
                <c:pt idx="68">
                  <c:v>1591285.7730883497</c:v>
                </c:pt>
                <c:pt idx="69">
                  <c:v>1591285.7730883497</c:v>
                </c:pt>
                <c:pt idx="70">
                  <c:v>1591285.7730883497</c:v>
                </c:pt>
                <c:pt idx="71">
                  <c:v>1591285.7730883497</c:v>
                </c:pt>
                <c:pt idx="72">
                  <c:v>1591285.7730883497</c:v>
                </c:pt>
                <c:pt idx="73">
                  <c:v>1591285.7730883497</c:v>
                </c:pt>
                <c:pt idx="74">
                  <c:v>1591285.7730883497</c:v>
                </c:pt>
                <c:pt idx="75">
                  <c:v>1591285.7730883497</c:v>
                </c:pt>
                <c:pt idx="76">
                  <c:v>1591285.7730883497</c:v>
                </c:pt>
                <c:pt idx="77">
                  <c:v>1591285.7730883497</c:v>
                </c:pt>
                <c:pt idx="78">
                  <c:v>1591285.7730883497</c:v>
                </c:pt>
                <c:pt idx="79">
                  <c:v>1591285.7730883497</c:v>
                </c:pt>
                <c:pt idx="80">
                  <c:v>1591285.7730883497</c:v>
                </c:pt>
                <c:pt idx="81">
                  <c:v>1591285.7730883497</c:v>
                </c:pt>
                <c:pt idx="82">
                  <c:v>1591285.7730883497</c:v>
                </c:pt>
                <c:pt idx="83">
                  <c:v>1591285.7730883497</c:v>
                </c:pt>
                <c:pt idx="84">
                  <c:v>1591285.7730883497</c:v>
                </c:pt>
                <c:pt idx="85">
                  <c:v>1591285.7730883497</c:v>
                </c:pt>
                <c:pt idx="86">
                  <c:v>1591285.7730883497</c:v>
                </c:pt>
                <c:pt idx="87">
                  <c:v>1591285.7730883497</c:v>
                </c:pt>
                <c:pt idx="88">
                  <c:v>1591285.7730883497</c:v>
                </c:pt>
                <c:pt idx="89">
                  <c:v>1591285.7730883497</c:v>
                </c:pt>
                <c:pt idx="90">
                  <c:v>1591285.7730883497</c:v>
                </c:pt>
                <c:pt idx="91">
                  <c:v>1591285.7730883497</c:v>
                </c:pt>
                <c:pt idx="92">
                  <c:v>1591285.7730883497</c:v>
                </c:pt>
                <c:pt idx="93">
                  <c:v>1591285.7730883497</c:v>
                </c:pt>
                <c:pt idx="94">
                  <c:v>1591285.7730883497</c:v>
                </c:pt>
                <c:pt idx="95">
                  <c:v>1591285.7730883497</c:v>
                </c:pt>
                <c:pt idx="96">
                  <c:v>1591285.7730883497</c:v>
                </c:pt>
                <c:pt idx="97">
                  <c:v>1591285.7730883497</c:v>
                </c:pt>
                <c:pt idx="98">
                  <c:v>1591285.7730883497</c:v>
                </c:pt>
                <c:pt idx="99">
                  <c:v>1591285.7730883497</c:v>
                </c:pt>
                <c:pt idx="100">
                  <c:v>1591285.7730883497</c:v>
                </c:pt>
                <c:pt idx="101">
                  <c:v>1591285.7730883497</c:v>
                </c:pt>
                <c:pt idx="102">
                  <c:v>1591285.7730883497</c:v>
                </c:pt>
                <c:pt idx="103">
                  <c:v>1591285.7730883497</c:v>
                </c:pt>
                <c:pt idx="104">
                  <c:v>1591285.7730883497</c:v>
                </c:pt>
                <c:pt idx="105">
                  <c:v>1591285.7730883497</c:v>
                </c:pt>
                <c:pt idx="106">
                  <c:v>1591285.7730883497</c:v>
                </c:pt>
                <c:pt idx="107">
                  <c:v>1591285.7730883497</c:v>
                </c:pt>
                <c:pt idx="108">
                  <c:v>1591285.7730883497</c:v>
                </c:pt>
                <c:pt idx="109">
                  <c:v>1591285.7730883497</c:v>
                </c:pt>
                <c:pt idx="110">
                  <c:v>1591285.7730883497</c:v>
                </c:pt>
                <c:pt idx="111">
                  <c:v>1591285.7730883497</c:v>
                </c:pt>
                <c:pt idx="112">
                  <c:v>1591285.7730883497</c:v>
                </c:pt>
                <c:pt idx="113">
                  <c:v>1469847.780314507</c:v>
                </c:pt>
                <c:pt idx="114">
                  <c:v>1469847.780314507</c:v>
                </c:pt>
                <c:pt idx="115">
                  <c:v>1469847.780314507</c:v>
                </c:pt>
                <c:pt idx="116">
                  <c:v>1469847.780314507</c:v>
                </c:pt>
                <c:pt idx="117">
                  <c:v>1469847.780314507</c:v>
                </c:pt>
                <c:pt idx="118">
                  <c:v>1469847.780314507</c:v>
                </c:pt>
                <c:pt idx="119">
                  <c:v>1469847.780314507</c:v>
                </c:pt>
                <c:pt idx="120">
                  <c:v>1469847.780314507</c:v>
                </c:pt>
                <c:pt idx="121">
                  <c:v>1469847.780314507</c:v>
                </c:pt>
                <c:pt idx="122">
                  <c:v>1469847.780314507</c:v>
                </c:pt>
                <c:pt idx="123">
                  <c:v>1469847.780314507</c:v>
                </c:pt>
                <c:pt idx="124">
                  <c:v>1469847.780314507</c:v>
                </c:pt>
                <c:pt idx="125">
                  <c:v>1469847.780314507</c:v>
                </c:pt>
                <c:pt idx="126">
                  <c:v>1469847.780314507</c:v>
                </c:pt>
                <c:pt idx="127">
                  <c:v>1469847.780314507</c:v>
                </c:pt>
                <c:pt idx="128">
                  <c:v>1469847.780314507</c:v>
                </c:pt>
                <c:pt idx="129">
                  <c:v>1469847.780314507</c:v>
                </c:pt>
                <c:pt idx="130">
                  <c:v>1469847.780314507</c:v>
                </c:pt>
                <c:pt idx="131">
                  <c:v>1469847.780314507</c:v>
                </c:pt>
                <c:pt idx="132">
                  <c:v>1469847.780314507</c:v>
                </c:pt>
                <c:pt idx="133">
                  <c:v>1469847.780314507</c:v>
                </c:pt>
                <c:pt idx="134">
                  <c:v>1469847.780314507</c:v>
                </c:pt>
                <c:pt idx="135">
                  <c:v>1469847.780314507</c:v>
                </c:pt>
                <c:pt idx="136">
                  <c:v>1469847.780314507</c:v>
                </c:pt>
                <c:pt idx="137">
                  <c:v>1469847.780314507</c:v>
                </c:pt>
                <c:pt idx="138">
                  <c:v>1469847.780314507</c:v>
                </c:pt>
                <c:pt idx="139">
                  <c:v>1469847.780314507</c:v>
                </c:pt>
                <c:pt idx="140">
                  <c:v>1469847.780314507</c:v>
                </c:pt>
                <c:pt idx="141">
                  <c:v>1469847.780314507</c:v>
                </c:pt>
                <c:pt idx="142">
                  <c:v>1469847.780314507</c:v>
                </c:pt>
                <c:pt idx="143">
                  <c:v>1469847.780314507</c:v>
                </c:pt>
                <c:pt idx="144">
                  <c:v>1469847.780314507</c:v>
                </c:pt>
                <c:pt idx="145">
                  <c:v>1469847.780314507</c:v>
                </c:pt>
                <c:pt idx="146">
                  <c:v>1469847.780314507</c:v>
                </c:pt>
                <c:pt idx="147">
                  <c:v>1469847.780314507</c:v>
                </c:pt>
                <c:pt idx="148">
                  <c:v>1469847.780314507</c:v>
                </c:pt>
                <c:pt idx="149">
                  <c:v>1469847.780314507</c:v>
                </c:pt>
                <c:pt idx="150">
                  <c:v>1469847.780314507</c:v>
                </c:pt>
                <c:pt idx="151">
                  <c:v>1469847.780314507</c:v>
                </c:pt>
                <c:pt idx="152">
                  <c:v>1469847.780314507</c:v>
                </c:pt>
                <c:pt idx="153">
                  <c:v>1469847.780314507</c:v>
                </c:pt>
                <c:pt idx="154">
                  <c:v>1469847.780314507</c:v>
                </c:pt>
                <c:pt idx="155">
                  <c:v>1469847.780314507</c:v>
                </c:pt>
                <c:pt idx="156">
                  <c:v>1469847.780314507</c:v>
                </c:pt>
                <c:pt idx="157">
                  <c:v>1469847.780314507</c:v>
                </c:pt>
                <c:pt idx="158">
                  <c:v>1299063.2070642037</c:v>
                </c:pt>
                <c:pt idx="159">
                  <c:v>1299063.2070642037</c:v>
                </c:pt>
                <c:pt idx="160">
                  <c:v>1299063.2070642037</c:v>
                </c:pt>
                <c:pt idx="161">
                  <c:v>1299063.2070642037</c:v>
                </c:pt>
                <c:pt idx="162">
                  <c:v>1299063.2070642037</c:v>
                </c:pt>
                <c:pt idx="163">
                  <c:v>1299063.2070642037</c:v>
                </c:pt>
                <c:pt idx="164">
                  <c:v>1299063.2070642037</c:v>
                </c:pt>
                <c:pt idx="165">
                  <c:v>1299063.2070642037</c:v>
                </c:pt>
                <c:pt idx="166">
                  <c:v>1299063.2070642037</c:v>
                </c:pt>
                <c:pt idx="167">
                  <c:v>1299063.2070642037</c:v>
                </c:pt>
                <c:pt idx="168">
                  <c:v>1299063.2070642037</c:v>
                </c:pt>
                <c:pt idx="169">
                  <c:v>1299063.2070642037</c:v>
                </c:pt>
                <c:pt idx="170">
                  <c:v>1299063.2070642037</c:v>
                </c:pt>
                <c:pt idx="171">
                  <c:v>1299063.2070642037</c:v>
                </c:pt>
                <c:pt idx="172">
                  <c:v>1299063.2070642037</c:v>
                </c:pt>
                <c:pt idx="173">
                  <c:v>1299063.2070642037</c:v>
                </c:pt>
                <c:pt idx="174">
                  <c:v>1299063.2070642037</c:v>
                </c:pt>
                <c:pt idx="175">
                  <c:v>1299063.2070642037</c:v>
                </c:pt>
                <c:pt idx="176">
                  <c:v>1299063.2070642037</c:v>
                </c:pt>
                <c:pt idx="177">
                  <c:v>1299063.2070642037</c:v>
                </c:pt>
                <c:pt idx="178">
                  <c:v>1299063.2070642037</c:v>
                </c:pt>
                <c:pt idx="179">
                  <c:v>1299063.2070642037</c:v>
                </c:pt>
                <c:pt idx="180">
                  <c:v>1299063.2070642037</c:v>
                </c:pt>
                <c:pt idx="181">
                  <c:v>1299063.2070642037</c:v>
                </c:pt>
                <c:pt idx="182">
                  <c:v>1299063.2070642037</c:v>
                </c:pt>
                <c:pt idx="183">
                  <c:v>1299063.2070642037</c:v>
                </c:pt>
                <c:pt idx="184">
                  <c:v>1299063.2070642037</c:v>
                </c:pt>
                <c:pt idx="185">
                  <c:v>1299063.2070642037</c:v>
                </c:pt>
                <c:pt idx="186">
                  <c:v>1299063.2070642037</c:v>
                </c:pt>
                <c:pt idx="187">
                  <c:v>1299063.2070642037</c:v>
                </c:pt>
                <c:pt idx="188">
                  <c:v>1299063.2070642037</c:v>
                </c:pt>
                <c:pt idx="189">
                  <c:v>1299063.2070642037</c:v>
                </c:pt>
                <c:pt idx="190">
                  <c:v>1299063.2070642037</c:v>
                </c:pt>
                <c:pt idx="191">
                  <c:v>1299063.2070642037</c:v>
                </c:pt>
                <c:pt idx="192">
                  <c:v>1299063.2070642037</c:v>
                </c:pt>
                <c:pt idx="193">
                  <c:v>1299063.2070642037</c:v>
                </c:pt>
                <c:pt idx="194">
                  <c:v>1299063.2070642037</c:v>
                </c:pt>
                <c:pt idx="195">
                  <c:v>1299063.2070642037</c:v>
                </c:pt>
                <c:pt idx="196">
                  <c:v>1299063.2070642037</c:v>
                </c:pt>
                <c:pt idx="197">
                  <c:v>1299063.2070642037</c:v>
                </c:pt>
                <c:pt idx="198">
                  <c:v>1299063.2070642037</c:v>
                </c:pt>
                <c:pt idx="199">
                  <c:v>1299063.2070642037</c:v>
                </c:pt>
                <c:pt idx="200">
                  <c:v>1299063.2070642037</c:v>
                </c:pt>
                <c:pt idx="201">
                  <c:v>1299063.2070642037</c:v>
                </c:pt>
                <c:pt idx="202">
                  <c:v>1299063.2070642037</c:v>
                </c:pt>
                <c:pt idx="203">
                  <c:v>1449009.1212732214</c:v>
                </c:pt>
                <c:pt idx="204">
                  <c:v>1449009.1212732214</c:v>
                </c:pt>
                <c:pt idx="205">
                  <c:v>1449009.1212732214</c:v>
                </c:pt>
                <c:pt idx="206">
                  <c:v>1449009.1212732214</c:v>
                </c:pt>
                <c:pt idx="207">
                  <c:v>1449009.1212732214</c:v>
                </c:pt>
                <c:pt idx="208">
                  <c:v>1449009.1212732214</c:v>
                </c:pt>
                <c:pt idx="209">
                  <c:v>1449009.1212732214</c:v>
                </c:pt>
                <c:pt idx="210">
                  <c:v>1449009.1212732214</c:v>
                </c:pt>
                <c:pt idx="211">
                  <c:v>1449009.1212732214</c:v>
                </c:pt>
                <c:pt idx="212">
                  <c:v>1449009.1212732214</c:v>
                </c:pt>
                <c:pt idx="213">
                  <c:v>1449009.1212732214</c:v>
                </c:pt>
                <c:pt idx="214">
                  <c:v>1449009.1212732214</c:v>
                </c:pt>
                <c:pt idx="215">
                  <c:v>1449009.1212732214</c:v>
                </c:pt>
                <c:pt idx="216">
                  <c:v>1449009.1212732214</c:v>
                </c:pt>
                <c:pt idx="217">
                  <c:v>1449009.1212732214</c:v>
                </c:pt>
                <c:pt idx="218">
                  <c:v>1449009.1212732214</c:v>
                </c:pt>
                <c:pt idx="219">
                  <c:v>1449009.1212732214</c:v>
                </c:pt>
                <c:pt idx="220">
                  <c:v>1449009.1212732214</c:v>
                </c:pt>
                <c:pt idx="221">
                  <c:v>1449009.1212732214</c:v>
                </c:pt>
                <c:pt idx="222">
                  <c:v>1449009.1212732214</c:v>
                </c:pt>
                <c:pt idx="223">
                  <c:v>1449009.1212732214</c:v>
                </c:pt>
                <c:pt idx="224">
                  <c:v>1449009.1212732214</c:v>
                </c:pt>
                <c:pt idx="225">
                  <c:v>1449009.1212732214</c:v>
                </c:pt>
                <c:pt idx="226">
                  <c:v>1449009.1212732214</c:v>
                </c:pt>
                <c:pt idx="227">
                  <c:v>1449009.1212732214</c:v>
                </c:pt>
                <c:pt idx="228">
                  <c:v>1449009.1212732214</c:v>
                </c:pt>
                <c:pt idx="229">
                  <c:v>1449009.1212732214</c:v>
                </c:pt>
                <c:pt idx="230">
                  <c:v>1449009.1212732214</c:v>
                </c:pt>
                <c:pt idx="231">
                  <c:v>1449009.1212732214</c:v>
                </c:pt>
                <c:pt idx="232">
                  <c:v>1449009.1212732214</c:v>
                </c:pt>
                <c:pt idx="233">
                  <c:v>1449009.1212732214</c:v>
                </c:pt>
                <c:pt idx="234">
                  <c:v>1449009.1212732214</c:v>
                </c:pt>
                <c:pt idx="235">
                  <c:v>1449009.1212732214</c:v>
                </c:pt>
                <c:pt idx="236">
                  <c:v>1449009.1212732214</c:v>
                </c:pt>
                <c:pt idx="237">
                  <c:v>1449009.1212732214</c:v>
                </c:pt>
                <c:pt idx="238">
                  <c:v>1449009.1212732214</c:v>
                </c:pt>
                <c:pt idx="239">
                  <c:v>1449009.1212732214</c:v>
                </c:pt>
                <c:pt idx="240">
                  <c:v>1449009.1212732214</c:v>
                </c:pt>
                <c:pt idx="241">
                  <c:v>1449009.1212732214</c:v>
                </c:pt>
                <c:pt idx="242">
                  <c:v>1449009.1212732214</c:v>
                </c:pt>
                <c:pt idx="243">
                  <c:v>1449009.1212732214</c:v>
                </c:pt>
                <c:pt idx="244">
                  <c:v>1449009.1212732214</c:v>
                </c:pt>
                <c:pt idx="245">
                  <c:v>1449009.1212732214</c:v>
                </c:pt>
                <c:pt idx="246">
                  <c:v>1449009.1212732214</c:v>
                </c:pt>
                <c:pt idx="247">
                  <c:v>1449009.1212732214</c:v>
                </c:pt>
                <c:pt idx="248">
                  <c:v>1589521.8750326005</c:v>
                </c:pt>
                <c:pt idx="249">
                  <c:v>1589521.8750326005</c:v>
                </c:pt>
                <c:pt idx="250">
                  <c:v>1589521.8750326005</c:v>
                </c:pt>
                <c:pt idx="251">
                  <c:v>1589521.8750326005</c:v>
                </c:pt>
                <c:pt idx="252">
                  <c:v>1589521.8750326005</c:v>
                </c:pt>
                <c:pt idx="253">
                  <c:v>1589521.8750326005</c:v>
                </c:pt>
                <c:pt idx="254">
                  <c:v>1589521.8750326005</c:v>
                </c:pt>
                <c:pt idx="255">
                  <c:v>1589521.8750326005</c:v>
                </c:pt>
                <c:pt idx="256">
                  <c:v>1589521.8750326005</c:v>
                </c:pt>
                <c:pt idx="257">
                  <c:v>1589521.8750326005</c:v>
                </c:pt>
                <c:pt idx="258">
                  <c:v>1589521.8750326005</c:v>
                </c:pt>
                <c:pt idx="259">
                  <c:v>1589521.8750326005</c:v>
                </c:pt>
                <c:pt idx="260">
                  <c:v>1589521.8750326005</c:v>
                </c:pt>
                <c:pt idx="261">
                  <c:v>1589521.8750326005</c:v>
                </c:pt>
                <c:pt idx="262">
                  <c:v>1589521.8750326005</c:v>
                </c:pt>
                <c:pt idx="263">
                  <c:v>1589521.8750326005</c:v>
                </c:pt>
                <c:pt idx="264">
                  <c:v>1589521.8750326005</c:v>
                </c:pt>
                <c:pt idx="265">
                  <c:v>1589521.8750326005</c:v>
                </c:pt>
                <c:pt idx="266">
                  <c:v>1589521.8750326005</c:v>
                </c:pt>
                <c:pt idx="267">
                  <c:v>1589521.8750326005</c:v>
                </c:pt>
                <c:pt idx="268">
                  <c:v>1589521.8750326005</c:v>
                </c:pt>
                <c:pt idx="269">
                  <c:v>1589521.8750326005</c:v>
                </c:pt>
                <c:pt idx="270">
                  <c:v>1589521.8750326005</c:v>
                </c:pt>
                <c:pt idx="271">
                  <c:v>1589521.8750326005</c:v>
                </c:pt>
                <c:pt idx="272">
                  <c:v>1589521.8750326005</c:v>
                </c:pt>
                <c:pt idx="273">
                  <c:v>1589521.8750326005</c:v>
                </c:pt>
                <c:pt idx="274">
                  <c:v>1589521.8750326005</c:v>
                </c:pt>
                <c:pt idx="275">
                  <c:v>1589521.8750326005</c:v>
                </c:pt>
                <c:pt idx="276">
                  <c:v>1589521.8750326005</c:v>
                </c:pt>
                <c:pt idx="277">
                  <c:v>1589521.8750326005</c:v>
                </c:pt>
                <c:pt idx="278">
                  <c:v>1589521.8750326005</c:v>
                </c:pt>
                <c:pt idx="279">
                  <c:v>1589521.8750326005</c:v>
                </c:pt>
                <c:pt idx="280">
                  <c:v>1589521.8750326005</c:v>
                </c:pt>
                <c:pt idx="281">
                  <c:v>1589521.8750326005</c:v>
                </c:pt>
                <c:pt idx="282">
                  <c:v>1589521.8750326005</c:v>
                </c:pt>
                <c:pt idx="283">
                  <c:v>1589521.8750326005</c:v>
                </c:pt>
                <c:pt idx="284">
                  <c:v>1589521.8750326005</c:v>
                </c:pt>
                <c:pt idx="285">
                  <c:v>1589521.8750326005</c:v>
                </c:pt>
                <c:pt idx="286">
                  <c:v>1589521.8750326005</c:v>
                </c:pt>
                <c:pt idx="287">
                  <c:v>1589521.8750326005</c:v>
                </c:pt>
                <c:pt idx="288">
                  <c:v>1589521.8750326005</c:v>
                </c:pt>
                <c:pt idx="289">
                  <c:v>1589521.8750326005</c:v>
                </c:pt>
                <c:pt idx="290">
                  <c:v>1589521.8750326005</c:v>
                </c:pt>
                <c:pt idx="291">
                  <c:v>1589521.8750326005</c:v>
                </c:pt>
                <c:pt idx="292">
                  <c:v>1589521.8750326005</c:v>
                </c:pt>
                <c:pt idx="293">
                  <c:v>1448282.4619822181</c:v>
                </c:pt>
                <c:pt idx="294">
                  <c:v>1448282.4619822181</c:v>
                </c:pt>
                <c:pt idx="295">
                  <c:v>1448282.4619822181</c:v>
                </c:pt>
                <c:pt idx="296">
                  <c:v>1448282.4619822181</c:v>
                </c:pt>
                <c:pt idx="297">
                  <c:v>1448282.4619822181</c:v>
                </c:pt>
                <c:pt idx="298">
                  <c:v>1448282.4619822181</c:v>
                </c:pt>
                <c:pt idx="299">
                  <c:v>1448282.4619822181</c:v>
                </c:pt>
                <c:pt idx="300">
                  <c:v>1448282.4619822181</c:v>
                </c:pt>
                <c:pt idx="301">
                  <c:v>1448282.4619822181</c:v>
                </c:pt>
                <c:pt idx="302">
                  <c:v>1448282.4619822181</c:v>
                </c:pt>
                <c:pt idx="303">
                  <c:v>1448282.4619822181</c:v>
                </c:pt>
                <c:pt idx="304">
                  <c:v>1448282.4619822181</c:v>
                </c:pt>
                <c:pt idx="305">
                  <c:v>1448282.4619822181</c:v>
                </c:pt>
                <c:pt idx="306">
                  <c:v>1448282.4619822181</c:v>
                </c:pt>
                <c:pt idx="307">
                  <c:v>1448282.4619822181</c:v>
                </c:pt>
                <c:pt idx="308">
                  <c:v>1448282.4619822181</c:v>
                </c:pt>
                <c:pt idx="309">
                  <c:v>1448282.4619822181</c:v>
                </c:pt>
                <c:pt idx="310">
                  <c:v>1448282.4619822181</c:v>
                </c:pt>
                <c:pt idx="311">
                  <c:v>1448282.4619822181</c:v>
                </c:pt>
                <c:pt idx="312">
                  <c:v>1448282.4619822181</c:v>
                </c:pt>
                <c:pt idx="313">
                  <c:v>1448282.4619822181</c:v>
                </c:pt>
                <c:pt idx="314">
                  <c:v>1448282.4619822181</c:v>
                </c:pt>
                <c:pt idx="315">
                  <c:v>1448282.4619822181</c:v>
                </c:pt>
                <c:pt idx="316">
                  <c:v>1448282.4619822181</c:v>
                </c:pt>
                <c:pt idx="317">
                  <c:v>1448282.4619822181</c:v>
                </c:pt>
                <c:pt idx="318">
                  <c:v>1448282.4619822181</c:v>
                </c:pt>
                <c:pt idx="319">
                  <c:v>1448282.4619822181</c:v>
                </c:pt>
                <c:pt idx="320">
                  <c:v>1448282.4619822181</c:v>
                </c:pt>
                <c:pt idx="321">
                  <c:v>1448282.4619822181</c:v>
                </c:pt>
                <c:pt idx="322">
                  <c:v>1448282.4619822181</c:v>
                </c:pt>
                <c:pt idx="323">
                  <c:v>1448282.4619822181</c:v>
                </c:pt>
                <c:pt idx="324">
                  <c:v>1448282.4619822181</c:v>
                </c:pt>
                <c:pt idx="325">
                  <c:v>1448282.4619822181</c:v>
                </c:pt>
                <c:pt idx="326">
                  <c:v>1448282.4619822181</c:v>
                </c:pt>
                <c:pt idx="327">
                  <c:v>1448282.4619822181</c:v>
                </c:pt>
                <c:pt idx="328">
                  <c:v>1448282.4619822181</c:v>
                </c:pt>
                <c:pt idx="329">
                  <c:v>1448282.4619822181</c:v>
                </c:pt>
                <c:pt idx="330">
                  <c:v>1448282.4619822181</c:v>
                </c:pt>
                <c:pt idx="331">
                  <c:v>1448282.4619822181</c:v>
                </c:pt>
                <c:pt idx="332">
                  <c:v>1448282.4619822181</c:v>
                </c:pt>
                <c:pt idx="333">
                  <c:v>1448282.4619822181</c:v>
                </c:pt>
                <c:pt idx="334">
                  <c:v>1448282.4619822181</c:v>
                </c:pt>
                <c:pt idx="335">
                  <c:v>1448282.4619822181</c:v>
                </c:pt>
                <c:pt idx="336">
                  <c:v>1448282.4619822181</c:v>
                </c:pt>
                <c:pt idx="337">
                  <c:v>1448282.4619822181</c:v>
                </c:pt>
                <c:pt idx="338">
                  <c:v>1306219.2130249273</c:v>
                </c:pt>
                <c:pt idx="339">
                  <c:v>1306219.2130249273</c:v>
                </c:pt>
                <c:pt idx="340">
                  <c:v>1306219.2130249273</c:v>
                </c:pt>
                <c:pt idx="341">
                  <c:v>1306219.2130249273</c:v>
                </c:pt>
                <c:pt idx="342">
                  <c:v>1306219.2130249273</c:v>
                </c:pt>
                <c:pt idx="343">
                  <c:v>1306219.2130249273</c:v>
                </c:pt>
                <c:pt idx="344">
                  <c:v>1306219.2130249273</c:v>
                </c:pt>
                <c:pt idx="345">
                  <c:v>1306219.2130249273</c:v>
                </c:pt>
                <c:pt idx="346">
                  <c:v>1306219.2130249273</c:v>
                </c:pt>
                <c:pt idx="347">
                  <c:v>1306219.2130249273</c:v>
                </c:pt>
                <c:pt idx="348">
                  <c:v>1306219.2130249273</c:v>
                </c:pt>
                <c:pt idx="349">
                  <c:v>1306219.2130249273</c:v>
                </c:pt>
                <c:pt idx="350">
                  <c:v>1306219.2130249273</c:v>
                </c:pt>
                <c:pt idx="351">
                  <c:v>1306219.2130249273</c:v>
                </c:pt>
                <c:pt idx="352">
                  <c:v>1306219.2130249273</c:v>
                </c:pt>
                <c:pt idx="353">
                  <c:v>1306219.2130249273</c:v>
                </c:pt>
                <c:pt idx="354">
                  <c:v>1306219.2130249273</c:v>
                </c:pt>
                <c:pt idx="355">
                  <c:v>1306219.2130249273</c:v>
                </c:pt>
                <c:pt idx="356">
                  <c:v>1306219.2130249273</c:v>
                </c:pt>
                <c:pt idx="357">
                  <c:v>1306219.2130249273</c:v>
                </c:pt>
                <c:pt idx="358">
                  <c:v>1306219.2130249273</c:v>
                </c:pt>
                <c:pt idx="359">
                  <c:v>1306219.2130249273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1-4202-8743-F36036531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8821840"/>
        <c:axId val="5488238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41-4202-8743-F36036531A7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1306219.2130249273</c:v>
                      </c:pt>
                      <c:pt idx="1">
                        <c:v>1306219.2130249273</c:v>
                      </c:pt>
                      <c:pt idx="2">
                        <c:v>1306219.2130249273</c:v>
                      </c:pt>
                      <c:pt idx="3">
                        <c:v>1306219.2130249273</c:v>
                      </c:pt>
                      <c:pt idx="4">
                        <c:v>1306219.2130249273</c:v>
                      </c:pt>
                      <c:pt idx="5">
                        <c:v>1306219.2130249273</c:v>
                      </c:pt>
                      <c:pt idx="6">
                        <c:v>1306219.2130249273</c:v>
                      </c:pt>
                      <c:pt idx="7">
                        <c:v>1306219.2130249273</c:v>
                      </c:pt>
                      <c:pt idx="8">
                        <c:v>1306219.2130249273</c:v>
                      </c:pt>
                      <c:pt idx="9">
                        <c:v>1306219.2130249273</c:v>
                      </c:pt>
                      <c:pt idx="10">
                        <c:v>1306219.2130249273</c:v>
                      </c:pt>
                      <c:pt idx="11">
                        <c:v>1306219.2130249273</c:v>
                      </c:pt>
                      <c:pt idx="12">
                        <c:v>1306219.2130249273</c:v>
                      </c:pt>
                      <c:pt idx="13">
                        <c:v>1306219.2130249273</c:v>
                      </c:pt>
                      <c:pt idx="14">
                        <c:v>1306219.2130249273</c:v>
                      </c:pt>
                      <c:pt idx="15">
                        <c:v>1306219.2130249273</c:v>
                      </c:pt>
                      <c:pt idx="16">
                        <c:v>1306219.2130249273</c:v>
                      </c:pt>
                      <c:pt idx="17">
                        <c:v>1306219.2130249273</c:v>
                      </c:pt>
                      <c:pt idx="18">
                        <c:v>1306219.2130249273</c:v>
                      </c:pt>
                      <c:pt idx="19">
                        <c:v>1306219.2130249273</c:v>
                      </c:pt>
                      <c:pt idx="20">
                        <c:v>1306219.2130249273</c:v>
                      </c:pt>
                      <c:pt idx="21">
                        <c:v>1306219.2130249273</c:v>
                      </c:pt>
                      <c:pt idx="22">
                        <c:v>1306219.2130249273</c:v>
                      </c:pt>
                      <c:pt idx="23">
                        <c:v>1467466.1626493272</c:v>
                      </c:pt>
                      <c:pt idx="24">
                        <c:v>1467466.1626493272</c:v>
                      </c:pt>
                      <c:pt idx="25">
                        <c:v>1467466.1626493272</c:v>
                      </c:pt>
                      <c:pt idx="26">
                        <c:v>1467466.1626493272</c:v>
                      </c:pt>
                      <c:pt idx="27">
                        <c:v>1467466.1626493272</c:v>
                      </c:pt>
                      <c:pt idx="28">
                        <c:v>1467466.1626493272</c:v>
                      </c:pt>
                      <c:pt idx="29">
                        <c:v>1467466.1626493272</c:v>
                      </c:pt>
                      <c:pt idx="30">
                        <c:v>1467466.1626493272</c:v>
                      </c:pt>
                      <c:pt idx="31">
                        <c:v>1467466.1626493272</c:v>
                      </c:pt>
                      <c:pt idx="32">
                        <c:v>1467466.1626493272</c:v>
                      </c:pt>
                      <c:pt idx="33">
                        <c:v>1467466.1626493272</c:v>
                      </c:pt>
                      <c:pt idx="34">
                        <c:v>1467466.1626493272</c:v>
                      </c:pt>
                      <c:pt idx="35">
                        <c:v>1467466.1626493272</c:v>
                      </c:pt>
                      <c:pt idx="36">
                        <c:v>1467466.1626493272</c:v>
                      </c:pt>
                      <c:pt idx="37">
                        <c:v>1467466.1626493272</c:v>
                      </c:pt>
                      <c:pt idx="38">
                        <c:v>1467466.1626493272</c:v>
                      </c:pt>
                      <c:pt idx="39">
                        <c:v>1467466.1626493272</c:v>
                      </c:pt>
                      <c:pt idx="40">
                        <c:v>1467466.1626493272</c:v>
                      </c:pt>
                      <c:pt idx="41">
                        <c:v>1467466.1626493272</c:v>
                      </c:pt>
                      <c:pt idx="42">
                        <c:v>1467466.1626493272</c:v>
                      </c:pt>
                      <c:pt idx="43">
                        <c:v>1467466.1626493272</c:v>
                      </c:pt>
                      <c:pt idx="44">
                        <c:v>1467466.1626493272</c:v>
                      </c:pt>
                      <c:pt idx="45">
                        <c:v>1467466.1626493272</c:v>
                      </c:pt>
                      <c:pt idx="46">
                        <c:v>1467466.1626493272</c:v>
                      </c:pt>
                      <c:pt idx="47">
                        <c:v>1467466.1626493272</c:v>
                      </c:pt>
                      <c:pt idx="48">
                        <c:v>1467466.1626493272</c:v>
                      </c:pt>
                      <c:pt idx="49">
                        <c:v>1467466.1626493272</c:v>
                      </c:pt>
                      <c:pt idx="50">
                        <c:v>1467466.1626493272</c:v>
                      </c:pt>
                      <c:pt idx="51">
                        <c:v>1467466.1626493272</c:v>
                      </c:pt>
                      <c:pt idx="52">
                        <c:v>1467466.1626493272</c:v>
                      </c:pt>
                      <c:pt idx="53">
                        <c:v>1467466.1626493272</c:v>
                      </c:pt>
                      <c:pt idx="54">
                        <c:v>1467466.1626493272</c:v>
                      </c:pt>
                      <c:pt idx="55">
                        <c:v>1467466.1626493272</c:v>
                      </c:pt>
                      <c:pt idx="56">
                        <c:v>1467466.1626493272</c:v>
                      </c:pt>
                      <c:pt idx="57">
                        <c:v>1467466.1626493272</c:v>
                      </c:pt>
                      <c:pt idx="58">
                        <c:v>1467466.1626493272</c:v>
                      </c:pt>
                      <c:pt idx="59">
                        <c:v>1467466.1626493272</c:v>
                      </c:pt>
                      <c:pt idx="60">
                        <c:v>1467466.1626493272</c:v>
                      </c:pt>
                      <c:pt idx="61">
                        <c:v>1467466.1626493272</c:v>
                      </c:pt>
                      <c:pt idx="62">
                        <c:v>1467466.1626493272</c:v>
                      </c:pt>
                      <c:pt idx="63">
                        <c:v>1467466.1626493272</c:v>
                      </c:pt>
                      <c:pt idx="64">
                        <c:v>1467466.1626493272</c:v>
                      </c:pt>
                      <c:pt idx="65">
                        <c:v>1467466.1626493272</c:v>
                      </c:pt>
                      <c:pt idx="66">
                        <c:v>1467466.1626493272</c:v>
                      </c:pt>
                      <c:pt idx="67">
                        <c:v>1467466.1626493272</c:v>
                      </c:pt>
                      <c:pt idx="68">
                        <c:v>1591285.7730883497</c:v>
                      </c:pt>
                      <c:pt idx="69">
                        <c:v>1591285.7730883497</c:v>
                      </c:pt>
                      <c:pt idx="70">
                        <c:v>1591285.7730883497</c:v>
                      </c:pt>
                      <c:pt idx="71">
                        <c:v>1591285.7730883497</c:v>
                      </c:pt>
                      <c:pt idx="72">
                        <c:v>1591285.7730883497</c:v>
                      </c:pt>
                      <c:pt idx="73">
                        <c:v>1591285.7730883497</c:v>
                      </c:pt>
                      <c:pt idx="74">
                        <c:v>1591285.7730883497</c:v>
                      </c:pt>
                      <c:pt idx="75">
                        <c:v>1591285.7730883497</c:v>
                      </c:pt>
                      <c:pt idx="76">
                        <c:v>1591285.7730883497</c:v>
                      </c:pt>
                      <c:pt idx="77">
                        <c:v>1591285.7730883497</c:v>
                      </c:pt>
                      <c:pt idx="78">
                        <c:v>1591285.7730883497</c:v>
                      </c:pt>
                      <c:pt idx="79">
                        <c:v>1591285.7730883497</c:v>
                      </c:pt>
                      <c:pt idx="80">
                        <c:v>1591285.7730883497</c:v>
                      </c:pt>
                      <c:pt idx="81">
                        <c:v>1591285.7730883497</c:v>
                      </c:pt>
                      <c:pt idx="82">
                        <c:v>1591285.7730883497</c:v>
                      </c:pt>
                      <c:pt idx="83">
                        <c:v>1591285.7730883497</c:v>
                      </c:pt>
                      <c:pt idx="84">
                        <c:v>1591285.7730883497</c:v>
                      </c:pt>
                      <c:pt idx="85">
                        <c:v>1591285.7730883497</c:v>
                      </c:pt>
                      <c:pt idx="86">
                        <c:v>1591285.7730883497</c:v>
                      </c:pt>
                      <c:pt idx="87">
                        <c:v>1591285.7730883497</c:v>
                      </c:pt>
                      <c:pt idx="88">
                        <c:v>1591285.7730883497</c:v>
                      </c:pt>
                      <c:pt idx="89">
                        <c:v>1591285.7730883497</c:v>
                      </c:pt>
                      <c:pt idx="90">
                        <c:v>1591285.7730883497</c:v>
                      </c:pt>
                      <c:pt idx="91">
                        <c:v>1591285.7730883497</c:v>
                      </c:pt>
                      <c:pt idx="92">
                        <c:v>1591285.7730883497</c:v>
                      </c:pt>
                      <c:pt idx="93">
                        <c:v>1591285.7730883497</c:v>
                      </c:pt>
                      <c:pt idx="94">
                        <c:v>1591285.7730883497</c:v>
                      </c:pt>
                      <c:pt idx="95">
                        <c:v>1591285.7730883497</c:v>
                      </c:pt>
                      <c:pt idx="96">
                        <c:v>1591285.7730883497</c:v>
                      </c:pt>
                      <c:pt idx="97">
                        <c:v>1591285.7730883497</c:v>
                      </c:pt>
                      <c:pt idx="98">
                        <c:v>1591285.7730883497</c:v>
                      </c:pt>
                      <c:pt idx="99">
                        <c:v>1591285.7730883497</c:v>
                      </c:pt>
                      <c:pt idx="100">
                        <c:v>1591285.7730883497</c:v>
                      </c:pt>
                      <c:pt idx="101">
                        <c:v>1591285.7730883497</c:v>
                      </c:pt>
                      <c:pt idx="102">
                        <c:v>1591285.7730883497</c:v>
                      </c:pt>
                      <c:pt idx="103">
                        <c:v>1591285.7730883497</c:v>
                      </c:pt>
                      <c:pt idx="104">
                        <c:v>1591285.7730883497</c:v>
                      </c:pt>
                      <c:pt idx="105">
                        <c:v>1591285.7730883497</c:v>
                      </c:pt>
                      <c:pt idx="106">
                        <c:v>1591285.7730883497</c:v>
                      </c:pt>
                      <c:pt idx="107">
                        <c:v>1591285.7730883497</c:v>
                      </c:pt>
                      <c:pt idx="108">
                        <c:v>1591285.7730883497</c:v>
                      </c:pt>
                      <c:pt idx="109">
                        <c:v>1591285.7730883497</c:v>
                      </c:pt>
                      <c:pt idx="110">
                        <c:v>1591285.7730883497</c:v>
                      </c:pt>
                      <c:pt idx="111">
                        <c:v>1591285.7730883497</c:v>
                      </c:pt>
                      <c:pt idx="112">
                        <c:v>1591285.7730883497</c:v>
                      </c:pt>
                      <c:pt idx="113">
                        <c:v>1469847.780314507</c:v>
                      </c:pt>
                      <c:pt idx="114">
                        <c:v>1469847.780314507</c:v>
                      </c:pt>
                      <c:pt idx="115">
                        <c:v>1469847.780314507</c:v>
                      </c:pt>
                      <c:pt idx="116">
                        <c:v>1469847.780314507</c:v>
                      </c:pt>
                      <c:pt idx="117">
                        <c:v>1469847.780314507</c:v>
                      </c:pt>
                      <c:pt idx="118">
                        <c:v>1469847.780314507</c:v>
                      </c:pt>
                      <c:pt idx="119">
                        <c:v>1469847.780314507</c:v>
                      </c:pt>
                      <c:pt idx="120">
                        <c:v>1469847.780314507</c:v>
                      </c:pt>
                      <c:pt idx="121">
                        <c:v>1469847.780314507</c:v>
                      </c:pt>
                      <c:pt idx="122">
                        <c:v>1469847.780314507</c:v>
                      </c:pt>
                      <c:pt idx="123">
                        <c:v>1469847.780314507</c:v>
                      </c:pt>
                      <c:pt idx="124">
                        <c:v>1469847.780314507</c:v>
                      </c:pt>
                      <c:pt idx="125">
                        <c:v>1469847.780314507</c:v>
                      </c:pt>
                      <c:pt idx="126">
                        <c:v>1469847.780314507</c:v>
                      </c:pt>
                      <c:pt idx="127">
                        <c:v>1469847.780314507</c:v>
                      </c:pt>
                      <c:pt idx="128">
                        <c:v>1469847.780314507</c:v>
                      </c:pt>
                      <c:pt idx="129">
                        <c:v>1469847.780314507</c:v>
                      </c:pt>
                      <c:pt idx="130">
                        <c:v>1469847.780314507</c:v>
                      </c:pt>
                      <c:pt idx="131">
                        <c:v>1469847.780314507</c:v>
                      </c:pt>
                      <c:pt idx="132">
                        <c:v>1469847.780314507</c:v>
                      </c:pt>
                      <c:pt idx="133">
                        <c:v>1469847.780314507</c:v>
                      </c:pt>
                      <c:pt idx="134">
                        <c:v>1469847.780314507</c:v>
                      </c:pt>
                      <c:pt idx="135">
                        <c:v>1469847.780314507</c:v>
                      </c:pt>
                      <c:pt idx="136">
                        <c:v>1469847.780314507</c:v>
                      </c:pt>
                      <c:pt idx="137">
                        <c:v>1469847.780314507</c:v>
                      </c:pt>
                      <c:pt idx="138">
                        <c:v>1469847.780314507</c:v>
                      </c:pt>
                      <c:pt idx="139">
                        <c:v>1469847.780314507</c:v>
                      </c:pt>
                      <c:pt idx="140">
                        <c:v>1469847.780314507</c:v>
                      </c:pt>
                      <c:pt idx="141">
                        <c:v>1469847.780314507</c:v>
                      </c:pt>
                      <c:pt idx="142">
                        <c:v>1469847.780314507</c:v>
                      </c:pt>
                      <c:pt idx="143">
                        <c:v>1469847.780314507</c:v>
                      </c:pt>
                      <c:pt idx="144">
                        <c:v>1469847.780314507</c:v>
                      </c:pt>
                      <c:pt idx="145">
                        <c:v>1469847.780314507</c:v>
                      </c:pt>
                      <c:pt idx="146">
                        <c:v>1469847.780314507</c:v>
                      </c:pt>
                      <c:pt idx="147">
                        <c:v>1469847.780314507</c:v>
                      </c:pt>
                      <c:pt idx="148">
                        <c:v>1469847.780314507</c:v>
                      </c:pt>
                      <c:pt idx="149">
                        <c:v>1469847.780314507</c:v>
                      </c:pt>
                      <c:pt idx="150">
                        <c:v>1469847.780314507</c:v>
                      </c:pt>
                      <c:pt idx="151">
                        <c:v>1469847.780314507</c:v>
                      </c:pt>
                      <c:pt idx="152">
                        <c:v>1469847.780314507</c:v>
                      </c:pt>
                      <c:pt idx="153">
                        <c:v>1469847.780314507</c:v>
                      </c:pt>
                      <c:pt idx="154">
                        <c:v>1469847.780314507</c:v>
                      </c:pt>
                      <c:pt idx="155">
                        <c:v>1469847.780314507</c:v>
                      </c:pt>
                      <c:pt idx="156">
                        <c:v>1469847.780314507</c:v>
                      </c:pt>
                      <c:pt idx="157">
                        <c:v>1469847.780314507</c:v>
                      </c:pt>
                      <c:pt idx="158">
                        <c:v>1299063.2070642037</c:v>
                      </c:pt>
                      <c:pt idx="159">
                        <c:v>1299063.2070642037</c:v>
                      </c:pt>
                      <c:pt idx="160">
                        <c:v>1299063.2070642037</c:v>
                      </c:pt>
                      <c:pt idx="161">
                        <c:v>1299063.2070642037</c:v>
                      </c:pt>
                      <c:pt idx="162">
                        <c:v>1299063.2070642037</c:v>
                      </c:pt>
                      <c:pt idx="163">
                        <c:v>1299063.2070642037</c:v>
                      </c:pt>
                      <c:pt idx="164">
                        <c:v>1299063.2070642037</c:v>
                      </c:pt>
                      <c:pt idx="165">
                        <c:v>1299063.2070642037</c:v>
                      </c:pt>
                      <c:pt idx="166">
                        <c:v>1299063.2070642037</c:v>
                      </c:pt>
                      <c:pt idx="167">
                        <c:v>1299063.2070642037</c:v>
                      </c:pt>
                      <c:pt idx="168">
                        <c:v>1299063.2070642037</c:v>
                      </c:pt>
                      <c:pt idx="169">
                        <c:v>1299063.2070642037</c:v>
                      </c:pt>
                      <c:pt idx="170">
                        <c:v>1299063.2070642037</c:v>
                      </c:pt>
                      <c:pt idx="171">
                        <c:v>1299063.2070642037</c:v>
                      </c:pt>
                      <c:pt idx="172">
                        <c:v>1299063.2070642037</c:v>
                      </c:pt>
                      <c:pt idx="173">
                        <c:v>1299063.2070642037</c:v>
                      </c:pt>
                      <c:pt idx="174">
                        <c:v>1299063.2070642037</c:v>
                      </c:pt>
                      <c:pt idx="175">
                        <c:v>1299063.2070642037</c:v>
                      </c:pt>
                      <c:pt idx="176">
                        <c:v>1299063.2070642037</c:v>
                      </c:pt>
                      <c:pt idx="177">
                        <c:v>1299063.2070642037</c:v>
                      </c:pt>
                      <c:pt idx="178">
                        <c:v>1299063.2070642037</c:v>
                      </c:pt>
                      <c:pt idx="179">
                        <c:v>1299063.2070642037</c:v>
                      </c:pt>
                      <c:pt idx="180">
                        <c:v>1299063.2070642037</c:v>
                      </c:pt>
                      <c:pt idx="181">
                        <c:v>1299063.2070642037</c:v>
                      </c:pt>
                      <c:pt idx="182">
                        <c:v>1299063.2070642037</c:v>
                      </c:pt>
                      <c:pt idx="183">
                        <c:v>1299063.2070642037</c:v>
                      </c:pt>
                      <c:pt idx="184">
                        <c:v>1299063.2070642037</c:v>
                      </c:pt>
                      <c:pt idx="185">
                        <c:v>1299063.2070642037</c:v>
                      </c:pt>
                      <c:pt idx="186">
                        <c:v>1299063.2070642037</c:v>
                      </c:pt>
                      <c:pt idx="187">
                        <c:v>1299063.2070642037</c:v>
                      </c:pt>
                      <c:pt idx="188">
                        <c:v>1299063.2070642037</c:v>
                      </c:pt>
                      <c:pt idx="189">
                        <c:v>1299063.2070642037</c:v>
                      </c:pt>
                      <c:pt idx="190">
                        <c:v>1299063.2070642037</c:v>
                      </c:pt>
                      <c:pt idx="191">
                        <c:v>1299063.2070642037</c:v>
                      </c:pt>
                      <c:pt idx="192">
                        <c:v>1299063.2070642037</c:v>
                      </c:pt>
                      <c:pt idx="193">
                        <c:v>1299063.2070642037</c:v>
                      </c:pt>
                      <c:pt idx="194">
                        <c:v>1299063.2070642037</c:v>
                      </c:pt>
                      <c:pt idx="195">
                        <c:v>1299063.2070642037</c:v>
                      </c:pt>
                      <c:pt idx="196">
                        <c:v>1299063.2070642037</c:v>
                      </c:pt>
                      <c:pt idx="197">
                        <c:v>1299063.2070642037</c:v>
                      </c:pt>
                      <c:pt idx="198">
                        <c:v>1299063.2070642037</c:v>
                      </c:pt>
                      <c:pt idx="199">
                        <c:v>1299063.2070642037</c:v>
                      </c:pt>
                      <c:pt idx="200">
                        <c:v>1299063.2070642037</c:v>
                      </c:pt>
                      <c:pt idx="201">
                        <c:v>1299063.2070642037</c:v>
                      </c:pt>
                      <c:pt idx="202">
                        <c:v>1299063.2070642037</c:v>
                      </c:pt>
                      <c:pt idx="203">
                        <c:v>1449009.1212732214</c:v>
                      </c:pt>
                      <c:pt idx="204">
                        <c:v>1449009.1212732214</c:v>
                      </c:pt>
                      <c:pt idx="205">
                        <c:v>1449009.1212732214</c:v>
                      </c:pt>
                      <c:pt idx="206">
                        <c:v>1449009.1212732214</c:v>
                      </c:pt>
                      <c:pt idx="207">
                        <c:v>1449009.1212732214</c:v>
                      </c:pt>
                      <c:pt idx="208">
                        <c:v>1449009.1212732214</c:v>
                      </c:pt>
                      <c:pt idx="209">
                        <c:v>1449009.1212732214</c:v>
                      </c:pt>
                      <c:pt idx="210">
                        <c:v>1449009.1212732214</c:v>
                      </c:pt>
                      <c:pt idx="211">
                        <c:v>1449009.1212732214</c:v>
                      </c:pt>
                      <c:pt idx="212">
                        <c:v>1449009.1212732214</c:v>
                      </c:pt>
                      <c:pt idx="213">
                        <c:v>1449009.1212732214</c:v>
                      </c:pt>
                      <c:pt idx="214">
                        <c:v>1449009.1212732214</c:v>
                      </c:pt>
                      <c:pt idx="215">
                        <c:v>1449009.1212732214</c:v>
                      </c:pt>
                      <c:pt idx="216">
                        <c:v>1449009.1212732214</c:v>
                      </c:pt>
                      <c:pt idx="217">
                        <c:v>1449009.1212732214</c:v>
                      </c:pt>
                      <c:pt idx="218">
                        <c:v>1449009.1212732214</c:v>
                      </c:pt>
                      <c:pt idx="219">
                        <c:v>1449009.1212732214</c:v>
                      </c:pt>
                      <c:pt idx="220">
                        <c:v>1449009.1212732214</c:v>
                      </c:pt>
                      <c:pt idx="221">
                        <c:v>1449009.1212732214</c:v>
                      </c:pt>
                      <c:pt idx="222">
                        <c:v>1449009.1212732214</c:v>
                      </c:pt>
                      <c:pt idx="223">
                        <c:v>1449009.1212732214</c:v>
                      </c:pt>
                      <c:pt idx="224">
                        <c:v>1449009.1212732214</c:v>
                      </c:pt>
                      <c:pt idx="225">
                        <c:v>1449009.1212732214</c:v>
                      </c:pt>
                      <c:pt idx="226">
                        <c:v>1449009.1212732214</c:v>
                      </c:pt>
                      <c:pt idx="227">
                        <c:v>1449009.1212732214</c:v>
                      </c:pt>
                      <c:pt idx="228">
                        <c:v>1449009.1212732214</c:v>
                      </c:pt>
                      <c:pt idx="229">
                        <c:v>1449009.1212732214</c:v>
                      </c:pt>
                      <c:pt idx="230">
                        <c:v>1449009.1212732214</c:v>
                      </c:pt>
                      <c:pt idx="231">
                        <c:v>1449009.1212732214</c:v>
                      </c:pt>
                      <c:pt idx="232">
                        <c:v>1449009.1212732214</c:v>
                      </c:pt>
                      <c:pt idx="233">
                        <c:v>1449009.1212732214</c:v>
                      </c:pt>
                      <c:pt idx="234">
                        <c:v>1449009.1212732214</c:v>
                      </c:pt>
                      <c:pt idx="235">
                        <c:v>1449009.1212732214</c:v>
                      </c:pt>
                      <c:pt idx="236">
                        <c:v>1449009.1212732214</c:v>
                      </c:pt>
                      <c:pt idx="237">
                        <c:v>1449009.1212732214</c:v>
                      </c:pt>
                      <c:pt idx="238">
                        <c:v>1449009.1212732214</c:v>
                      </c:pt>
                      <c:pt idx="239">
                        <c:v>1449009.1212732214</c:v>
                      </c:pt>
                      <c:pt idx="240">
                        <c:v>1449009.1212732214</c:v>
                      </c:pt>
                      <c:pt idx="241">
                        <c:v>1449009.1212732214</c:v>
                      </c:pt>
                      <c:pt idx="242">
                        <c:v>1449009.1212732214</c:v>
                      </c:pt>
                      <c:pt idx="243">
                        <c:v>1449009.1212732214</c:v>
                      </c:pt>
                      <c:pt idx="244">
                        <c:v>1449009.1212732214</c:v>
                      </c:pt>
                      <c:pt idx="245">
                        <c:v>1449009.1212732214</c:v>
                      </c:pt>
                      <c:pt idx="246">
                        <c:v>1449009.1212732214</c:v>
                      </c:pt>
                      <c:pt idx="247">
                        <c:v>1449009.1212732214</c:v>
                      </c:pt>
                      <c:pt idx="248">
                        <c:v>1589521.8750326005</c:v>
                      </c:pt>
                      <c:pt idx="249">
                        <c:v>1589521.8750326005</c:v>
                      </c:pt>
                      <c:pt idx="250">
                        <c:v>1589521.8750326005</c:v>
                      </c:pt>
                      <c:pt idx="251">
                        <c:v>1589521.8750326005</c:v>
                      </c:pt>
                      <c:pt idx="252">
                        <c:v>1589521.8750326005</c:v>
                      </c:pt>
                      <c:pt idx="253">
                        <c:v>1589521.8750326005</c:v>
                      </c:pt>
                      <c:pt idx="254">
                        <c:v>1589521.8750326005</c:v>
                      </c:pt>
                      <c:pt idx="255">
                        <c:v>1589521.8750326005</c:v>
                      </c:pt>
                      <c:pt idx="256">
                        <c:v>1589521.8750326005</c:v>
                      </c:pt>
                      <c:pt idx="257">
                        <c:v>1589521.8750326005</c:v>
                      </c:pt>
                      <c:pt idx="258">
                        <c:v>1589521.8750326005</c:v>
                      </c:pt>
                      <c:pt idx="259">
                        <c:v>1589521.8750326005</c:v>
                      </c:pt>
                      <c:pt idx="260">
                        <c:v>1589521.8750326005</c:v>
                      </c:pt>
                      <c:pt idx="261">
                        <c:v>1589521.8750326005</c:v>
                      </c:pt>
                      <c:pt idx="262">
                        <c:v>1589521.8750326005</c:v>
                      </c:pt>
                      <c:pt idx="263">
                        <c:v>1589521.8750326005</c:v>
                      </c:pt>
                      <c:pt idx="264">
                        <c:v>1589521.8750326005</c:v>
                      </c:pt>
                      <c:pt idx="265">
                        <c:v>1589521.8750326005</c:v>
                      </c:pt>
                      <c:pt idx="266">
                        <c:v>1589521.8750326005</c:v>
                      </c:pt>
                      <c:pt idx="267">
                        <c:v>1589521.8750326005</c:v>
                      </c:pt>
                      <c:pt idx="268">
                        <c:v>1589521.8750326005</c:v>
                      </c:pt>
                      <c:pt idx="269">
                        <c:v>1589521.8750326005</c:v>
                      </c:pt>
                      <c:pt idx="270">
                        <c:v>1589521.8750326005</c:v>
                      </c:pt>
                      <c:pt idx="271">
                        <c:v>1589521.8750326005</c:v>
                      </c:pt>
                      <c:pt idx="272">
                        <c:v>1589521.8750326005</c:v>
                      </c:pt>
                      <c:pt idx="273">
                        <c:v>1589521.8750326005</c:v>
                      </c:pt>
                      <c:pt idx="274">
                        <c:v>1589521.8750326005</c:v>
                      </c:pt>
                      <c:pt idx="275">
                        <c:v>1589521.8750326005</c:v>
                      </c:pt>
                      <c:pt idx="276">
                        <c:v>1589521.8750326005</c:v>
                      </c:pt>
                      <c:pt idx="277">
                        <c:v>1589521.8750326005</c:v>
                      </c:pt>
                      <c:pt idx="278">
                        <c:v>1589521.8750326005</c:v>
                      </c:pt>
                      <c:pt idx="279">
                        <c:v>1589521.8750326005</c:v>
                      </c:pt>
                      <c:pt idx="280">
                        <c:v>1589521.8750326005</c:v>
                      </c:pt>
                      <c:pt idx="281">
                        <c:v>1589521.8750326005</c:v>
                      </c:pt>
                      <c:pt idx="282">
                        <c:v>1589521.8750326005</c:v>
                      </c:pt>
                      <c:pt idx="283">
                        <c:v>1589521.8750326005</c:v>
                      </c:pt>
                      <c:pt idx="284">
                        <c:v>1589521.8750326005</c:v>
                      </c:pt>
                      <c:pt idx="285">
                        <c:v>1589521.8750326005</c:v>
                      </c:pt>
                      <c:pt idx="286">
                        <c:v>1589521.8750326005</c:v>
                      </c:pt>
                      <c:pt idx="287">
                        <c:v>1589521.8750326005</c:v>
                      </c:pt>
                      <c:pt idx="288">
                        <c:v>1589521.8750326005</c:v>
                      </c:pt>
                      <c:pt idx="289">
                        <c:v>1589521.8750326005</c:v>
                      </c:pt>
                      <c:pt idx="290">
                        <c:v>1589521.8750326005</c:v>
                      </c:pt>
                      <c:pt idx="291">
                        <c:v>1589521.8750326005</c:v>
                      </c:pt>
                      <c:pt idx="292">
                        <c:v>1589521.8750326005</c:v>
                      </c:pt>
                      <c:pt idx="293">
                        <c:v>1448282.4619822181</c:v>
                      </c:pt>
                      <c:pt idx="294">
                        <c:v>1448282.4619822181</c:v>
                      </c:pt>
                      <c:pt idx="295">
                        <c:v>1448282.4619822181</c:v>
                      </c:pt>
                      <c:pt idx="296">
                        <c:v>1448282.4619822181</c:v>
                      </c:pt>
                      <c:pt idx="297">
                        <c:v>1448282.4619822181</c:v>
                      </c:pt>
                      <c:pt idx="298">
                        <c:v>1448282.4619822181</c:v>
                      </c:pt>
                      <c:pt idx="299">
                        <c:v>1448282.4619822181</c:v>
                      </c:pt>
                      <c:pt idx="300">
                        <c:v>1448282.4619822181</c:v>
                      </c:pt>
                      <c:pt idx="301">
                        <c:v>1448282.4619822181</c:v>
                      </c:pt>
                      <c:pt idx="302">
                        <c:v>1448282.4619822181</c:v>
                      </c:pt>
                      <c:pt idx="303">
                        <c:v>1448282.4619822181</c:v>
                      </c:pt>
                      <c:pt idx="304">
                        <c:v>1448282.4619822181</c:v>
                      </c:pt>
                      <c:pt idx="305">
                        <c:v>1448282.4619822181</c:v>
                      </c:pt>
                      <c:pt idx="306">
                        <c:v>1448282.4619822181</c:v>
                      </c:pt>
                      <c:pt idx="307">
                        <c:v>1448282.4619822181</c:v>
                      </c:pt>
                      <c:pt idx="308">
                        <c:v>1448282.4619822181</c:v>
                      </c:pt>
                      <c:pt idx="309">
                        <c:v>1448282.4619822181</c:v>
                      </c:pt>
                      <c:pt idx="310">
                        <c:v>1448282.4619822181</c:v>
                      </c:pt>
                      <c:pt idx="311">
                        <c:v>1448282.4619822181</c:v>
                      </c:pt>
                      <c:pt idx="312">
                        <c:v>1448282.4619822181</c:v>
                      </c:pt>
                      <c:pt idx="313">
                        <c:v>1448282.4619822181</c:v>
                      </c:pt>
                      <c:pt idx="314">
                        <c:v>1448282.4619822181</c:v>
                      </c:pt>
                      <c:pt idx="315">
                        <c:v>1448282.4619822181</c:v>
                      </c:pt>
                      <c:pt idx="316">
                        <c:v>1448282.4619822181</c:v>
                      </c:pt>
                      <c:pt idx="317">
                        <c:v>1448282.4619822181</c:v>
                      </c:pt>
                      <c:pt idx="318">
                        <c:v>1448282.4619822181</c:v>
                      </c:pt>
                      <c:pt idx="319">
                        <c:v>1448282.4619822181</c:v>
                      </c:pt>
                      <c:pt idx="320">
                        <c:v>1448282.4619822181</c:v>
                      </c:pt>
                      <c:pt idx="321">
                        <c:v>1448282.4619822181</c:v>
                      </c:pt>
                      <c:pt idx="322">
                        <c:v>1448282.4619822181</c:v>
                      </c:pt>
                      <c:pt idx="323">
                        <c:v>1448282.4619822181</c:v>
                      </c:pt>
                      <c:pt idx="324">
                        <c:v>1448282.4619822181</c:v>
                      </c:pt>
                      <c:pt idx="325">
                        <c:v>1448282.4619822181</c:v>
                      </c:pt>
                      <c:pt idx="326">
                        <c:v>1448282.4619822181</c:v>
                      </c:pt>
                      <c:pt idx="327">
                        <c:v>1448282.4619822181</c:v>
                      </c:pt>
                      <c:pt idx="328">
                        <c:v>1448282.4619822181</c:v>
                      </c:pt>
                      <c:pt idx="329">
                        <c:v>1448282.4619822181</c:v>
                      </c:pt>
                      <c:pt idx="330">
                        <c:v>1448282.4619822181</c:v>
                      </c:pt>
                      <c:pt idx="331">
                        <c:v>1448282.4619822181</c:v>
                      </c:pt>
                      <c:pt idx="332">
                        <c:v>1448282.4619822181</c:v>
                      </c:pt>
                      <c:pt idx="333">
                        <c:v>1448282.4619822181</c:v>
                      </c:pt>
                      <c:pt idx="334">
                        <c:v>1448282.4619822181</c:v>
                      </c:pt>
                      <c:pt idx="335">
                        <c:v>1448282.4619822181</c:v>
                      </c:pt>
                      <c:pt idx="336">
                        <c:v>1448282.4619822181</c:v>
                      </c:pt>
                      <c:pt idx="337">
                        <c:v>1448282.4619822181</c:v>
                      </c:pt>
                      <c:pt idx="338">
                        <c:v>1306219.2130249273</c:v>
                      </c:pt>
                      <c:pt idx="339">
                        <c:v>1306219.2130249273</c:v>
                      </c:pt>
                      <c:pt idx="340">
                        <c:v>1306219.2130249273</c:v>
                      </c:pt>
                      <c:pt idx="341">
                        <c:v>1306219.2130249273</c:v>
                      </c:pt>
                      <c:pt idx="342">
                        <c:v>1306219.2130249273</c:v>
                      </c:pt>
                      <c:pt idx="343">
                        <c:v>1306219.2130249273</c:v>
                      </c:pt>
                      <c:pt idx="344">
                        <c:v>1306219.2130249273</c:v>
                      </c:pt>
                      <c:pt idx="345">
                        <c:v>1306219.2130249273</c:v>
                      </c:pt>
                      <c:pt idx="346">
                        <c:v>1306219.2130249273</c:v>
                      </c:pt>
                      <c:pt idx="347">
                        <c:v>1306219.2130249273</c:v>
                      </c:pt>
                      <c:pt idx="348">
                        <c:v>1306219.2130249273</c:v>
                      </c:pt>
                      <c:pt idx="349">
                        <c:v>1306219.2130249273</c:v>
                      </c:pt>
                      <c:pt idx="350">
                        <c:v>1306219.2130249273</c:v>
                      </c:pt>
                      <c:pt idx="351">
                        <c:v>1306219.2130249273</c:v>
                      </c:pt>
                      <c:pt idx="352">
                        <c:v>1306219.2130249273</c:v>
                      </c:pt>
                      <c:pt idx="353">
                        <c:v>1306219.2130249273</c:v>
                      </c:pt>
                      <c:pt idx="354">
                        <c:v>1306219.2130249273</c:v>
                      </c:pt>
                      <c:pt idx="355">
                        <c:v>1306219.2130249273</c:v>
                      </c:pt>
                      <c:pt idx="356">
                        <c:v>1306219.2130249273</c:v>
                      </c:pt>
                      <c:pt idx="357">
                        <c:v>1306219.2130249273</c:v>
                      </c:pt>
                      <c:pt idx="358">
                        <c:v>1306219.2130249273</c:v>
                      </c:pt>
                      <c:pt idx="359">
                        <c:v>1306219.2130249273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541-4202-8743-F36036531A7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541-4202-8743-F36036531A7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541-4202-8743-F36036531A7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1347608.3486908672</c:v>
                      </c:pt>
                      <c:pt idx="1">
                        <c:v>1347608.3486908672</c:v>
                      </c:pt>
                      <c:pt idx="2">
                        <c:v>1347608.3486908672</c:v>
                      </c:pt>
                      <c:pt idx="3">
                        <c:v>1347608.3486908672</c:v>
                      </c:pt>
                      <c:pt idx="4">
                        <c:v>1347608.3486908672</c:v>
                      </c:pt>
                      <c:pt idx="5">
                        <c:v>1347608.3486908672</c:v>
                      </c:pt>
                      <c:pt idx="6">
                        <c:v>1347608.3486908672</c:v>
                      </c:pt>
                      <c:pt idx="7">
                        <c:v>1347608.3486908672</c:v>
                      </c:pt>
                      <c:pt idx="8">
                        <c:v>1347608.3486908672</c:v>
                      </c:pt>
                      <c:pt idx="9">
                        <c:v>1347608.3486908672</c:v>
                      </c:pt>
                      <c:pt idx="10">
                        <c:v>1347608.3486908672</c:v>
                      </c:pt>
                      <c:pt idx="11">
                        <c:v>1347608.3486908672</c:v>
                      </c:pt>
                      <c:pt idx="12">
                        <c:v>1347608.3486908672</c:v>
                      </c:pt>
                      <c:pt idx="13">
                        <c:v>1347608.3486908672</c:v>
                      </c:pt>
                      <c:pt idx="14">
                        <c:v>1347608.3486908672</c:v>
                      </c:pt>
                      <c:pt idx="15">
                        <c:v>1347608.3486908672</c:v>
                      </c:pt>
                      <c:pt idx="16">
                        <c:v>1347608.3486908672</c:v>
                      </c:pt>
                      <c:pt idx="17">
                        <c:v>1347608.3486908672</c:v>
                      </c:pt>
                      <c:pt idx="18">
                        <c:v>1347608.3486908672</c:v>
                      </c:pt>
                      <c:pt idx="19">
                        <c:v>1347608.3486908672</c:v>
                      </c:pt>
                      <c:pt idx="20">
                        <c:v>1347608.3486908672</c:v>
                      </c:pt>
                      <c:pt idx="21">
                        <c:v>1347608.3486908672</c:v>
                      </c:pt>
                      <c:pt idx="22">
                        <c:v>1347608.3486908672</c:v>
                      </c:pt>
                      <c:pt idx="23">
                        <c:v>1515691.7993529052</c:v>
                      </c:pt>
                      <c:pt idx="24">
                        <c:v>1515691.7993529052</c:v>
                      </c:pt>
                      <c:pt idx="25">
                        <c:v>1515691.7993529052</c:v>
                      </c:pt>
                      <c:pt idx="26">
                        <c:v>1515691.7993529052</c:v>
                      </c:pt>
                      <c:pt idx="27">
                        <c:v>1515691.7993529052</c:v>
                      </c:pt>
                      <c:pt idx="28">
                        <c:v>1515691.7993529052</c:v>
                      </c:pt>
                      <c:pt idx="29">
                        <c:v>1515691.7993529052</c:v>
                      </c:pt>
                      <c:pt idx="30">
                        <c:v>1515691.7993529052</c:v>
                      </c:pt>
                      <c:pt idx="31">
                        <c:v>1515691.7993529052</c:v>
                      </c:pt>
                      <c:pt idx="32">
                        <c:v>1515691.7993529052</c:v>
                      </c:pt>
                      <c:pt idx="33">
                        <c:v>1515691.7993529052</c:v>
                      </c:pt>
                      <c:pt idx="34">
                        <c:v>1515691.7993529052</c:v>
                      </c:pt>
                      <c:pt idx="35">
                        <c:v>1515691.7993529052</c:v>
                      </c:pt>
                      <c:pt idx="36">
                        <c:v>1515691.7993529052</c:v>
                      </c:pt>
                      <c:pt idx="37">
                        <c:v>1515691.7993529052</c:v>
                      </c:pt>
                      <c:pt idx="38">
                        <c:v>1515691.7993529052</c:v>
                      </c:pt>
                      <c:pt idx="39">
                        <c:v>1515691.7993529052</c:v>
                      </c:pt>
                      <c:pt idx="40">
                        <c:v>1515691.7993529052</c:v>
                      </c:pt>
                      <c:pt idx="41">
                        <c:v>1515691.7993529052</c:v>
                      </c:pt>
                      <c:pt idx="42">
                        <c:v>1515691.7993529052</c:v>
                      </c:pt>
                      <c:pt idx="43">
                        <c:v>1515691.7993529052</c:v>
                      </c:pt>
                      <c:pt idx="44">
                        <c:v>1515691.7993529052</c:v>
                      </c:pt>
                      <c:pt idx="45">
                        <c:v>1515691.7993529052</c:v>
                      </c:pt>
                      <c:pt idx="46">
                        <c:v>1515691.7993529052</c:v>
                      </c:pt>
                      <c:pt idx="47">
                        <c:v>1515691.7993529052</c:v>
                      </c:pt>
                      <c:pt idx="48">
                        <c:v>1515691.7993529052</c:v>
                      </c:pt>
                      <c:pt idx="49">
                        <c:v>1515691.7993529052</c:v>
                      </c:pt>
                      <c:pt idx="50">
                        <c:v>1515691.7993529052</c:v>
                      </c:pt>
                      <c:pt idx="51">
                        <c:v>1515691.7993529052</c:v>
                      </c:pt>
                      <c:pt idx="52">
                        <c:v>1515691.7993529052</c:v>
                      </c:pt>
                      <c:pt idx="53">
                        <c:v>1515691.7993529052</c:v>
                      </c:pt>
                      <c:pt idx="54">
                        <c:v>1515691.7993529052</c:v>
                      </c:pt>
                      <c:pt idx="55">
                        <c:v>1515691.7993529052</c:v>
                      </c:pt>
                      <c:pt idx="56">
                        <c:v>1515691.7993529052</c:v>
                      </c:pt>
                      <c:pt idx="57">
                        <c:v>1515691.7993529052</c:v>
                      </c:pt>
                      <c:pt idx="58">
                        <c:v>1515691.7993529052</c:v>
                      </c:pt>
                      <c:pt idx="59">
                        <c:v>1515691.7993529052</c:v>
                      </c:pt>
                      <c:pt idx="60">
                        <c:v>1515691.7993529052</c:v>
                      </c:pt>
                      <c:pt idx="61">
                        <c:v>1515691.7993529052</c:v>
                      </c:pt>
                      <c:pt idx="62">
                        <c:v>1515691.7993529052</c:v>
                      </c:pt>
                      <c:pt idx="63">
                        <c:v>1515691.7993529052</c:v>
                      </c:pt>
                      <c:pt idx="64">
                        <c:v>1515691.7993529052</c:v>
                      </c:pt>
                      <c:pt idx="65">
                        <c:v>1515691.7993529052</c:v>
                      </c:pt>
                      <c:pt idx="66">
                        <c:v>1515691.7993529052</c:v>
                      </c:pt>
                      <c:pt idx="67">
                        <c:v>1515691.7993529052</c:v>
                      </c:pt>
                      <c:pt idx="68">
                        <c:v>1642415.4336859963</c:v>
                      </c:pt>
                      <c:pt idx="69">
                        <c:v>1642415.4336859963</c:v>
                      </c:pt>
                      <c:pt idx="70">
                        <c:v>1642415.4336859963</c:v>
                      </c:pt>
                      <c:pt idx="71">
                        <c:v>1642415.4336859963</c:v>
                      </c:pt>
                      <c:pt idx="72">
                        <c:v>1642415.4336859963</c:v>
                      </c:pt>
                      <c:pt idx="73">
                        <c:v>1642415.4336859963</c:v>
                      </c:pt>
                      <c:pt idx="74">
                        <c:v>1642415.4336859963</c:v>
                      </c:pt>
                      <c:pt idx="75">
                        <c:v>1642415.4336859963</c:v>
                      </c:pt>
                      <c:pt idx="76">
                        <c:v>1642415.4336859963</c:v>
                      </c:pt>
                      <c:pt idx="77">
                        <c:v>1642415.4336859963</c:v>
                      </c:pt>
                      <c:pt idx="78">
                        <c:v>1642415.4336859963</c:v>
                      </c:pt>
                      <c:pt idx="79">
                        <c:v>1642415.4336859963</c:v>
                      </c:pt>
                      <c:pt idx="80">
                        <c:v>1642415.4336859963</c:v>
                      </c:pt>
                      <c:pt idx="81">
                        <c:v>1642415.4336859963</c:v>
                      </c:pt>
                      <c:pt idx="82">
                        <c:v>1642415.4336859963</c:v>
                      </c:pt>
                      <c:pt idx="83">
                        <c:v>1642415.4336859963</c:v>
                      </c:pt>
                      <c:pt idx="84">
                        <c:v>1642415.4336859963</c:v>
                      </c:pt>
                      <c:pt idx="85">
                        <c:v>1642415.4336859963</c:v>
                      </c:pt>
                      <c:pt idx="86">
                        <c:v>1642415.4336859963</c:v>
                      </c:pt>
                      <c:pt idx="87">
                        <c:v>1642415.4336859963</c:v>
                      </c:pt>
                      <c:pt idx="88">
                        <c:v>1642415.4336859963</c:v>
                      </c:pt>
                      <c:pt idx="89">
                        <c:v>1642415.4336859963</c:v>
                      </c:pt>
                      <c:pt idx="90">
                        <c:v>1642415.4336859963</c:v>
                      </c:pt>
                      <c:pt idx="91">
                        <c:v>1642415.4336859963</c:v>
                      </c:pt>
                      <c:pt idx="92">
                        <c:v>1642415.4336859963</c:v>
                      </c:pt>
                      <c:pt idx="93">
                        <c:v>1642415.4336859963</c:v>
                      </c:pt>
                      <c:pt idx="94">
                        <c:v>1642415.4336859963</c:v>
                      </c:pt>
                      <c:pt idx="95">
                        <c:v>1642415.4336859963</c:v>
                      </c:pt>
                      <c:pt idx="96">
                        <c:v>1642415.4336859963</c:v>
                      </c:pt>
                      <c:pt idx="97">
                        <c:v>1642415.4336859963</c:v>
                      </c:pt>
                      <c:pt idx="98">
                        <c:v>1642415.4336859963</c:v>
                      </c:pt>
                      <c:pt idx="99">
                        <c:v>1642415.4336859963</c:v>
                      </c:pt>
                      <c:pt idx="100">
                        <c:v>1642415.4336859963</c:v>
                      </c:pt>
                      <c:pt idx="101">
                        <c:v>1642415.4336859963</c:v>
                      </c:pt>
                      <c:pt idx="102">
                        <c:v>1642415.4336859963</c:v>
                      </c:pt>
                      <c:pt idx="103">
                        <c:v>1642415.4336859963</c:v>
                      </c:pt>
                      <c:pt idx="104">
                        <c:v>1642415.4336859963</c:v>
                      </c:pt>
                      <c:pt idx="105">
                        <c:v>1642415.4336859963</c:v>
                      </c:pt>
                      <c:pt idx="106">
                        <c:v>1642415.4336859963</c:v>
                      </c:pt>
                      <c:pt idx="107">
                        <c:v>1642415.4336859963</c:v>
                      </c:pt>
                      <c:pt idx="108">
                        <c:v>1642415.4336859963</c:v>
                      </c:pt>
                      <c:pt idx="109">
                        <c:v>1642415.4336859963</c:v>
                      </c:pt>
                      <c:pt idx="110">
                        <c:v>1642415.4336859963</c:v>
                      </c:pt>
                      <c:pt idx="111">
                        <c:v>1642415.4336859963</c:v>
                      </c:pt>
                      <c:pt idx="112">
                        <c:v>1642415.4336859963</c:v>
                      </c:pt>
                      <c:pt idx="113">
                        <c:v>1518191.8448292823</c:v>
                      </c:pt>
                      <c:pt idx="114">
                        <c:v>1518191.8448292823</c:v>
                      </c:pt>
                      <c:pt idx="115">
                        <c:v>1518191.8448292823</c:v>
                      </c:pt>
                      <c:pt idx="116">
                        <c:v>1518191.8448292823</c:v>
                      </c:pt>
                      <c:pt idx="117">
                        <c:v>1518191.8448292823</c:v>
                      </c:pt>
                      <c:pt idx="118">
                        <c:v>1518191.8448292823</c:v>
                      </c:pt>
                      <c:pt idx="119">
                        <c:v>1518191.8448292823</c:v>
                      </c:pt>
                      <c:pt idx="120">
                        <c:v>1518191.8448292823</c:v>
                      </c:pt>
                      <c:pt idx="121">
                        <c:v>1518191.8448292823</c:v>
                      </c:pt>
                      <c:pt idx="122">
                        <c:v>1518191.8448292823</c:v>
                      </c:pt>
                      <c:pt idx="123">
                        <c:v>1518191.8448292823</c:v>
                      </c:pt>
                      <c:pt idx="124">
                        <c:v>1518191.8448292823</c:v>
                      </c:pt>
                      <c:pt idx="125">
                        <c:v>1518191.8448292823</c:v>
                      </c:pt>
                      <c:pt idx="126">
                        <c:v>1518191.8448292823</c:v>
                      </c:pt>
                      <c:pt idx="127">
                        <c:v>1518191.8448292823</c:v>
                      </c:pt>
                      <c:pt idx="128">
                        <c:v>1518191.8448292823</c:v>
                      </c:pt>
                      <c:pt idx="129">
                        <c:v>1518191.8448292823</c:v>
                      </c:pt>
                      <c:pt idx="130">
                        <c:v>1518191.8448292823</c:v>
                      </c:pt>
                      <c:pt idx="131">
                        <c:v>1518191.8448292823</c:v>
                      </c:pt>
                      <c:pt idx="132">
                        <c:v>1518191.8448292823</c:v>
                      </c:pt>
                      <c:pt idx="133">
                        <c:v>1518191.8448292823</c:v>
                      </c:pt>
                      <c:pt idx="134">
                        <c:v>1518191.8448292823</c:v>
                      </c:pt>
                      <c:pt idx="135">
                        <c:v>1518191.8448292823</c:v>
                      </c:pt>
                      <c:pt idx="136">
                        <c:v>1518191.8448292823</c:v>
                      </c:pt>
                      <c:pt idx="137">
                        <c:v>1518191.8448292823</c:v>
                      </c:pt>
                      <c:pt idx="138">
                        <c:v>1518191.8448292823</c:v>
                      </c:pt>
                      <c:pt idx="139">
                        <c:v>1518191.8448292823</c:v>
                      </c:pt>
                      <c:pt idx="140">
                        <c:v>1518191.8448292823</c:v>
                      </c:pt>
                      <c:pt idx="141">
                        <c:v>1518191.8448292823</c:v>
                      </c:pt>
                      <c:pt idx="142">
                        <c:v>1518191.8448292823</c:v>
                      </c:pt>
                      <c:pt idx="143">
                        <c:v>1518191.8448292823</c:v>
                      </c:pt>
                      <c:pt idx="144">
                        <c:v>1518191.8448292823</c:v>
                      </c:pt>
                      <c:pt idx="145">
                        <c:v>1518191.8448292823</c:v>
                      </c:pt>
                      <c:pt idx="146">
                        <c:v>1518191.8448292823</c:v>
                      </c:pt>
                      <c:pt idx="147">
                        <c:v>1518191.8448292823</c:v>
                      </c:pt>
                      <c:pt idx="148">
                        <c:v>1518191.8448292823</c:v>
                      </c:pt>
                      <c:pt idx="149">
                        <c:v>1518191.8448292823</c:v>
                      </c:pt>
                      <c:pt idx="150">
                        <c:v>1518191.8448292823</c:v>
                      </c:pt>
                      <c:pt idx="151">
                        <c:v>1518191.8448292823</c:v>
                      </c:pt>
                      <c:pt idx="152">
                        <c:v>1518191.8448292823</c:v>
                      </c:pt>
                      <c:pt idx="153">
                        <c:v>1518191.8448292823</c:v>
                      </c:pt>
                      <c:pt idx="154">
                        <c:v>1518191.8448292823</c:v>
                      </c:pt>
                      <c:pt idx="155">
                        <c:v>1518191.8448292823</c:v>
                      </c:pt>
                      <c:pt idx="156">
                        <c:v>1518191.8448292823</c:v>
                      </c:pt>
                      <c:pt idx="157">
                        <c:v>1518191.8448292823</c:v>
                      </c:pt>
                      <c:pt idx="158">
                        <c:v>1340935.7746867137</c:v>
                      </c:pt>
                      <c:pt idx="159">
                        <c:v>1340935.7746867137</c:v>
                      </c:pt>
                      <c:pt idx="160">
                        <c:v>1340935.7746867137</c:v>
                      </c:pt>
                      <c:pt idx="161">
                        <c:v>1340935.7746867137</c:v>
                      </c:pt>
                      <c:pt idx="162">
                        <c:v>1340935.7746867137</c:v>
                      </c:pt>
                      <c:pt idx="163">
                        <c:v>1340935.7746867137</c:v>
                      </c:pt>
                      <c:pt idx="164">
                        <c:v>1340935.7746867137</c:v>
                      </c:pt>
                      <c:pt idx="165">
                        <c:v>1340935.7746867137</c:v>
                      </c:pt>
                      <c:pt idx="166">
                        <c:v>1340935.7746867137</c:v>
                      </c:pt>
                      <c:pt idx="167">
                        <c:v>1340935.7746867137</c:v>
                      </c:pt>
                      <c:pt idx="168">
                        <c:v>1340935.7746867137</c:v>
                      </c:pt>
                      <c:pt idx="169">
                        <c:v>1340935.7746867137</c:v>
                      </c:pt>
                      <c:pt idx="170">
                        <c:v>1340935.7746867137</c:v>
                      </c:pt>
                      <c:pt idx="171">
                        <c:v>1340935.7746867137</c:v>
                      </c:pt>
                      <c:pt idx="172">
                        <c:v>1340935.7746867137</c:v>
                      </c:pt>
                      <c:pt idx="173">
                        <c:v>1340935.7746867137</c:v>
                      </c:pt>
                      <c:pt idx="174">
                        <c:v>1340935.7746867137</c:v>
                      </c:pt>
                      <c:pt idx="175">
                        <c:v>1340935.7746867137</c:v>
                      </c:pt>
                      <c:pt idx="176">
                        <c:v>1340935.7746867137</c:v>
                      </c:pt>
                      <c:pt idx="177">
                        <c:v>1340935.7746867137</c:v>
                      </c:pt>
                      <c:pt idx="178">
                        <c:v>1340935.7746867137</c:v>
                      </c:pt>
                      <c:pt idx="179">
                        <c:v>1340935.7746867137</c:v>
                      </c:pt>
                      <c:pt idx="180">
                        <c:v>1340935.7746867137</c:v>
                      </c:pt>
                      <c:pt idx="181">
                        <c:v>1340935.7746867137</c:v>
                      </c:pt>
                      <c:pt idx="182">
                        <c:v>1340935.7746867137</c:v>
                      </c:pt>
                      <c:pt idx="183">
                        <c:v>1340935.7746867137</c:v>
                      </c:pt>
                      <c:pt idx="184">
                        <c:v>1340935.7746867137</c:v>
                      </c:pt>
                      <c:pt idx="185">
                        <c:v>1340935.7746867137</c:v>
                      </c:pt>
                      <c:pt idx="186">
                        <c:v>1340935.7746867137</c:v>
                      </c:pt>
                      <c:pt idx="187">
                        <c:v>1340935.7746867137</c:v>
                      </c:pt>
                      <c:pt idx="188">
                        <c:v>1340935.7746867137</c:v>
                      </c:pt>
                      <c:pt idx="189">
                        <c:v>1340935.7746867137</c:v>
                      </c:pt>
                      <c:pt idx="190">
                        <c:v>1340935.7746867137</c:v>
                      </c:pt>
                      <c:pt idx="191">
                        <c:v>1340935.7746867137</c:v>
                      </c:pt>
                      <c:pt idx="192">
                        <c:v>1340935.7746867137</c:v>
                      </c:pt>
                      <c:pt idx="193">
                        <c:v>1340935.7746867137</c:v>
                      </c:pt>
                      <c:pt idx="194">
                        <c:v>1340935.7746867137</c:v>
                      </c:pt>
                      <c:pt idx="195">
                        <c:v>1340935.7746867137</c:v>
                      </c:pt>
                      <c:pt idx="196">
                        <c:v>1340935.7746867137</c:v>
                      </c:pt>
                      <c:pt idx="197">
                        <c:v>1340935.7746867137</c:v>
                      </c:pt>
                      <c:pt idx="198">
                        <c:v>1340935.7746867137</c:v>
                      </c:pt>
                      <c:pt idx="199">
                        <c:v>1340935.7746867137</c:v>
                      </c:pt>
                      <c:pt idx="200">
                        <c:v>1340935.7746867137</c:v>
                      </c:pt>
                      <c:pt idx="201">
                        <c:v>1340935.7746867137</c:v>
                      </c:pt>
                      <c:pt idx="202">
                        <c:v>1340935.7746867137</c:v>
                      </c:pt>
                      <c:pt idx="203">
                        <c:v>1497814.4217321798</c:v>
                      </c:pt>
                      <c:pt idx="204">
                        <c:v>1497814.4217321798</c:v>
                      </c:pt>
                      <c:pt idx="205">
                        <c:v>1497814.4217321798</c:v>
                      </c:pt>
                      <c:pt idx="206">
                        <c:v>1497814.4217321798</c:v>
                      </c:pt>
                      <c:pt idx="207">
                        <c:v>1497814.4217321798</c:v>
                      </c:pt>
                      <c:pt idx="208">
                        <c:v>1497814.4217321798</c:v>
                      </c:pt>
                      <c:pt idx="209">
                        <c:v>1497814.4217321798</c:v>
                      </c:pt>
                      <c:pt idx="210">
                        <c:v>1497814.4217321798</c:v>
                      </c:pt>
                      <c:pt idx="211">
                        <c:v>1497814.4217321798</c:v>
                      </c:pt>
                      <c:pt idx="212">
                        <c:v>1497814.4217321798</c:v>
                      </c:pt>
                      <c:pt idx="213">
                        <c:v>1497814.4217321798</c:v>
                      </c:pt>
                      <c:pt idx="214">
                        <c:v>1497814.4217321798</c:v>
                      </c:pt>
                      <c:pt idx="215">
                        <c:v>1497814.4217321798</c:v>
                      </c:pt>
                      <c:pt idx="216">
                        <c:v>1497814.4217321798</c:v>
                      </c:pt>
                      <c:pt idx="217">
                        <c:v>1497814.4217321798</c:v>
                      </c:pt>
                      <c:pt idx="218">
                        <c:v>1497814.4217321798</c:v>
                      </c:pt>
                      <c:pt idx="219">
                        <c:v>1497814.4217321798</c:v>
                      </c:pt>
                      <c:pt idx="220">
                        <c:v>1497814.4217321798</c:v>
                      </c:pt>
                      <c:pt idx="221">
                        <c:v>1497814.4217321798</c:v>
                      </c:pt>
                      <c:pt idx="222">
                        <c:v>1497814.4217321798</c:v>
                      </c:pt>
                      <c:pt idx="223">
                        <c:v>1497814.4217321798</c:v>
                      </c:pt>
                      <c:pt idx="224">
                        <c:v>1497814.4217321798</c:v>
                      </c:pt>
                      <c:pt idx="225">
                        <c:v>1497814.4217321798</c:v>
                      </c:pt>
                      <c:pt idx="226">
                        <c:v>1497814.4217321798</c:v>
                      </c:pt>
                      <c:pt idx="227">
                        <c:v>1497814.4217321798</c:v>
                      </c:pt>
                      <c:pt idx="228">
                        <c:v>1497814.4217321798</c:v>
                      </c:pt>
                      <c:pt idx="229">
                        <c:v>1497814.4217321798</c:v>
                      </c:pt>
                      <c:pt idx="230">
                        <c:v>1497814.4217321798</c:v>
                      </c:pt>
                      <c:pt idx="231">
                        <c:v>1497814.4217321798</c:v>
                      </c:pt>
                      <c:pt idx="232">
                        <c:v>1497814.4217321798</c:v>
                      </c:pt>
                      <c:pt idx="233">
                        <c:v>1497814.4217321798</c:v>
                      </c:pt>
                      <c:pt idx="234">
                        <c:v>1497814.4217321798</c:v>
                      </c:pt>
                      <c:pt idx="235">
                        <c:v>1497814.4217321798</c:v>
                      </c:pt>
                      <c:pt idx="236">
                        <c:v>1497814.4217321798</c:v>
                      </c:pt>
                      <c:pt idx="237">
                        <c:v>1497814.4217321798</c:v>
                      </c:pt>
                      <c:pt idx="238">
                        <c:v>1497814.4217321798</c:v>
                      </c:pt>
                      <c:pt idx="239">
                        <c:v>1497814.4217321798</c:v>
                      </c:pt>
                      <c:pt idx="240">
                        <c:v>1497814.4217321798</c:v>
                      </c:pt>
                      <c:pt idx="241">
                        <c:v>1497814.4217321798</c:v>
                      </c:pt>
                      <c:pt idx="242">
                        <c:v>1497814.4217321798</c:v>
                      </c:pt>
                      <c:pt idx="243">
                        <c:v>1497814.4217321798</c:v>
                      </c:pt>
                      <c:pt idx="244">
                        <c:v>1497814.4217321798</c:v>
                      </c:pt>
                      <c:pt idx="245">
                        <c:v>1497814.4217321798</c:v>
                      </c:pt>
                      <c:pt idx="246">
                        <c:v>1497814.4217321798</c:v>
                      </c:pt>
                      <c:pt idx="247">
                        <c:v>1497814.4217321798</c:v>
                      </c:pt>
                      <c:pt idx="248">
                        <c:v>1641074.5129848451</c:v>
                      </c:pt>
                      <c:pt idx="249">
                        <c:v>1641074.5129848451</c:v>
                      </c:pt>
                      <c:pt idx="250">
                        <c:v>1641074.5129848451</c:v>
                      </c:pt>
                      <c:pt idx="251">
                        <c:v>1641074.5129848451</c:v>
                      </c:pt>
                      <c:pt idx="252">
                        <c:v>1641074.5129848451</c:v>
                      </c:pt>
                      <c:pt idx="253">
                        <c:v>1641074.5129848451</c:v>
                      </c:pt>
                      <c:pt idx="254">
                        <c:v>1641074.5129848451</c:v>
                      </c:pt>
                      <c:pt idx="255">
                        <c:v>1641074.5129848451</c:v>
                      </c:pt>
                      <c:pt idx="256">
                        <c:v>1641074.5129848451</c:v>
                      </c:pt>
                      <c:pt idx="257">
                        <c:v>1641074.5129848451</c:v>
                      </c:pt>
                      <c:pt idx="258">
                        <c:v>1641074.5129848451</c:v>
                      </c:pt>
                      <c:pt idx="259">
                        <c:v>1641074.5129848451</c:v>
                      </c:pt>
                      <c:pt idx="260">
                        <c:v>1641074.5129848451</c:v>
                      </c:pt>
                      <c:pt idx="261">
                        <c:v>1641074.5129848451</c:v>
                      </c:pt>
                      <c:pt idx="262">
                        <c:v>1641074.5129848451</c:v>
                      </c:pt>
                      <c:pt idx="263">
                        <c:v>1641074.5129848451</c:v>
                      </c:pt>
                      <c:pt idx="264">
                        <c:v>1641074.5129848451</c:v>
                      </c:pt>
                      <c:pt idx="265">
                        <c:v>1641074.5129848451</c:v>
                      </c:pt>
                      <c:pt idx="266">
                        <c:v>1641074.5129848451</c:v>
                      </c:pt>
                      <c:pt idx="267">
                        <c:v>1641074.5129848451</c:v>
                      </c:pt>
                      <c:pt idx="268">
                        <c:v>1641074.5129848451</c:v>
                      </c:pt>
                      <c:pt idx="269">
                        <c:v>1641074.5129848451</c:v>
                      </c:pt>
                      <c:pt idx="270">
                        <c:v>1641074.5129848451</c:v>
                      </c:pt>
                      <c:pt idx="271">
                        <c:v>1641074.5129848451</c:v>
                      </c:pt>
                      <c:pt idx="272">
                        <c:v>1641074.5129848451</c:v>
                      </c:pt>
                      <c:pt idx="273">
                        <c:v>1641074.5129848451</c:v>
                      </c:pt>
                      <c:pt idx="274">
                        <c:v>1641074.5129848451</c:v>
                      </c:pt>
                      <c:pt idx="275">
                        <c:v>1641074.5129848451</c:v>
                      </c:pt>
                      <c:pt idx="276">
                        <c:v>1641074.5129848451</c:v>
                      </c:pt>
                      <c:pt idx="277">
                        <c:v>1641074.5129848451</c:v>
                      </c:pt>
                      <c:pt idx="278">
                        <c:v>1641074.5129848451</c:v>
                      </c:pt>
                      <c:pt idx="279">
                        <c:v>1641074.5129848451</c:v>
                      </c:pt>
                      <c:pt idx="280">
                        <c:v>1641074.5129848451</c:v>
                      </c:pt>
                      <c:pt idx="281">
                        <c:v>1641074.5129848451</c:v>
                      </c:pt>
                      <c:pt idx="282">
                        <c:v>1641074.5129848451</c:v>
                      </c:pt>
                      <c:pt idx="283">
                        <c:v>1641074.5129848451</c:v>
                      </c:pt>
                      <c:pt idx="284">
                        <c:v>1641074.5129848451</c:v>
                      </c:pt>
                      <c:pt idx="285">
                        <c:v>1641074.5129848451</c:v>
                      </c:pt>
                      <c:pt idx="286">
                        <c:v>1641074.5129848451</c:v>
                      </c:pt>
                      <c:pt idx="287">
                        <c:v>1641074.5129848451</c:v>
                      </c:pt>
                      <c:pt idx="288">
                        <c:v>1641074.5129848451</c:v>
                      </c:pt>
                      <c:pt idx="289">
                        <c:v>1641074.5129848451</c:v>
                      </c:pt>
                      <c:pt idx="290">
                        <c:v>1641074.5129848451</c:v>
                      </c:pt>
                      <c:pt idx="291">
                        <c:v>1641074.5129848451</c:v>
                      </c:pt>
                      <c:pt idx="292">
                        <c:v>1641074.5129848451</c:v>
                      </c:pt>
                      <c:pt idx="293">
                        <c:v>1496528.127793862</c:v>
                      </c:pt>
                      <c:pt idx="294">
                        <c:v>1496528.127793862</c:v>
                      </c:pt>
                      <c:pt idx="295">
                        <c:v>1496528.127793862</c:v>
                      </c:pt>
                      <c:pt idx="296">
                        <c:v>1496528.127793862</c:v>
                      </c:pt>
                      <c:pt idx="297">
                        <c:v>1496528.127793862</c:v>
                      </c:pt>
                      <c:pt idx="298">
                        <c:v>1496528.127793862</c:v>
                      </c:pt>
                      <c:pt idx="299">
                        <c:v>1496528.127793862</c:v>
                      </c:pt>
                      <c:pt idx="300">
                        <c:v>1496528.127793862</c:v>
                      </c:pt>
                      <c:pt idx="301">
                        <c:v>1496528.127793862</c:v>
                      </c:pt>
                      <c:pt idx="302">
                        <c:v>1496528.127793862</c:v>
                      </c:pt>
                      <c:pt idx="303">
                        <c:v>1496528.127793862</c:v>
                      </c:pt>
                      <c:pt idx="304">
                        <c:v>1496528.127793862</c:v>
                      </c:pt>
                      <c:pt idx="305">
                        <c:v>1496528.127793862</c:v>
                      </c:pt>
                      <c:pt idx="306">
                        <c:v>1496528.127793862</c:v>
                      </c:pt>
                      <c:pt idx="307">
                        <c:v>1496528.127793862</c:v>
                      </c:pt>
                      <c:pt idx="308">
                        <c:v>1496528.127793862</c:v>
                      </c:pt>
                      <c:pt idx="309">
                        <c:v>1496528.127793862</c:v>
                      </c:pt>
                      <c:pt idx="310">
                        <c:v>1496528.127793862</c:v>
                      </c:pt>
                      <c:pt idx="311">
                        <c:v>1496528.127793862</c:v>
                      </c:pt>
                      <c:pt idx="312">
                        <c:v>1496528.127793862</c:v>
                      </c:pt>
                      <c:pt idx="313">
                        <c:v>1496528.127793862</c:v>
                      </c:pt>
                      <c:pt idx="314">
                        <c:v>1496528.127793862</c:v>
                      </c:pt>
                      <c:pt idx="315">
                        <c:v>1496528.127793862</c:v>
                      </c:pt>
                      <c:pt idx="316">
                        <c:v>1496528.127793862</c:v>
                      </c:pt>
                      <c:pt idx="317">
                        <c:v>1496528.127793862</c:v>
                      </c:pt>
                      <c:pt idx="318">
                        <c:v>1496528.127793862</c:v>
                      </c:pt>
                      <c:pt idx="319">
                        <c:v>1496528.127793862</c:v>
                      </c:pt>
                      <c:pt idx="320">
                        <c:v>1496528.127793862</c:v>
                      </c:pt>
                      <c:pt idx="321">
                        <c:v>1496528.127793862</c:v>
                      </c:pt>
                      <c:pt idx="322">
                        <c:v>1496528.127793862</c:v>
                      </c:pt>
                      <c:pt idx="323">
                        <c:v>1496528.127793862</c:v>
                      </c:pt>
                      <c:pt idx="324">
                        <c:v>1496528.127793862</c:v>
                      </c:pt>
                      <c:pt idx="325">
                        <c:v>1496528.127793862</c:v>
                      </c:pt>
                      <c:pt idx="326">
                        <c:v>1496528.127793862</c:v>
                      </c:pt>
                      <c:pt idx="327">
                        <c:v>1496528.127793862</c:v>
                      </c:pt>
                      <c:pt idx="328">
                        <c:v>1496528.127793862</c:v>
                      </c:pt>
                      <c:pt idx="329">
                        <c:v>1496528.127793862</c:v>
                      </c:pt>
                      <c:pt idx="330">
                        <c:v>1496528.127793862</c:v>
                      </c:pt>
                      <c:pt idx="331">
                        <c:v>1496528.127793862</c:v>
                      </c:pt>
                      <c:pt idx="332">
                        <c:v>1496528.127793862</c:v>
                      </c:pt>
                      <c:pt idx="333">
                        <c:v>1496528.127793862</c:v>
                      </c:pt>
                      <c:pt idx="334">
                        <c:v>1496528.127793862</c:v>
                      </c:pt>
                      <c:pt idx="335">
                        <c:v>1496528.127793862</c:v>
                      </c:pt>
                      <c:pt idx="336">
                        <c:v>1496528.127793862</c:v>
                      </c:pt>
                      <c:pt idx="337">
                        <c:v>1496528.127793862</c:v>
                      </c:pt>
                      <c:pt idx="338">
                        <c:v>1347608.3486908672</c:v>
                      </c:pt>
                      <c:pt idx="339">
                        <c:v>1347608.3486908672</c:v>
                      </c:pt>
                      <c:pt idx="340">
                        <c:v>1347608.3486908672</c:v>
                      </c:pt>
                      <c:pt idx="341">
                        <c:v>1347608.3486908672</c:v>
                      </c:pt>
                      <c:pt idx="342">
                        <c:v>1347608.3486908672</c:v>
                      </c:pt>
                      <c:pt idx="343">
                        <c:v>1347608.3486908672</c:v>
                      </c:pt>
                      <c:pt idx="344">
                        <c:v>1347608.3486908672</c:v>
                      </c:pt>
                      <c:pt idx="345">
                        <c:v>1347608.3486908672</c:v>
                      </c:pt>
                      <c:pt idx="346">
                        <c:v>1347608.3486908672</c:v>
                      </c:pt>
                      <c:pt idx="347">
                        <c:v>1347608.3486908672</c:v>
                      </c:pt>
                      <c:pt idx="348">
                        <c:v>1347608.3486908672</c:v>
                      </c:pt>
                      <c:pt idx="349">
                        <c:v>1347608.3486908672</c:v>
                      </c:pt>
                      <c:pt idx="350">
                        <c:v>1347608.3486908672</c:v>
                      </c:pt>
                      <c:pt idx="351">
                        <c:v>1347608.3486908672</c:v>
                      </c:pt>
                      <c:pt idx="352">
                        <c:v>1347608.3486908672</c:v>
                      </c:pt>
                      <c:pt idx="353">
                        <c:v>1347608.3486908672</c:v>
                      </c:pt>
                      <c:pt idx="354">
                        <c:v>1347608.3486908672</c:v>
                      </c:pt>
                      <c:pt idx="355">
                        <c:v>1347608.3486908672</c:v>
                      </c:pt>
                      <c:pt idx="356">
                        <c:v>1347608.3486908672</c:v>
                      </c:pt>
                      <c:pt idx="357">
                        <c:v>1347608.3486908672</c:v>
                      </c:pt>
                      <c:pt idx="358">
                        <c:v>1347608.3486908672</c:v>
                      </c:pt>
                      <c:pt idx="359">
                        <c:v>1347608.3486908672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541-4202-8743-F36036531A7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-12.472722569975362</c:v>
                      </c:pt>
                      <c:pt idx="24">
                        <c:v>-12.472722569975362</c:v>
                      </c:pt>
                      <c:pt idx="25">
                        <c:v>-12.472722569975362</c:v>
                      </c:pt>
                      <c:pt idx="26">
                        <c:v>-12.472722569975362</c:v>
                      </c:pt>
                      <c:pt idx="27">
                        <c:v>-12.472722569975362</c:v>
                      </c:pt>
                      <c:pt idx="28">
                        <c:v>-12.472722569975362</c:v>
                      </c:pt>
                      <c:pt idx="29">
                        <c:v>-12.472722569975362</c:v>
                      </c:pt>
                      <c:pt idx="30">
                        <c:v>-12.472722569975362</c:v>
                      </c:pt>
                      <c:pt idx="31">
                        <c:v>-12.472722569975362</c:v>
                      </c:pt>
                      <c:pt idx="32">
                        <c:v>-12.472722569975362</c:v>
                      </c:pt>
                      <c:pt idx="33">
                        <c:v>-12.472722569975362</c:v>
                      </c:pt>
                      <c:pt idx="34">
                        <c:v>-12.472722569975362</c:v>
                      </c:pt>
                      <c:pt idx="35">
                        <c:v>-12.472722569975362</c:v>
                      </c:pt>
                      <c:pt idx="36">
                        <c:v>-12.472722569975362</c:v>
                      </c:pt>
                      <c:pt idx="37">
                        <c:v>-12.472722569975362</c:v>
                      </c:pt>
                      <c:pt idx="38">
                        <c:v>-12.472722569975362</c:v>
                      </c:pt>
                      <c:pt idx="39">
                        <c:v>-12.472722569975362</c:v>
                      </c:pt>
                      <c:pt idx="40">
                        <c:v>-12.472722569975362</c:v>
                      </c:pt>
                      <c:pt idx="41">
                        <c:v>-12.472722569975362</c:v>
                      </c:pt>
                      <c:pt idx="42">
                        <c:v>-12.472722569975362</c:v>
                      </c:pt>
                      <c:pt idx="43">
                        <c:v>-12.472722569975362</c:v>
                      </c:pt>
                      <c:pt idx="44">
                        <c:v>-12.472722569975362</c:v>
                      </c:pt>
                      <c:pt idx="45">
                        <c:v>-12.472722569975362</c:v>
                      </c:pt>
                      <c:pt idx="46">
                        <c:v>-12.472722569975362</c:v>
                      </c:pt>
                      <c:pt idx="47">
                        <c:v>-12.472722569975362</c:v>
                      </c:pt>
                      <c:pt idx="48">
                        <c:v>-12.472722569975362</c:v>
                      </c:pt>
                      <c:pt idx="49">
                        <c:v>-12.472722569975362</c:v>
                      </c:pt>
                      <c:pt idx="50">
                        <c:v>-12.472722569975362</c:v>
                      </c:pt>
                      <c:pt idx="51">
                        <c:v>-12.472722569975362</c:v>
                      </c:pt>
                      <c:pt idx="52">
                        <c:v>-12.472722569975362</c:v>
                      </c:pt>
                      <c:pt idx="53">
                        <c:v>-12.472722569975362</c:v>
                      </c:pt>
                      <c:pt idx="54">
                        <c:v>-12.472722569975362</c:v>
                      </c:pt>
                      <c:pt idx="55">
                        <c:v>-12.472722569975362</c:v>
                      </c:pt>
                      <c:pt idx="56">
                        <c:v>-12.472722569975362</c:v>
                      </c:pt>
                      <c:pt idx="57">
                        <c:v>-12.472722569975362</c:v>
                      </c:pt>
                      <c:pt idx="58">
                        <c:v>-12.472722569975362</c:v>
                      </c:pt>
                      <c:pt idx="59">
                        <c:v>-12.472722569975362</c:v>
                      </c:pt>
                      <c:pt idx="60">
                        <c:v>-12.472722569975362</c:v>
                      </c:pt>
                      <c:pt idx="61">
                        <c:v>-12.472722569975362</c:v>
                      </c:pt>
                      <c:pt idx="62">
                        <c:v>-12.472722569975362</c:v>
                      </c:pt>
                      <c:pt idx="63">
                        <c:v>-12.472722569975362</c:v>
                      </c:pt>
                      <c:pt idx="64">
                        <c:v>-12.472722569975362</c:v>
                      </c:pt>
                      <c:pt idx="65">
                        <c:v>-12.472722569975362</c:v>
                      </c:pt>
                      <c:pt idx="66">
                        <c:v>-12.472722569975362</c:v>
                      </c:pt>
                      <c:pt idx="67">
                        <c:v>-12.472722569975362</c:v>
                      </c:pt>
                      <c:pt idx="68">
                        <c:v>-21.876317795264416</c:v>
                      </c:pt>
                      <c:pt idx="69">
                        <c:v>-21.876317795264416</c:v>
                      </c:pt>
                      <c:pt idx="70">
                        <c:v>-21.876317795264416</c:v>
                      </c:pt>
                      <c:pt idx="71">
                        <c:v>-21.876317795264416</c:v>
                      </c:pt>
                      <c:pt idx="72">
                        <c:v>-21.876317795264416</c:v>
                      </c:pt>
                      <c:pt idx="73">
                        <c:v>-21.876317795264416</c:v>
                      </c:pt>
                      <c:pt idx="74">
                        <c:v>-21.876317795264416</c:v>
                      </c:pt>
                      <c:pt idx="75">
                        <c:v>-21.876317795264416</c:v>
                      </c:pt>
                      <c:pt idx="76">
                        <c:v>-21.876317795264416</c:v>
                      </c:pt>
                      <c:pt idx="77">
                        <c:v>-21.876317795264416</c:v>
                      </c:pt>
                      <c:pt idx="78">
                        <c:v>-21.876317795264416</c:v>
                      </c:pt>
                      <c:pt idx="79">
                        <c:v>-21.876317795264416</c:v>
                      </c:pt>
                      <c:pt idx="80">
                        <c:v>-21.876317795264416</c:v>
                      </c:pt>
                      <c:pt idx="81">
                        <c:v>-21.876317795264416</c:v>
                      </c:pt>
                      <c:pt idx="82">
                        <c:v>-21.876317795264416</c:v>
                      </c:pt>
                      <c:pt idx="83">
                        <c:v>-21.876317795264416</c:v>
                      </c:pt>
                      <c:pt idx="84">
                        <c:v>-21.876317795264416</c:v>
                      </c:pt>
                      <c:pt idx="85">
                        <c:v>-21.876317795264416</c:v>
                      </c:pt>
                      <c:pt idx="86">
                        <c:v>-21.876317795264416</c:v>
                      </c:pt>
                      <c:pt idx="87">
                        <c:v>-21.876317795264416</c:v>
                      </c:pt>
                      <c:pt idx="88">
                        <c:v>-21.876317795264416</c:v>
                      </c:pt>
                      <c:pt idx="89">
                        <c:v>-21.876317795264416</c:v>
                      </c:pt>
                      <c:pt idx="90">
                        <c:v>-21.876317795264416</c:v>
                      </c:pt>
                      <c:pt idx="91">
                        <c:v>-21.876317795264416</c:v>
                      </c:pt>
                      <c:pt idx="92">
                        <c:v>-21.876317795264416</c:v>
                      </c:pt>
                      <c:pt idx="93">
                        <c:v>-21.876317795264416</c:v>
                      </c:pt>
                      <c:pt idx="94">
                        <c:v>-21.876317795264416</c:v>
                      </c:pt>
                      <c:pt idx="95">
                        <c:v>-21.876317795264416</c:v>
                      </c:pt>
                      <c:pt idx="96">
                        <c:v>-21.876317795264416</c:v>
                      </c:pt>
                      <c:pt idx="97">
                        <c:v>-21.876317795264416</c:v>
                      </c:pt>
                      <c:pt idx="98">
                        <c:v>-21.876317795264416</c:v>
                      </c:pt>
                      <c:pt idx="99">
                        <c:v>-21.876317795264416</c:v>
                      </c:pt>
                      <c:pt idx="100">
                        <c:v>-21.876317795264416</c:v>
                      </c:pt>
                      <c:pt idx="101">
                        <c:v>-21.876317795264416</c:v>
                      </c:pt>
                      <c:pt idx="102">
                        <c:v>-21.876317795264416</c:v>
                      </c:pt>
                      <c:pt idx="103">
                        <c:v>-21.876317795264416</c:v>
                      </c:pt>
                      <c:pt idx="104">
                        <c:v>-21.876317795264416</c:v>
                      </c:pt>
                      <c:pt idx="105">
                        <c:v>-21.876317795264416</c:v>
                      </c:pt>
                      <c:pt idx="106">
                        <c:v>-21.876317795264416</c:v>
                      </c:pt>
                      <c:pt idx="107">
                        <c:v>-21.876317795264416</c:v>
                      </c:pt>
                      <c:pt idx="108">
                        <c:v>-21.876317795264416</c:v>
                      </c:pt>
                      <c:pt idx="109">
                        <c:v>-21.876317795264416</c:v>
                      </c:pt>
                      <c:pt idx="110">
                        <c:v>-21.876317795264416</c:v>
                      </c:pt>
                      <c:pt idx="111">
                        <c:v>-21.876317795264416</c:v>
                      </c:pt>
                      <c:pt idx="112">
                        <c:v>-21.876317795264416</c:v>
                      </c:pt>
                      <c:pt idx="113">
                        <c:v>-12.658239784884699</c:v>
                      </c:pt>
                      <c:pt idx="114">
                        <c:v>-12.658239784884699</c:v>
                      </c:pt>
                      <c:pt idx="115">
                        <c:v>-12.658239784884699</c:v>
                      </c:pt>
                      <c:pt idx="116">
                        <c:v>-12.658239784884699</c:v>
                      </c:pt>
                      <c:pt idx="117">
                        <c:v>-12.658239784884699</c:v>
                      </c:pt>
                      <c:pt idx="118">
                        <c:v>-12.658239784884699</c:v>
                      </c:pt>
                      <c:pt idx="119">
                        <c:v>-12.658239784884699</c:v>
                      </c:pt>
                      <c:pt idx="120">
                        <c:v>-12.658239784884699</c:v>
                      </c:pt>
                      <c:pt idx="121">
                        <c:v>-12.658239784884699</c:v>
                      </c:pt>
                      <c:pt idx="122">
                        <c:v>-12.658239784884699</c:v>
                      </c:pt>
                      <c:pt idx="123">
                        <c:v>-12.658239784884699</c:v>
                      </c:pt>
                      <c:pt idx="124">
                        <c:v>-12.658239784884699</c:v>
                      </c:pt>
                      <c:pt idx="125">
                        <c:v>-12.658239784884699</c:v>
                      </c:pt>
                      <c:pt idx="126">
                        <c:v>-12.658239784884699</c:v>
                      </c:pt>
                      <c:pt idx="127">
                        <c:v>-12.658239784884699</c:v>
                      </c:pt>
                      <c:pt idx="128">
                        <c:v>-12.658239784884699</c:v>
                      </c:pt>
                      <c:pt idx="129">
                        <c:v>-12.658239784884699</c:v>
                      </c:pt>
                      <c:pt idx="130">
                        <c:v>-12.658239784884699</c:v>
                      </c:pt>
                      <c:pt idx="131">
                        <c:v>-12.658239784884699</c:v>
                      </c:pt>
                      <c:pt idx="132">
                        <c:v>-12.658239784884699</c:v>
                      </c:pt>
                      <c:pt idx="133">
                        <c:v>-12.658239784884699</c:v>
                      </c:pt>
                      <c:pt idx="134">
                        <c:v>-12.658239784884699</c:v>
                      </c:pt>
                      <c:pt idx="135">
                        <c:v>-12.658239784884699</c:v>
                      </c:pt>
                      <c:pt idx="136">
                        <c:v>-12.658239784884699</c:v>
                      </c:pt>
                      <c:pt idx="137">
                        <c:v>-12.658239784884699</c:v>
                      </c:pt>
                      <c:pt idx="138">
                        <c:v>-12.658239784884699</c:v>
                      </c:pt>
                      <c:pt idx="139">
                        <c:v>-12.658239784884699</c:v>
                      </c:pt>
                      <c:pt idx="140">
                        <c:v>-12.658239784884699</c:v>
                      </c:pt>
                      <c:pt idx="141">
                        <c:v>-12.658239784884699</c:v>
                      </c:pt>
                      <c:pt idx="142">
                        <c:v>-12.658239784884699</c:v>
                      </c:pt>
                      <c:pt idx="143">
                        <c:v>-12.658239784884699</c:v>
                      </c:pt>
                      <c:pt idx="144">
                        <c:v>-12.658239784884699</c:v>
                      </c:pt>
                      <c:pt idx="145">
                        <c:v>-12.658239784884699</c:v>
                      </c:pt>
                      <c:pt idx="146">
                        <c:v>-12.658239784884699</c:v>
                      </c:pt>
                      <c:pt idx="147">
                        <c:v>-12.658239784884699</c:v>
                      </c:pt>
                      <c:pt idx="148">
                        <c:v>-12.658239784884699</c:v>
                      </c:pt>
                      <c:pt idx="149">
                        <c:v>-12.658239784884699</c:v>
                      </c:pt>
                      <c:pt idx="150">
                        <c:v>-12.658239784884699</c:v>
                      </c:pt>
                      <c:pt idx="151">
                        <c:v>-12.658239784884699</c:v>
                      </c:pt>
                      <c:pt idx="152">
                        <c:v>-12.658239784884699</c:v>
                      </c:pt>
                      <c:pt idx="153">
                        <c:v>-12.658239784884699</c:v>
                      </c:pt>
                      <c:pt idx="154">
                        <c:v>-12.658239784884699</c:v>
                      </c:pt>
                      <c:pt idx="155">
                        <c:v>-12.658239784884699</c:v>
                      </c:pt>
                      <c:pt idx="156">
                        <c:v>-12.658239784884699</c:v>
                      </c:pt>
                      <c:pt idx="157">
                        <c:v>-12.658239784884699</c:v>
                      </c:pt>
                      <c:pt idx="158">
                        <c:v>0.49514193130634382</c:v>
                      </c:pt>
                      <c:pt idx="159">
                        <c:v>0.49514193130634382</c:v>
                      </c:pt>
                      <c:pt idx="160">
                        <c:v>0.49514193130634382</c:v>
                      </c:pt>
                      <c:pt idx="161">
                        <c:v>0.49514193130634382</c:v>
                      </c:pt>
                      <c:pt idx="162">
                        <c:v>0.49514193130634382</c:v>
                      </c:pt>
                      <c:pt idx="163">
                        <c:v>0.49514193130634382</c:v>
                      </c:pt>
                      <c:pt idx="164">
                        <c:v>0.49514193130634382</c:v>
                      </c:pt>
                      <c:pt idx="165">
                        <c:v>0.49514193130634382</c:v>
                      </c:pt>
                      <c:pt idx="166">
                        <c:v>0.49514193130634382</c:v>
                      </c:pt>
                      <c:pt idx="167">
                        <c:v>0.49514193130634382</c:v>
                      </c:pt>
                      <c:pt idx="168">
                        <c:v>0.49514193130634382</c:v>
                      </c:pt>
                      <c:pt idx="169">
                        <c:v>0.49514193130634382</c:v>
                      </c:pt>
                      <c:pt idx="170">
                        <c:v>0.49514193130634382</c:v>
                      </c:pt>
                      <c:pt idx="171">
                        <c:v>0.49514193130634382</c:v>
                      </c:pt>
                      <c:pt idx="172">
                        <c:v>0.49514193130634382</c:v>
                      </c:pt>
                      <c:pt idx="173">
                        <c:v>0.49514193130634382</c:v>
                      </c:pt>
                      <c:pt idx="174">
                        <c:v>0.49514193130634382</c:v>
                      </c:pt>
                      <c:pt idx="175">
                        <c:v>0.49514193130634382</c:v>
                      </c:pt>
                      <c:pt idx="176">
                        <c:v>0.49514193130634382</c:v>
                      </c:pt>
                      <c:pt idx="177">
                        <c:v>0.49514193130634382</c:v>
                      </c:pt>
                      <c:pt idx="178">
                        <c:v>0.49514193130634382</c:v>
                      </c:pt>
                      <c:pt idx="179">
                        <c:v>0.49514193130634382</c:v>
                      </c:pt>
                      <c:pt idx="180">
                        <c:v>0.49514193130634382</c:v>
                      </c:pt>
                      <c:pt idx="181">
                        <c:v>0.49514193130634382</c:v>
                      </c:pt>
                      <c:pt idx="182">
                        <c:v>0.49514193130634382</c:v>
                      </c:pt>
                      <c:pt idx="183">
                        <c:v>0.49514193130634382</c:v>
                      </c:pt>
                      <c:pt idx="184">
                        <c:v>0.49514193130634382</c:v>
                      </c:pt>
                      <c:pt idx="185">
                        <c:v>0.49514193130634382</c:v>
                      </c:pt>
                      <c:pt idx="186">
                        <c:v>0.49514193130634382</c:v>
                      </c:pt>
                      <c:pt idx="187">
                        <c:v>0.49514193130634382</c:v>
                      </c:pt>
                      <c:pt idx="188">
                        <c:v>0.49514193130634382</c:v>
                      </c:pt>
                      <c:pt idx="189">
                        <c:v>0.49514193130634382</c:v>
                      </c:pt>
                      <c:pt idx="190">
                        <c:v>0.49514193130634382</c:v>
                      </c:pt>
                      <c:pt idx="191">
                        <c:v>0.49514193130634382</c:v>
                      </c:pt>
                      <c:pt idx="192">
                        <c:v>0.49514193130634382</c:v>
                      </c:pt>
                      <c:pt idx="193">
                        <c:v>0.49514193130634382</c:v>
                      </c:pt>
                      <c:pt idx="194">
                        <c:v>0.49514193130634382</c:v>
                      </c:pt>
                      <c:pt idx="195">
                        <c:v>0.49514193130634382</c:v>
                      </c:pt>
                      <c:pt idx="196">
                        <c:v>0.49514193130634382</c:v>
                      </c:pt>
                      <c:pt idx="197">
                        <c:v>0.49514193130634382</c:v>
                      </c:pt>
                      <c:pt idx="198">
                        <c:v>0.49514193130634382</c:v>
                      </c:pt>
                      <c:pt idx="199">
                        <c:v>0.49514193130634382</c:v>
                      </c:pt>
                      <c:pt idx="200">
                        <c:v>0.49514193130634382</c:v>
                      </c:pt>
                      <c:pt idx="201">
                        <c:v>0.49514193130634382</c:v>
                      </c:pt>
                      <c:pt idx="202">
                        <c:v>0.49514193130634382</c:v>
                      </c:pt>
                      <c:pt idx="203">
                        <c:v>-11.146122179135366</c:v>
                      </c:pt>
                      <c:pt idx="204">
                        <c:v>-11.146122179135366</c:v>
                      </c:pt>
                      <c:pt idx="205">
                        <c:v>-11.146122179135366</c:v>
                      </c:pt>
                      <c:pt idx="206">
                        <c:v>-11.146122179135366</c:v>
                      </c:pt>
                      <c:pt idx="207">
                        <c:v>-11.146122179135366</c:v>
                      </c:pt>
                      <c:pt idx="208">
                        <c:v>-11.146122179135366</c:v>
                      </c:pt>
                      <c:pt idx="209">
                        <c:v>-11.146122179135366</c:v>
                      </c:pt>
                      <c:pt idx="210">
                        <c:v>-11.146122179135366</c:v>
                      </c:pt>
                      <c:pt idx="211">
                        <c:v>-11.146122179135366</c:v>
                      </c:pt>
                      <c:pt idx="212">
                        <c:v>-11.146122179135366</c:v>
                      </c:pt>
                      <c:pt idx="213">
                        <c:v>-11.146122179135366</c:v>
                      </c:pt>
                      <c:pt idx="214">
                        <c:v>-11.146122179135366</c:v>
                      </c:pt>
                      <c:pt idx="215">
                        <c:v>-11.146122179135366</c:v>
                      </c:pt>
                      <c:pt idx="216">
                        <c:v>-11.146122179135366</c:v>
                      </c:pt>
                      <c:pt idx="217">
                        <c:v>-11.146122179135366</c:v>
                      </c:pt>
                      <c:pt idx="218">
                        <c:v>-11.146122179135366</c:v>
                      </c:pt>
                      <c:pt idx="219">
                        <c:v>-11.146122179135366</c:v>
                      </c:pt>
                      <c:pt idx="220">
                        <c:v>-11.146122179135366</c:v>
                      </c:pt>
                      <c:pt idx="221">
                        <c:v>-11.146122179135366</c:v>
                      </c:pt>
                      <c:pt idx="222">
                        <c:v>-11.146122179135366</c:v>
                      </c:pt>
                      <c:pt idx="223">
                        <c:v>-11.146122179135366</c:v>
                      </c:pt>
                      <c:pt idx="224">
                        <c:v>-11.146122179135366</c:v>
                      </c:pt>
                      <c:pt idx="225">
                        <c:v>-11.146122179135366</c:v>
                      </c:pt>
                      <c:pt idx="226">
                        <c:v>-11.146122179135366</c:v>
                      </c:pt>
                      <c:pt idx="227">
                        <c:v>-11.146122179135366</c:v>
                      </c:pt>
                      <c:pt idx="228">
                        <c:v>-11.146122179135366</c:v>
                      </c:pt>
                      <c:pt idx="229">
                        <c:v>-11.146122179135366</c:v>
                      </c:pt>
                      <c:pt idx="230">
                        <c:v>-11.146122179135366</c:v>
                      </c:pt>
                      <c:pt idx="231">
                        <c:v>-11.146122179135366</c:v>
                      </c:pt>
                      <c:pt idx="232">
                        <c:v>-11.146122179135366</c:v>
                      </c:pt>
                      <c:pt idx="233">
                        <c:v>-11.146122179135366</c:v>
                      </c:pt>
                      <c:pt idx="234">
                        <c:v>-11.146122179135366</c:v>
                      </c:pt>
                      <c:pt idx="235">
                        <c:v>-11.146122179135366</c:v>
                      </c:pt>
                      <c:pt idx="236">
                        <c:v>-11.146122179135366</c:v>
                      </c:pt>
                      <c:pt idx="237">
                        <c:v>-11.146122179135366</c:v>
                      </c:pt>
                      <c:pt idx="238">
                        <c:v>-11.146122179135366</c:v>
                      </c:pt>
                      <c:pt idx="239">
                        <c:v>-11.146122179135366</c:v>
                      </c:pt>
                      <c:pt idx="240">
                        <c:v>-11.146122179135366</c:v>
                      </c:pt>
                      <c:pt idx="241">
                        <c:v>-11.146122179135366</c:v>
                      </c:pt>
                      <c:pt idx="242">
                        <c:v>-11.146122179135366</c:v>
                      </c:pt>
                      <c:pt idx="243">
                        <c:v>-11.146122179135366</c:v>
                      </c:pt>
                      <c:pt idx="244">
                        <c:v>-11.146122179135366</c:v>
                      </c:pt>
                      <c:pt idx="245">
                        <c:v>-11.146122179135366</c:v>
                      </c:pt>
                      <c:pt idx="246">
                        <c:v>-11.146122179135366</c:v>
                      </c:pt>
                      <c:pt idx="247">
                        <c:v>-11.146122179135366</c:v>
                      </c:pt>
                      <c:pt idx="248">
                        <c:v>-21.776814055735507</c:v>
                      </c:pt>
                      <c:pt idx="249">
                        <c:v>-21.776814055735507</c:v>
                      </c:pt>
                      <c:pt idx="250">
                        <c:v>-21.776814055735507</c:v>
                      </c:pt>
                      <c:pt idx="251">
                        <c:v>-21.776814055735507</c:v>
                      </c:pt>
                      <c:pt idx="252">
                        <c:v>-21.776814055735507</c:v>
                      </c:pt>
                      <c:pt idx="253">
                        <c:v>-21.776814055735507</c:v>
                      </c:pt>
                      <c:pt idx="254">
                        <c:v>-21.776814055735507</c:v>
                      </c:pt>
                      <c:pt idx="255">
                        <c:v>-21.776814055735507</c:v>
                      </c:pt>
                      <c:pt idx="256">
                        <c:v>-21.776814055735507</c:v>
                      </c:pt>
                      <c:pt idx="257">
                        <c:v>-21.776814055735507</c:v>
                      </c:pt>
                      <c:pt idx="258">
                        <c:v>-21.776814055735507</c:v>
                      </c:pt>
                      <c:pt idx="259">
                        <c:v>-21.776814055735507</c:v>
                      </c:pt>
                      <c:pt idx="260">
                        <c:v>-21.776814055735507</c:v>
                      </c:pt>
                      <c:pt idx="261">
                        <c:v>-21.776814055735507</c:v>
                      </c:pt>
                      <c:pt idx="262">
                        <c:v>-21.776814055735507</c:v>
                      </c:pt>
                      <c:pt idx="263">
                        <c:v>-21.776814055735507</c:v>
                      </c:pt>
                      <c:pt idx="264">
                        <c:v>-21.776814055735507</c:v>
                      </c:pt>
                      <c:pt idx="265">
                        <c:v>-21.776814055735507</c:v>
                      </c:pt>
                      <c:pt idx="266">
                        <c:v>-21.776814055735507</c:v>
                      </c:pt>
                      <c:pt idx="267">
                        <c:v>-21.776814055735507</c:v>
                      </c:pt>
                      <c:pt idx="268">
                        <c:v>-21.776814055735507</c:v>
                      </c:pt>
                      <c:pt idx="269">
                        <c:v>-21.776814055735507</c:v>
                      </c:pt>
                      <c:pt idx="270">
                        <c:v>-21.776814055735507</c:v>
                      </c:pt>
                      <c:pt idx="271">
                        <c:v>-21.776814055735507</c:v>
                      </c:pt>
                      <c:pt idx="272">
                        <c:v>-21.776814055735507</c:v>
                      </c:pt>
                      <c:pt idx="273">
                        <c:v>-21.776814055735507</c:v>
                      </c:pt>
                      <c:pt idx="274">
                        <c:v>-21.776814055735507</c:v>
                      </c:pt>
                      <c:pt idx="275">
                        <c:v>-21.776814055735507</c:v>
                      </c:pt>
                      <c:pt idx="276">
                        <c:v>-21.776814055735507</c:v>
                      </c:pt>
                      <c:pt idx="277">
                        <c:v>-21.776814055735507</c:v>
                      </c:pt>
                      <c:pt idx="278">
                        <c:v>-21.776814055735507</c:v>
                      </c:pt>
                      <c:pt idx="279">
                        <c:v>-21.776814055735507</c:v>
                      </c:pt>
                      <c:pt idx="280">
                        <c:v>-21.776814055735507</c:v>
                      </c:pt>
                      <c:pt idx="281">
                        <c:v>-21.776814055735507</c:v>
                      </c:pt>
                      <c:pt idx="282">
                        <c:v>-21.776814055735507</c:v>
                      </c:pt>
                      <c:pt idx="283">
                        <c:v>-21.776814055735507</c:v>
                      </c:pt>
                      <c:pt idx="284">
                        <c:v>-21.776814055735507</c:v>
                      </c:pt>
                      <c:pt idx="285">
                        <c:v>-21.776814055735507</c:v>
                      </c:pt>
                      <c:pt idx="286">
                        <c:v>-21.776814055735507</c:v>
                      </c:pt>
                      <c:pt idx="287">
                        <c:v>-21.776814055735507</c:v>
                      </c:pt>
                      <c:pt idx="288">
                        <c:v>-21.776814055735507</c:v>
                      </c:pt>
                      <c:pt idx="289">
                        <c:v>-21.776814055735507</c:v>
                      </c:pt>
                      <c:pt idx="290">
                        <c:v>-21.776814055735507</c:v>
                      </c:pt>
                      <c:pt idx="291">
                        <c:v>-21.776814055735507</c:v>
                      </c:pt>
                      <c:pt idx="292">
                        <c:v>-21.776814055735507</c:v>
                      </c:pt>
                      <c:pt idx="293">
                        <c:v>-11.050672047829238</c:v>
                      </c:pt>
                      <c:pt idx="294">
                        <c:v>-11.050672047829238</c:v>
                      </c:pt>
                      <c:pt idx="295">
                        <c:v>-11.050672047829238</c:v>
                      </c:pt>
                      <c:pt idx="296">
                        <c:v>-11.050672047829238</c:v>
                      </c:pt>
                      <c:pt idx="297">
                        <c:v>-11.050672047829238</c:v>
                      </c:pt>
                      <c:pt idx="298">
                        <c:v>-11.050672047829238</c:v>
                      </c:pt>
                      <c:pt idx="299">
                        <c:v>-11.050672047829238</c:v>
                      </c:pt>
                      <c:pt idx="300">
                        <c:v>-11.050672047829238</c:v>
                      </c:pt>
                      <c:pt idx="301">
                        <c:v>-11.050672047829238</c:v>
                      </c:pt>
                      <c:pt idx="302">
                        <c:v>-11.050672047829238</c:v>
                      </c:pt>
                      <c:pt idx="303">
                        <c:v>-11.050672047829238</c:v>
                      </c:pt>
                      <c:pt idx="304">
                        <c:v>-11.050672047829238</c:v>
                      </c:pt>
                      <c:pt idx="305">
                        <c:v>-11.050672047829238</c:v>
                      </c:pt>
                      <c:pt idx="306">
                        <c:v>-11.050672047829238</c:v>
                      </c:pt>
                      <c:pt idx="307">
                        <c:v>-11.050672047829238</c:v>
                      </c:pt>
                      <c:pt idx="308">
                        <c:v>-11.050672047829238</c:v>
                      </c:pt>
                      <c:pt idx="309">
                        <c:v>-11.050672047829238</c:v>
                      </c:pt>
                      <c:pt idx="310">
                        <c:v>-11.050672047829238</c:v>
                      </c:pt>
                      <c:pt idx="311">
                        <c:v>-11.050672047829238</c:v>
                      </c:pt>
                      <c:pt idx="312">
                        <c:v>-11.050672047829238</c:v>
                      </c:pt>
                      <c:pt idx="313">
                        <c:v>-11.050672047829238</c:v>
                      </c:pt>
                      <c:pt idx="314">
                        <c:v>-11.050672047829238</c:v>
                      </c:pt>
                      <c:pt idx="315">
                        <c:v>-11.050672047829238</c:v>
                      </c:pt>
                      <c:pt idx="316">
                        <c:v>-11.050672047829238</c:v>
                      </c:pt>
                      <c:pt idx="317">
                        <c:v>-11.050672047829238</c:v>
                      </c:pt>
                      <c:pt idx="318">
                        <c:v>-11.050672047829238</c:v>
                      </c:pt>
                      <c:pt idx="319">
                        <c:v>-11.050672047829238</c:v>
                      </c:pt>
                      <c:pt idx="320">
                        <c:v>-11.050672047829238</c:v>
                      </c:pt>
                      <c:pt idx="321">
                        <c:v>-11.050672047829238</c:v>
                      </c:pt>
                      <c:pt idx="322">
                        <c:v>-11.050672047829238</c:v>
                      </c:pt>
                      <c:pt idx="323">
                        <c:v>-11.050672047829238</c:v>
                      </c:pt>
                      <c:pt idx="324">
                        <c:v>-11.050672047829238</c:v>
                      </c:pt>
                      <c:pt idx="325">
                        <c:v>-11.050672047829238</c:v>
                      </c:pt>
                      <c:pt idx="326">
                        <c:v>-11.050672047829238</c:v>
                      </c:pt>
                      <c:pt idx="327">
                        <c:v>-11.050672047829238</c:v>
                      </c:pt>
                      <c:pt idx="328">
                        <c:v>-11.050672047829238</c:v>
                      </c:pt>
                      <c:pt idx="329">
                        <c:v>-11.050672047829238</c:v>
                      </c:pt>
                      <c:pt idx="330">
                        <c:v>-11.050672047829238</c:v>
                      </c:pt>
                      <c:pt idx="331">
                        <c:v>-11.050672047829238</c:v>
                      </c:pt>
                      <c:pt idx="332">
                        <c:v>-11.050672047829238</c:v>
                      </c:pt>
                      <c:pt idx="333">
                        <c:v>-11.050672047829238</c:v>
                      </c:pt>
                      <c:pt idx="334">
                        <c:v>-11.050672047829238</c:v>
                      </c:pt>
                      <c:pt idx="335">
                        <c:v>-11.050672047829238</c:v>
                      </c:pt>
                      <c:pt idx="336">
                        <c:v>-11.050672047829238</c:v>
                      </c:pt>
                      <c:pt idx="337">
                        <c:v>-11.050672047829238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541-4202-8743-F36036531A7D}"/>
                  </c:ext>
                </c:extLst>
              </c15:ser>
            </c15:filteredLineSeries>
          </c:ext>
        </c:extLst>
      </c:lineChart>
      <c:catAx>
        <c:axId val="548821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23808"/>
        <c:crosses val="autoZero"/>
        <c:auto val="1"/>
        <c:lblAlgn val="ctr"/>
        <c:lblOffset val="100"/>
        <c:noMultiLvlLbl val="0"/>
      </c:catAx>
      <c:valAx>
        <c:axId val="548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2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1347608.3486908672</c:v>
                </c:pt>
                <c:pt idx="1">
                  <c:v>1347608.3486908672</c:v>
                </c:pt>
                <c:pt idx="2">
                  <c:v>1347608.3486908672</c:v>
                </c:pt>
                <c:pt idx="3">
                  <c:v>1347608.3486908672</c:v>
                </c:pt>
                <c:pt idx="4">
                  <c:v>1347608.3486908672</c:v>
                </c:pt>
                <c:pt idx="5">
                  <c:v>1347608.3486908672</c:v>
                </c:pt>
                <c:pt idx="6">
                  <c:v>1347608.3486908672</c:v>
                </c:pt>
                <c:pt idx="7">
                  <c:v>1347608.3486908672</c:v>
                </c:pt>
                <c:pt idx="8">
                  <c:v>1347608.3486908672</c:v>
                </c:pt>
                <c:pt idx="9">
                  <c:v>1347608.3486908672</c:v>
                </c:pt>
                <c:pt idx="10">
                  <c:v>1347608.3486908672</c:v>
                </c:pt>
                <c:pt idx="11">
                  <c:v>1347608.3486908672</c:v>
                </c:pt>
                <c:pt idx="12">
                  <c:v>1347608.3486908672</c:v>
                </c:pt>
                <c:pt idx="13">
                  <c:v>1347608.3486908672</c:v>
                </c:pt>
                <c:pt idx="14">
                  <c:v>1347608.3486908672</c:v>
                </c:pt>
                <c:pt idx="15">
                  <c:v>1347608.3486908672</c:v>
                </c:pt>
                <c:pt idx="16">
                  <c:v>1347608.3486908672</c:v>
                </c:pt>
                <c:pt idx="17">
                  <c:v>1347608.3486908672</c:v>
                </c:pt>
                <c:pt idx="18">
                  <c:v>1347608.3486908672</c:v>
                </c:pt>
                <c:pt idx="19">
                  <c:v>1347608.3486908672</c:v>
                </c:pt>
                <c:pt idx="20">
                  <c:v>1347608.3486908672</c:v>
                </c:pt>
                <c:pt idx="21">
                  <c:v>1347608.3486908672</c:v>
                </c:pt>
                <c:pt idx="22">
                  <c:v>1347608.3486908672</c:v>
                </c:pt>
                <c:pt idx="23">
                  <c:v>1515691.7993529052</c:v>
                </c:pt>
                <c:pt idx="24">
                  <c:v>1515691.7993529052</c:v>
                </c:pt>
                <c:pt idx="25">
                  <c:v>1515691.7993529052</c:v>
                </c:pt>
                <c:pt idx="26">
                  <c:v>1515691.7993529052</c:v>
                </c:pt>
                <c:pt idx="27">
                  <c:v>1515691.7993529052</c:v>
                </c:pt>
                <c:pt idx="28">
                  <c:v>1515691.7993529052</c:v>
                </c:pt>
                <c:pt idx="29">
                  <c:v>1515691.7993529052</c:v>
                </c:pt>
                <c:pt idx="30">
                  <c:v>1515691.7993529052</c:v>
                </c:pt>
                <c:pt idx="31">
                  <c:v>1515691.7993529052</c:v>
                </c:pt>
                <c:pt idx="32">
                  <c:v>1515691.7993529052</c:v>
                </c:pt>
                <c:pt idx="33">
                  <c:v>1515691.7993529052</c:v>
                </c:pt>
                <c:pt idx="34">
                  <c:v>1515691.7993529052</c:v>
                </c:pt>
                <c:pt idx="35">
                  <c:v>1515691.7993529052</c:v>
                </c:pt>
                <c:pt idx="36">
                  <c:v>1515691.7993529052</c:v>
                </c:pt>
                <c:pt idx="37">
                  <c:v>1515691.7993529052</c:v>
                </c:pt>
                <c:pt idx="38">
                  <c:v>1515691.7993529052</c:v>
                </c:pt>
                <c:pt idx="39">
                  <c:v>1515691.7993529052</c:v>
                </c:pt>
                <c:pt idx="40">
                  <c:v>1515691.7993529052</c:v>
                </c:pt>
                <c:pt idx="41">
                  <c:v>1515691.7993529052</c:v>
                </c:pt>
                <c:pt idx="42">
                  <c:v>1515691.7993529052</c:v>
                </c:pt>
                <c:pt idx="43">
                  <c:v>1515691.7993529052</c:v>
                </c:pt>
                <c:pt idx="44">
                  <c:v>1515691.7993529052</c:v>
                </c:pt>
                <c:pt idx="45">
                  <c:v>1515691.7993529052</c:v>
                </c:pt>
                <c:pt idx="46">
                  <c:v>1515691.7993529052</c:v>
                </c:pt>
                <c:pt idx="47">
                  <c:v>1515691.7993529052</c:v>
                </c:pt>
                <c:pt idx="48">
                  <c:v>1515691.7993529052</c:v>
                </c:pt>
                <c:pt idx="49">
                  <c:v>1515691.7993529052</c:v>
                </c:pt>
                <c:pt idx="50">
                  <c:v>1515691.7993529052</c:v>
                </c:pt>
                <c:pt idx="51">
                  <c:v>1515691.7993529052</c:v>
                </c:pt>
                <c:pt idx="52">
                  <c:v>1515691.7993529052</c:v>
                </c:pt>
                <c:pt idx="53">
                  <c:v>1515691.7993529052</c:v>
                </c:pt>
                <c:pt idx="54">
                  <c:v>1515691.7993529052</c:v>
                </c:pt>
                <c:pt idx="55">
                  <c:v>1515691.7993529052</c:v>
                </c:pt>
                <c:pt idx="56">
                  <c:v>1515691.7993529052</c:v>
                </c:pt>
                <c:pt idx="57">
                  <c:v>1515691.7993529052</c:v>
                </c:pt>
                <c:pt idx="58">
                  <c:v>1515691.7993529052</c:v>
                </c:pt>
                <c:pt idx="59">
                  <c:v>1515691.7993529052</c:v>
                </c:pt>
                <c:pt idx="60">
                  <c:v>1515691.7993529052</c:v>
                </c:pt>
                <c:pt idx="61">
                  <c:v>1515691.7993529052</c:v>
                </c:pt>
                <c:pt idx="62">
                  <c:v>1515691.7993529052</c:v>
                </c:pt>
                <c:pt idx="63">
                  <c:v>1515691.7993529052</c:v>
                </c:pt>
                <c:pt idx="64">
                  <c:v>1515691.7993529052</c:v>
                </c:pt>
                <c:pt idx="65">
                  <c:v>1515691.7993529052</c:v>
                </c:pt>
                <c:pt idx="66">
                  <c:v>1515691.7993529052</c:v>
                </c:pt>
                <c:pt idx="67">
                  <c:v>1515691.7993529052</c:v>
                </c:pt>
                <c:pt idx="68">
                  <c:v>1642415.4336859963</c:v>
                </c:pt>
                <c:pt idx="69">
                  <c:v>1642415.4336859963</c:v>
                </c:pt>
                <c:pt idx="70">
                  <c:v>1642415.4336859963</c:v>
                </c:pt>
                <c:pt idx="71">
                  <c:v>1642415.4336859963</c:v>
                </c:pt>
                <c:pt idx="72">
                  <c:v>1642415.4336859963</c:v>
                </c:pt>
                <c:pt idx="73">
                  <c:v>1642415.4336859963</c:v>
                </c:pt>
                <c:pt idx="74">
                  <c:v>1642415.4336859963</c:v>
                </c:pt>
                <c:pt idx="75">
                  <c:v>1642415.4336859963</c:v>
                </c:pt>
                <c:pt idx="76">
                  <c:v>1642415.4336859963</c:v>
                </c:pt>
                <c:pt idx="77">
                  <c:v>1642415.4336859963</c:v>
                </c:pt>
                <c:pt idx="78">
                  <c:v>1642415.4336859963</c:v>
                </c:pt>
                <c:pt idx="79">
                  <c:v>1642415.4336859963</c:v>
                </c:pt>
                <c:pt idx="80">
                  <c:v>1642415.4336859963</c:v>
                </c:pt>
                <c:pt idx="81">
                  <c:v>1642415.4336859963</c:v>
                </c:pt>
                <c:pt idx="82">
                  <c:v>1642415.4336859963</c:v>
                </c:pt>
                <c:pt idx="83">
                  <c:v>1642415.4336859963</c:v>
                </c:pt>
                <c:pt idx="84">
                  <c:v>1642415.4336859963</c:v>
                </c:pt>
                <c:pt idx="85">
                  <c:v>1642415.4336859963</c:v>
                </c:pt>
                <c:pt idx="86">
                  <c:v>1642415.4336859963</c:v>
                </c:pt>
                <c:pt idx="87">
                  <c:v>1642415.4336859963</c:v>
                </c:pt>
                <c:pt idx="88">
                  <c:v>1642415.4336859963</c:v>
                </c:pt>
                <c:pt idx="89">
                  <c:v>1642415.4336859963</c:v>
                </c:pt>
                <c:pt idx="90">
                  <c:v>1642415.4336859963</c:v>
                </c:pt>
                <c:pt idx="91">
                  <c:v>1642415.4336859963</c:v>
                </c:pt>
                <c:pt idx="92">
                  <c:v>1642415.4336859963</c:v>
                </c:pt>
                <c:pt idx="93">
                  <c:v>1642415.4336859963</c:v>
                </c:pt>
                <c:pt idx="94">
                  <c:v>1642415.4336859963</c:v>
                </c:pt>
                <c:pt idx="95">
                  <c:v>1642415.4336859963</c:v>
                </c:pt>
                <c:pt idx="96">
                  <c:v>1642415.4336859963</c:v>
                </c:pt>
                <c:pt idx="97">
                  <c:v>1642415.4336859963</c:v>
                </c:pt>
                <c:pt idx="98">
                  <c:v>1642415.4336859963</c:v>
                </c:pt>
                <c:pt idx="99">
                  <c:v>1642415.4336859963</c:v>
                </c:pt>
                <c:pt idx="100">
                  <c:v>1642415.4336859963</c:v>
                </c:pt>
                <c:pt idx="101">
                  <c:v>1642415.4336859963</c:v>
                </c:pt>
                <c:pt idx="102">
                  <c:v>1642415.4336859963</c:v>
                </c:pt>
                <c:pt idx="103">
                  <c:v>1642415.4336859963</c:v>
                </c:pt>
                <c:pt idx="104">
                  <c:v>1642415.4336859963</c:v>
                </c:pt>
                <c:pt idx="105">
                  <c:v>1642415.4336859963</c:v>
                </c:pt>
                <c:pt idx="106">
                  <c:v>1642415.4336859963</c:v>
                </c:pt>
                <c:pt idx="107">
                  <c:v>1642415.4336859963</c:v>
                </c:pt>
                <c:pt idx="108">
                  <c:v>1642415.4336859963</c:v>
                </c:pt>
                <c:pt idx="109">
                  <c:v>1642415.4336859963</c:v>
                </c:pt>
                <c:pt idx="110">
                  <c:v>1642415.4336859963</c:v>
                </c:pt>
                <c:pt idx="111">
                  <c:v>1642415.4336859963</c:v>
                </c:pt>
                <c:pt idx="112">
                  <c:v>1642415.4336859963</c:v>
                </c:pt>
                <c:pt idx="113">
                  <c:v>1518191.8448292823</c:v>
                </c:pt>
                <c:pt idx="114">
                  <c:v>1518191.8448292823</c:v>
                </c:pt>
                <c:pt idx="115">
                  <c:v>1518191.8448292823</c:v>
                </c:pt>
                <c:pt idx="116">
                  <c:v>1518191.8448292823</c:v>
                </c:pt>
                <c:pt idx="117">
                  <c:v>1518191.8448292823</c:v>
                </c:pt>
                <c:pt idx="118">
                  <c:v>1518191.8448292823</c:v>
                </c:pt>
                <c:pt idx="119">
                  <c:v>1518191.8448292823</c:v>
                </c:pt>
                <c:pt idx="120">
                  <c:v>1518191.8448292823</c:v>
                </c:pt>
                <c:pt idx="121">
                  <c:v>1518191.8448292823</c:v>
                </c:pt>
                <c:pt idx="122">
                  <c:v>1518191.8448292823</c:v>
                </c:pt>
                <c:pt idx="123">
                  <c:v>1518191.8448292823</c:v>
                </c:pt>
                <c:pt idx="124">
                  <c:v>1518191.8448292823</c:v>
                </c:pt>
                <c:pt idx="125">
                  <c:v>1518191.8448292823</c:v>
                </c:pt>
                <c:pt idx="126">
                  <c:v>1518191.8448292823</c:v>
                </c:pt>
                <c:pt idx="127">
                  <c:v>1518191.8448292823</c:v>
                </c:pt>
                <c:pt idx="128">
                  <c:v>1518191.8448292823</c:v>
                </c:pt>
                <c:pt idx="129">
                  <c:v>1518191.8448292823</c:v>
                </c:pt>
                <c:pt idx="130">
                  <c:v>1518191.8448292823</c:v>
                </c:pt>
                <c:pt idx="131">
                  <c:v>1518191.8448292823</c:v>
                </c:pt>
                <c:pt idx="132">
                  <c:v>1518191.8448292823</c:v>
                </c:pt>
                <c:pt idx="133">
                  <c:v>1518191.8448292823</c:v>
                </c:pt>
                <c:pt idx="134">
                  <c:v>1518191.8448292823</c:v>
                </c:pt>
                <c:pt idx="135">
                  <c:v>1518191.8448292823</c:v>
                </c:pt>
                <c:pt idx="136">
                  <c:v>1518191.8448292823</c:v>
                </c:pt>
                <c:pt idx="137">
                  <c:v>1518191.8448292823</c:v>
                </c:pt>
                <c:pt idx="138">
                  <c:v>1518191.8448292823</c:v>
                </c:pt>
                <c:pt idx="139">
                  <c:v>1518191.8448292823</c:v>
                </c:pt>
                <c:pt idx="140">
                  <c:v>1518191.8448292823</c:v>
                </c:pt>
                <c:pt idx="141">
                  <c:v>1518191.8448292823</c:v>
                </c:pt>
                <c:pt idx="142">
                  <c:v>1518191.8448292823</c:v>
                </c:pt>
                <c:pt idx="143">
                  <c:v>1518191.8448292823</c:v>
                </c:pt>
                <c:pt idx="144">
                  <c:v>1518191.8448292823</c:v>
                </c:pt>
                <c:pt idx="145">
                  <c:v>1518191.8448292823</c:v>
                </c:pt>
                <c:pt idx="146">
                  <c:v>1518191.8448292823</c:v>
                </c:pt>
                <c:pt idx="147">
                  <c:v>1518191.8448292823</c:v>
                </c:pt>
                <c:pt idx="148">
                  <c:v>1518191.8448292823</c:v>
                </c:pt>
                <c:pt idx="149">
                  <c:v>1518191.8448292823</c:v>
                </c:pt>
                <c:pt idx="150">
                  <c:v>1518191.8448292823</c:v>
                </c:pt>
                <c:pt idx="151">
                  <c:v>1518191.8448292823</c:v>
                </c:pt>
                <c:pt idx="152">
                  <c:v>1518191.8448292823</c:v>
                </c:pt>
                <c:pt idx="153">
                  <c:v>1518191.8448292823</c:v>
                </c:pt>
                <c:pt idx="154">
                  <c:v>1518191.8448292823</c:v>
                </c:pt>
                <c:pt idx="155">
                  <c:v>1518191.8448292823</c:v>
                </c:pt>
                <c:pt idx="156">
                  <c:v>1518191.8448292823</c:v>
                </c:pt>
                <c:pt idx="157">
                  <c:v>1518191.8448292823</c:v>
                </c:pt>
                <c:pt idx="158">
                  <c:v>1340935.7746867137</c:v>
                </c:pt>
                <c:pt idx="159">
                  <c:v>1340935.7746867137</c:v>
                </c:pt>
                <c:pt idx="160">
                  <c:v>1340935.7746867137</c:v>
                </c:pt>
                <c:pt idx="161">
                  <c:v>1340935.7746867137</c:v>
                </c:pt>
                <c:pt idx="162">
                  <c:v>1340935.7746867137</c:v>
                </c:pt>
                <c:pt idx="163">
                  <c:v>1340935.7746867137</c:v>
                </c:pt>
                <c:pt idx="164">
                  <c:v>1340935.7746867137</c:v>
                </c:pt>
                <c:pt idx="165">
                  <c:v>1340935.7746867137</c:v>
                </c:pt>
                <c:pt idx="166">
                  <c:v>1340935.7746867137</c:v>
                </c:pt>
                <c:pt idx="167">
                  <c:v>1340935.7746867137</c:v>
                </c:pt>
                <c:pt idx="168">
                  <c:v>1340935.7746867137</c:v>
                </c:pt>
                <c:pt idx="169">
                  <c:v>1340935.7746867137</c:v>
                </c:pt>
                <c:pt idx="170">
                  <c:v>1340935.7746867137</c:v>
                </c:pt>
                <c:pt idx="171">
                  <c:v>1340935.7746867137</c:v>
                </c:pt>
                <c:pt idx="172">
                  <c:v>1340935.7746867137</c:v>
                </c:pt>
                <c:pt idx="173">
                  <c:v>1340935.7746867137</c:v>
                </c:pt>
                <c:pt idx="174">
                  <c:v>1340935.7746867137</c:v>
                </c:pt>
                <c:pt idx="175">
                  <c:v>1340935.7746867137</c:v>
                </c:pt>
                <c:pt idx="176">
                  <c:v>1340935.7746867137</c:v>
                </c:pt>
                <c:pt idx="177">
                  <c:v>1340935.7746867137</c:v>
                </c:pt>
                <c:pt idx="178">
                  <c:v>1340935.7746867137</c:v>
                </c:pt>
                <c:pt idx="179">
                  <c:v>1340935.7746867137</c:v>
                </c:pt>
                <c:pt idx="180">
                  <c:v>1340935.7746867137</c:v>
                </c:pt>
                <c:pt idx="181">
                  <c:v>1340935.7746867137</c:v>
                </c:pt>
                <c:pt idx="182">
                  <c:v>1340935.7746867137</c:v>
                </c:pt>
                <c:pt idx="183">
                  <c:v>1340935.7746867137</c:v>
                </c:pt>
                <c:pt idx="184">
                  <c:v>1340935.7746867137</c:v>
                </c:pt>
                <c:pt idx="185">
                  <c:v>1340935.7746867137</c:v>
                </c:pt>
                <c:pt idx="186">
                  <c:v>1340935.7746867137</c:v>
                </c:pt>
                <c:pt idx="187">
                  <c:v>1340935.7746867137</c:v>
                </c:pt>
                <c:pt idx="188">
                  <c:v>1340935.7746867137</c:v>
                </c:pt>
                <c:pt idx="189">
                  <c:v>1340935.7746867137</c:v>
                </c:pt>
                <c:pt idx="190">
                  <c:v>1340935.7746867137</c:v>
                </c:pt>
                <c:pt idx="191">
                  <c:v>1340935.7746867137</c:v>
                </c:pt>
                <c:pt idx="192">
                  <c:v>1340935.7746867137</c:v>
                </c:pt>
                <c:pt idx="193">
                  <c:v>1340935.7746867137</c:v>
                </c:pt>
                <c:pt idx="194">
                  <c:v>1340935.7746867137</c:v>
                </c:pt>
                <c:pt idx="195">
                  <c:v>1340935.7746867137</c:v>
                </c:pt>
                <c:pt idx="196">
                  <c:v>1340935.7746867137</c:v>
                </c:pt>
                <c:pt idx="197">
                  <c:v>1340935.7746867137</c:v>
                </c:pt>
                <c:pt idx="198">
                  <c:v>1340935.7746867137</c:v>
                </c:pt>
                <c:pt idx="199">
                  <c:v>1340935.7746867137</c:v>
                </c:pt>
                <c:pt idx="200">
                  <c:v>1340935.7746867137</c:v>
                </c:pt>
                <c:pt idx="201">
                  <c:v>1340935.7746867137</c:v>
                </c:pt>
                <c:pt idx="202">
                  <c:v>1340935.7746867137</c:v>
                </c:pt>
                <c:pt idx="203">
                  <c:v>1497814.4217321798</c:v>
                </c:pt>
                <c:pt idx="204">
                  <c:v>1497814.4217321798</c:v>
                </c:pt>
                <c:pt idx="205">
                  <c:v>1497814.4217321798</c:v>
                </c:pt>
                <c:pt idx="206">
                  <c:v>1497814.4217321798</c:v>
                </c:pt>
                <c:pt idx="207">
                  <c:v>1497814.4217321798</c:v>
                </c:pt>
                <c:pt idx="208">
                  <c:v>1497814.4217321798</c:v>
                </c:pt>
                <c:pt idx="209">
                  <c:v>1497814.4217321798</c:v>
                </c:pt>
                <c:pt idx="210">
                  <c:v>1497814.4217321798</c:v>
                </c:pt>
                <c:pt idx="211">
                  <c:v>1497814.4217321798</c:v>
                </c:pt>
                <c:pt idx="212">
                  <c:v>1497814.4217321798</c:v>
                </c:pt>
                <c:pt idx="213">
                  <c:v>1497814.4217321798</c:v>
                </c:pt>
                <c:pt idx="214">
                  <c:v>1497814.4217321798</c:v>
                </c:pt>
                <c:pt idx="215">
                  <c:v>1497814.4217321798</c:v>
                </c:pt>
                <c:pt idx="216">
                  <c:v>1497814.4217321798</c:v>
                </c:pt>
                <c:pt idx="217">
                  <c:v>1497814.4217321798</c:v>
                </c:pt>
                <c:pt idx="218">
                  <c:v>1497814.4217321798</c:v>
                </c:pt>
                <c:pt idx="219">
                  <c:v>1497814.4217321798</c:v>
                </c:pt>
                <c:pt idx="220">
                  <c:v>1497814.4217321798</c:v>
                </c:pt>
                <c:pt idx="221">
                  <c:v>1497814.4217321798</c:v>
                </c:pt>
                <c:pt idx="222">
                  <c:v>1497814.4217321798</c:v>
                </c:pt>
                <c:pt idx="223">
                  <c:v>1497814.4217321798</c:v>
                </c:pt>
                <c:pt idx="224">
                  <c:v>1497814.4217321798</c:v>
                </c:pt>
                <c:pt idx="225">
                  <c:v>1497814.4217321798</c:v>
                </c:pt>
                <c:pt idx="226">
                  <c:v>1497814.4217321798</c:v>
                </c:pt>
                <c:pt idx="227">
                  <c:v>1497814.4217321798</c:v>
                </c:pt>
                <c:pt idx="228">
                  <c:v>1497814.4217321798</c:v>
                </c:pt>
                <c:pt idx="229">
                  <c:v>1497814.4217321798</c:v>
                </c:pt>
                <c:pt idx="230">
                  <c:v>1497814.4217321798</c:v>
                </c:pt>
                <c:pt idx="231">
                  <c:v>1497814.4217321798</c:v>
                </c:pt>
                <c:pt idx="232">
                  <c:v>1497814.4217321798</c:v>
                </c:pt>
                <c:pt idx="233">
                  <c:v>1497814.4217321798</c:v>
                </c:pt>
                <c:pt idx="234">
                  <c:v>1497814.4217321798</c:v>
                </c:pt>
                <c:pt idx="235">
                  <c:v>1497814.4217321798</c:v>
                </c:pt>
                <c:pt idx="236">
                  <c:v>1497814.4217321798</c:v>
                </c:pt>
                <c:pt idx="237">
                  <c:v>1497814.4217321798</c:v>
                </c:pt>
                <c:pt idx="238">
                  <c:v>1497814.4217321798</c:v>
                </c:pt>
                <c:pt idx="239">
                  <c:v>1497814.4217321798</c:v>
                </c:pt>
                <c:pt idx="240">
                  <c:v>1497814.4217321798</c:v>
                </c:pt>
                <c:pt idx="241">
                  <c:v>1497814.4217321798</c:v>
                </c:pt>
                <c:pt idx="242">
                  <c:v>1497814.4217321798</c:v>
                </c:pt>
                <c:pt idx="243">
                  <c:v>1497814.4217321798</c:v>
                </c:pt>
                <c:pt idx="244">
                  <c:v>1497814.4217321798</c:v>
                </c:pt>
                <c:pt idx="245">
                  <c:v>1497814.4217321798</c:v>
                </c:pt>
                <c:pt idx="246">
                  <c:v>1497814.4217321798</c:v>
                </c:pt>
                <c:pt idx="247">
                  <c:v>1497814.4217321798</c:v>
                </c:pt>
                <c:pt idx="248">
                  <c:v>1641074.5129848451</c:v>
                </c:pt>
                <c:pt idx="249">
                  <c:v>1641074.5129848451</c:v>
                </c:pt>
                <c:pt idx="250">
                  <c:v>1641074.5129848451</c:v>
                </c:pt>
                <c:pt idx="251">
                  <c:v>1641074.5129848451</c:v>
                </c:pt>
                <c:pt idx="252">
                  <c:v>1641074.5129848451</c:v>
                </c:pt>
                <c:pt idx="253">
                  <c:v>1641074.5129848451</c:v>
                </c:pt>
                <c:pt idx="254">
                  <c:v>1641074.5129848451</c:v>
                </c:pt>
                <c:pt idx="255">
                  <c:v>1641074.5129848451</c:v>
                </c:pt>
                <c:pt idx="256">
                  <c:v>1641074.5129848451</c:v>
                </c:pt>
                <c:pt idx="257">
                  <c:v>1641074.5129848451</c:v>
                </c:pt>
                <c:pt idx="258">
                  <c:v>1641074.5129848451</c:v>
                </c:pt>
                <c:pt idx="259">
                  <c:v>1641074.5129848451</c:v>
                </c:pt>
                <c:pt idx="260">
                  <c:v>1641074.5129848451</c:v>
                </c:pt>
                <c:pt idx="261">
                  <c:v>1641074.5129848451</c:v>
                </c:pt>
                <c:pt idx="262">
                  <c:v>1641074.5129848451</c:v>
                </c:pt>
                <c:pt idx="263">
                  <c:v>1641074.5129848451</c:v>
                </c:pt>
                <c:pt idx="264">
                  <c:v>1641074.5129848451</c:v>
                </c:pt>
                <c:pt idx="265">
                  <c:v>1641074.5129848451</c:v>
                </c:pt>
                <c:pt idx="266">
                  <c:v>1641074.5129848451</c:v>
                </c:pt>
                <c:pt idx="267">
                  <c:v>1641074.5129848451</c:v>
                </c:pt>
                <c:pt idx="268">
                  <c:v>1641074.5129848451</c:v>
                </c:pt>
                <c:pt idx="269">
                  <c:v>1641074.5129848451</c:v>
                </c:pt>
                <c:pt idx="270">
                  <c:v>1641074.5129848451</c:v>
                </c:pt>
                <c:pt idx="271">
                  <c:v>1641074.5129848451</c:v>
                </c:pt>
                <c:pt idx="272">
                  <c:v>1641074.5129848451</c:v>
                </c:pt>
                <c:pt idx="273">
                  <c:v>1641074.5129848451</c:v>
                </c:pt>
                <c:pt idx="274">
                  <c:v>1641074.5129848451</c:v>
                </c:pt>
                <c:pt idx="275">
                  <c:v>1641074.5129848451</c:v>
                </c:pt>
                <c:pt idx="276">
                  <c:v>1641074.5129848451</c:v>
                </c:pt>
                <c:pt idx="277">
                  <c:v>1641074.5129848451</c:v>
                </c:pt>
                <c:pt idx="278">
                  <c:v>1641074.5129848451</c:v>
                </c:pt>
                <c:pt idx="279">
                  <c:v>1641074.5129848451</c:v>
                </c:pt>
                <c:pt idx="280">
                  <c:v>1641074.5129848451</c:v>
                </c:pt>
                <c:pt idx="281">
                  <c:v>1641074.5129848451</c:v>
                </c:pt>
                <c:pt idx="282">
                  <c:v>1641074.5129848451</c:v>
                </c:pt>
                <c:pt idx="283">
                  <c:v>1641074.5129848451</c:v>
                </c:pt>
                <c:pt idx="284">
                  <c:v>1641074.5129848451</c:v>
                </c:pt>
                <c:pt idx="285">
                  <c:v>1641074.5129848451</c:v>
                </c:pt>
                <c:pt idx="286">
                  <c:v>1641074.5129848451</c:v>
                </c:pt>
                <c:pt idx="287">
                  <c:v>1641074.5129848451</c:v>
                </c:pt>
                <c:pt idx="288">
                  <c:v>1641074.5129848451</c:v>
                </c:pt>
                <c:pt idx="289">
                  <c:v>1641074.5129848451</c:v>
                </c:pt>
                <c:pt idx="290">
                  <c:v>1641074.5129848451</c:v>
                </c:pt>
                <c:pt idx="291">
                  <c:v>1641074.5129848451</c:v>
                </c:pt>
                <c:pt idx="292">
                  <c:v>1641074.5129848451</c:v>
                </c:pt>
                <c:pt idx="293">
                  <c:v>1496528.127793862</c:v>
                </c:pt>
                <c:pt idx="294">
                  <c:v>1496528.127793862</c:v>
                </c:pt>
                <c:pt idx="295">
                  <c:v>1496528.127793862</c:v>
                </c:pt>
                <c:pt idx="296">
                  <c:v>1496528.127793862</c:v>
                </c:pt>
                <c:pt idx="297">
                  <c:v>1496528.127793862</c:v>
                </c:pt>
                <c:pt idx="298">
                  <c:v>1496528.127793862</c:v>
                </c:pt>
                <c:pt idx="299">
                  <c:v>1496528.127793862</c:v>
                </c:pt>
                <c:pt idx="300">
                  <c:v>1496528.127793862</c:v>
                </c:pt>
                <c:pt idx="301">
                  <c:v>1496528.127793862</c:v>
                </c:pt>
                <c:pt idx="302">
                  <c:v>1496528.127793862</c:v>
                </c:pt>
                <c:pt idx="303">
                  <c:v>1496528.127793862</c:v>
                </c:pt>
                <c:pt idx="304">
                  <c:v>1496528.127793862</c:v>
                </c:pt>
                <c:pt idx="305">
                  <c:v>1496528.127793862</c:v>
                </c:pt>
                <c:pt idx="306">
                  <c:v>1496528.127793862</c:v>
                </c:pt>
                <c:pt idx="307">
                  <c:v>1496528.127793862</c:v>
                </c:pt>
                <c:pt idx="308">
                  <c:v>1496528.127793862</c:v>
                </c:pt>
                <c:pt idx="309">
                  <c:v>1496528.127793862</c:v>
                </c:pt>
                <c:pt idx="310">
                  <c:v>1496528.127793862</c:v>
                </c:pt>
                <c:pt idx="311">
                  <c:v>1496528.127793862</c:v>
                </c:pt>
                <c:pt idx="312">
                  <c:v>1496528.127793862</c:v>
                </c:pt>
                <c:pt idx="313">
                  <c:v>1496528.127793862</c:v>
                </c:pt>
                <c:pt idx="314">
                  <c:v>1496528.127793862</c:v>
                </c:pt>
                <c:pt idx="315">
                  <c:v>1496528.127793862</c:v>
                </c:pt>
                <c:pt idx="316">
                  <c:v>1496528.127793862</c:v>
                </c:pt>
                <c:pt idx="317">
                  <c:v>1496528.127793862</c:v>
                </c:pt>
                <c:pt idx="318">
                  <c:v>1496528.127793862</c:v>
                </c:pt>
                <c:pt idx="319">
                  <c:v>1496528.127793862</c:v>
                </c:pt>
                <c:pt idx="320">
                  <c:v>1496528.127793862</c:v>
                </c:pt>
                <c:pt idx="321">
                  <c:v>1496528.127793862</c:v>
                </c:pt>
                <c:pt idx="322">
                  <c:v>1496528.127793862</c:v>
                </c:pt>
                <c:pt idx="323">
                  <c:v>1496528.127793862</c:v>
                </c:pt>
                <c:pt idx="324">
                  <c:v>1496528.127793862</c:v>
                </c:pt>
                <c:pt idx="325">
                  <c:v>1496528.127793862</c:v>
                </c:pt>
                <c:pt idx="326">
                  <c:v>1496528.127793862</c:v>
                </c:pt>
                <c:pt idx="327">
                  <c:v>1496528.127793862</c:v>
                </c:pt>
                <c:pt idx="328">
                  <c:v>1496528.127793862</c:v>
                </c:pt>
                <c:pt idx="329">
                  <c:v>1496528.127793862</c:v>
                </c:pt>
                <c:pt idx="330">
                  <c:v>1496528.127793862</c:v>
                </c:pt>
                <c:pt idx="331">
                  <c:v>1496528.127793862</c:v>
                </c:pt>
                <c:pt idx="332">
                  <c:v>1496528.127793862</c:v>
                </c:pt>
                <c:pt idx="333">
                  <c:v>1496528.127793862</c:v>
                </c:pt>
                <c:pt idx="334">
                  <c:v>1496528.127793862</c:v>
                </c:pt>
                <c:pt idx="335">
                  <c:v>1496528.127793862</c:v>
                </c:pt>
                <c:pt idx="336">
                  <c:v>1496528.127793862</c:v>
                </c:pt>
                <c:pt idx="337">
                  <c:v>1496528.127793862</c:v>
                </c:pt>
                <c:pt idx="338">
                  <c:v>1347608.3486908672</c:v>
                </c:pt>
                <c:pt idx="339">
                  <c:v>1347608.3486908672</c:v>
                </c:pt>
                <c:pt idx="340">
                  <c:v>1347608.3486908672</c:v>
                </c:pt>
                <c:pt idx="341">
                  <c:v>1347608.3486908672</c:v>
                </c:pt>
                <c:pt idx="342">
                  <c:v>1347608.3486908672</c:v>
                </c:pt>
                <c:pt idx="343">
                  <c:v>1347608.3486908672</c:v>
                </c:pt>
                <c:pt idx="344">
                  <c:v>1347608.3486908672</c:v>
                </c:pt>
                <c:pt idx="345">
                  <c:v>1347608.3486908672</c:v>
                </c:pt>
                <c:pt idx="346">
                  <c:v>1347608.3486908672</c:v>
                </c:pt>
                <c:pt idx="347">
                  <c:v>1347608.3486908672</c:v>
                </c:pt>
                <c:pt idx="348">
                  <c:v>1347608.3486908672</c:v>
                </c:pt>
                <c:pt idx="349">
                  <c:v>1347608.3486908672</c:v>
                </c:pt>
                <c:pt idx="350">
                  <c:v>1347608.3486908672</c:v>
                </c:pt>
                <c:pt idx="351">
                  <c:v>1347608.3486908672</c:v>
                </c:pt>
                <c:pt idx="352">
                  <c:v>1347608.3486908672</c:v>
                </c:pt>
                <c:pt idx="353">
                  <c:v>1347608.3486908672</c:v>
                </c:pt>
                <c:pt idx="354">
                  <c:v>1347608.3486908672</c:v>
                </c:pt>
                <c:pt idx="355">
                  <c:v>1347608.3486908672</c:v>
                </c:pt>
                <c:pt idx="356">
                  <c:v>1347608.3486908672</c:v>
                </c:pt>
                <c:pt idx="357">
                  <c:v>1347608.3486908672</c:v>
                </c:pt>
                <c:pt idx="358">
                  <c:v>1347608.3486908672</c:v>
                </c:pt>
                <c:pt idx="359">
                  <c:v>1347608.3486908672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6-4BAC-BE51-C5D6A9EF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66296"/>
        <c:axId val="543264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A36-4BAC-BE51-C5D6A9EF8B2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1306219.2130249273</c:v>
                      </c:pt>
                      <c:pt idx="1">
                        <c:v>1306219.2130249273</c:v>
                      </c:pt>
                      <c:pt idx="2">
                        <c:v>1306219.2130249273</c:v>
                      </c:pt>
                      <c:pt idx="3">
                        <c:v>1306219.2130249273</c:v>
                      </c:pt>
                      <c:pt idx="4">
                        <c:v>1306219.2130249273</c:v>
                      </c:pt>
                      <c:pt idx="5">
                        <c:v>1306219.2130249273</c:v>
                      </c:pt>
                      <c:pt idx="6">
                        <c:v>1306219.2130249273</c:v>
                      </c:pt>
                      <c:pt idx="7">
                        <c:v>1306219.2130249273</c:v>
                      </c:pt>
                      <c:pt idx="8">
                        <c:v>1306219.2130249273</c:v>
                      </c:pt>
                      <c:pt idx="9">
                        <c:v>1306219.2130249273</c:v>
                      </c:pt>
                      <c:pt idx="10">
                        <c:v>1306219.2130249273</c:v>
                      </c:pt>
                      <c:pt idx="11">
                        <c:v>1306219.2130249273</c:v>
                      </c:pt>
                      <c:pt idx="12">
                        <c:v>1306219.2130249273</c:v>
                      </c:pt>
                      <c:pt idx="13">
                        <c:v>1306219.2130249273</c:v>
                      </c:pt>
                      <c:pt idx="14">
                        <c:v>1306219.2130249273</c:v>
                      </c:pt>
                      <c:pt idx="15">
                        <c:v>1306219.2130249273</c:v>
                      </c:pt>
                      <c:pt idx="16">
                        <c:v>1306219.2130249273</c:v>
                      </c:pt>
                      <c:pt idx="17">
                        <c:v>1306219.2130249273</c:v>
                      </c:pt>
                      <c:pt idx="18">
                        <c:v>1306219.2130249273</c:v>
                      </c:pt>
                      <c:pt idx="19">
                        <c:v>1306219.2130249273</c:v>
                      </c:pt>
                      <c:pt idx="20">
                        <c:v>1306219.2130249273</c:v>
                      </c:pt>
                      <c:pt idx="21">
                        <c:v>1306219.2130249273</c:v>
                      </c:pt>
                      <c:pt idx="22">
                        <c:v>1306219.2130249273</c:v>
                      </c:pt>
                      <c:pt idx="23">
                        <c:v>1467466.1626493272</c:v>
                      </c:pt>
                      <c:pt idx="24">
                        <c:v>1467466.1626493272</c:v>
                      </c:pt>
                      <c:pt idx="25">
                        <c:v>1467466.1626493272</c:v>
                      </c:pt>
                      <c:pt idx="26">
                        <c:v>1467466.1626493272</c:v>
                      </c:pt>
                      <c:pt idx="27">
                        <c:v>1467466.1626493272</c:v>
                      </c:pt>
                      <c:pt idx="28">
                        <c:v>1467466.1626493272</c:v>
                      </c:pt>
                      <c:pt idx="29">
                        <c:v>1467466.1626493272</c:v>
                      </c:pt>
                      <c:pt idx="30">
                        <c:v>1467466.1626493272</c:v>
                      </c:pt>
                      <c:pt idx="31">
                        <c:v>1467466.1626493272</c:v>
                      </c:pt>
                      <c:pt idx="32">
                        <c:v>1467466.1626493272</c:v>
                      </c:pt>
                      <c:pt idx="33">
                        <c:v>1467466.1626493272</c:v>
                      </c:pt>
                      <c:pt idx="34">
                        <c:v>1467466.1626493272</c:v>
                      </c:pt>
                      <c:pt idx="35">
                        <c:v>1467466.1626493272</c:v>
                      </c:pt>
                      <c:pt idx="36">
                        <c:v>1467466.1626493272</c:v>
                      </c:pt>
                      <c:pt idx="37">
                        <c:v>1467466.1626493272</c:v>
                      </c:pt>
                      <c:pt idx="38">
                        <c:v>1467466.1626493272</c:v>
                      </c:pt>
                      <c:pt idx="39">
                        <c:v>1467466.1626493272</c:v>
                      </c:pt>
                      <c:pt idx="40">
                        <c:v>1467466.1626493272</c:v>
                      </c:pt>
                      <c:pt idx="41">
                        <c:v>1467466.1626493272</c:v>
                      </c:pt>
                      <c:pt idx="42">
                        <c:v>1467466.1626493272</c:v>
                      </c:pt>
                      <c:pt idx="43">
                        <c:v>1467466.1626493272</c:v>
                      </c:pt>
                      <c:pt idx="44">
                        <c:v>1467466.1626493272</c:v>
                      </c:pt>
                      <c:pt idx="45">
                        <c:v>1467466.1626493272</c:v>
                      </c:pt>
                      <c:pt idx="46">
                        <c:v>1467466.1626493272</c:v>
                      </c:pt>
                      <c:pt idx="47">
                        <c:v>1467466.1626493272</c:v>
                      </c:pt>
                      <c:pt idx="48">
                        <c:v>1467466.1626493272</c:v>
                      </c:pt>
                      <c:pt idx="49">
                        <c:v>1467466.1626493272</c:v>
                      </c:pt>
                      <c:pt idx="50">
                        <c:v>1467466.1626493272</c:v>
                      </c:pt>
                      <c:pt idx="51">
                        <c:v>1467466.1626493272</c:v>
                      </c:pt>
                      <c:pt idx="52">
                        <c:v>1467466.1626493272</c:v>
                      </c:pt>
                      <c:pt idx="53">
                        <c:v>1467466.1626493272</c:v>
                      </c:pt>
                      <c:pt idx="54">
                        <c:v>1467466.1626493272</c:v>
                      </c:pt>
                      <c:pt idx="55">
                        <c:v>1467466.1626493272</c:v>
                      </c:pt>
                      <c:pt idx="56">
                        <c:v>1467466.1626493272</c:v>
                      </c:pt>
                      <c:pt idx="57">
                        <c:v>1467466.1626493272</c:v>
                      </c:pt>
                      <c:pt idx="58">
                        <c:v>1467466.1626493272</c:v>
                      </c:pt>
                      <c:pt idx="59">
                        <c:v>1467466.1626493272</c:v>
                      </c:pt>
                      <c:pt idx="60">
                        <c:v>1467466.1626493272</c:v>
                      </c:pt>
                      <c:pt idx="61">
                        <c:v>1467466.1626493272</c:v>
                      </c:pt>
                      <c:pt idx="62">
                        <c:v>1467466.1626493272</c:v>
                      </c:pt>
                      <c:pt idx="63">
                        <c:v>1467466.1626493272</c:v>
                      </c:pt>
                      <c:pt idx="64">
                        <c:v>1467466.1626493272</c:v>
                      </c:pt>
                      <c:pt idx="65">
                        <c:v>1467466.1626493272</c:v>
                      </c:pt>
                      <c:pt idx="66">
                        <c:v>1467466.1626493272</c:v>
                      </c:pt>
                      <c:pt idx="67">
                        <c:v>1467466.1626493272</c:v>
                      </c:pt>
                      <c:pt idx="68">
                        <c:v>1591285.7730883497</c:v>
                      </c:pt>
                      <c:pt idx="69">
                        <c:v>1591285.7730883497</c:v>
                      </c:pt>
                      <c:pt idx="70">
                        <c:v>1591285.7730883497</c:v>
                      </c:pt>
                      <c:pt idx="71">
                        <c:v>1591285.7730883497</c:v>
                      </c:pt>
                      <c:pt idx="72">
                        <c:v>1591285.7730883497</c:v>
                      </c:pt>
                      <c:pt idx="73">
                        <c:v>1591285.7730883497</c:v>
                      </c:pt>
                      <c:pt idx="74">
                        <c:v>1591285.7730883497</c:v>
                      </c:pt>
                      <c:pt idx="75">
                        <c:v>1591285.7730883497</c:v>
                      </c:pt>
                      <c:pt idx="76">
                        <c:v>1591285.7730883497</c:v>
                      </c:pt>
                      <c:pt idx="77">
                        <c:v>1591285.7730883497</c:v>
                      </c:pt>
                      <c:pt idx="78">
                        <c:v>1591285.7730883497</c:v>
                      </c:pt>
                      <c:pt idx="79">
                        <c:v>1591285.7730883497</c:v>
                      </c:pt>
                      <c:pt idx="80">
                        <c:v>1591285.7730883497</c:v>
                      </c:pt>
                      <c:pt idx="81">
                        <c:v>1591285.7730883497</c:v>
                      </c:pt>
                      <c:pt idx="82">
                        <c:v>1591285.7730883497</c:v>
                      </c:pt>
                      <c:pt idx="83">
                        <c:v>1591285.7730883497</c:v>
                      </c:pt>
                      <c:pt idx="84">
                        <c:v>1591285.7730883497</c:v>
                      </c:pt>
                      <c:pt idx="85">
                        <c:v>1591285.7730883497</c:v>
                      </c:pt>
                      <c:pt idx="86">
                        <c:v>1591285.7730883497</c:v>
                      </c:pt>
                      <c:pt idx="87">
                        <c:v>1591285.7730883497</c:v>
                      </c:pt>
                      <c:pt idx="88">
                        <c:v>1591285.7730883497</c:v>
                      </c:pt>
                      <c:pt idx="89">
                        <c:v>1591285.7730883497</c:v>
                      </c:pt>
                      <c:pt idx="90">
                        <c:v>1591285.7730883497</c:v>
                      </c:pt>
                      <c:pt idx="91">
                        <c:v>1591285.7730883497</c:v>
                      </c:pt>
                      <c:pt idx="92">
                        <c:v>1591285.7730883497</c:v>
                      </c:pt>
                      <c:pt idx="93">
                        <c:v>1591285.7730883497</c:v>
                      </c:pt>
                      <c:pt idx="94">
                        <c:v>1591285.7730883497</c:v>
                      </c:pt>
                      <c:pt idx="95">
                        <c:v>1591285.7730883497</c:v>
                      </c:pt>
                      <c:pt idx="96">
                        <c:v>1591285.7730883497</c:v>
                      </c:pt>
                      <c:pt idx="97">
                        <c:v>1591285.7730883497</c:v>
                      </c:pt>
                      <c:pt idx="98">
                        <c:v>1591285.7730883497</c:v>
                      </c:pt>
                      <c:pt idx="99">
                        <c:v>1591285.7730883497</c:v>
                      </c:pt>
                      <c:pt idx="100">
                        <c:v>1591285.7730883497</c:v>
                      </c:pt>
                      <c:pt idx="101">
                        <c:v>1591285.7730883497</c:v>
                      </c:pt>
                      <c:pt idx="102">
                        <c:v>1591285.7730883497</c:v>
                      </c:pt>
                      <c:pt idx="103">
                        <c:v>1591285.7730883497</c:v>
                      </c:pt>
                      <c:pt idx="104">
                        <c:v>1591285.7730883497</c:v>
                      </c:pt>
                      <c:pt idx="105">
                        <c:v>1591285.7730883497</c:v>
                      </c:pt>
                      <c:pt idx="106">
                        <c:v>1591285.7730883497</c:v>
                      </c:pt>
                      <c:pt idx="107">
                        <c:v>1591285.7730883497</c:v>
                      </c:pt>
                      <c:pt idx="108">
                        <c:v>1591285.7730883497</c:v>
                      </c:pt>
                      <c:pt idx="109">
                        <c:v>1591285.7730883497</c:v>
                      </c:pt>
                      <c:pt idx="110">
                        <c:v>1591285.7730883497</c:v>
                      </c:pt>
                      <c:pt idx="111">
                        <c:v>1591285.7730883497</c:v>
                      </c:pt>
                      <c:pt idx="112">
                        <c:v>1591285.7730883497</c:v>
                      </c:pt>
                      <c:pt idx="113">
                        <c:v>1469847.780314507</c:v>
                      </c:pt>
                      <c:pt idx="114">
                        <c:v>1469847.780314507</c:v>
                      </c:pt>
                      <c:pt idx="115">
                        <c:v>1469847.780314507</c:v>
                      </c:pt>
                      <c:pt idx="116">
                        <c:v>1469847.780314507</c:v>
                      </c:pt>
                      <c:pt idx="117">
                        <c:v>1469847.780314507</c:v>
                      </c:pt>
                      <c:pt idx="118">
                        <c:v>1469847.780314507</c:v>
                      </c:pt>
                      <c:pt idx="119">
                        <c:v>1469847.780314507</c:v>
                      </c:pt>
                      <c:pt idx="120">
                        <c:v>1469847.780314507</c:v>
                      </c:pt>
                      <c:pt idx="121">
                        <c:v>1469847.780314507</c:v>
                      </c:pt>
                      <c:pt idx="122">
                        <c:v>1469847.780314507</c:v>
                      </c:pt>
                      <c:pt idx="123">
                        <c:v>1469847.780314507</c:v>
                      </c:pt>
                      <c:pt idx="124">
                        <c:v>1469847.780314507</c:v>
                      </c:pt>
                      <c:pt idx="125">
                        <c:v>1469847.780314507</c:v>
                      </c:pt>
                      <c:pt idx="126">
                        <c:v>1469847.780314507</c:v>
                      </c:pt>
                      <c:pt idx="127">
                        <c:v>1469847.780314507</c:v>
                      </c:pt>
                      <c:pt idx="128">
                        <c:v>1469847.780314507</c:v>
                      </c:pt>
                      <c:pt idx="129">
                        <c:v>1469847.780314507</c:v>
                      </c:pt>
                      <c:pt idx="130">
                        <c:v>1469847.780314507</c:v>
                      </c:pt>
                      <c:pt idx="131">
                        <c:v>1469847.780314507</c:v>
                      </c:pt>
                      <c:pt idx="132">
                        <c:v>1469847.780314507</c:v>
                      </c:pt>
                      <c:pt idx="133">
                        <c:v>1469847.780314507</c:v>
                      </c:pt>
                      <c:pt idx="134">
                        <c:v>1469847.780314507</c:v>
                      </c:pt>
                      <c:pt idx="135">
                        <c:v>1469847.780314507</c:v>
                      </c:pt>
                      <c:pt idx="136">
                        <c:v>1469847.780314507</c:v>
                      </c:pt>
                      <c:pt idx="137">
                        <c:v>1469847.780314507</c:v>
                      </c:pt>
                      <c:pt idx="138">
                        <c:v>1469847.780314507</c:v>
                      </c:pt>
                      <c:pt idx="139">
                        <c:v>1469847.780314507</c:v>
                      </c:pt>
                      <c:pt idx="140">
                        <c:v>1469847.780314507</c:v>
                      </c:pt>
                      <c:pt idx="141">
                        <c:v>1469847.780314507</c:v>
                      </c:pt>
                      <c:pt idx="142">
                        <c:v>1469847.780314507</c:v>
                      </c:pt>
                      <c:pt idx="143">
                        <c:v>1469847.780314507</c:v>
                      </c:pt>
                      <c:pt idx="144">
                        <c:v>1469847.780314507</c:v>
                      </c:pt>
                      <c:pt idx="145">
                        <c:v>1469847.780314507</c:v>
                      </c:pt>
                      <c:pt idx="146">
                        <c:v>1469847.780314507</c:v>
                      </c:pt>
                      <c:pt idx="147">
                        <c:v>1469847.780314507</c:v>
                      </c:pt>
                      <c:pt idx="148">
                        <c:v>1469847.780314507</c:v>
                      </c:pt>
                      <c:pt idx="149">
                        <c:v>1469847.780314507</c:v>
                      </c:pt>
                      <c:pt idx="150">
                        <c:v>1469847.780314507</c:v>
                      </c:pt>
                      <c:pt idx="151">
                        <c:v>1469847.780314507</c:v>
                      </c:pt>
                      <c:pt idx="152">
                        <c:v>1469847.780314507</c:v>
                      </c:pt>
                      <c:pt idx="153">
                        <c:v>1469847.780314507</c:v>
                      </c:pt>
                      <c:pt idx="154">
                        <c:v>1469847.780314507</c:v>
                      </c:pt>
                      <c:pt idx="155">
                        <c:v>1469847.780314507</c:v>
                      </c:pt>
                      <c:pt idx="156">
                        <c:v>1469847.780314507</c:v>
                      </c:pt>
                      <c:pt idx="157">
                        <c:v>1469847.780314507</c:v>
                      </c:pt>
                      <c:pt idx="158">
                        <c:v>1299063.2070642037</c:v>
                      </c:pt>
                      <c:pt idx="159">
                        <c:v>1299063.2070642037</c:v>
                      </c:pt>
                      <c:pt idx="160">
                        <c:v>1299063.2070642037</c:v>
                      </c:pt>
                      <c:pt idx="161">
                        <c:v>1299063.2070642037</c:v>
                      </c:pt>
                      <c:pt idx="162">
                        <c:v>1299063.2070642037</c:v>
                      </c:pt>
                      <c:pt idx="163">
                        <c:v>1299063.2070642037</c:v>
                      </c:pt>
                      <c:pt idx="164">
                        <c:v>1299063.2070642037</c:v>
                      </c:pt>
                      <c:pt idx="165">
                        <c:v>1299063.2070642037</c:v>
                      </c:pt>
                      <c:pt idx="166">
                        <c:v>1299063.2070642037</c:v>
                      </c:pt>
                      <c:pt idx="167">
                        <c:v>1299063.2070642037</c:v>
                      </c:pt>
                      <c:pt idx="168">
                        <c:v>1299063.2070642037</c:v>
                      </c:pt>
                      <c:pt idx="169">
                        <c:v>1299063.2070642037</c:v>
                      </c:pt>
                      <c:pt idx="170">
                        <c:v>1299063.2070642037</c:v>
                      </c:pt>
                      <c:pt idx="171">
                        <c:v>1299063.2070642037</c:v>
                      </c:pt>
                      <c:pt idx="172">
                        <c:v>1299063.2070642037</c:v>
                      </c:pt>
                      <c:pt idx="173">
                        <c:v>1299063.2070642037</c:v>
                      </c:pt>
                      <c:pt idx="174">
                        <c:v>1299063.2070642037</c:v>
                      </c:pt>
                      <c:pt idx="175">
                        <c:v>1299063.2070642037</c:v>
                      </c:pt>
                      <c:pt idx="176">
                        <c:v>1299063.2070642037</c:v>
                      </c:pt>
                      <c:pt idx="177">
                        <c:v>1299063.2070642037</c:v>
                      </c:pt>
                      <c:pt idx="178">
                        <c:v>1299063.2070642037</c:v>
                      </c:pt>
                      <c:pt idx="179">
                        <c:v>1299063.2070642037</c:v>
                      </c:pt>
                      <c:pt idx="180">
                        <c:v>1299063.2070642037</c:v>
                      </c:pt>
                      <c:pt idx="181">
                        <c:v>1299063.2070642037</c:v>
                      </c:pt>
                      <c:pt idx="182">
                        <c:v>1299063.2070642037</c:v>
                      </c:pt>
                      <c:pt idx="183">
                        <c:v>1299063.2070642037</c:v>
                      </c:pt>
                      <c:pt idx="184">
                        <c:v>1299063.2070642037</c:v>
                      </c:pt>
                      <c:pt idx="185">
                        <c:v>1299063.2070642037</c:v>
                      </c:pt>
                      <c:pt idx="186">
                        <c:v>1299063.2070642037</c:v>
                      </c:pt>
                      <c:pt idx="187">
                        <c:v>1299063.2070642037</c:v>
                      </c:pt>
                      <c:pt idx="188">
                        <c:v>1299063.2070642037</c:v>
                      </c:pt>
                      <c:pt idx="189">
                        <c:v>1299063.2070642037</c:v>
                      </c:pt>
                      <c:pt idx="190">
                        <c:v>1299063.2070642037</c:v>
                      </c:pt>
                      <c:pt idx="191">
                        <c:v>1299063.2070642037</c:v>
                      </c:pt>
                      <c:pt idx="192">
                        <c:v>1299063.2070642037</c:v>
                      </c:pt>
                      <c:pt idx="193">
                        <c:v>1299063.2070642037</c:v>
                      </c:pt>
                      <c:pt idx="194">
                        <c:v>1299063.2070642037</c:v>
                      </c:pt>
                      <c:pt idx="195">
                        <c:v>1299063.2070642037</c:v>
                      </c:pt>
                      <c:pt idx="196">
                        <c:v>1299063.2070642037</c:v>
                      </c:pt>
                      <c:pt idx="197">
                        <c:v>1299063.2070642037</c:v>
                      </c:pt>
                      <c:pt idx="198">
                        <c:v>1299063.2070642037</c:v>
                      </c:pt>
                      <c:pt idx="199">
                        <c:v>1299063.2070642037</c:v>
                      </c:pt>
                      <c:pt idx="200">
                        <c:v>1299063.2070642037</c:v>
                      </c:pt>
                      <c:pt idx="201">
                        <c:v>1299063.2070642037</c:v>
                      </c:pt>
                      <c:pt idx="202">
                        <c:v>1299063.2070642037</c:v>
                      </c:pt>
                      <c:pt idx="203">
                        <c:v>1449009.1212732214</c:v>
                      </c:pt>
                      <c:pt idx="204">
                        <c:v>1449009.1212732214</c:v>
                      </c:pt>
                      <c:pt idx="205">
                        <c:v>1449009.1212732214</c:v>
                      </c:pt>
                      <c:pt idx="206">
                        <c:v>1449009.1212732214</c:v>
                      </c:pt>
                      <c:pt idx="207">
                        <c:v>1449009.1212732214</c:v>
                      </c:pt>
                      <c:pt idx="208">
                        <c:v>1449009.1212732214</c:v>
                      </c:pt>
                      <c:pt idx="209">
                        <c:v>1449009.1212732214</c:v>
                      </c:pt>
                      <c:pt idx="210">
                        <c:v>1449009.1212732214</c:v>
                      </c:pt>
                      <c:pt idx="211">
                        <c:v>1449009.1212732214</c:v>
                      </c:pt>
                      <c:pt idx="212">
                        <c:v>1449009.1212732214</c:v>
                      </c:pt>
                      <c:pt idx="213">
                        <c:v>1449009.1212732214</c:v>
                      </c:pt>
                      <c:pt idx="214">
                        <c:v>1449009.1212732214</c:v>
                      </c:pt>
                      <c:pt idx="215">
                        <c:v>1449009.1212732214</c:v>
                      </c:pt>
                      <c:pt idx="216">
                        <c:v>1449009.1212732214</c:v>
                      </c:pt>
                      <c:pt idx="217">
                        <c:v>1449009.1212732214</c:v>
                      </c:pt>
                      <c:pt idx="218">
                        <c:v>1449009.1212732214</c:v>
                      </c:pt>
                      <c:pt idx="219">
                        <c:v>1449009.1212732214</c:v>
                      </c:pt>
                      <c:pt idx="220">
                        <c:v>1449009.1212732214</c:v>
                      </c:pt>
                      <c:pt idx="221">
                        <c:v>1449009.1212732214</c:v>
                      </c:pt>
                      <c:pt idx="222">
                        <c:v>1449009.1212732214</c:v>
                      </c:pt>
                      <c:pt idx="223">
                        <c:v>1449009.1212732214</c:v>
                      </c:pt>
                      <c:pt idx="224">
                        <c:v>1449009.1212732214</c:v>
                      </c:pt>
                      <c:pt idx="225">
                        <c:v>1449009.1212732214</c:v>
                      </c:pt>
                      <c:pt idx="226">
                        <c:v>1449009.1212732214</c:v>
                      </c:pt>
                      <c:pt idx="227">
                        <c:v>1449009.1212732214</c:v>
                      </c:pt>
                      <c:pt idx="228">
                        <c:v>1449009.1212732214</c:v>
                      </c:pt>
                      <c:pt idx="229">
                        <c:v>1449009.1212732214</c:v>
                      </c:pt>
                      <c:pt idx="230">
                        <c:v>1449009.1212732214</c:v>
                      </c:pt>
                      <c:pt idx="231">
                        <c:v>1449009.1212732214</c:v>
                      </c:pt>
                      <c:pt idx="232">
                        <c:v>1449009.1212732214</c:v>
                      </c:pt>
                      <c:pt idx="233">
                        <c:v>1449009.1212732214</c:v>
                      </c:pt>
                      <c:pt idx="234">
                        <c:v>1449009.1212732214</c:v>
                      </c:pt>
                      <c:pt idx="235">
                        <c:v>1449009.1212732214</c:v>
                      </c:pt>
                      <c:pt idx="236">
                        <c:v>1449009.1212732214</c:v>
                      </c:pt>
                      <c:pt idx="237">
                        <c:v>1449009.1212732214</c:v>
                      </c:pt>
                      <c:pt idx="238">
                        <c:v>1449009.1212732214</c:v>
                      </c:pt>
                      <c:pt idx="239">
                        <c:v>1449009.1212732214</c:v>
                      </c:pt>
                      <c:pt idx="240">
                        <c:v>1449009.1212732214</c:v>
                      </c:pt>
                      <c:pt idx="241">
                        <c:v>1449009.1212732214</c:v>
                      </c:pt>
                      <c:pt idx="242">
                        <c:v>1449009.1212732214</c:v>
                      </c:pt>
                      <c:pt idx="243">
                        <c:v>1449009.1212732214</c:v>
                      </c:pt>
                      <c:pt idx="244">
                        <c:v>1449009.1212732214</c:v>
                      </c:pt>
                      <c:pt idx="245">
                        <c:v>1449009.1212732214</c:v>
                      </c:pt>
                      <c:pt idx="246">
                        <c:v>1449009.1212732214</c:v>
                      </c:pt>
                      <c:pt idx="247">
                        <c:v>1449009.1212732214</c:v>
                      </c:pt>
                      <c:pt idx="248">
                        <c:v>1589521.8750326005</c:v>
                      </c:pt>
                      <c:pt idx="249">
                        <c:v>1589521.8750326005</c:v>
                      </c:pt>
                      <c:pt idx="250">
                        <c:v>1589521.8750326005</c:v>
                      </c:pt>
                      <c:pt idx="251">
                        <c:v>1589521.8750326005</c:v>
                      </c:pt>
                      <c:pt idx="252">
                        <c:v>1589521.8750326005</c:v>
                      </c:pt>
                      <c:pt idx="253">
                        <c:v>1589521.8750326005</c:v>
                      </c:pt>
                      <c:pt idx="254">
                        <c:v>1589521.8750326005</c:v>
                      </c:pt>
                      <c:pt idx="255">
                        <c:v>1589521.8750326005</c:v>
                      </c:pt>
                      <c:pt idx="256">
                        <c:v>1589521.8750326005</c:v>
                      </c:pt>
                      <c:pt idx="257">
                        <c:v>1589521.8750326005</c:v>
                      </c:pt>
                      <c:pt idx="258">
                        <c:v>1589521.8750326005</c:v>
                      </c:pt>
                      <c:pt idx="259">
                        <c:v>1589521.8750326005</c:v>
                      </c:pt>
                      <c:pt idx="260">
                        <c:v>1589521.8750326005</c:v>
                      </c:pt>
                      <c:pt idx="261">
                        <c:v>1589521.8750326005</c:v>
                      </c:pt>
                      <c:pt idx="262">
                        <c:v>1589521.8750326005</c:v>
                      </c:pt>
                      <c:pt idx="263">
                        <c:v>1589521.8750326005</c:v>
                      </c:pt>
                      <c:pt idx="264">
                        <c:v>1589521.8750326005</c:v>
                      </c:pt>
                      <c:pt idx="265">
                        <c:v>1589521.8750326005</c:v>
                      </c:pt>
                      <c:pt idx="266">
                        <c:v>1589521.8750326005</c:v>
                      </c:pt>
                      <c:pt idx="267">
                        <c:v>1589521.8750326005</c:v>
                      </c:pt>
                      <c:pt idx="268">
                        <c:v>1589521.8750326005</c:v>
                      </c:pt>
                      <c:pt idx="269">
                        <c:v>1589521.8750326005</c:v>
                      </c:pt>
                      <c:pt idx="270">
                        <c:v>1589521.8750326005</c:v>
                      </c:pt>
                      <c:pt idx="271">
                        <c:v>1589521.8750326005</c:v>
                      </c:pt>
                      <c:pt idx="272">
                        <c:v>1589521.8750326005</c:v>
                      </c:pt>
                      <c:pt idx="273">
                        <c:v>1589521.8750326005</c:v>
                      </c:pt>
                      <c:pt idx="274">
                        <c:v>1589521.8750326005</c:v>
                      </c:pt>
                      <c:pt idx="275">
                        <c:v>1589521.8750326005</c:v>
                      </c:pt>
                      <c:pt idx="276">
                        <c:v>1589521.8750326005</c:v>
                      </c:pt>
                      <c:pt idx="277">
                        <c:v>1589521.8750326005</c:v>
                      </c:pt>
                      <c:pt idx="278">
                        <c:v>1589521.8750326005</c:v>
                      </c:pt>
                      <c:pt idx="279">
                        <c:v>1589521.8750326005</c:v>
                      </c:pt>
                      <c:pt idx="280">
                        <c:v>1589521.8750326005</c:v>
                      </c:pt>
                      <c:pt idx="281">
                        <c:v>1589521.8750326005</c:v>
                      </c:pt>
                      <c:pt idx="282">
                        <c:v>1589521.8750326005</c:v>
                      </c:pt>
                      <c:pt idx="283">
                        <c:v>1589521.8750326005</c:v>
                      </c:pt>
                      <c:pt idx="284">
                        <c:v>1589521.8750326005</c:v>
                      </c:pt>
                      <c:pt idx="285">
                        <c:v>1589521.8750326005</c:v>
                      </c:pt>
                      <c:pt idx="286">
                        <c:v>1589521.8750326005</c:v>
                      </c:pt>
                      <c:pt idx="287">
                        <c:v>1589521.8750326005</c:v>
                      </c:pt>
                      <c:pt idx="288">
                        <c:v>1589521.8750326005</c:v>
                      </c:pt>
                      <c:pt idx="289">
                        <c:v>1589521.8750326005</c:v>
                      </c:pt>
                      <c:pt idx="290">
                        <c:v>1589521.8750326005</c:v>
                      </c:pt>
                      <c:pt idx="291">
                        <c:v>1589521.8750326005</c:v>
                      </c:pt>
                      <c:pt idx="292">
                        <c:v>1589521.8750326005</c:v>
                      </c:pt>
                      <c:pt idx="293">
                        <c:v>1448282.4619822181</c:v>
                      </c:pt>
                      <c:pt idx="294">
                        <c:v>1448282.4619822181</c:v>
                      </c:pt>
                      <c:pt idx="295">
                        <c:v>1448282.4619822181</c:v>
                      </c:pt>
                      <c:pt idx="296">
                        <c:v>1448282.4619822181</c:v>
                      </c:pt>
                      <c:pt idx="297">
                        <c:v>1448282.4619822181</c:v>
                      </c:pt>
                      <c:pt idx="298">
                        <c:v>1448282.4619822181</c:v>
                      </c:pt>
                      <c:pt idx="299">
                        <c:v>1448282.4619822181</c:v>
                      </c:pt>
                      <c:pt idx="300">
                        <c:v>1448282.4619822181</c:v>
                      </c:pt>
                      <c:pt idx="301">
                        <c:v>1448282.4619822181</c:v>
                      </c:pt>
                      <c:pt idx="302">
                        <c:v>1448282.4619822181</c:v>
                      </c:pt>
                      <c:pt idx="303">
                        <c:v>1448282.4619822181</c:v>
                      </c:pt>
                      <c:pt idx="304">
                        <c:v>1448282.4619822181</c:v>
                      </c:pt>
                      <c:pt idx="305">
                        <c:v>1448282.4619822181</c:v>
                      </c:pt>
                      <c:pt idx="306">
                        <c:v>1448282.4619822181</c:v>
                      </c:pt>
                      <c:pt idx="307">
                        <c:v>1448282.4619822181</c:v>
                      </c:pt>
                      <c:pt idx="308">
                        <c:v>1448282.4619822181</c:v>
                      </c:pt>
                      <c:pt idx="309">
                        <c:v>1448282.4619822181</c:v>
                      </c:pt>
                      <c:pt idx="310">
                        <c:v>1448282.4619822181</c:v>
                      </c:pt>
                      <c:pt idx="311">
                        <c:v>1448282.4619822181</c:v>
                      </c:pt>
                      <c:pt idx="312">
                        <c:v>1448282.4619822181</c:v>
                      </c:pt>
                      <c:pt idx="313">
                        <c:v>1448282.4619822181</c:v>
                      </c:pt>
                      <c:pt idx="314">
                        <c:v>1448282.4619822181</c:v>
                      </c:pt>
                      <c:pt idx="315">
                        <c:v>1448282.4619822181</c:v>
                      </c:pt>
                      <c:pt idx="316">
                        <c:v>1448282.4619822181</c:v>
                      </c:pt>
                      <c:pt idx="317">
                        <c:v>1448282.4619822181</c:v>
                      </c:pt>
                      <c:pt idx="318">
                        <c:v>1448282.4619822181</c:v>
                      </c:pt>
                      <c:pt idx="319">
                        <c:v>1448282.4619822181</c:v>
                      </c:pt>
                      <c:pt idx="320">
                        <c:v>1448282.4619822181</c:v>
                      </c:pt>
                      <c:pt idx="321">
                        <c:v>1448282.4619822181</c:v>
                      </c:pt>
                      <c:pt idx="322">
                        <c:v>1448282.4619822181</c:v>
                      </c:pt>
                      <c:pt idx="323">
                        <c:v>1448282.4619822181</c:v>
                      </c:pt>
                      <c:pt idx="324">
                        <c:v>1448282.4619822181</c:v>
                      </c:pt>
                      <c:pt idx="325">
                        <c:v>1448282.4619822181</c:v>
                      </c:pt>
                      <c:pt idx="326">
                        <c:v>1448282.4619822181</c:v>
                      </c:pt>
                      <c:pt idx="327">
                        <c:v>1448282.4619822181</c:v>
                      </c:pt>
                      <c:pt idx="328">
                        <c:v>1448282.4619822181</c:v>
                      </c:pt>
                      <c:pt idx="329">
                        <c:v>1448282.4619822181</c:v>
                      </c:pt>
                      <c:pt idx="330">
                        <c:v>1448282.4619822181</c:v>
                      </c:pt>
                      <c:pt idx="331">
                        <c:v>1448282.4619822181</c:v>
                      </c:pt>
                      <c:pt idx="332">
                        <c:v>1448282.4619822181</c:v>
                      </c:pt>
                      <c:pt idx="333">
                        <c:v>1448282.4619822181</c:v>
                      </c:pt>
                      <c:pt idx="334">
                        <c:v>1448282.4619822181</c:v>
                      </c:pt>
                      <c:pt idx="335">
                        <c:v>1448282.4619822181</c:v>
                      </c:pt>
                      <c:pt idx="336">
                        <c:v>1448282.4619822181</c:v>
                      </c:pt>
                      <c:pt idx="337">
                        <c:v>1448282.4619822181</c:v>
                      </c:pt>
                      <c:pt idx="338">
                        <c:v>1306219.2130249273</c:v>
                      </c:pt>
                      <c:pt idx="339">
                        <c:v>1306219.2130249273</c:v>
                      </c:pt>
                      <c:pt idx="340">
                        <c:v>1306219.2130249273</c:v>
                      </c:pt>
                      <c:pt idx="341">
                        <c:v>1306219.2130249273</c:v>
                      </c:pt>
                      <c:pt idx="342">
                        <c:v>1306219.2130249273</c:v>
                      </c:pt>
                      <c:pt idx="343">
                        <c:v>1306219.2130249273</c:v>
                      </c:pt>
                      <c:pt idx="344">
                        <c:v>1306219.2130249273</c:v>
                      </c:pt>
                      <c:pt idx="345">
                        <c:v>1306219.2130249273</c:v>
                      </c:pt>
                      <c:pt idx="346">
                        <c:v>1306219.2130249273</c:v>
                      </c:pt>
                      <c:pt idx="347">
                        <c:v>1306219.2130249273</c:v>
                      </c:pt>
                      <c:pt idx="348">
                        <c:v>1306219.2130249273</c:v>
                      </c:pt>
                      <c:pt idx="349">
                        <c:v>1306219.2130249273</c:v>
                      </c:pt>
                      <c:pt idx="350">
                        <c:v>1306219.2130249273</c:v>
                      </c:pt>
                      <c:pt idx="351">
                        <c:v>1306219.2130249273</c:v>
                      </c:pt>
                      <c:pt idx="352">
                        <c:v>1306219.2130249273</c:v>
                      </c:pt>
                      <c:pt idx="353">
                        <c:v>1306219.2130249273</c:v>
                      </c:pt>
                      <c:pt idx="354">
                        <c:v>1306219.2130249273</c:v>
                      </c:pt>
                      <c:pt idx="355">
                        <c:v>1306219.2130249273</c:v>
                      </c:pt>
                      <c:pt idx="356">
                        <c:v>1306219.2130249273</c:v>
                      </c:pt>
                      <c:pt idx="357">
                        <c:v>1306219.2130249273</c:v>
                      </c:pt>
                      <c:pt idx="358">
                        <c:v>1306219.2130249273</c:v>
                      </c:pt>
                      <c:pt idx="359">
                        <c:v>1306219.2130249273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A36-4BAC-BE51-C5D6A9EF8B2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A36-4BAC-BE51-C5D6A9EF8B2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1306219.2130249273</c:v>
                      </c:pt>
                      <c:pt idx="1">
                        <c:v>1306219.2130249273</c:v>
                      </c:pt>
                      <c:pt idx="2">
                        <c:v>1306219.2130249273</c:v>
                      </c:pt>
                      <c:pt idx="3">
                        <c:v>1306219.2130249273</c:v>
                      </c:pt>
                      <c:pt idx="4">
                        <c:v>1306219.2130249273</c:v>
                      </c:pt>
                      <c:pt idx="5">
                        <c:v>1306219.2130249273</c:v>
                      </c:pt>
                      <c:pt idx="6">
                        <c:v>1306219.2130249273</c:v>
                      </c:pt>
                      <c:pt idx="7">
                        <c:v>1306219.2130249273</c:v>
                      </c:pt>
                      <c:pt idx="8">
                        <c:v>1306219.2130249273</c:v>
                      </c:pt>
                      <c:pt idx="9">
                        <c:v>1306219.2130249273</c:v>
                      </c:pt>
                      <c:pt idx="10">
                        <c:v>1306219.2130249273</c:v>
                      </c:pt>
                      <c:pt idx="11">
                        <c:v>1306219.2130249273</c:v>
                      </c:pt>
                      <c:pt idx="12">
                        <c:v>1306219.2130249273</c:v>
                      </c:pt>
                      <c:pt idx="13">
                        <c:v>1306219.2130249273</c:v>
                      </c:pt>
                      <c:pt idx="14">
                        <c:v>1306219.2130249273</c:v>
                      </c:pt>
                      <c:pt idx="15">
                        <c:v>1306219.2130249273</c:v>
                      </c:pt>
                      <c:pt idx="16">
                        <c:v>1306219.2130249273</c:v>
                      </c:pt>
                      <c:pt idx="17">
                        <c:v>1306219.2130249273</c:v>
                      </c:pt>
                      <c:pt idx="18">
                        <c:v>1306219.2130249273</c:v>
                      </c:pt>
                      <c:pt idx="19">
                        <c:v>1306219.2130249273</c:v>
                      </c:pt>
                      <c:pt idx="20">
                        <c:v>1306219.2130249273</c:v>
                      </c:pt>
                      <c:pt idx="21">
                        <c:v>1306219.2130249273</c:v>
                      </c:pt>
                      <c:pt idx="22">
                        <c:v>1306219.2130249273</c:v>
                      </c:pt>
                      <c:pt idx="23">
                        <c:v>1467466.1626493272</c:v>
                      </c:pt>
                      <c:pt idx="24">
                        <c:v>1467466.1626493272</c:v>
                      </c:pt>
                      <c:pt idx="25">
                        <c:v>1467466.1626493272</c:v>
                      </c:pt>
                      <c:pt idx="26">
                        <c:v>1467466.1626493272</c:v>
                      </c:pt>
                      <c:pt idx="27">
                        <c:v>1467466.1626493272</c:v>
                      </c:pt>
                      <c:pt idx="28">
                        <c:v>1467466.1626493272</c:v>
                      </c:pt>
                      <c:pt idx="29">
                        <c:v>1467466.1626493272</c:v>
                      </c:pt>
                      <c:pt idx="30">
                        <c:v>1467466.1626493272</c:v>
                      </c:pt>
                      <c:pt idx="31">
                        <c:v>1467466.1626493272</c:v>
                      </c:pt>
                      <c:pt idx="32">
                        <c:v>1467466.1626493272</c:v>
                      </c:pt>
                      <c:pt idx="33">
                        <c:v>1467466.1626493272</c:v>
                      </c:pt>
                      <c:pt idx="34">
                        <c:v>1467466.1626493272</c:v>
                      </c:pt>
                      <c:pt idx="35">
                        <c:v>1467466.1626493272</c:v>
                      </c:pt>
                      <c:pt idx="36">
                        <c:v>1467466.1626493272</c:v>
                      </c:pt>
                      <c:pt idx="37">
                        <c:v>1467466.1626493272</c:v>
                      </c:pt>
                      <c:pt idx="38">
                        <c:v>1467466.1626493272</c:v>
                      </c:pt>
                      <c:pt idx="39">
                        <c:v>1467466.1626493272</c:v>
                      </c:pt>
                      <c:pt idx="40">
                        <c:v>1467466.1626493272</c:v>
                      </c:pt>
                      <c:pt idx="41">
                        <c:v>1467466.1626493272</c:v>
                      </c:pt>
                      <c:pt idx="42">
                        <c:v>1467466.1626493272</c:v>
                      </c:pt>
                      <c:pt idx="43">
                        <c:v>1467466.1626493272</c:v>
                      </c:pt>
                      <c:pt idx="44">
                        <c:v>1467466.1626493272</c:v>
                      </c:pt>
                      <c:pt idx="45">
                        <c:v>1467466.1626493272</c:v>
                      </c:pt>
                      <c:pt idx="46">
                        <c:v>1467466.1626493272</c:v>
                      </c:pt>
                      <c:pt idx="47">
                        <c:v>1467466.1626493272</c:v>
                      </c:pt>
                      <c:pt idx="48">
                        <c:v>1467466.1626493272</c:v>
                      </c:pt>
                      <c:pt idx="49">
                        <c:v>1467466.1626493272</c:v>
                      </c:pt>
                      <c:pt idx="50">
                        <c:v>1467466.1626493272</c:v>
                      </c:pt>
                      <c:pt idx="51">
                        <c:v>1467466.1626493272</c:v>
                      </c:pt>
                      <c:pt idx="52">
                        <c:v>1467466.1626493272</c:v>
                      </c:pt>
                      <c:pt idx="53">
                        <c:v>1467466.1626493272</c:v>
                      </c:pt>
                      <c:pt idx="54">
                        <c:v>1467466.1626493272</c:v>
                      </c:pt>
                      <c:pt idx="55">
                        <c:v>1467466.1626493272</c:v>
                      </c:pt>
                      <c:pt idx="56">
                        <c:v>1467466.1626493272</c:v>
                      </c:pt>
                      <c:pt idx="57">
                        <c:v>1467466.1626493272</c:v>
                      </c:pt>
                      <c:pt idx="58">
                        <c:v>1467466.1626493272</c:v>
                      </c:pt>
                      <c:pt idx="59">
                        <c:v>1467466.1626493272</c:v>
                      </c:pt>
                      <c:pt idx="60">
                        <c:v>1467466.1626493272</c:v>
                      </c:pt>
                      <c:pt idx="61">
                        <c:v>1467466.1626493272</c:v>
                      </c:pt>
                      <c:pt idx="62">
                        <c:v>1467466.1626493272</c:v>
                      </c:pt>
                      <c:pt idx="63">
                        <c:v>1467466.1626493272</c:v>
                      </c:pt>
                      <c:pt idx="64">
                        <c:v>1467466.1626493272</c:v>
                      </c:pt>
                      <c:pt idx="65">
                        <c:v>1467466.1626493272</c:v>
                      </c:pt>
                      <c:pt idx="66">
                        <c:v>1467466.1626493272</c:v>
                      </c:pt>
                      <c:pt idx="67">
                        <c:v>1467466.1626493272</c:v>
                      </c:pt>
                      <c:pt idx="68">
                        <c:v>1591285.7730883497</c:v>
                      </c:pt>
                      <c:pt idx="69">
                        <c:v>1591285.7730883497</c:v>
                      </c:pt>
                      <c:pt idx="70">
                        <c:v>1591285.7730883497</c:v>
                      </c:pt>
                      <c:pt idx="71">
                        <c:v>1591285.7730883497</c:v>
                      </c:pt>
                      <c:pt idx="72">
                        <c:v>1591285.7730883497</c:v>
                      </c:pt>
                      <c:pt idx="73">
                        <c:v>1591285.7730883497</c:v>
                      </c:pt>
                      <c:pt idx="74">
                        <c:v>1591285.7730883497</c:v>
                      </c:pt>
                      <c:pt idx="75">
                        <c:v>1591285.7730883497</c:v>
                      </c:pt>
                      <c:pt idx="76">
                        <c:v>1591285.7730883497</c:v>
                      </c:pt>
                      <c:pt idx="77">
                        <c:v>1591285.7730883497</c:v>
                      </c:pt>
                      <c:pt idx="78">
                        <c:v>1591285.7730883497</c:v>
                      </c:pt>
                      <c:pt idx="79">
                        <c:v>1591285.7730883497</c:v>
                      </c:pt>
                      <c:pt idx="80">
                        <c:v>1591285.7730883497</c:v>
                      </c:pt>
                      <c:pt idx="81">
                        <c:v>1591285.7730883497</c:v>
                      </c:pt>
                      <c:pt idx="82">
                        <c:v>1591285.7730883497</c:v>
                      </c:pt>
                      <c:pt idx="83">
                        <c:v>1591285.7730883497</c:v>
                      </c:pt>
                      <c:pt idx="84">
                        <c:v>1591285.7730883497</c:v>
                      </c:pt>
                      <c:pt idx="85">
                        <c:v>1591285.7730883497</c:v>
                      </c:pt>
                      <c:pt idx="86">
                        <c:v>1591285.7730883497</c:v>
                      </c:pt>
                      <c:pt idx="87">
                        <c:v>1591285.7730883497</c:v>
                      </c:pt>
                      <c:pt idx="88">
                        <c:v>1591285.7730883497</c:v>
                      </c:pt>
                      <c:pt idx="89">
                        <c:v>1591285.7730883497</c:v>
                      </c:pt>
                      <c:pt idx="90">
                        <c:v>1591285.7730883497</c:v>
                      </c:pt>
                      <c:pt idx="91">
                        <c:v>1591285.7730883497</c:v>
                      </c:pt>
                      <c:pt idx="92">
                        <c:v>1591285.7730883497</c:v>
                      </c:pt>
                      <c:pt idx="93">
                        <c:v>1591285.7730883497</c:v>
                      </c:pt>
                      <c:pt idx="94">
                        <c:v>1591285.7730883497</c:v>
                      </c:pt>
                      <c:pt idx="95">
                        <c:v>1591285.7730883497</c:v>
                      </c:pt>
                      <c:pt idx="96">
                        <c:v>1591285.7730883497</c:v>
                      </c:pt>
                      <c:pt idx="97">
                        <c:v>1591285.7730883497</c:v>
                      </c:pt>
                      <c:pt idx="98">
                        <c:v>1591285.7730883497</c:v>
                      </c:pt>
                      <c:pt idx="99">
                        <c:v>1591285.7730883497</c:v>
                      </c:pt>
                      <c:pt idx="100">
                        <c:v>1591285.7730883497</c:v>
                      </c:pt>
                      <c:pt idx="101">
                        <c:v>1591285.7730883497</c:v>
                      </c:pt>
                      <c:pt idx="102">
                        <c:v>1591285.7730883497</c:v>
                      </c:pt>
                      <c:pt idx="103">
                        <c:v>1591285.7730883497</c:v>
                      </c:pt>
                      <c:pt idx="104">
                        <c:v>1591285.7730883497</c:v>
                      </c:pt>
                      <c:pt idx="105">
                        <c:v>1591285.7730883497</c:v>
                      </c:pt>
                      <c:pt idx="106">
                        <c:v>1591285.7730883497</c:v>
                      </c:pt>
                      <c:pt idx="107">
                        <c:v>1591285.7730883497</c:v>
                      </c:pt>
                      <c:pt idx="108">
                        <c:v>1591285.7730883497</c:v>
                      </c:pt>
                      <c:pt idx="109">
                        <c:v>1591285.7730883497</c:v>
                      </c:pt>
                      <c:pt idx="110">
                        <c:v>1591285.7730883497</c:v>
                      </c:pt>
                      <c:pt idx="111">
                        <c:v>1591285.7730883497</c:v>
                      </c:pt>
                      <c:pt idx="112">
                        <c:v>1591285.7730883497</c:v>
                      </c:pt>
                      <c:pt idx="113">
                        <c:v>1469847.780314507</c:v>
                      </c:pt>
                      <c:pt idx="114">
                        <c:v>1469847.780314507</c:v>
                      </c:pt>
                      <c:pt idx="115">
                        <c:v>1469847.780314507</c:v>
                      </c:pt>
                      <c:pt idx="116">
                        <c:v>1469847.780314507</c:v>
                      </c:pt>
                      <c:pt idx="117">
                        <c:v>1469847.780314507</c:v>
                      </c:pt>
                      <c:pt idx="118">
                        <c:v>1469847.780314507</c:v>
                      </c:pt>
                      <c:pt idx="119">
                        <c:v>1469847.780314507</c:v>
                      </c:pt>
                      <c:pt idx="120">
                        <c:v>1469847.780314507</c:v>
                      </c:pt>
                      <c:pt idx="121">
                        <c:v>1469847.780314507</c:v>
                      </c:pt>
                      <c:pt idx="122">
                        <c:v>1469847.780314507</c:v>
                      </c:pt>
                      <c:pt idx="123">
                        <c:v>1469847.780314507</c:v>
                      </c:pt>
                      <c:pt idx="124">
                        <c:v>1469847.780314507</c:v>
                      </c:pt>
                      <c:pt idx="125">
                        <c:v>1469847.780314507</c:v>
                      </c:pt>
                      <c:pt idx="126">
                        <c:v>1469847.780314507</c:v>
                      </c:pt>
                      <c:pt idx="127">
                        <c:v>1469847.780314507</c:v>
                      </c:pt>
                      <c:pt idx="128">
                        <c:v>1469847.780314507</c:v>
                      </c:pt>
                      <c:pt idx="129">
                        <c:v>1469847.780314507</c:v>
                      </c:pt>
                      <c:pt idx="130">
                        <c:v>1469847.780314507</c:v>
                      </c:pt>
                      <c:pt idx="131">
                        <c:v>1469847.780314507</c:v>
                      </c:pt>
                      <c:pt idx="132">
                        <c:v>1469847.780314507</c:v>
                      </c:pt>
                      <c:pt idx="133">
                        <c:v>1469847.780314507</c:v>
                      </c:pt>
                      <c:pt idx="134">
                        <c:v>1469847.780314507</c:v>
                      </c:pt>
                      <c:pt idx="135">
                        <c:v>1469847.780314507</c:v>
                      </c:pt>
                      <c:pt idx="136">
                        <c:v>1469847.780314507</c:v>
                      </c:pt>
                      <c:pt idx="137">
                        <c:v>1469847.780314507</c:v>
                      </c:pt>
                      <c:pt idx="138">
                        <c:v>1469847.780314507</c:v>
                      </c:pt>
                      <c:pt idx="139">
                        <c:v>1469847.780314507</c:v>
                      </c:pt>
                      <c:pt idx="140">
                        <c:v>1469847.780314507</c:v>
                      </c:pt>
                      <c:pt idx="141">
                        <c:v>1469847.780314507</c:v>
                      </c:pt>
                      <c:pt idx="142">
                        <c:v>1469847.780314507</c:v>
                      </c:pt>
                      <c:pt idx="143">
                        <c:v>1469847.780314507</c:v>
                      </c:pt>
                      <c:pt idx="144">
                        <c:v>1469847.780314507</c:v>
                      </c:pt>
                      <c:pt idx="145">
                        <c:v>1469847.780314507</c:v>
                      </c:pt>
                      <c:pt idx="146">
                        <c:v>1469847.780314507</c:v>
                      </c:pt>
                      <c:pt idx="147">
                        <c:v>1469847.780314507</c:v>
                      </c:pt>
                      <c:pt idx="148">
                        <c:v>1469847.780314507</c:v>
                      </c:pt>
                      <c:pt idx="149">
                        <c:v>1469847.780314507</c:v>
                      </c:pt>
                      <c:pt idx="150">
                        <c:v>1469847.780314507</c:v>
                      </c:pt>
                      <c:pt idx="151">
                        <c:v>1469847.780314507</c:v>
                      </c:pt>
                      <c:pt idx="152">
                        <c:v>1469847.780314507</c:v>
                      </c:pt>
                      <c:pt idx="153">
                        <c:v>1469847.780314507</c:v>
                      </c:pt>
                      <c:pt idx="154">
                        <c:v>1469847.780314507</c:v>
                      </c:pt>
                      <c:pt idx="155">
                        <c:v>1469847.780314507</c:v>
                      </c:pt>
                      <c:pt idx="156">
                        <c:v>1469847.780314507</c:v>
                      </c:pt>
                      <c:pt idx="157">
                        <c:v>1469847.780314507</c:v>
                      </c:pt>
                      <c:pt idx="158">
                        <c:v>1299063.2070642037</c:v>
                      </c:pt>
                      <c:pt idx="159">
                        <c:v>1299063.2070642037</c:v>
                      </c:pt>
                      <c:pt idx="160">
                        <c:v>1299063.2070642037</c:v>
                      </c:pt>
                      <c:pt idx="161">
                        <c:v>1299063.2070642037</c:v>
                      </c:pt>
                      <c:pt idx="162">
                        <c:v>1299063.2070642037</c:v>
                      </c:pt>
                      <c:pt idx="163">
                        <c:v>1299063.2070642037</c:v>
                      </c:pt>
                      <c:pt idx="164">
                        <c:v>1299063.2070642037</c:v>
                      </c:pt>
                      <c:pt idx="165">
                        <c:v>1299063.2070642037</c:v>
                      </c:pt>
                      <c:pt idx="166">
                        <c:v>1299063.2070642037</c:v>
                      </c:pt>
                      <c:pt idx="167">
                        <c:v>1299063.2070642037</c:v>
                      </c:pt>
                      <c:pt idx="168">
                        <c:v>1299063.2070642037</c:v>
                      </c:pt>
                      <c:pt idx="169">
                        <c:v>1299063.2070642037</c:v>
                      </c:pt>
                      <c:pt idx="170">
                        <c:v>1299063.2070642037</c:v>
                      </c:pt>
                      <c:pt idx="171">
                        <c:v>1299063.2070642037</c:v>
                      </c:pt>
                      <c:pt idx="172">
                        <c:v>1299063.2070642037</c:v>
                      </c:pt>
                      <c:pt idx="173">
                        <c:v>1299063.2070642037</c:v>
                      </c:pt>
                      <c:pt idx="174">
                        <c:v>1299063.2070642037</c:v>
                      </c:pt>
                      <c:pt idx="175">
                        <c:v>1299063.2070642037</c:v>
                      </c:pt>
                      <c:pt idx="176">
                        <c:v>1299063.2070642037</c:v>
                      </c:pt>
                      <c:pt idx="177">
                        <c:v>1299063.2070642037</c:v>
                      </c:pt>
                      <c:pt idx="178">
                        <c:v>1299063.2070642037</c:v>
                      </c:pt>
                      <c:pt idx="179">
                        <c:v>1299063.2070642037</c:v>
                      </c:pt>
                      <c:pt idx="180">
                        <c:v>1299063.2070642037</c:v>
                      </c:pt>
                      <c:pt idx="181">
                        <c:v>1299063.2070642037</c:v>
                      </c:pt>
                      <c:pt idx="182">
                        <c:v>1299063.2070642037</c:v>
                      </c:pt>
                      <c:pt idx="183">
                        <c:v>1299063.2070642037</c:v>
                      </c:pt>
                      <c:pt idx="184">
                        <c:v>1299063.2070642037</c:v>
                      </c:pt>
                      <c:pt idx="185">
                        <c:v>1299063.2070642037</c:v>
                      </c:pt>
                      <c:pt idx="186">
                        <c:v>1299063.2070642037</c:v>
                      </c:pt>
                      <c:pt idx="187">
                        <c:v>1299063.2070642037</c:v>
                      </c:pt>
                      <c:pt idx="188">
                        <c:v>1299063.2070642037</c:v>
                      </c:pt>
                      <c:pt idx="189">
                        <c:v>1299063.2070642037</c:v>
                      </c:pt>
                      <c:pt idx="190">
                        <c:v>1299063.2070642037</c:v>
                      </c:pt>
                      <c:pt idx="191">
                        <c:v>1299063.2070642037</c:v>
                      </c:pt>
                      <c:pt idx="192">
                        <c:v>1299063.2070642037</c:v>
                      </c:pt>
                      <c:pt idx="193">
                        <c:v>1299063.2070642037</c:v>
                      </c:pt>
                      <c:pt idx="194">
                        <c:v>1299063.2070642037</c:v>
                      </c:pt>
                      <c:pt idx="195">
                        <c:v>1299063.2070642037</c:v>
                      </c:pt>
                      <c:pt idx="196">
                        <c:v>1299063.2070642037</c:v>
                      </c:pt>
                      <c:pt idx="197">
                        <c:v>1299063.2070642037</c:v>
                      </c:pt>
                      <c:pt idx="198">
                        <c:v>1299063.2070642037</c:v>
                      </c:pt>
                      <c:pt idx="199">
                        <c:v>1299063.2070642037</c:v>
                      </c:pt>
                      <c:pt idx="200">
                        <c:v>1299063.2070642037</c:v>
                      </c:pt>
                      <c:pt idx="201">
                        <c:v>1299063.2070642037</c:v>
                      </c:pt>
                      <c:pt idx="202">
                        <c:v>1299063.2070642037</c:v>
                      </c:pt>
                      <c:pt idx="203">
                        <c:v>1449009.1212732214</c:v>
                      </c:pt>
                      <c:pt idx="204">
                        <c:v>1449009.1212732214</c:v>
                      </c:pt>
                      <c:pt idx="205">
                        <c:v>1449009.1212732214</c:v>
                      </c:pt>
                      <c:pt idx="206">
                        <c:v>1449009.1212732214</c:v>
                      </c:pt>
                      <c:pt idx="207">
                        <c:v>1449009.1212732214</c:v>
                      </c:pt>
                      <c:pt idx="208">
                        <c:v>1449009.1212732214</c:v>
                      </c:pt>
                      <c:pt idx="209">
                        <c:v>1449009.1212732214</c:v>
                      </c:pt>
                      <c:pt idx="210">
                        <c:v>1449009.1212732214</c:v>
                      </c:pt>
                      <c:pt idx="211">
                        <c:v>1449009.1212732214</c:v>
                      </c:pt>
                      <c:pt idx="212">
                        <c:v>1449009.1212732214</c:v>
                      </c:pt>
                      <c:pt idx="213">
                        <c:v>1449009.1212732214</c:v>
                      </c:pt>
                      <c:pt idx="214">
                        <c:v>1449009.1212732214</c:v>
                      </c:pt>
                      <c:pt idx="215">
                        <c:v>1449009.1212732214</c:v>
                      </c:pt>
                      <c:pt idx="216">
                        <c:v>1449009.1212732214</c:v>
                      </c:pt>
                      <c:pt idx="217">
                        <c:v>1449009.1212732214</c:v>
                      </c:pt>
                      <c:pt idx="218">
                        <c:v>1449009.1212732214</c:v>
                      </c:pt>
                      <c:pt idx="219">
                        <c:v>1449009.1212732214</c:v>
                      </c:pt>
                      <c:pt idx="220">
                        <c:v>1449009.1212732214</c:v>
                      </c:pt>
                      <c:pt idx="221">
                        <c:v>1449009.1212732214</c:v>
                      </c:pt>
                      <c:pt idx="222">
                        <c:v>1449009.1212732214</c:v>
                      </c:pt>
                      <c:pt idx="223">
                        <c:v>1449009.1212732214</c:v>
                      </c:pt>
                      <c:pt idx="224">
                        <c:v>1449009.1212732214</c:v>
                      </c:pt>
                      <c:pt idx="225">
                        <c:v>1449009.1212732214</c:v>
                      </c:pt>
                      <c:pt idx="226">
                        <c:v>1449009.1212732214</c:v>
                      </c:pt>
                      <c:pt idx="227">
                        <c:v>1449009.1212732214</c:v>
                      </c:pt>
                      <c:pt idx="228">
                        <c:v>1449009.1212732214</c:v>
                      </c:pt>
                      <c:pt idx="229">
                        <c:v>1449009.1212732214</c:v>
                      </c:pt>
                      <c:pt idx="230">
                        <c:v>1449009.1212732214</c:v>
                      </c:pt>
                      <c:pt idx="231">
                        <c:v>1449009.1212732214</c:v>
                      </c:pt>
                      <c:pt idx="232">
                        <c:v>1449009.1212732214</c:v>
                      </c:pt>
                      <c:pt idx="233">
                        <c:v>1449009.1212732214</c:v>
                      </c:pt>
                      <c:pt idx="234">
                        <c:v>1449009.1212732214</c:v>
                      </c:pt>
                      <c:pt idx="235">
                        <c:v>1449009.1212732214</c:v>
                      </c:pt>
                      <c:pt idx="236">
                        <c:v>1449009.1212732214</c:v>
                      </c:pt>
                      <c:pt idx="237">
                        <c:v>1449009.1212732214</c:v>
                      </c:pt>
                      <c:pt idx="238">
                        <c:v>1449009.1212732214</c:v>
                      </c:pt>
                      <c:pt idx="239">
                        <c:v>1449009.1212732214</c:v>
                      </c:pt>
                      <c:pt idx="240">
                        <c:v>1449009.1212732214</c:v>
                      </c:pt>
                      <c:pt idx="241">
                        <c:v>1449009.1212732214</c:v>
                      </c:pt>
                      <c:pt idx="242">
                        <c:v>1449009.1212732214</c:v>
                      </c:pt>
                      <c:pt idx="243">
                        <c:v>1449009.1212732214</c:v>
                      </c:pt>
                      <c:pt idx="244">
                        <c:v>1449009.1212732214</c:v>
                      </c:pt>
                      <c:pt idx="245">
                        <c:v>1449009.1212732214</c:v>
                      </c:pt>
                      <c:pt idx="246">
                        <c:v>1449009.1212732214</c:v>
                      </c:pt>
                      <c:pt idx="247">
                        <c:v>1449009.1212732214</c:v>
                      </c:pt>
                      <c:pt idx="248">
                        <c:v>1589521.8750326005</c:v>
                      </c:pt>
                      <c:pt idx="249">
                        <c:v>1589521.8750326005</c:v>
                      </c:pt>
                      <c:pt idx="250">
                        <c:v>1589521.8750326005</c:v>
                      </c:pt>
                      <c:pt idx="251">
                        <c:v>1589521.8750326005</c:v>
                      </c:pt>
                      <c:pt idx="252">
                        <c:v>1589521.8750326005</c:v>
                      </c:pt>
                      <c:pt idx="253">
                        <c:v>1589521.8750326005</c:v>
                      </c:pt>
                      <c:pt idx="254">
                        <c:v>1589521.8750326005</c:v>
                      </c:pt>
                      <c:pt idx="255">
                        <c:v>1589521.8750326005</c:v>
                      </c:pt>
                      <c:pt idx="256">
                        <c:v>1589521.8750326005</c:v>
                      </c:pt>
                      <c:pt idx="257">
                        <c:v>1589521.8750326005</c:v>
                      </c:pt>
                      <c:pt idx="258">
                        <c:v>1589521.8750326005</c:v>
                      </c:pt>
                      <c:pt idx="259">
                        <c:v>1589521.8750326005</c:v>
                      </c:pt>
                      <c:pt idx="260">
                        <c:v>1589521.8750326005</c:v>
                      </c:pt>
                      <c:pt idx="261">
                        <c:v>1589521.8750326005</c:v>
                      </c:pt>
                      <c:pt idx="262">
                        <c:v>1589521.8750326005</c:v>
                      </c:pt>
                      <c:pt idx="263">
                        <c:v>1589521.8750326005</c:v>
                      </c:pt>
                      <c:pt idx="264">
                        <c:v>1589521.8750326005</c:v>
                      </c:pt>
                      <c:pt idx="265">
                        <c:v>1589521.8750326005</c:v>
                      </c:pt>
                      <c:pt idx="266">
                        <c:v>1589521.8750326005</c:v>
                      </c:pt>
                      <c:pt idx="267">
                        <c:v>1589521.8750326005</c:v>
                      </c:pt>
                      <c:pt idx="268">
                        <c:v>1589521.8750326005</c:v>
                      </c:pt>
                      <c:pt idx="269">
                        <c:v>1589521.8750326005</c:v>
                      </c:pt>
                      <c:pt idx="270">
                        <c:v>1589521.8750326005</c:v>
                      </c:pt>
                      <c:pt idx="271">
                        <c:v>1589521.8750326005</c:v>
                      </c:pt>
                      <c:pt idx="272">
                        <c:v>1589521.8750326005</c:v>
                      </c:pt>
                      <c:pt idx="273">
                        <c:v>1589521.8750326005</c:v>
                      </c:pt>
                      <c:pt idx="274">
                        <c:v>1589521.8750326005</c:v>
                      </c:pt>
                      <c:pt idx="275">
                        <c:v>1589521.8750326005</c:v>
                      </c:pt>
                      <c:pt idx="276">
                        <c:v>1589521.8750326005</c:v>
                      </c:pt>
                      <c:pt idx="277">
                        <c:v>1589521.8750326005</c:v>
                      </c:pt>
                      <c:pt idx="278">
                        <c:v>1589521.8750326005</c:v>
                      </c:pt>
                      <c:pt idx="279">
                        <c:v>1589521.8750326005</c:v>
                      </c:pt>
                      <c:pt idx="280">
                        <c:v>1589521.8750326005</c:v>
                      </c:pt>
                      <c:pt idx="281">
                        <c:v>1589521.8750326005</c:v>
                      </c:pt>
                      <c:pt idx="282">
                        <c:v>1589521.8750326005</c:v>
                      </c:pt>
                      <c:pt idx="283">
                        <c:v>1589521.8750326005</c:v>
                      </c:pt>
                      <c:pt idx="284">
                        <c:v>1589521.8750326005</c:v>
                      </c:pt>
                      <c:pt idx="285">
                        <c:v>1589521.8750326005</c:v>
                      </c:pt>
                      <c:pt idx="286">
                        <c:v>1589521.8750326005</c:v>
                      </c:pt>
                      <c:pt idx="287">
                        <c:v>1589521.8750326005</c:v>
                      </c:pt>
                      <c:pt idx="288">
                        <c:v>1589521.8750326005</c:v>
                      </c:pt>
                      <c:pt idx="289">
                        <c:v>1589521.8750326005</c:v>
                      </c:pt>
                      <c:pt idx="290">
                        <c:v>1589521.8750326005</c:v>
                      </c:pt>
                      <c:pt idx="291">
                        <c:v>1589521.8750326005</c:v>
                      </c:pt>
                      <c:pt idx="292">
                        <c:v>1589521.8750326005</c:v>
                      </c:pt>
                      <c:pt idx="293">
                        <c:v>1448282.4619822181</c:v>
                      </c:pt>
                      <c:pt idx="294">
                        <c:v>1448282.4619822181</c:v>
                      </c:pt>
                      <c:pt idx="295">
                        <c:v>1448282.4619822181</c:v>
                      </c:pt>
                      <c:pt idx="296">
                        <c:v>1448282.4619822181</c:v>
                      </c:pt>
                      <c:pt idx="297">
                        <c:v>1448282.4619822181</c:v>
                      </c:pt>
                      <c:pt idx="298">
                        <c:v>1448282.4619822181</c:v>
                      </c:pt>
                      <c:pt idx="299">
                        <c:v>1448282.4619822181</c:v>
                      </c:pt>
                      <c:pt idx="300">
                        <c:v>1448282.4619822181</c:v>
                      </c:pt>
                      <c:pt idx="301">
                        <c:v>1448282.4619822181</c:v>
                      </c:pt>
                      <c:pt idx="302">
                        <c:v>1448282.4619822181</c:v>
                      </c:pt>
                      <c:pt idx="303">
                        <c:v>1448282.4619822181</c:v>
                      </c:pt>
                      <c:pt idx="304">
                        <c:v>1448282.4619822181</c:v>
                      </c:pt>
                      <c:pt idx="305">
                        <c:v>1448282.4619822181</c:v>
                      </c:pt>
                      <c:pt idx="306">
                        <c:v>1448282.4619822181</c:v>
                      </c:pt>
                      <c:pt idx="307">
                        <c:v>1448282.4619822181</c:v>
                      </c:pt>
                      <c:pt idx="308">
                        <c:v>1448282.4619822181</c:v>
                      </c:pt>
                      <c:pt idx="309">
                        <c:v>1448282.4619822181</c:v>
                      </c:pt>
                      <c:pt idx="310">
                        <c:v>1448282.4619822181</c:v>
                      </c:pt>
                      <c:pt idx="311">
                        <c:v>1448282.4619822181</c:v>
                      </c:pt>
                      <c:pt idx="312">
                        <c:v>1448282.4619822181</c:v>
                      </c:pt>
                      <c:pt idx="313">
                        <c:v>1448282.4619822181</c:v>
                      </c:pt>
                      <c:pt idx="314">
                        <c:v>1448282.4619822181</c:v>
                      </c:pt>
                      <c:pt idx="315">
                        <c:v>1448282.4619822181</c:v>
                      </c:pt>
                      <c:pt idx="316">
                        <c:v>1448282.4619822181</c:v>
                      </c:pt>
                      <c:pt idx="317">
                        <c:v>1448282.4619822181</c:v>
                      </c:pt>
                      <c:pt idx="318">
                        <c:v>1448282.4619822181</c:v>
                      </c:pt>
                      <c:pt idx="319">
                        <c:v>1448282.4619822181</c:v>
                      </c:pt>
                      <c:pt idx="320">
                        <c:v>1448282.4619822181</c:v>
                      </c:pt>
                      <c:pt idx="321">
                        <c:v>1448282.4619822181</c:v>
                      </c:pt>
                      <c:pt idx="322">
                        <c:v>1448282.4619822181</c:v>
                      </c:pt>
                      <c:pt idx="323">
                        <c:v>1448282.4619822181</c:v>
                      </c:pt>
                      <c:pt idx="324">
                        <c:v>1448282.4619822181</c:v>
                      </c:pt>
                      <c:pt idx="325">
                        <c:v>1448282.4619822181</c:v>
                      </c:pt>
                      <c:pt idx="326">
                        <c:v>1448282.4619822181</c:v>
                      </c:pt>
                      <c:pt idx="327">
                        <c:v>1448282.4619822181</c:v>
                      </c:pt>
                      <c:pt idx="328">
                        <c:v>1448282.4619822181</c:v>
                      </c:pt>
                      <c:pt idx="329">
                        <c:v>1448282.4619822181</c:v>
                      </c:pt>
                      <c:pt idx="330">
                        <c:v>1448282.4619822181</c:v>
                      </c:pt>
                      <c:pt idx="331">
                        <c:v>1448282.4619822181</c:v>
                      </c:pt>
                      <c:pt idx="332">
                        <c:v>1448282.4619822181</c:v>
                      </c:pt>
                      <c:pt idx="333">
                        <c:v>1448282.4619822181</c:v>
                      </c:pt>
                      <c:pt idx="334">
                        <c:v>1448282.4619822181</c:v>
                      </c:pt>
                      <c:pt idx="335">
                        <c:v>1448282.4619822181</c:v>
                      </c:pt>
                      <c:pt idx="336">
                        <c:v>1448282.4619822181</c:v>
                      </c:pt>
                      <c:pt idx="337">
                        <c:v>1448282.4619822181</c:v>
                      </c:pt>
                      <c:pt idx="338">
                        <c:v>1306219.2130249273</c:v>
                      </c:pt>
                      <c:pt idx="339">
                        <c:v>1306219.2130249273</c:v>
                      </c:pt>
                      <c:pt idx="340">
                        <c:v>1306219.2130249273</c:v>
                      </c:pt>
                      <c:pt idx="341">
                        <c:v>1306219.2130249273</c:v>
                      </c:pt>
                      <c:pt idx="342">
                        <c:v>1306219.2130249273</c:v>
                      </c:pt>
                      <c:pt idx="343">
                        <c:v>1306219.2130249273</c:v>
                      </c:pt>
                      <c:pt idx="344">
                        <c:v>1306219.2130249273</c:v>
                      </c:pt>
                      <c:pt idx="345">
                        <c:v>1306219.2130249273</c:v>
                      </c:pt>
                      <c:pt idx="346">
                        <c:v>1306219.2130249273</c:v>
                      </c:pt>
                      <c:pt idx="347">
                        <c:v>1306219.2130249273</c:v>
                      </c:pt>
                      <c:pt idx="348">
                        <c:v>1306219.2130249273</c:v>
                      </c:pt>
                      <c:pt idx="349">
                        <c:v>1306219.2130249273</c:v>
                      </c:pt>
                      <c:pt idx="350">
                        <c:v>1306219.2130249273</c:v>
                      </c:pt>
                      <c:pt idx="351">
                        <c:v>1306219.2130249273</c:v>
                      </c:pt>
                      <c:pt idx="352">
                        <c:v>1306219.2130249273</c:v>
                      </c:pt>
                      <c:pt idx="353">
                        <c:v>1306219.2130249273</c:v>
                      </c:pt>
                      <c:pt idx="354">
                        <c:v>1306219.2130249273</c:v>
                      </c:pt>
                      <c:pt idx="355">
                        <c:v>1306219.2130249273</c:v>
                      </c:pt>
                      <c:pt idx="356">
                        <c:v>1306219.2130249273</c:v>
                      </c:pt>
                      <c:pt idx="357">
                        <c:v>1306219.2130249273</c:v>
                      </c:pt>
                      <c:pt idx="358">
                        <c:v>1306219.2130249273</c:v>
                      </c:pt>
                      <c:pt idx="359">
                        <c:v>1306219.2130249273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A36-4BAC-BE51-C5D6A9EF8B2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A36-4BAC-BE51-C5D6A9EF8B20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-12.472722569975362</c:v>
                      </c:pt>
                      <c:pt idx="24">
                        <c:v>-12.472722569975362</c:v>
                      </c:pt>
                      <c:pt idx="25">
                        <c:v>-12.472722569975362</c:v>
                      </c:pt>
                      <c:pt idx="26">
                        <c:v>-12.472722569975362</c:v>
                      </c:pt>
                      <c:pt idx="27">
                        <c:v>-12.472722569975362</c:v>
                      </c:pt>
                      <c:pt idx="28">
                        <c:v>-12.472722569975362</c:v>
                      </c:pt>
                      <c:pt idx="29">
                        <c:v>-12.472722569975362</c:v>
                      </c:pt>
                      <c:pt idx="30">
                        <c:v>-12.472722569975362</c:v>
                      </c:pt>
                      <c:pt idx="31">
                        <c:v>-12.472722569975362</c:v>
                      </c:pt>
                      <c:pt idx="32">
                        <c:v>-12.472722569975362</c:v>
                      </c:pt>
                      <c:pt idx="33">
                        <c:v>-12.472722569975362</c:v>
                      </c:pt>
                      <c:pt idx="34">
                        <c:v>-12.472722569975362</c:v>
                      </c:pt>
                      <c:pt idx="35">
                        <c:v>-12.472722569975362</c:v>
                      </c:pt>
                      <c:pt idx="36">
                        <c:v>-12.472722569975362</c:v>
                      </c:pt>
                      <c:pt idx="37">
                        <c:v>-12.472722569975362</c:v>
                      </c:pt>
                      <c:pt idx="38">
                        <c:v>-12.472722569975362</c:v>
                      </c:pt>
                      <c:pt idx="39">
                        <c:v>-12.472722569975362</c:v>
                      </c:pt>
                      <c:pt idx="40">
                        <c:v>-12.472722569975362</c:v>
                      </c:pt>
                      <c:pt idx="41">
                        <c:v>-12.472722569975362</c:v>
                      </c:pt>
                      <c:pt idx="42">
                        <c:v>-12.472722569975362</c:v>
                      </c:pt>
                      <c:pt idx="43">
                        <c:v>-12.472722569975362</c:v>
                      </c:pt>
                      <c:pt idx="44">
                        <c:v>-12.472722569975362</c:v>
                      </c:pt>
                      <c:pt idx="45">
                        <c:v>-12.472722569975362</c:v>
                      </c:pt>
                      <c:pt idx="46">
                        <c:v>-12.472722569975362</c:v>
                      </c:pt>
                      <c:pt idx="47">
                        <c:v>-12.472722569975362</c:v>
                      </c:pt>
                      <c:pt idx="48">
                        <c:v>-12.472722569975362</c:v>
                      </c:pt>
                      <c:pt idx="49">
                        <c:v>-12.472722569975362</c:v>
                      </c:pt>
                      <c:pt idx="50">
                        <c:v>-12.472722569975362</c:v>
                      </c:pt>
                      <c:pt idx="51">
                        <c:v>-12.472722569975362</c:v>
                      </c:pt>
                      <c:pt idx="52">
                        <c:v>-12.472722569975362</c:v>
                      </c:pt>
                      <c:pt idx="53">
                        <c:v>-12.472722569975362</c:v>
                      </c:pt>
                      <c:pt idx="54">
                        <c:v>-12.472722569975362</c:v>
                      </c:pt>
                      <c:pt idx="55">
                        <c:v>-12.472722569975362</c:v>
                      </c:pt>
                      <c:pt idx="56">
                        <c:v>-12.472722569975362</c:v>
                      </c:pt>
                      <c:pt idx="57">
                        <c:v>-12.472722569975362</c:v>
                      </c:pt>
                      <c:pt idx="58">
                        <c:v>-12.472722569975362</c:v>
                      </c:pt>
                      <c:pt idx="59">
                        <c:v>-12.472722569975362</c:v>
                      </c:pt>
                      <c:pt idx="60">
                        <c:v>-12.472722569975362</c:v>
                      </c:pt>
                      <c:pt idx="61">
                        <c:v>-12.472722569975362</c:v>
                      </c:pt>
                      <c:pt idx="62">
                        <c:v>-12.472722569975362</c:v>
                      </c:pt>
                      <c:pt idx="63">
                        <c:v>-12.472722569975362</c:v>
                      </c:pt>
                      <c:pt idx="64">
                        <c:v>-12.472722569975362</c:v>
                      </c:pt>
                      <c:pt idx="65">
                        <c:v>-12.472722569975362</c:v>
                      </c:pt>
                      <c:pt idx="66">
                        <c:v>-12.472722569975362</c:v>
                      </c:pt>
                      <c:pt idx="67">
                        <c:v>-12.472722569975362</c:v>
                      </c:pt>
                      <c:pt idx="68">
                        <c:v>-21.876317795264416</c:v>
                      </c:pt>
                      <c:pt idx="69">
                        <c:v>-21.876317795264416</c:v>
                      </c:pt>
                      <c:pt idx="70">
                        <c:v>-21.876317795264416</c:v>
                      </c:pt>
                      <c:pt idx="71">
                        <c:v>-21.876317795264416</c:v>
                      </c:pt>
                      <c:pt idx="72">
                        <c:v>-21.876317795264416</c:v>
                      </c:pt>
                      <c:pt idx="73">
                        <c:v>-21.876317795264416</c:v>
                      </c:pt>
                      <c:pt idx="74">
                        <c:v>-21.876317795264416</c:v>
                      </c:pt>
                      <c:pt idx="75">
                        <c:v>-21.876317795264416</c:v>
                      </c:pt>
                      <c:pt idx="76">
                        <c:v>-21.876317795264416</c:v>
                      </c:pt>
                      <c:pt idx="77">
                        <c:v>-21.876317795264416</c:v>
                      </c:pt>
                      <c:pt idx="78">
                        <c:v>-21.876317795264416</c:v>
                      </c:pt>
                      <c:pt idx="79">
                        <c:v>-21.876317795264416</c:v>
                      </c:pt>
                      <c:pt idx="80">
                        <c:v>-21.876317795264416</c:v>
                      </c:pt>
                      <c:pt idx="81">
                        <c:v>-21.876317795264416</c:v>
                      </c:pt>
                      <c:pt idx="82">
                        <c:v>-21.876317795264416</c:v>
                      </c:pt>
                      <c:pt idx="83">
                        <c:v>-21.876317795264416</c:v>
                      </c:pt>
                      <c:pt idx="84">
                        <c:v>-21.876317795264416</c:v>
                      </c:pt>
                      <c:pt idx="85">
                        <c:v>-21.876317795264416</c:v>
                      </c:pt>
                      <c:pt idx="86">
                        <c:v>-21.876317795264416</c:v>
                      </c:pt>
                      <c:pt idx="87">
                        <c:v>-21.876317795264416</c:v>
                      </c:pt>
                      <c:pt idx="88">
                        <c:v>-21.876317795264416</c:v>
                      </c:pt>
                      <c:pt idx="89">
                        <c:v>-21.876317795264416</c:v>
                      </c:pt>
                      <c:pt idx="90">
                        <c:v>-21.876317795264416</c:v>
                      </c:pt>
                      <c:pt idx="91">
                        <c:v>-21.876317795264416</c:v>
                      </c:pt>
                      <c:pt idx="92">
                        <c:v>-21.876317795264416</c:v>
                      </c:pt>
                      <c:pt idx="93">
                        <c:v>-21.876317795264416</c:v>
                      </c:pt>
                      <c:pt idx="94">
                        <c:v>-21.876317795264416</c:v>
                      </c:pt>
                      <c:pt idx="95">
                        <c:v>-21.876317795264416</c:v>
                      </c:pt>
                      <c:pt idx="96">
                        <c:v>-21.876317795264416</c:v>
                      </c:pt>
                      <c:pt idx="97">
                        <c:v>-21.876317795264416</c:v>
                      </c:pt>
                      <c:pt idx="98">
                        <c:v>-21.876317795264416</c:v>
                      </c:pt>
                      <c:pt idx="99">
                        <c:v>-21.876317795264416</c:v>
                      </c:pt>
                      <c:pt idx="100">
                        <c:v>-21.876317795264416</c:v>
                      </c:pt>
                      <c:pt idx="101">
                        <c:v>-21.876317795264416</c:v>
                      </c:pt>
                      <c:pt idx="102">
                        <c:v>-21.876317795264416</c:v>
                      </c:pt>
                      <c:pt idx="103">
                        <c:v>-21.876317795264416</c:v>
                      </c:pt>
                      <c:pt idx="104">
                        <c:v>-21.876317795264416</c:v>
                      </c:pt>
                      <c:pt idx="105">
                        <c:v>-21.876317795264416</c:v>
                      </c:pt>
                      <c:pt idx="106">
                        <c:v>-21.876317795264416</c:v>
                      </c:pt>
                      <c:pt idx="107">
                        <c:v>-21.876317795264416</c:v>
                      </c:pt>
                      <c:pt idx="108">
                        <c:v>-21.876317795264416</c:v>
                      </c:pt>
                      <c:pt idx="109">
                        <c:v>-21.876317795264416</c:v>
                      </c:pt>
                      <c:pt idx="110">
                        <c:v>-21.876317795264416</c:v>
                      </c:pt>
                      <c:pt idx="111">
                        <c:v>-21.876317795264416</c:v>
                      </c:pt>
                      <c:pt idx="112">
                        <c:v>-21.876317795264416</c:v>
                      </c:pt>
                      <c:pt idx="113">
                        <c:v>-12.658239784884699</c:v>
                      </c:pt>
                      <c:pt idx="114">
                        <c:v>-12.658239784884699</c:v>
                      </c:pt>
                      <c:pt idx="115">
                        <c:v>-12.658239784884699</c:v>
                      </c:pt>
                      <c:pt idx="116">
                        <c:v>-12.658239784884699</c:v>
                      </c:pt>
                      <c:pt idx="117">
                        <c:v>-12.658239784884699</c:v>
                      </c:pt>
                      <c:pt idx="118">
                        <c:v>-12.658239784884699</c:v>
                      </c:pt>
                      <c:pt idx="119">
                        <c:v>-12.658239784884699</c:v>
                      </c:pt>
                      <c:pt idx="120">
                        <c:v>-12.658239784884699</c:v>
                      </c:pt>
                      <c:pt idx="121">
                        <c:v>-12.658239784884699</c:v>
                      </c:pt>
                      <c:pt idx="122">
                        <c:v>-12.658239784884699</c:v>
                      </c:pt>
                      <c:pt idx="123">
                        <c:v>-12.658239784884699</c:v>
                      </c:pt>
                      <c:pt idx="124">
                        <c:v>-12.658239784884699</c:v>
                      </c:pt>
                      <c:pt idx="125">
                        <c:v>-12.658239784884699</c:v>
                      </c:pt>
                      <c:pt idx="126">
                        <c:v>-12.658239784884699</c:v>
                      </c:pt>
                      <c:pt idx="127">
                        <c:v>-12.658239784884699</c:v>
                      </c:pt>
                      <c:pt idx="128">
                        <c:v>-12.658239784884699</c:v>
                      </c:pt>
                      <c:pt idx="129">
                        <c:v>-12.658239784884699</c:v>
                      </c:pt>
                      <c:pt idx="130">
                        <c:v>-12.658239784884699</c:v>
                      </c:pt>
                      <c:pt idx="131">
                        <c:v>-12.658239784884699</c:v>
                      </c:pt>
                      <c:pt idx="132">
                        <c:v>-12.658239784884699</c:v>
                      </c:pt>
                      <c:pt idx="133">
                        <c:v>-12.658239784884699</c:v>
                      </c:pt>
                      <c:pt idx="134">
                        <c:v>-12.658239784884699</c:v>
                      </c:pt>
                      <c:pt idx="135">
                        <c:v>-12.658239784884699</c:v>
                      </c:pt>
                      <c:pt idx="136">
                        <c:v>-12.658239784884699</c:v>
                      </c:pt>
                      <c:pt idx="137">
                        <c:v>-12.658239784884699</c:v>
                      </c:pt>
                      <c:pt idx="138">
                        <c:v>-12.658239784884699</c:v>
                      </c:pt>
                      <c:pt idx="139">
                        <c:v>-12.658239784884699</c:v>
                      </c:pt>
                      <c:pt idx="140">
                        <c:v>-12.658239784884699</c:v>
                      </c:pt>
                      <c:pt idx="141">
                        <c:v>-12.658239784884699</c:v>
                      </c:pt>
                      <c:pt idx="142">
                        <c:v>-12.658239784884699</c:v>
                      </c:pt>
                      <c:pt idx="143">
                        <c:v>-12.658239784884699</c:v>
                      </c:pt>
                      <c:pt idx="144">
                        <c:v>-12.658239784884699</c:v>
                      </c:pt>
                      <c:pt idx="145">
                        <c:v>-12.658239784884699</c:v>
                      </c:pt>
                      <c:pt idx="146">
                        <c:v>-12.658239784884699</c:v>
                      </c:pt>
                      <c:pt idx="147">
                        <c:v>-12.658239784884699</c:v>
                      </c:pt>
                      <c:pt idx="148">
                        <c:v>-12.658239784884699</c:v>
                      </c:pt>
                      <c:pt idx="149">
                        <c:v>-12.658239784884699</c:v>
                      </c:pt>
                      <c:pt idx="150">
                        <c:v>-12.658239784884699</c:v>
                      </c:pt>
                      <c:pt idx="151">
                        <c:v>-12.658239784884699</c:v>
                      </c:pt>
                      <c:pt idx="152">
                        <c:v>-12.658239784884699</c:v>
                      </c:pt>
                      <c:pt idx="153">
                        <c:v>-12.658239784884699</c:v>
                      </c:pt>
                      <c:pt idx="154">
                        <c:v>-12.658239784884699</c:v>
                      </c:pt>
                      <c:pt idx="155">
                        <c:v>-12.658239784884699</c:v>
                      </c:pt>
                      <c:pt idx="156">
                        <c:v>-12.658239784884699</c:v>
                      </c:pt>
                      <c:pt idx="157">
                        <c:v>-12.658239784884699</c:v>
                      </c:pt>
                      <c:pt idx="158">
                        <c:v>0.49514193130634382</c:v>
                      </c:pt>
                      <c:pt idx="159">
                        <c:v>0.49514193130634382</c:v>
                      </c:pt>
                      <c:pt idx="160">
                        <c:v>0.49514193130634382</c:v>
                      </c:pt>
                      <c:pt idx="161">
                        <c:v>0.49514193130634382</c:v>
                      </c:pt>
                      <c:pt idx="162">
                        <c:v>0.49514193130634382</c:v>
                      </c:pt>
                      <c:pt idx="163">
                        <c:v>0.49514193130634382</c:v>
                      </c:pt>
                      <c:pt idx="164">
                        <c:v>0.49514193130634382</c:v>
                      </c:pt>
                      <c:pt idx="165">
                        <c:v>0.49514193130634382</c:v>
                      </c:pt>
                      <c:pt idx="166">
                        <c:v>0.49514193130634382</c:v>
                      </c:pt>
                      <c:pt idx="167">
                        <c:v>0.49514193130634382</c:v>
                      </c:pt>
                      <c:pt idx="168">
                        <c:v>0.49514193130634382</c:v>
                      </c:pt>
                      <c:pt idx="169">
                        <c:v>0.49514193130634382</c:v>
                      </c:pt>
                      <c:pt idx="170">
                        <c:v>0.49514193130634382</c:v>
                      </c:pt>
                      <c:pt idx="171">
                        <c:v>0.49514193130634382</c:v>
                      </c:pt>
                      <c:pt idx="172">
                        <c:v>0.49514193130634382</c:v>
                      </c:pt>
                      <c:pt idx="173">
                        <c:v>0.49514193130634382</c:v>
                      </c:pt>
                      <c:pt idx="174">
                        <c:v>0.49514193130634382</c:v>
                      </c:pt>
                      <c:pt idx="175">
                        <c:v>0.49514193130634382</c:v>
                      </c:pt>
                      <c:pt idx="176">
                        <c:v>0.49514193130634382</c:v>
                      </c:pt>
                      <c:pt idx="177">
                        <c:v>0.49514193130634382</c:v>
                      </c:pt>
                      <c:pt idx="178">
                        <c:v>0.49514193130634382</c:v>
                      </c:pt>
                      <c:pt idx="179">
                        <c:v>0.49514193130634382</c:v>
                      </c:pt>
                      <c:pt idx="180">
                        <c:v>0.49514193130634382</c:v>
                      </c:pt>
                      <c:pt idx="181">
                        <c:v>0.49514193130634382</c:v>
                      </c:pt>
                      <c:pt idx="182">
                        <c:v>0.49514193130634382</c:v>
                      </c:pt>
                      <c:pt idx="183">
                        <c:v>0.49514193130634382</c:v>
                      </c:pt>
                      <c:pt idx="184">
                        <c:v>0.49514193130634382</c:v>
                      </c:pt>
                      <c:pt idx="185">
                        <c:v>0.49514193130634382</c:v>
                      </c:pt>
                      <c:pt idx="186">
                        <c:v>0.49514193130634382</c:v>
                      </c:pt>
                      <c:pt idx="187">
                        <c:v>0.49514193130634382</c:v>
                      </c:pt>
                      <c:pt idx="188">
                        <c:v>0.49514193130634382</c:v>
                      </c:pt>
                      <c:pt idx="189">
                        <c:v>0.49514193130634382</c:v>
                      </c:pt>
                      <c:pt idx="190">
                        <c:v>0.49514193130634382</c:v>
                      </c:pt>
                      <c:pt idx="191">
                        <c:v>0.49514193130634382</c:v>
                      </c:pt>
                      <c:pt idx="192">
                        <c:v>0.49514193130634382</c:v>
                      </c:pt>
                      <c:pt idx="193">
                        <c:v>0.49514193130634382</c:v>
                      </c:pt>
                      <c:pt idx="194">
                        <c:v>0.49514193130634382</c:v>
                      </c:pt>
                      <c:pt idx="195">
                        <c:v>0.49514193130634382</c:v>
                      </c:pt>
                      <c:pt idx="196">
                        <c:v>0.49514193130634382</c:v>
                      </c:pt>
                      <c:pt idx="197">
                        <c:v>0.49514193130634382</c:v>
                      </c:pt>
                      <c:pt idx="198">
                        <c:v>0.49514193130634382</c:v>
                      </c:pt>
                      <c:pt idx="199">
                        <c:v>0.49514193130634382</c:v>
                      </c:pt>
                      <c:pt idx="200">
                        <c:v>0.49514193130634382</c:v>
                      </c:pt>
                      <c:pt idx="201">
                        <c:v>0.49514193130634382</c:v>
                      </c:pt>
                      <c:pt idx="202">
                        <c:v>0.49514193130634382</c:v>
                      </c:pt>
                      <c:pt idx="203">
                        <c:v>-11.146122179135366</c:v>
                      </c:pt>
                      <c:pt idx="204">
                        <c:v>-11.146122179135366</c:v>
                      </c:pt>
                      <c:pt idx="205">
                        <c:v>-11.146122179135366</c:v>
                      </c:pt>
                      <c:pt idx="206">
                        <c:v>-11.146122179135366</c:v>
                      </c:pt>
                      <c:pt idx="207">
                        <c:v>-11.146122179135366</c:v>
                      </c:pt>
                      <c:pt idx="208">
                        <c:v>-11.146122179135366</c:v>
                      </c:pt>
                      <c:pt idx="209">
                        <c:v>-11.146122179135366</c:v>
                      </c:pt>
                      <c:pt idx="210">
                        <c:v>-11.146122179135366</c:v>
                      </c:pt>
                      <c:pt idx="211">
                        <c:v>-11.146122179135366</c:v>
                      </c:pt>
                      <c:pt idx="212">
                        <c:v>-11.146122179135366</c:v>
                      </c:pt>
                      <c:pt idx="213">
                        <c:v>-11.146122179135366</c:v>
                      </c:pt>
                      <c:pt idx="214">
                        <c:v>-11.146122179135366</c:v>
                      </c:pt>
                      <c:pt idx="215">
                        <c:v>-11.146122179135366</c:v>
                      </c:pt>
                      <c:pt idx="216">
                        <c:v>-11.146122179135366</c:v>
                      </c:pt>
                      <c:pt idx="217">
                        <c:v>-11.146122179135366</c:v>
                      </c:pt>
                      <c:pt idx="218">
                        <c:v>-11.146122179135366</c:v>
                      </c:pt>
                      <c:pt idx="219">
                        <c:v>-11.146122179135366</c:v>
                      </c:pt>
                      <c:pt idx="220">
                        <c:v>-11.146122179135366</c:v>
                      </c:pt>
                      <c:pt idx="221">
                        <c:v>-11.146122179135366</c:v>
                      </c:pt>
                      <c:pt idx="222">
                        <c:v>-11.146122179135366</c:v>
                      </c:pt>
                      <c:pt idx="223">
                        <c:v>-11.146122179135366</c:v>
                      </c:pt>
                      <c:pt idx="224">
                        <c:v>-11.146122179135366</c:v>
                      </c:pt>
                      <c:pt idx="225">
                        <c:v>-11.146122179135366</c:v>
                      </c:pt>
                      <c:pt idx="226">
                        <c:v>-11.146122179135366</c:v>
                      </c:pt>
                      <c:pt idx="227">
                        <c:v>-11.146122179135366</c:v>
                      </c:pt>
                      <c:pt idx="228">
                        <c:v>-11.146122179135366</c:v>
                      </c:pt>
                      <c:pt idx="229">
                        <c:v>-11.146122179135366</c:v>
                      </c:pt>
                      <c:pt idx="230">
                        <c:v>-11.146122179135366</c:v>
                      </c:pt>
                      <c:pt idx="231">
                        <c:v>-11.146122179135366</c:v>
                      </c:pt>
                      <c:pt idx="232">
                        <c:v>-11.146122179135366</c:v>
                      </c:pt>
                      <c:pt idx="233">
                        <c:v>-11.146122179135366</c:v>
                      </c:pt>
                      <c:pt idx="234">
                        <c:v>-11.146122179135366</c:v>
                      </c:pt>
                      <c:pt idx="235">
                        <c:v>-11.146122179135366</c:v>
                      </c:pt>
                      <c:pt idx="236">
                        <c:v>-11.146122179135366</c:v>
                      </c:pt>
                      <c:pt idx="237">
                        <c:v>-11.146122179135366</c:v>
                      </c:pt>
                      <c:pt idx="238">
                        <c:v>-11.146122179135366</c:v>
                      </c:pt>
                      <c:pt idx="239">
                        <c:v>-11.146122179135366</c:v>
                      </c:pt>
                      <c:pt idx="240">
                        <c:v>-11.146122179135366</c:v>
                      </c:pt>
                      <c:pt idx="241">
                        <c:v>-11.146122179135366</c:v>
                      </c:pt>
                      <c:pt idx="242">
                        <c:v>-11.146122179135366</c:v>
                      </c:pt>
                      <c:pt idx="243">
                        <c:v>-11.146122179135366</c:v>
                      </c:pt>
                      <c:pt idx="244">
                        <c:v>-11.146122179135366</c:v>
                      </c:pt>
                      <c:pt idx="245">
                        <c:v>-11.146122179135366</c:v>
                      </c:pt>
                      <c:pt idx="246">
                        <c:v>-11.146122179135366</c:v>
                      </c:pt>
                      <c:pt idx="247">
                        <c:v>-11.146122179135366</c:v>
                      </c:pt>
                      <c:pt idx="248">
                        <c:v>-21.776814055735507</c:v>
                      </c:pt>
                      <c:pt idx="249">
                        <c:v>-21.776814055735507</c:v>
                      </c:pt>
                      <c:pt idx="250">
                        <c:v>-21.776814055735507</c:v>
                      </c:pt>
                      <c:pt idx="251">
                        <c:v>-21.776814055735507</c:v>
                      </c:pt>
                      <c:pt idx="252">
                        <c:v>-21.776814055735507</c:v>
                      </c:pt>
                      <c:pt idx="253">
                        <c:v>-21.776814055735507</c:v>
                      </c:pt>
                      <c:pt idx="254">
                        <c:v>-21.776814055735507</c:v>
                      </c:pt>
                      <c:pt idx="255">
                        <c:v>-21.776814055735507</c:v>
                      </c:pt>
                      <c:pt idx="256">
                        <c:v>-21.776814055735507</c:v>
                      </c:pt>
                      <c:pt idx="257">
                        <c:v>-21.776814055735507</c:v>
                      </c:pt>
                      <c:pt idx="258">
                        <c:v>-21.776814055735507</c:v>
                      </c:pt>
                      <c:pt idx="259">
                        <c:v>-21.776814055735507</c:v>
                      </c:pt>
                      <c:pt idx="260">
                        <c:v>-21.776814055735507</c:v>
                      </c:pt>
                      <c:pt idx="261">
                        <c:v>-21.776814055735507</c:v>
                      </c:pt>
                      <c:pt idx="262">
                        <c:v>-21.776814055735507</c:v>
                      </c:pt>
                      <c:pt idx="263">
                        <c:v>-21.776814055735507</c:v>
                      </c:pt>
                      <c:pt idx="264">
                        <c:v>-21.776814055735507</c:v>
                      </c:pt>
                      <c:pt idx="265">
                        <c:v>-21.776814055735507</c:v>
                      </c:pt>
                      <c:pt idx="266">
                        <c:v>-21.776814055735507</c:v>
                      </c:pt>
                      <c:pt idx="267">
                        <c:v>-21.776814055735507</c:v>
                      </c:pt>
                      <c:pt idx="268">
                        <c:v>-21.776814055735507</c:v>
                      </c:pt>
                      <c:pt idx="269">
                        <c:v>-21.776814055735507</c:v>
                      </c:pt>
                      <c:pt idx="270">
                        <c:v>-21.776814055735507</c:v>
                      </c:pt>
                      <c:pt idx="271">
                        <c:v>-21.776814055735507</c:v>
                      </c:pt>
                      <c:pt idx="272">
                        <c:v>-21.776814055735507</c:v>
                      </c:pt>
                      <c:pt idx="273">
                        <c:v>-21.776814055735507</c:v>
                      </c:pt>
                      <c:pt idx="274">
                        <c:v>-21.776814055735507</c:v>
                      </c:pt>
                      <c:pt idx="275">
                        <c:v>-21.776814055735507</c:v>
                      </c:pt>
                      <c:pt idx="276">
                        <c:v>-21.776814055735507</c:v>
                      </c:pt>
                      <c:pt idx="277">
                        <c:v>-21.776814055735507</c:v>
                      </c:pt>
                      <c:pt idx="278">
                        <c:v>-21.776814055735507</c:v>
                      </c:pt>
                      <c:pt idx="279">
                        <c:v>-21.776814055735507</c:v>
                      </c:pt>
                      <c:pt idx="280">
                        <c:v>-21.776814055735507</c:v>
                      </c:pt>
                      <c:pt idx="281">
                        <c:v>-21.776814055735507</c:v>
                      </c:pt>
                      <c:pt idx="282">
                        <c:v>-21.776814055735507</c:v>
                      </c:pt>
                      <c:pt idx="283">
                        <c:v>-21.776814055735507</c:v>
                      </c:pt>
                      <c:pt idx="284">
                        <c:v>-21.776814055735507</c:v>
                      </c:pt>
                      <c:pt idx="285">
                        <c:v>-21.776814055735507</c:v>
                      </c:pt>
                      <c:pt idx="286">
                        <c:v>-21.776814055735507</c:v>
                      </c:pt>
                      <c:pt idx="287">
                        <c:v>-21.776814055735507</c:v>
                      </c:pt>
                      <c:pt idx="288">
                        <c:v>-21.776814055735507</c:v>
                      </c:pt>
                      <c:pt idx="289">
                        <c:v>-21.776814055735507</c:v>
                      </c:pt>
                      <c:pt idx="290">
                        <c:v>-21.776814055735507</c:v>
                      </c:pt>
                      <c:pt idx="291">
                        <c:v>-21.776814055735507</c:v>
                      </c:pt>
                      <c:pt idx="292">
                        <c:v>-21.776814055735507</c:v>
                      </c:pt>
                      <c:pt idx="293">
                        <c:v>-11.050672047829238</c:v>
                      </c:pt>
                      <c:pt idx="294">
                        <c:v>-11.050672047829238</c:v>
                      </c:pt>
                      <c:pt idx="295">
                        <c:v>-11.050672047829238</c:v>
                      </c:pt>
                      <c:pt idx="296">
                        <c:v>-11.050672047829238</c:v>
                      </c:pt>
                      <c:pt idx="297">
                        <c:v>-11.050672047829238</c:v>
                      </c:pt>
                      <c:pt idx="298">
                        <c:v>-11.050672047829238</c:v>
                      </c:pt>
                      <c:pt idx="299">
                        <c:v>-11.050672047829238</c:v>
                      </c:pt>
                      <c:pt idx="300">
                        <c:v>-11.050672047829238</c:v>
                      </c:pt>
                      <c:pt idx="301">
                        <c:v>-11.050672047829238</c:v>
                      </c:pt>
                      <c:pt idx="302">
                        <c:v>-11.050672047829238</c:v>
                      </c:pt>
                      <c:pt idx="303">
                        <c:v>-11.050672047829238</c:v>
                      </c:pt>
                      <c:pt idx="304">
                        <c:v>-11.050672047829238</c:v>
                      </c:pt>
                      <c:pt idx="305">
                        <c:v>-11.050672047829238</c:v>
                      </c:pt>
                      <c:pt idx="306">
                        <c:v>-11.050672047829238</c:v>
                      </c:pt>
                      <c:pt idx="307">
                        <c:v>-11.050672047829238</c:v>
                      </c:pt>
                      <c:pt idx="308">
                        <c:v>-11.050672047829238</c:v>
                      </c:pt>
                      <c:pt idx="309">
                        <c:v>-11.050672047829238</c:v>
                      </c:pt>
                      <c:pt idx="310">
                        <c:v>-11.050672047829238</c:v>
                      </c:pt>
                      <c:pt idx="311">
                        <c:v>-11.050672047829238</c:v>
                      </c:pt>
                      <c:pt idx="312">
                        <c:v>-11.050672047829238</c:v>
                      </c:pt>
                      <c:pt idx="313">
                        <c:v>-11.050672047829238</c:v>
                      </c:pt>
                      <c:pt idx="314">
                        <c:v>-11.050672047829238</c:v>
                      </c:pt>
                      <c:pt idx="315">
                        <c:v>-11.050672047829238</c:v>
                      </c:pt>
                      <c:pt idx="316">
                        <c:v>-11.050672047829238</c:v>
                      </c:pt>
                      <c:pt idx="317">
                        <c:v>-11.050672047829238</c:v>
                      </c:pt>
                      <c:pt idx="318">
                        <c:v>-11.050672047829238</c:v>
                      </c:pt>
                      <c:pt idx="319">
                        <c:v>-11.050672047829238</c:v>
                      </c:pt>
                      <c:pt idx="320">
                        <c:v>-11.050672047829238</c:v>
                      </c:pt>
                      <c:pt idx="321">
                        <c:v>-11.050672047829238</c:v>
                      </c:pt>
                      <c:pt idx="322">
                        <c:v>-11.050672047829238</c:v>
                      </c:pt>
                      <c:pt idx="323">
                        <c:v>-11.050672047829238</c:v>
                      </c:pt>
                      <c:pt idx="324">
                        <c:v>-11.050672047829238</c:v>
                      </c:pt>
                      <c:pt idx="325">
                        <c:v>-11.050672047829238</c:v>
                      </c:pt>
                      <c:pt idx="326">
                        <c:v>-11.050672047829238</c:v>
                      </c:pt>
                      <c:pt idx="327">
                        <c:v>-11.050672047829238</c:v>
                      </c:pt>
                      <c:pt idx="328">
                        <c:v>-11.050672047829238</c:v>
                      </c:pt>
                      <c:pt idx="329">
                        <c:v>-11.050672047829238</c:v>
                      </c:pt>
                      <c:pt idx="330">
                        <c:v>-11.050672047829238</c:v>
                      </c:pt>
                      <c:pt idx="331">
                        <c:v>-11.050672047829238</c:v>
                      </c:pt>
                      <c:pt idx="332">
                        <c:v>-11.050672047829238</c:v>
                      </c:pt>
                      <c:pt idx="333">
                        <c:v>-11.050672047829238</c:v>
                      </c:pt>
                      <c:pt idx="334">
                        <c:v>-11.050672047829238</c:v>
                      </c:pt>
                      <c:pt idx="335">
                        <c:v>-11.050672047829238</c:v>
                      </c:pt>
                      <c:pt idx="336">
                        <c:v>-11.050672047829238</c:v>
                      </c:pt>
                      <c:pt idx="337">
                        <c:v>-11.050672047829238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DA36-4BAC-BE51-C5D6A9EF8B20}"/>
                  </c:ext>
                </c:extLst>
              </c15:ser>
            </c15:filteredLineSeries>
          </c:ext>
        </c:extLst>
      </c:lineChart>
      <c:catAx>
        <c:axId val="543266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4984"/>
        <c:crosses val="autoZero"/>
        <c:auto val="1"/>
        <c:lblAlgn val="ctr"/>
        <c:lblOffset val="100"/>
        <c:noMultiLvlLbl val="0"/>
      </c:catAx>
      <c:valAx>
        <c:axId val="54326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235169567.74268693</c:v>
                </c:pt>
                <c:pt idx="1">
                  <c:v>235170672.66596216</c:v>
                </c:pt>
                <c:pt idx="2">
                  <c:v>235169567.74268693</c:v>
                </c:pt>
                <c:pt idx="3">
                  <c:v>235170672.66596216</c:v>
                </c:pt>
                <c:pt idx="4">
                  <c:v>235704909.97563601</c:v>
                </c:pt>
                <c:pt idx="5">
                  <c:v>235706014.8989113</c:v>
                </c:pt>
                <c:pt idx="6">
                  <c:v>235169567.74268693</c:v>
                </c:pt>
                <c:pt idx="7">
                  <c:v>235170672.66596216</c:v>
                </c:pt>
                <c:pt idx="8">
                  <c:v>235704909.97563601</c:v>
                </c:pt>
                <c:pt idx="9">
                  <c:v>235706014.8989113</c:v>
                </c:pt>
                <c:pt idx="10">
                  <c:v>235704909.97563601</c:v>
                </c:pt>
                <c:pt idx="11">
                  <c:v>235706014.8989113</c:v>
                </c:pt>
                <c:pt idx="12">
                  <c:v>238366620.37485951</c:v>
                </c:pt>
                <c:pt idx="13">
                  <c:v>238367725.29813471</c:v>
                </c:pt>
                <c:pt idx="14">
                  <c:v>238366620.37485951</c:v>
                </c:pt>
                <c:pt idx="15">
                  <c:v>238367725.29813471</c:v>
                </c:pt>
                <c:pt idx="16">
                  <c:v>238901962.60780856</c:v>
                </c:pt>
                <c:pt idx="17">
                  <c:v>238903067.53108379</c:v>
                </c:pt>
                <c:pt idx="18">
                  <c:v>238366620.37485951</c:v>
                </c:pt>
                <c:pt idx="19">
                  <c:v>238367725.29813471</c:v>
                </c:pt>
                <c:pt idx="20">
                  <c:v>238901962.60780856</c:v>
                </c:pt>
                <c:pt idx="21">
                  <c:v>238903067.53108379</c:v>
                </c:pt>
                <c:pt idx="22">
                  <c:v>238901962.60780856</c:v>
                </c:pt>
                <c:pt idx="23">
                  <c:v>238903067.53108379</c:v>
                </c:pt>
                <c:pt idx="24">
                  <c:v>242611227.97898087</c:v>
                </c:pt>
                <c:pt idx="25">
                  <c:v>242612332.90225607</c:v>
                </c:pt>
                <c:pt idx="26">
                  <c:v>242611227.97898087</c:v>
                </c:pt>
                <c:pt idx="27">
                  <c:v>242612332.90225607</c:v>
                </c:pt>
                <c:pt idx="28">
                  <c:v>242972131.25133184</c:v>
                </c:pt>
                <c:pt idx="29">
                  <c:v>242973236.1746071</c:v>
                </c:pt>
                <c:pt idx="30">
                  <c:v>242972131.25133184</c:v>
                </c:pt>
                <c:pt idx="31">
                  <c:v>242973236.1746071</c:v>
                </c:pt>
                <c:pt idx="32">
                  <c:v>243146570.21192995</c:v>
                </c:pt>
                <c:pt idx="33">
                  <c:v>243147675.13520518</c:v>
                </c:pt>
                <c:pt idx="34">
                  <c:v>242611227.97898087</c:v>
                </c:pt>
                <c:pt idx="35">
                  <c:v>242612332.90225607</c:v>
                </c:pt>
                <c:pt idx="36">
                  <c:v>243146570.21192995</c:v>
                </c:pt>
                <c:pt idx="37">
                  <c:v>243147675.13520518</c:v>
                </c:pt>
                <c:pt idx="38">
                  <c:v>242972131.25133184</c:v>
                </c:pt>
                <c:pt idx="39">
                  <c:v>242973236.1746071</c:v>
                </c:pt>
                <c:pt idx="40">
                  <c:v>243146570.21192995</c:v>
                </c:pt>
                <c:pt idx="41">
                  <c:v>243147675.13520518</c:v>
                </c:pt>
                <c:pt idx="42">
                  <c:v>243507473.48428088</c:v>
                </c:pt>
                <c:pt idx="43">
                  <c:v>243508578.40755606</c:v>
                </c:pt>
                <c:pt idx="44">
                  <c:v>243507473.48428088</c:v>
                </c:pt>
                <c:pt idx="45">
                  <c:v>243508578.40755606</c:v>
                </c:pt>
                <c:pt idx="46">
                  <c:v>243507473.48428088</c:v>
                </c:pt>
                <c:pt idx="47">
                  <c:v>243508578.40755606</c:v>
                </c:pt>
                <c:pt idx="48">
                  <c:v>244947900.46284476</c:v>
                </c:pt>
                <c:pt idx="49">
                  <c:v>244949005.38611999</c:v>
                </c:pt>
                <c:pt idx="50">
                  <c:v>244947900.46284476</c:v>
                </c:pt>
                <c:pt idx="51">
                  <c:v>244949005.38611999</c:v>
                </c:pt>
                <c:pt idx="52">
                  <c:v>245483242.69579393</c:v>
                </c:pt>
                <c:pt idx="53">
                  <c:v>245484347.6190691</c:v>
                </c:pt>
                <c:pt idx="54">
                  <c:v>244947900.46284476</c:v>
                </c:pt>
                <c:pt idx="55">
                  <c:v>244949005.38611999</c:v>
                </c:pt>
                <c:pt idx="56">
                  <c:v>245483242.69579393</c:v>
                </c:pt>
                <c:pt idx="57">
                  <c:v>245484347.6190691</c:v>
                </c:pt>
                <c:pt idx="58">
                  <c:v>245483242.69579393</c:v>
                </c:pt>
                <c:pt idx="59">
                  <c:v>245484347.6190691</c:v>
                </c:pt>
                <c:pt idx="60">
                  <c:v>246169183.88350439</c:v>
                </c:pt>
                <c:pt idx="61">
                  <c:v>246170288.80677962</c:v>
                </c:pt>
                <c:pt idx="62">
                  <c:v>246169183.88350439</c:v>
                </c:pt>
                <c:pt idx="63">
                  <c:v>246170288.80677962</c:v>
                </c:pt>
                <c:pt idx="64">
                  <c:v>246704526.11645356</c:v>
                </c:pt>
                <c:pt idx="65">
                  <c:v>246705631.03972864</c:v>
                </c:pt>
                <c:pt idx="66">
                  <c:v>246169183.88350439</c:v>
                </c:pt>
                <c:pt idx="67">
                  <c:v>246170288.80677962</c:v>
                </c:pt>
                <c:pt idx="68">
                  <c:v>246704526.11645356</c:v>
                </c:pt>
                <c:pt idx="69">
                  <c:v>246705631.03972864</c:v>
                </c:pt>
                <c:pt idx="70">
                  <c:v>246704526.11645356</c:v>
                </c:pt>
                <c:pt idx="71">
                  <c:v>246705631.03972864</c:v>
                </c:pt>
                <c:pt idx="72">
                  <c:v>248144953.09501734</c:v>
                </c:pt>
                <c:pt idx="73">
                  <c:v>248146058.01829255</c:v>
                </c:pt>
                <c:pt idx="74">
                  <c:v>248202668.4974477</c:v>
                </c:pt>
                <c:pt idx="75">
                  <c:v>248203773.4207229</c:v>
                </c:pt>
                <c:pt idx="76">
                  <c:v>248144953.09501734</c:v>
                </c:pt>
                <c:pt idx="77">
                  <c:v>248146058.01829255</c:v>
                </c:pt>
                <c:pt idx="78">
                  <c:v>248202668.4974477</c:v>
                </c:pt>
                <c:pt idx="79">
                  <c:v>248203773.4207229</c:v>
                </c:pt>
                <c:pt idx="80">
                  <c:v>248680295.32796642</c:v>
                </c:pt>
                <c:pt idx="81">
                  <c:v>248681400.25124165</c:v>
                </c:pt>
                <c:pt idx="82">
                  <c:v>248144953.09501734</c:v>
                </c:pt>
                <c:pt idx="83">
                  <c:v>248146058.01829255</c:v>
                </c:pt>
                <c:pt idx="84">
                  <c:v>248680295.32796642</c:v>
                </c:pt>
                <c:pt idx="85">
                  <c:v>248681400.25124165</c:v>
                </c:pt>
                <c:pt idx="86">
                  <c:v>248202668.4974477</c:v>
                </c:pt>
                <c:pt idx="87">
                  <c:v>248203773.4207229</c:v>
                </c:pt>
                <c:pt idx="88">
                  <c:v>248738010.73039681</c:v>
                </c:pt>
                <c:pt idx="89">
                  <c:v>248739115.65367195</c:v>
                </c:pt>
                <c:pt idx="90">
                  <c:v>248738010.73039681</c:v>
                </c:pt>
                <c:pt idx="91">
                  <c:v>248739115.65367195</c:v>
                </c:pt>
                <c:pt idx="92">
                  <c:v>248680295.32796642</c:v>
                </c:pt>
                <c:pt idx="93">
                  <c:v>248681400.25124165</c:v>
                </c:pt>
                <c:pt idx="94">
                  <c:v>248738010.73039681</c:v>
                </c:pt>
                <c:pt idx="95">
                  <c:v>248739115.65367195</c:v>
                </c:pt>
                <c:pt idx="96">
                  <c:v>250413791.48762581</c:v>
                </c:pt>
                <c:pt idx="97">
                  <c:v>250414896.41090104</c:v>
                </c:pt>
                <c:pt idx="98">
                  <c:v>250413791.48762581</c:v>
                </c:pt>
                <c:pt idx="99">
                  <c:v>250414896.41090104</c:v>
                </c:pt>
                <c:pt idx="100">
                  <c:v>250413791.48762581</c:v>
                </c:pt>
                <c:pt idx="101">
                  <c:v>250414896.41090104</c:v>
                </c:pt>
                <c:pt idx="102">
                  <c:v>250949133.72057495</c:v>
                </c:pt>
                <c:pt idx="103">
                  <c:v>250950238.64385018</c:v>
                </c:pt>
                <c:pt idx="104">
                  <c:v>250949133.72057495</c:v>
                </c:pt>
                <c:pt idx="105">
                  <c:v>250950238.64385018</c:v>
                </c:pt>
                <c:pt idx="106">
                  <c:v>251161986.05199882</c:v>
                </c:pt>
                <c:pt idx="107">
                  <c:v>251163090.97527409</c:v>
                </c:pt>
                <c:pt idx="108">
                  <c:v>251703352.64112392</c:v>
                </c:pt>
                <c:pt idx="109">
                  <c:v>251704457.56439912</c:v>
                </c:pt>
                <c:pt idx="110">
                  <c:v>251161986.05199882</c:v>
                </c:pt>
                <c:pt idx="111">
                  <c:v>251163090.97527409</c:v>
                </c:pt>
                <c:pt idx="112">
                  <c:v>251703352.64112392</c:v>
                </c:pt>
                <c:pt idx="113">
                  <c:v>251704457.56439912</c:v>
                </c:pt>
                <c:pt idx="114">
                  <c:v>250949133.72057495</c:v>
                </c:pt>
                <c:pt idx="115">
                  <c:v>250950238.64385018</c:v>
                </c:pt>
                <c:pt idx="116">
                  <c:v>251697328.28494799</c:v>
                </c:pt>
                <c:pt idx="117">
                  <c:v>251698433.20822313</c:v>
                </c:pt>
                <c:pt idx="118">
                  <c:v>252238694.87407309</c:v>
                </c:pt>
                <c:pt idx="119">
                  <c:v>252239799.79734829</c:v>
                </c:pt>
                <c:pt idx="120">
                  <c:v>251697328.28494799</c:v>
                </c:pt>
                <c:pt idx="121">
                  <c:v>251698433.20822313</c:v>
                </c:pt>
                <c:pt idx="122">
                  <c:v>251161986.05199882</c:v>
                </c:pt>
                <c:pt idx="123">
                  <c:v>251163090.97527409</c:v>
                </c:pt>
                <c:pt idx="124">
                  <c:v>251703352.64112392</c:v>
                </c:pt>
                <c:pt idx="125">
                  <c:v>251704457.56439912</c:v>
                </c:pt>
                <c:pt idx="126">
                  <c:v>252238694.87407309</c:v>
                </c:pt>
                <c:pt idx="127">
                  <c:v>252239799.79734829</c:v>
                </c:pt>
                <c:pt idx="128">
                  <c:v>251697328.28494799</c:v>
                </c:pt>
                <c:pt idx="129">
                  <c:v>251698433.20822313</c:v>
                </c:pt>
                <c:pt idx="130">
                  <c:v>252389560.69913876</c:v>
                </c:pt>
                <c:pt idx="131">
                  <c:v>252390665.6224139</c:v>
                </c:pt>
                <c:pt idx="132">
                  <c:v>252238694.87407309</c:v>
                </c:pt>
                <c:pt idx="133">
                  <c:v>252239799.79734829</c:v>
                </c:pt>
                <c:pt idx="134">
                  <c:v>252389560.69913876</c:v>
                </c:pt>
                <c:pt idx="135">
                  <c:v>252390665.6224139</c:v>
                </c:pt>
                <c:pt idx="136">
                  <c:v>252924902.93208781</c:v>
                </c:pt>
                <c:pt idx="137">
                  <c:v>252926007.85536301</c:v>
                </c:pt>
                <c:pt idx="138">
                  <c:v>252924902.93208781</c:v>
                </c:pt>
                <c:pt idx="139">
                  <c:v>252926007.85536301</c:v>
                </c:pt>
                <c:pt idx="140">
                  <c:v>252389560.69913876</c:v>
                </c:pt>
                <c:pt idx="141">
                  <c:v>252390665.6224139</c:v>
                </c:pt>
                <c:pt idx="142">
                  <c:v>252924902.93208781</c:v>
                </c:pt>
                <c:pt idx="143">
                  <c:v>252926007.85536301</c:v>
                </c:pt>
                <c:pt idx="144">
                  <c:v>254900405.27329648</c:v>
                </c:pt>
                <c:pt idx="145">
                  <c:v>254901510.19657168</c:v>
                </c:pt>
                <c:pt idx="146">
                  <c:v>254900405.27329648</c:v>
                </c:pt>
                <c:pt idx="147">
                  <c:v>254901510.19657168</c:v>
                </c:pt>
                <c:pt idx="148">
                  <c:v>254900405.27329648</c:v>
                </c:pt>
                <c:pt idx="149">
                  <c:v>254901510.19657168</c:v>
                </c:pt>
                <c:pt idx="150">
                  <c:v>255435747.50624561</c:v>
                </c:pt>
                <c:pt idx="151">
                  <c:v>255436852.42952079</c:v>
                </c:pt>
                <c:pt idx="152">
                  <c:v>255435747.50624561</c:v>
                </c:pt>
                <c:pt idx="153">
                  <c:v>255436852.42952079</c:v>
                </c:pt>
                <c:pt idx="154">
                  <c:v>255435747.50624561</c:v>
                </c:pt>
                <c:pt idx="155">
                  <c:v>255436852.42952079</c:v>
                </c:pt>
                <c:pt idx="156">
                  <c:v>256005232.00609264</c:v>
                </c:pt>
                <c:pt idx="157">
                  <c:v>256006336.92936781</c:v>
                </c:pt>
                <c:pt idx="158">
                  <c:v>256005232.00609264</c:v>
                </c:pt>
                <c:pt idx="159">
                  <c:v>256006336.92936781</c:v>
                </c:pt>
                <c:pt idx="160">
                  <c:v>256540574.23904172</c:v>
                </c:pt>
                <c:pt idx="161">
                  <c:v>256541679.16231683</c:v>
                </c:pt>
                <c:pt idx="162">
                  <c:v>256540574.23904172</c:v>
                </c:pt>
                <c:pt idx="163">
                  <c:v>256541679.16231683</c:v>
                </c:pt>
                <c:pt idx="164">
                  <c:v>256005232.00609264</c:v>
                </c:pt>
                <c:pt idx="165">
                  <c:v>256006336.92936781</c:v>
                </c:pt>
                <c:pt idx="166">
                  <c:v>256540574.23904172</c:v>
                </c:pt>
                <c:pt idx="167">
                  <c:v>256541679.16231683</c:v>
                </c:pt>
                <c:pt idx="168">
                  <c:v>257981001.21760559</c:v>
                </c:pt>
                <c:pt idx="169">
                  <c:v>257982106.14088073</c:v>
                </c:pt>
                <c:pt idx="170">
                  <c:v>257981001.21760559</c:v>
                </c:pt>
                <c:pt idx="171">
                  <c:v>257982106.14088073</c:v>
                </c:pt>
                <c:pt idx="172">
                  <c:v>258516343.45055464</c:v>
                </c:pt>
                <c:pt idx="173">
                  <c:v>258517448.3738299</c:v>
                </c:pt>
                <c:pt idx="174">
                  <c:v>258516343.45055464</c:v>
                </c:pt>
                <c:pt idx="175">
                  <c:v>258517448.3738299</c:v>
                </c:pt>
                <c:pt idx="176">
                  <c:v>257981001.21760559</c:v>
                </c:pt>
                <c:pt idx="177">
                  <c:v>257982106.14088073</c:v>
                </c:pt>
                <c:pt idx="178">
                  <c:v>259145012.87741789</c:v>
                </c:pt>
                <c:pt idx="179">
                  <c:v>259146117.80069315</c:v>
                </c:pt>
                <c:pt idx="180">
                  <c:v>259145012.87741789</c:v>
                </c:pt>
                <c:pt idx="181">
                  <c:v>259146117.80069315</c:v>
                </c:pt>
                <c:pt idx="182">
                  <c:v>258964549.56064373</c:v>
                </c:pt>
                <c:pt idx="183">
                  <c:v>258965654.48391894</c:v>
                </c:pt>
                <c:pt idx="184">
                  <c:v>258516343.45055464</c:v>
                </c:pt>
                <c:pt idx="185">
                  <c:v>258517448.3738299</c:v>
                </c:pt>
                <c:pt idx="186">
                  <c:v>259505916.14976883</c:v>
                </c:pt>
                <c:pt idx="187">
                  <c:v>259507021.07304406</c:v>
                </c:pt>
                <c:pt idx="188">
                  <c:v>258964549.56064373</c:v>
                </c:pt>
                <c:pt idx="189">
                  <c:v>258965654.48391894</c:v>
                </c:pt>
                <c:pt idx="190">
                  <c:v>259505916.14976883</c:v>
                </c:pt>
                <c:pt idx="191">
                  <c:v>259507021.07304406</c:v>
                </c:pt>
                <c:pt idx="192">
                  <c:v>259680355.11036697</c:v>
                </c:pt>
                <c:pt idx="193">
                  <c:v>259681460.03364217</c:v>
                </c:pt>
                <c:pt idx="194">
                  <c:v>259680355.11036697</c:v>
                </c:pt>
                <c:pt idx="195">
                  <c:v>259681460.03364217</c:v>
                </c:pt>
                <c:pt idx="196">
                  <c:v>259145012.87741789</c:v>
                </c:pt>
                <c:pt idx="197">
                  <c:v>259146117.80069315</c:v>
                </c:pt>
                <c:pt idx="198">
                  <c:v>259499891.79359278</c:v>
                </c:pt>
                <c:pt idx="199">
                  <c:v>259500996.71686804</c:v>
                </c:pt>
                <c:pt idx="200">
                  <c:v>259499891.79359278</c:v>
                </c:pt>
                <c:pt idx="201">
                  <c:v>259500996.71686804</c:v>
                </c:pt>
                <c:pt idx="202">
                  <c:v>258964549.56064373</c:v>
                </c:pt>
                <c:pt idx="203">
                  <c:v>258965654.48391894</c:v>
                </c:pt>
                <c:pt idx="204">
                  <c:v>259505916.14976883</c:v>
                </c:pt>
                <c:pt idx="205">
                  <c:v>259507021.07304406</c:v>
                </c:pt>
                <c:pt idx="206">
                  <c:v>259680355.11036697</c:v>
                </c:pt>
                <c:pt idx="207">
                  <c:v>259681460.03364217</c:v>
                </c:pt>
                <c:pt idx="208">
                  <c:v>260041258.38271797</c:v>
                </c:pt>
                <c:pt idx="209">
                  <c:v>260042363.30599317</c:v>
                </c:pt>
                <c:pt idx="210">
                  <c:v>260041258.38271797</c:v>
                </c:pt>
                <c:pt idx="211">
                  <c:v>260042363.30599317</c:v>
                </c:pt>
                <c:pt idx="212">
                  <c:v>259499891.79359278</c:v>
                </c:pt>
                <c:pt idx="213">
                  <c:v>259500996.71686804</c:v>
                </c:pt>
                <c:pt idx="214">
                  <c:v>260041258.38271797</c:v>
                </c:pt>
                <c:pt idx="215">
                  <c:v>260042363.30599317</c:v>
                </c:pt>
                <c:pt idx="216">
                  <c:v>260940318.77215669</c:v>
                </c:pt>
                <c:pt idx="217">
                  <c:v>260941423.69543192</c:v>
                </c:pt>
                <c:pt idx="218">
                  <c:v>260940318.77215669</c:v>
                </c:pt>
                <c:pt idx="219">
                  <c:v>260941423.69543192</c:v>
                </c:pt>
                <c:pt idx="220">
                  <c:v>261481685.36128181</c:v>
                </c:pt>
                <c:pt idx="221">
                  <c:v>261482790.28455704</c:v>
                </c:pt>
                <c:pt idx="222">
                  <c:v>261475661.00510576</c:v>
                </c:pt>
                <c:pt idx="223">
                  <c:v>261476765.92838097</c:v>
                </c:pt>
                <c:pt idx="224">
                  <c:v>261481685.36128181</c:v>
                </c:pt>
                <c:pt idx="225">
                  <c:v>261482790.28455704</c:v>
                </c:pt>
                <c:pt idx="226">
                  <c:v>261475661.00510576</c:v>
                </c:pt>
                <c:pt idx="227">
                  <c:v>261476765.92838097</c:v>
                </c:pt>
                <c:pt idx="228">
                  <c:v>260940318.77215669</c:v>
                </c:pt>
                <c:pt idx="229">
                  <c:v>260941423.69543192</c:v>
                </c:pt>
                <c:pt idx="230">
                  <c:v>262017027.59423092</c:v>
                </c:pt>
                <c:pt idx="231">
                  <c:v>262018132.51750606</c:v>
                </c:pt>
                <c:pt idx="232">
                  <c:v>262017027.59423092</c:v>
                </c:pt>
                <c:pt idx="233">
                  <c:v>262018132.51750606</c:v>
                </c:pt>
                <c:pt idx="234">
                  <c:v>261481685.36128181</c:v>
                </c:pt>
                <c:pt idx="235">
                  <c:v>261482790.28455704</c:v>
                </c:pt>
                <c:pt idx="236">
                  <c:v>261475661.00510576</c:v>
                </c:pt>
                <c:pt idx="237">
                  <c:v>261476765.92838097</c:v>
                </c:pt>
                <c:pt idx="238">
                  <c:v>262017027.59423092</c:v>
                </c:pt>
                <c:pt idx="239">
                  <c:v>262018132.51750606</c:v>
                </c:pt>
                <c:pt idx="240">
                  <c:v>262702968.78194141</c:v>
                </c:pt>
                <c:pt idx="241">
                  <c:v>262704073.70521665</c:v>
                </c:pt>
                <c:pt idx="242">
                  <c:v>262702968.78194141</c:v>
                </c:pt>
                <c:pt idx="243">
                  <c:v>262704073.70521665</c:v>
                </c:pt>
                <c:pt idx="244">
                  <c:v>263238311.01489049</c:v>
                </c:pt>
                <c:pt idx="245">
                  <c:v>263239415.93816578</c:v>
                </c:pt>
                <c:pt idx="246">
                  <c:v>263238311.01489049</c:v>
                </c:pt>
                <c:pt idx="247">
                  <c:v>263239415.93816578</c:v>
                </c:pt>
                <c:pt idx="248">
                  <c:v>262702968.78194141</c:v>
                </c:pt>
                <c:pt idx="249">
                  <c:v>262704073.70521665</c:v>
                </c:pt>
                <c:pt idx="250">
                  <c:v>263238311.01489049</c:v>
                </c:pt>
                <c:pt idx="251">
                  <c:v>263239415.93816578</c:v>
                </c:pt>
                <c:pt idx="252">
                  <c:v>264678737.99345437</c:v>
                </c:pt>
                <c:pt idx="253">
                  <c:v>264679842.91672957</c:v>
                </c:pt>
                <c:pt idx="254">
                  <c:v>264736453.39588466</c:v>
                </c:pt>
                <c:pt idx="255">
                  <c:v>264737558.31915998</c:v>
                </c:pt>
                <c:pt idx="256">
                  <c:v>264678737.99345437</c:v>
                </c:pt>
                <c:pt idx="257">
                  <c:v>264679842.91672957</c:v>
                </c:pt>
                <c:pt idx="258">
                  <c:v>264736453.39588466</c:v>
                </c:pt>
                <c:pt idx="259">
                  <c:v>264737558.31915998</c:v>
                </c:pt>
                <c:pt idx="260">
                  <c:v>265214080.22640347</c:v>
                </c:pt>
                <c:pt idx="261">
                  <c:v>265215185.14967868</c:v>
                </c:pt>
                <c:pt idx="262">
                  <c:v>265271795.6288338</c:v>
                </c:pt>
                <c:pt idx="263">
                  <c:v>265272900.55210906</c:v>
                </c:pt>
                <c:pt idx="264">
                  <c:v>265214080.22640347</c:v>
                </c:pt>
                <c:pt idx="265">
                  <c:v>265215185.14967868</c:v>
                </c:pt>
                <c:pt idx="266">
                  <c:v>264678737.99345437</c:v>
                </c:pt>
                <c:pt idx="267">
                  <c:v>264679842.91672957</c:v>
                </c:pt>
                <c:pt idx="268">
                  <c:v>265271795.6288338</c:v>
                </c:pt>
                <c:pt idx="269">
                  <c:v>265272900.55210906</c:v>
                </c:pt>
                <c:pt idx="270">
                  <c:v>264736453.39588466</c:v>
                </c:pt>
                <c:pt idx="271">
                  <c:v>264737558.31915998</c:v>
                </c:pt>
                <c:pt idx="272">
                  <c:v>265214080.22640347</c:v>
                </c:pt>
                <c:pt idx="273">
                  <c:v>265215185.14967868</c:v>
                </c:pt>
                <c:pt idx="274">
                  <c:v>265271795.6288338</c:v>
                </c:pt>
                <c:pt idx="275">
                  <c:v>265272900.55210906</c:v>
                </c:pt>
                <c:pt idx="276">
                  <c:v>266947576.38606277</c:v>
                </c:pt>
                <c:pt idx="277">
                  <c:v>266948681.30933806</c:v>
                </c:pt>
                <c:pt idx="278">
                  <c:v>266947576.38606277</c:v>
                </c:pt>
                <c:pt idx="279">
                  <c:v>266948681.30933806</c:v>
                </c:pt>
                <c:pt idx="280">
                  <c:v>267344961.27187461</c:v>
                </c:pt>
                <c:pt idx="281">
                  <c:v>267346066.19514981</c:v>
                </c:pt>
                <c:pt idx="282">
                  <c:v>267344961.27187461</c:v>
                </c:pt>
                <c:pt idx="283">
                  <c:v>267346066.19514981</c:v>
                </c:pt>
                <c:pt idx="284">
                  <c:v>266947576.38606277</c:v>
                </c:pt>
                <c:pt idx="285">
                  <c:v>266948681.30933806</c:v>
                </c:pt>
                <c:pt idx="286">
                  <c:v>267880303.5048236</c:v>
                </c:pt>
                <c:pt idx="287">
                  <c:v>267881408.42809883</c:v>
                </c:pt>
                <c:pt idx="288">
                  <c:v>267482918.61901191</c:v>
                </c:pt>
                <c:pt idx="289">
                  <c:v>267484023.54228705</c:v>
                </c:pt>
                <c:pt idx="290">
                  <c:v>267695770.95043576</c:v>
                </c:pt>
                <c:pt idx="291">
                  <c:v>267696875.87371102</c:v>
                </c:pt>
                <c:pt idx="292">
                  <c:v>267695770.95043576</c:v>
                </c:pt>
                <c:pt idx="293">
                  <c:v>267696875.87371102</c:v>
                </c:pt>
                <c:pt idx="294">
                  <c:v>267880303.5048236</c:v>
                </c:pt>
                <c:pt idx="295">
                  <c:v>267881408.42809883</c:v>
                </c:pt>
                <c:pt idx="296">
                  <c:v>267482918.61901191</c:v>
                </c:pt>
                <c:pt idx="297">
                  <c:v>267484023.54228705</c:v>
                </c:pt>
                <c:pt idx="298">
                  <c:v>267344961.27187461</c:v>
                </c:pt>
                <c:pt idx="299">
                  <c:v>267346066.19514981</c:v>
                </c:pt>
                <c:pt idx="300">
                  <c:v>267695770.95043576</c:v>
                </c:pt>
                <c:pt idx="301">
                  <c:v>267696875.87371102</c:v>
                </c:pt>
                <c:pt idx="302">
                  <c:v>267880303.5048236</c:v>
                </c:pt>
                <c:pt idx="303">
                  <c:v>267881408.42809883</c:v>
                </c:pt>
                <c:pt idx="304">
                  <c:v>268231113.18338495</c:v>
                </c:pt>
                <c:pt idx="305">
                  <c:v>268232218.10666016</c:v>
                </c:pt>
                <c:pt idx="306">
                  <c:v>267482918.61901191</c:v>
                </c:pt>
                <c:pt idx="307">
                  <c:v>267484023.54228705</c:v>
                </c:pt>
                <c:pt idx="308">
                  <c:v>268231113.18338495</c:v>
                </c:pt>
                <c:pt idx="309">
                  <c:v>268232218.10666016</c:v>
                </c:pt>
                <c:pt idx="310">
                  <c:v>268923345.59757578</c:v>
                </c:pt>
                <c:pt idx="311">
                  <c:v>268924450.52085096</c:v>
                </c:pt>
                <c:pt idx="312">
                  <c:v>268231113.18338495</c:v>
                </c:pt>
                <c:pt idx="313">
                  <c:v>268232218.10666016</c:v>
                </c:pt>
                <c:pt idx="314">
                  <c:v>268923345.59757578</c:v>
                </c:pt>
                <c:pt idx="315">
                  <c:v>268924450.52085096</c:v>
                </c:pt>
                <c:pt idx="316">
                  <c:v>269458687.8305248</c:v>
                </c:pt>
                <c:pt idx="317">
                  <c:v>269459792.75380015</c:v>
                </c:pt>
                <c:pt idx="318">
                  <c:v>269458687.8305248</c:v>
                </c:pt>
                <c:pt idx="319">
                  <c:v>269459792.75380015</c:v>
                </c:pt>
                <c:pt idx="320">
                  <c:v>268923345.59757578</c:v>
                </c:pt>
                <c:pt idx="321">
                  <c:v>268924450.52085096</c:v>
                </c:pt>
                <c:pt idx="322">
                  <c:v>269458687.8305248</c:v>
                </c:pt>
                <c:pt idx="323">
                  <c:v>269459792.75380015</c:v>
                </c:pt>
                <c:pt idx="324">
                  <c:v>270542013.90404713</c:v>
                </c:pt>
                <c:pt idx="325">
                  <c:v>270543118.8273223</c:v>
                </c:pt>
                <c:pt idx="326">
                  <c:v>270542013.90404713</c:v>
                </c:pt>
                <c:pt idx="327">
                  <c:v>270543118.8273223</c:v>
                </c:pt>
                <c:pt idx="328">
                  <c:v>271077356.13699621</c:v>
                </c:pt>
                <c:pt idx="329">
                  <c:v>271078461.06027144</c:v>
                </c:pt>
                <c:pt idx="330">
                  <c:v>271077356.13699621</c:v>
                </c:pt>
                <c:pt idx="331">
                  <c:v>271078461.06027144</c:v>
                </c:pt>
                <c:pt idx="332">
                  <c:v>270542013.90404713</c:v>
                </c:pt>
                <c:pt idx="333">
                  <c:v>270543118.8273223</c:v>
                </c:pt>
                <c:pt idx="334">
                  <c:v>271077356.13699621</c:v>
                </c:pt>
                <c:pt idx="335">
                  <c:v>271078461.06027144</c:v>
                </c:pt>
                <c:pt idx="336">
                  <c:v>272539016.90452963</c:v>
                </c:pt>
                <c:pt idx="337">
                  <c:v>272540121.82780486</c:v>
                </c:pt>
                <c:pt idx="338">
                  <c:v>272539016.90452963</c:v>
                </c:pt>
                <c:pt idx="339">
                  <c:v>272540121.82780486</c:v>
                </c:pt>
                <c:pt idx="340">
                  <c:v>273074359.13747877</c:v>
                </c:pt>
                <c:pt idx="341">
                  <c:v>273075464.060754</c:v>
                </c:pt>
                <c:pt idx="342">
                  <c:v>273074359.13747877</c:v>
                </c:pt>
                <c:pt idx="343">
                  <c:v>273075464.060754</c:v>
                </c:pt>
                <c:pt idx="344">
                  <c:v>272539016.90452963</c:v>
                </c:pt>
                <c:pt idx="345">
                  <c:v>272540121.82780486</c:v>
                </c:pt>
                <c:pt idx="346">
                  <c:v>273074359.13747877</c:v>
                </c:pt>
                <c:pt idx="347">
                  <c:v>273075464.060754</c:v>
                </c:pt>
                <c:pt idx="348">
                  <c:v>274786621.50816858</c:v>
                </c:pt>
                <c:pt idx="349">
                  <c:v>274787726.43144375</c:v>
                </c:pt>
                <c:pt idx="350">
                  <c:v>274514786.11604261</c:v>
                </c:pt>
                <c:pt idx="351">
                  <c:v>274515891.03931785</c:v>
                </c:pt>
                <c:pt idx="352">
                  <c:v>274786621.50816858</c:v>
                </c:pt>
                <c:pt idx="353">
                  <c:v>274787726.43144375</c:v>
                </c:pt>
                <c:pt idx="354">
                  <c:v>275147524.78051955</c:v>
                </c:pt>
                <c:pt idx="355">
                  <c:v>275148629.70379472</c:v>
                </c:pt>
                <c:pt idx="356">
                  <c:v>274514786.11604261</c:v>
                </c:pt>
                <c:pt idx="357">
                  <c:v>274515891.03931785</c:v>
                </c:pt>
                <c:pt idx="358">
                  <c:v>275321963.7411176</c:v>
                </c:pt>
                <c:pt idx="359">
                  <c:v>275323068.66439283</c:v>
                </c:pt>
                <c:pt idx="360">
                  <c:v>275147524.78051955</c:v>
                </c:pt>
                <c:pt idx="361">
                  <c:v>275148629.70379472</c:v>
                </c:pt>
                <c:pt idx="362">
                  <c:v>275321963.7411176</c:v>
                </c:pt>
                <c:pt idx="363">
                  <c:v>275323068.66439283</c:v>
                </c:pt>
                <c:pt idx="364">
                  <c:v>274786621.50816858</c:v>
                </c:pt>
                <c:pt idx="365">
                  <c:v>274787726.43144375</c:v>
                </c:pt>
                <c:pt idx="366">
                  <c:v>275050128.34899169</c:v>
                </c:pt>
                <c:pt idx="367">
                  <c:v>275051233.27226686</c:v>
                </c:pt>
                <c:pt idx="368">
                  <c:v>275050128.34899169</c:v>
                </c:pt>
                <c:pt idx="369">
                  <c:v>275051233.27226686</c:v>
                </c:pt>
                <c:pt idx="370">
                  <c:v>274514786.11604261</c:v>
                </c:pt>
                <c:pt idx="371">
                  <c:v>274515891.03931785</c:v>
                </c:pt>
                <c:pt idx="372">
                  <c:v>275682867.01346862</c:v>
                </c:pt>
                <c:pt idx="373">
                  <c:v>275683971.9367438</c:v>
                </c:pt>
                <c:pt idx="374">
                  <c:v>275682867.01346862</c:v>
                </c:pt>
                <c:pt idx="375">
                  <c:v>275683971.9367438</c:v>
                </c:pt>
                <c:pt idx="376">
                  <c:v>275498334.45908076</c:v>
                </c:pt>
                <c:pt idx="377">
                  <c:v>275499439.38235599</c:v>
                </c:pt>
                <c:pt idx="378">
                  <c:v>275147524.78051955</c:v>
                </c:pt>
                <c:pt idx="379">
                  <c:v>275148629.70379472</c:v>
                </c:pt>
                <c:pt idx="380">
                  <c:v>275321963.7411176</c:v>
                </c:pt>
                <c:pt idx="381">
                  <c:v>275323068.66439283</c:v>
                </c:pt>
                <c:pt idx="382">
                  <c:v>275498334.45908076</c:v>
                </c:pt>
                <c:pt idx="383">
                  <c:v>275499439.38235599</c:v>
                </c:pt>
                <c:pt idx="384">
                  <c:v>275050128.34899169</c:v>
                </c:pt>
                <c:pt idx="385">
                  <c:v>275051233.27226686</c:v>
                </c:pt>
                <c:pt idx="386">
                  <c:v>275682867.01346862</c:v>
                </c:pt>
                <c:pt idx="387">
                  <c:v>275683971.9367438</c:v>
                </c:pt>
                <c:pt idx="388">
                  <c:v>276033676.69202983</c:v>
                </c:pt>
                <c:pt idx="389">
                  <c:v>276034781.61530501</c:v>
                </c:pt>
                <c:pt idx="390">
                  <c:v>276033676.69202983</c:v>
                </c:pt>
                <c:pt idx="391">
                  <c:v>276034781.61530501</c:v>
                </c:pt>
                <c:pt idx="392">
                  <c:v>275498334.45908076</c:v>
                </c:pt>
                <c:pt idx="393">
                  <c:v>275499439.38235599</c:v>
                </c:pt>
                <c:pt idx="394">
                  <c:v>276033676.69202983</c:v>
                </c:pt>
                <c:pt idx="395">
                  <c:v>276034781.61530501</c:v>
                </c:pt>
                <c:pt idx="396">
                  <c:v>277123293.99203247</c:v>
                </c:pt>
                <c:pt idx="397">
                  <c:v>277124398.91530764</c:v>
                </c:pt>
                <c:pt idx="398">
                  <c:v>277123293.99203247</c:v>
                </c:pt>
                <c:pt idx="399">
                  <c:v>277124398.91530764</c:v>
                </c:pt>
                <c:pt idx="400">
                  <c:v>277658636.22498155</c:v>
                </c:pt>
                <c:pt idx="401">
                  <c:v>277659741.14825678</c:v>
                </c:pt>
                <c:pt idx="402">
                  <c:v>277658636.22498155</c:v>
                </c:pt>
                <c:pt idx="403">
                  <c:v>277659741.14825678</c:v>
                </c:pt>
                <c:pt idx="404">
                  <c:v>277123293.99203247</c:v>
                </c:pt>
                <c:pt idx="405">
                  <c:v>277124398.91530764</c:v>
                </c:pt>
                <c:pt idx="406">
                  <c:v>277474103.6705938</c:v>
                </c:pt>
                <c:pt idx="407">
                  <c:v>277475208.59386897</c:v>
                </c:pt>
                <c:pt idx="408">
                  <c:v>277474103.6705938</c:v>
                </c:pt>
                <c:pt idx="409">
                  <c:v>277475208.59386897</c:v>
                </c:pt>
                <c:pt idx="410">
                  <c:v>277658636.22498155</c:v>
                </c:pt>
                <c:pt idx="411">
                  <c:v>277659741.14825678</c:v>
                </c:pt>
                <c:pt idx="412">
                  <c:v>278009445.90354288</c:v>
                </c:pt>
                <c:pt idx="413">
                  <c:v>278010550.82681805</c:v>
                </c:pt>
                <c:pt idx="414">
                  <c:v>278344577.41269207</c:v>
                </c:pt>
                <c:pt idx="415">
                  <c:v>278345682.3359673</c:v>
                </c:pt>
                <c:pt idx="416">
                  <c:v>278009445.90354288</c:v>
                </c:pt>
                <c:pt idx="417">
                  <c:v>278010550.82681805</c:v>
                </c:pt>
                <c:pt idx="418">
                  <c:v>278344577.41269207</c:v>
                </c:pt>
                <c:pt idx="419">
                  <c:v>278345682.3359673</c:v>
                </c:pt>
                <c:pt idx="420">
                  <c:v>277474103.6705938</c:v>
                </c:pt>
                <c:pt idx="421">
                  <c:v>277475208.59386897</c:v>
                </c:pt>
                <c:pt idx="422">
                  <c:v>278009445.90354288</c:v>
                </c:pt>
                <c:pt idx="423">
                  <c:v>278010550.82681805</c:v>
                </c:pt>
                <c:pt idx="424">
                  <c:v>278344577.41269207</c:v>
                </c:pt>
                <c:pt idx="425">
                  <c:v>278345682.3359673</c:v>
                </c:pt>
                <c:pt idx="426">
                  <c:v>278879919.64564109</c:v>
                </c:pt>
                <c:pt idx="427">
                  <c:v>278881024.56891644</c:v>
                </c:pt>
                <c:pt idx="428">
                  <c:v>278879919.64564109</c:v>
                </c:pt>
                <c:pt idx="429">
                  <c:v>278881024.56891644</c:v>
                </c:pt>
                <c:pt idx="430">
                  <c:v>278879919.64564109</c:v>
                </c:pt>
                <c:pt idx="431">
                  <c:v>278881024.56891644</c:v>
                </c:pt>
                <c:pt idx="432">
                  <c:v>280320346.62420505</c:v>
                </c:pt>
                <c:pt idx="433">
                  <c:v>280321451.54748017</c:v>
                </c:pt>
                <c:pt idx="434">
                  <c:v>280378062.02663535</c:v>
                </c:pt>
                <c:pt idx="435">
                  <c:v>280379166.94991052</c:v>
                </c:pt>
                <c:pt idx="436">
                  <c:v>280320346.62420505</c:v>
                </c:pt>
                <c:pt idx="437">
                  <c:v>280321451.54748017</c:v>
                </c:pt>
                <c:pt idx="438">
                  <c:v>280378062.02663535</c:v>
                </c:pt>
                <c:pt idx="439">
                  <c:v>280379166.94991052</c:v>
                </c:pt>
                <c:pt idx="440">
                  <c:v>280855688.85715407</c:v>
                </c:pt>
                <c:pt idx="441">
                  <c:v>280856793.7804293</c:v>
                </c:pt>
                <c:pt idx="442">
                  <c:v>280913404.25958449</c:v>
                </c:pt>
                <c:pt idx="443">
                  <c:v>280914509.18285966</c:v>
                </c:pt>
                <c:pt idx="444">
                  <c:v>280855688.85715407</c:v>
                </c:pt>
                <c:pt idx="445">
                  <c:v>280856793.7804293</c:v>
                </c:pt>
                <c:pt idx="446">
                  <c:v>280913404.25958449</c:v>
                </c:pt>
                <c:pt idx="447">
                  <c:v>280914509.18285966</c:v>
                </c:pt>
                <c:pt idx="448">
                  <c:v>280320346.62420505</c:v>
                </c:pt>
                <c:pt idx="449">
                  <c:v>280321451.54748017</c:v>
                </c:pt>
                <c:pt idx="450">
                  <c:v>280378062.02663535</c:v>
                </c:pt>
                <c:pt idx="451">
                  <c:v>280379166.94991052</c:v>
                </c:pt>
                <c:pt idx="452">
                  <c:v>280855688.85715407</c:v>
                </c:pt>
                <c:pt idx="453">
                  <c:v>280856793.7804293</c:v>
                </c:pt>
                <c:pt idx="454">
                  <c:v>280913404.25958449</c:v>
                </c:pt>
                <c:pt idx="455">
                  <c:v>280914509.18285966</c:v>
                </c:pt>
                <c:pt idx="456">
                  <c:v>282589185.0168134</c:v>
                </c:pt>
                <c:pt idx="457">
                  <c:v>282590289.94008869</c:v>
                </c:pt>
                <c:pt idx="458">
                  <c:v>282589185.0168134</c:v>
                </c:pt>
                <c:pt idx="459">
                  <c:v>282590289.94008869</c:v>
                </c:pt>
                <c:pt idx="460">
                  <c:v>283124527.24976259</c:v>
                </c:pt>
                <c:pt idx="461">
                  <c:v>283125632.17303777</c:v>
                </c:pt>
                <c:pt idx="462">
                  <c:v>283124527.24976259</c:v>
                </c:pt>
                <c:pt idx="463">
                  <c:v>283125632.17303777</c:v>
                </c:pt>
                <c:pt idx="464">
                  <c:v>282589185.0168134</c:v>
                </c:pt>
                <c:pt idx="465">
                  <c:v>282590289.94008869</c:v>
                </c:pt>
                <c:pt idx="466">
                  <c:v>283337379.58118653</c:v>
                </c:pt>
                <c:pt idx="467">
                  <c:v>283338484.50446165</c:v>
                </c:pt>
                <c:pt idx="468">
                  <c:v>283337379.58118653</c:v>
                </c:pt>
                <c:pt idx="469">
                  <c:v>283338484.50446165</c:v>
                </c:pt>
                <c:pt idx="470">
                  <c:v>283124527.24976259</c:v>
                </c:pt>
                <c:pt idx="471">
                  <c:v>283125632.17303777</c:v>
                </c:pt>
                <c:pt idx="472">
                  <c:v>283872721.81413561</c:v>
                </c:pt>
                <c:pt idx="473">
                  <c:v>283873826.73741072</c:v>
                </c:pt>
                <c:pt idx="474">
                  <c:v>283872721.81413561</c:v>
                </c:pt>
                <c:pt idx="475">
                  <c:v>283873826.73741072</c:v>
                </c:pt>
                <c:pt idx="476">
                  <c:v>283337379.58118653</c:v>
                </c:pt>
                <c:pt idx="477">
                  <c:v>283338484.50446165</c:v>
                </c:pt>
                <c:pt idx="478">
                  <c:v>283872721.81413561</c:v>
                </c:pt>
                <c:pt idx="479">
                  <c:v>283873826.73741072</c:v>
                </c:pt>
                <c:pt idx="480">
                  <c:v>284564954.22832638</c:v>
                </c:pt>
                <c:pt idx="481">
                  <c:v>284566059.15160155</c:v>
                </c:pt>
                <c:pt idx="482">
                  <c:v>284564954.22832638</c:v>
                </c:pt>
                <c:pt idx="483">
                  <c:v>284566059.15160155</c:v>
                </c:pt>
                <c:pt idx="484">
                  <c:v>285100296.46127546</c:v>
                </c:pt>
                <c:pt idx="485">
                  <c:v>285101401.38455069</c:v>
                </c:pt>
                <c:pt idx="486">
                  <c:v>285100296.46127546</c:v>
                </c:pt>
                <c:pt idx="487">
                  <c:v>285101401.38455069</c:v>
                </c:pt>
                <c:pt idx="488">
                  <c:v>284564954.22832638</c:v>
                </c:pt>
                <c:pt idx="489">
                  <c:v>284566059.15160155</c:v>
                </c:pt>
                <c:pt idx="490">
                  <c:v>285100296.46127546</c:v>
                </c:pt>
                <c:pt idx="491">
                  <c:v>285101401.38455069</c:v>
                </c:pt>
                <c:pt idx="492">
                  <c:v>288180625.53528023</c:v>
                </c:pt>
                <c:pt idx="493">
                  <c:v>288181730.45855546</c:v>
                </c:pt>
                <c:pt idx="494">
                  <c:v>288180625.53528023</c:v>
                </c:pt>
                <c:pt idx="495">
                  <c:v>288181730.45855546</c:v>
                </c:pt>
                <c:pt idx="496">
                  <c:v>288715967.76822937</c:v>
                </c:pt>
                <c:pt idx="497">
                  <c:v>288717072.69150454</c:v>
                </c:pt>
                <c:pt idx="498">
                  <c:v>288715967.76822937</c:v>
                </c:pt>
                <c:pt idx="499">
                  <c:v>288717072.69150454</c:v>
                </c:pt>
                <c:pt idx="500">
                  <c:v>288180625.53528023</c:v>
                </c:pt>
                <c:pt idx="501">
                  <c:v>288181730.45855546</c:v>
                </c:pt>
                <c:pt idx="502">
                  <c:v>288715967.76822937</c:v>
                </c:pt>
                <c:pt idx="503">
                  <c:v>288717072.69150454</c:v>
                </c:pt>
                <c:pt idx="504">
                  <c:v>290156394.74679333</c:v>
                </c:pt>
                <c:pt idx="505">
                  <c:v>290157499.6700685</c:v>
                </c:pt>
                <c:pt idx="506">
                  <c:v>290156394.74679333</c:v>
                </c:pt>
                <c:pt idx="507">
                  <c:v>290157499.6700685</c:v>
                </c:pt>
                <c:pt idx="508">
                  <c:v>290691736.97974229</c:v>
                </c:pt>
                <c:pt idx="509">
                  <c:v>290692841.90301752</c:v>
                </c:pt>
                <c:pt idx="510">
                  <c:v>290691736.97974229</c:v>
                </c:pt>
                <c:pt idx="511">
                  <c:v>290692841.90301752</c:v>
                </c:pt>
                <c:pt idx="512">
                  <c:v>291139943.08983135</c:v>
                </c:pt>
                <c:pt idx="513">
                  <c:v>291141048.01310664</c:v>
                </c:pt>
                <c:pt idx="514">
                  <c:v>290156394.74679333</c:v>
                </c:pt>
                <c:pt idx="515">
                  <c:v>290157499.6700685</c:v>
                </c:pt>
                <c:pt idx="516">
                  <c:v>291139943.08983135</c:v>
                </c:pt>
                <c:pt idx="517">
                  <c:v>291141048.01310664</c:v>
                </c:pt>
                <c:pt idx="518">
                  <c:v>290691736.97974229</c:v>
                </c:pt>
                <c:pt idx="519">
                  <c:v>290692841.90301752</c:v>
                </c:pt>
                <c:pt idx="520">
                  <c:v>291139943.08983135</c:v>
                </c:pt>
                <c:pt idx="521">
                  <c:v>291141048.01310664</c:v>
                </c:pt>
                <c:pt idx="522">
                  <c:v>291675285.32278055</c:v>
                </c:pt>
                <c:pt idx="523">
                  <c:v>291676390.24605566</c:v>
                </c:pt>
                <c:pt idx="524">
                  <c:v>291675285.32278055</c:v>
                </c:pt>
                <c:pt idx="525">
                  <c:v>291676390.24605566</c:v>
                </c:pt>
                <c:pt idx="526">
                  <c:v>291675285.32278055</c:v>
                </c:pt>
                <c:pt idx="527">
                  <c:v>291676390.24605566</c:v>
                </c:pt>
                <c:pt idx="528">
                  <c:v>293115712.30134428</c:v>
                </c:pt>
                <c:pt idx="529">
                  <c:v>293116817.22461945</c:v>
                </c:pt>
                <c:pt idx="530">
                  <c:v>293115712.30134428</c:v>
                </c:pt>
                <c:pt idx="531">
                  <c:v>293116817.22461945</c:v>
                </c:pt>
                <c:pt idx="532">
                  <c:v>293651054.53429341</c:v>
                </c:pt>
                <c:pt idx="533">
                  <c:v>293652159.45756865</c:v>
                </c:pt>
                <c:pt idx="534">
                  <c:v>293651054.53429341</c:v>
                </c:pt>
                <c:pt idx="535">
                  <c:v>293652159.45756865</c:v>
                </c:pt>
                <c:pt idx="536">
                  <c:v>293115712.30134428</c:v>
                </c:pt>
                <c:pt idx="537">
                  <c:v>293116817.22461945</c:v>
                </c:pt>
                <c:pt idx="538">
                  <c:v>293651054.53429341</c:v>
                </c:pt>
                <c:pt idx="539">
                  <c:v>293652159.45756865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C4-4FEA-B8B0-B85DD1012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2512928"/>
        <c:axId val="29250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8C4-4FEA-B8B0-B85DD101227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2058.0818415123913</c:v>
                      </c:pt>
                      <c:pt idx="1">
                        <c:v>2058.0902816938515</c:v>
                      </c:pt>
                      <c:pt idx="2">
                        <c:v>2058.5368415123912</c:v>
                      </c:pt>
                      <c:pt idx="3">
                        <c:v>2058.5452816938514</c:v>
                      </c:pt>
                      <c:pt idx="4">
                        <c:v>2061.9744297225729</c:v>
                      </c:pt>
                      <c:pt idx="5">
                        <c:v>2061.9828699040336</c:v>
                      </c:pt>
                      <c:pt idx="6">
                        <c:v>2062.381841512391</c:v>
                      </c:pt>
                      <c:pt idx="7">
                        <c:v>2062.3902816938516</c:v>
                      </c:pt>
                      <c:pt idx="8">
                        <c:v>2062.4294297225729</c:v>
                      </c:pt>
                      <c:pt idx="9">
                        <c:v>2062.4378699040335</c:v>
                      </c:pt>
                      <c:pt idx="10">
                        <c:v>2066.2744297225727</c:v>
                      </c:pt>
                      <c:pt idx="11">
                        <c:v>2066.2828699040333</c:v>
                      </c:pt>
                      <c:pt idx="12">
                        <c:v>2086.9812422804957</c:v>
                      </c:pt>
                      <c:pt idx="13">
                        <c:v>2086.9896824619559</c:v>
                      </c:pt>
                      <c:pt idx="14">
                        <c:v>2089.3184422804957</c:v>
                      </c:pt>
                      <c:pt idx="15">
                        <c:v>2089.3268824619558</c:v>
                      </c:pt>
                      <c:pt idx="16">
                        <c:v>2090.8738304906774</c:v>
                      </c:pt>
                      <c:pt idx="17">
                        <c:v>2090.8822706721376</c:v>
                      </c:pt>
                      <c:pt idx="18">
                        <c:v>2093.317242280496</c:v>
                      </c:pt>
                      <c:pt idx="19">
                        <c:v>2093.3256824619561</c:v>
                      </c:pt>
                      <c:pt idx="20">
                        <c:v>2093.2110304906778</c:v>
                      </c:pt>
                      <c:pt idx="21">
                        <c:v>2093.2194706721375</c:v>
                      </c:pt>
                      <c:pt idx="22">
                        <c:v>2097.2098304906776</c:v>
                      </c:pt>
                      <c:pt idx="23">
                        <c:v>2097.2182706721374</c:v>
                      </c:pt>
                      <c:pt idx="24">
                        <c:v>2123.9749443148407</c:v>
                      </c:pt>
                      <c:pt idx="25">
                        <c:v>2123.9833844963009</c:v>
                      </c:pt>
                      <c:pt idx="26">
                        <c:v>2124.4481443148406</c:v>
                      </c:pt>
                      <c:pt idx="27">
                        <c:v>2124.4565844963008</c:v>
                      </c:pt>
                      <c:pt idx="28">
                        <c:v>2126.8844247696593</c:v>
                      </c:pt>
                      <c:pt idx="29">
                        <c:v>2126.8928649511195</c:v>
                      </c:pt>
                      <c:pt idx="30">
                        <c:v>2127.3576247696592</c:v>
                      </c:pt>
                      <c:pt idx="31">
                        <c:v>2127.3660649511198</c:v>
                      </c:pt>
                      <c:pt idx="32">
                        <c:v>2127.8675325250224</c:v>
                      </c:pt>
                      <c:pt idx="33">
                        <c:v>2127.8759727064826</c:v>
                      </c:pt>
                      <c:pt idx="34">
                        <c:v>2128.4469443148405</c:v>
                      </c:pt>
                      <c:pt idx="35">
                        <c:v>2128.4553844963007</c:v>
                      </c:pt>
                      <c:pt idx="36">
                        <c:v>2128.3407325250223</c:v>
                      </c:pt>
                      <c:pt idx="37">
                        <c:v>2128.3491727064825</c:v>
                      </c:pt>
                      <c:pt idx="38">
                        <c:v>2131.3564247696595</c:v>
                      </c:pt>
                      <c:pt idx="39">
                        <c:v>2131.3648649511197</c:v>
                      </c:pt>
                      <c:pt idx="40">
                        <c:v>2132.3395325250222</c:v>
                      </c:pt>
                      <c:pt idx="41">
                        <c:v>2132.3479727064823</c:v>
                      </c:pt>
                      <c:pt idx="42">
                        <c:v>2132.641012979841</c:v>
                      </c:pt>
                      <c:pt idx="43">
                        <c:v>2132.6494531613002</c:v>
                      </c:pt>
                      <c:pt idx="44">
                        <c:v>2134.9964129798409</c:v>
                      </c:pt>
                      <c:pt idx="45">
                        <c:v>2135.0048531613006</c:v>
                      </c:pt>
                      <c:pt idx="46">
                        <c:v>2139.1490129798408</c:v>
                      </c:pt>
                      <c:pt idx="47">
                        <c:v>2139.1574531613005</c:v>
                      </c:pt>
                      <c:pt idx="48">
                        <c:v>2145.1926987046154</c:v>
                      </c:pt>
                      <c:pt idx="49">
                        <c:v>2145.2011388860756</c:v>
                      </c:pt>
                      <c:pt idx="50">
                        <c:v>2147.5480987046158</c:v>
                      </c:pt>
                      <c:pt idx="51">
                        <c:v>2147.5565388860755</c:v>
                      </c:pt>
                      <c:pt idx="52">
                        <c:v>2150.949286914798</c:v>
                      </c:pt>
                      <c:pt idx="53">
                        <c:v>2150.9577270962577</c:v>
                      </c:pt>
                      <c:pt idx="54">
                        <c:v>2151.7006987046157</c:v>
                      </c:pt>
                      <c:pt idx="55">
                        <c:v>2151.7091388860754</c:v>
                      </c:pt>
                      <c:pt idx="56">
                        <c:v>2151.4406869147979</c:v>
                      </c:pt>
                      <c:pt idx="57">
                        <c:v>2151.4491270962576</c:v>
                      </c:pt>
                      <c:pt idx="58">
                        <c:v>2155.5932869147978</c:v>
                      </c:pt>
                      <c:pt idx="59">
                        <c:v>2155.6017270962575</c:v>
                      </c:pt>
                      <c:pt idx="60">
                        <c:v>2155.7838255377642</c:v>
                      </c:pt>
                      <c:pt idx="61">
                        <c:v>2155.7922657192239</c:v>
                      </c:pt>
                      <c:pt idx="62">
                        <c:v>2158.1392255377641</c:v>
                      </c:pt>
                      <c:pt idx="63">
                        <c:v>2158.1476657192238</c:v>
                      </c:pt>
                      <c:pt idx="64">
                        <c:v>2161.5404137479463</c:v>
                      </c:pt>
                      <c:pt idx="65">
                        <c:v>2161.5488539294051</c:v>
                      </c:pt>
                      <c:pt idx="66">
                        <c:v>2162.291825537764</c:v>
                      </c:pt>
                      <c:pt idx="67">
                        <c:v>2162.3002657192242</c:v>
                      </c:pt>
                      <c:pt idx="68">
                        <c:v>2162.0318137479462</c:v>
                      </c:pt>
                      <c:pt idx="69">
                        <c:v>2162.040253929405</c:v>
                      </c:pt>
                      <c:pt idx="70">
                        <c:v>2166.1844137479461</c:v>
                      </c:pt>
                      <c:pt idx="71">
                        <c:v>2166.1928539294054</c:v>
                      </c:pt>
                      <c:pt idx="72">
                        <c:v>2174.0920994727203</c:v>
                      </c:pt>
                      <c:pt idx="73">
                        <c:v>2174.1005396541805</c:v>
                      </c:pt>
                      <c:pt idx="74">
                        <c:v>2174.3043326687307</c:v>
                      </c:pt>
                      <c:pt idx="75">
                        <c:v>2174.3127728501913</c:v>
                      </c:pt>
                      <c:pt idx="76">
                        <c:v>2174.5834994727202</c:v>
                      </c:pt>
                      <c:pt idx="77">
                        <c:v>2174.5919396541804</c:v>
                      </c:pt>
                      <c:pt idx="78">
                        <c:v>2174.7957326687306</c:v>
                      </c:pt>
                      <c:pt idx="79">
                        <c:v>2174.8041728501912</c:v>
                      </c:pt>
                      <c:pt idx="80">
                        <c:v>2177.9846876829019</c:v>
                      </c:pt>
                      <c:pt idx="81">
                        <c:v>2177.9931278643621</c:v>
                      </c:pt>
                      <c:pt idx="82">
                        <c:v>2178.7360994727201</c:v>
                      </c:pt>
                      <c:pt idx="83">
                        <c:v>2178.7445396541807</c:v>
                      </c:pt>
                      <c:pt idx="84">
                        <c:v>2178.4760876829018</c:v>
                      </c:pt>
                      <c:pt idx="85">
                        <c:v>2178.4845278643625</c:v>
                      </c:pt>
                      <c:pt idx="86">
                        <c:v>2178.9483326687309</c:v>
                      </c:pt>
                      <c:pt idx="87">
                        <c:v>2178.9567728501911</c:v>
                      </c:pt>
                      <c:pt idx="88">
                        <c:v>2180.0609208789124</c:v>
                      </c:pt>
                      <c:pt idx="89">
                        <c:v>2180.0693610603726</c:v>
                      </c:pt>
                      <c:pt idx="90">
                        <c:v>2182.4345208789123</c:v>
                      </c:pt>
                      <c:pt idx="91">
                        <c:v>2182.4429610603725</c:v>
                      </c:pt>
                      <c:pt idx="92">
                        <c:v>2182.6286876829017</c:v>
                      </c:pt>
                      <c:pt idx="93">
                        <c:v>2182.6371278643624</c:v>
                      </c:pt>
                      <c:pt idx="94">
                        <c:v>2186.7409208789127</c:v>
                      </c:pt>
                      <c:pt idx="95">
                        <c:v>2186.7493610603724</c:v>
                      </c:pt>
                      <c:pt idx="96">
                        <c:v>2192.7775275721092</c:v>
                      </c:pt>
                      <c:pt idx="97">
                        <c:v>2192.7859677535689</c:v>
                      </c:pt>
                      <c:pt idx="98">
                        <c:v>2193.2689275721091</c:v>
                      </c:pt>
                      <c:pt idx="99">
                        <c:v>2193.2773677535693</c:v>
                      </c:pt>
                      <c:pt idx="100">
                        <c:v>2197.4215275721094</c:v>
                      </c:pt>
                      <c:pt idx="101">
                        <c:v>2197.4299677535691</c:v>
                      </c:pt>
                      <c:pt idx="102">
                        <c:v>2198.5341157822913</c:v>
                      </c:pt>
                      <c:pt idx="103">
                        <c:v>2198.5425559637511</c:v>
                      </c:pt>
                      <c:pt idx="104">
                        <c:v>2200.9077157822912</c:v>
                      </c:pt>
                      <c:pt idx="105">
                        <c:v>2200.916155963751</c:v>
                      </c:pt>
                      <c:pt idx="106">
                        <c:v>2200.9442755899895</c:v>
                      </c:pt>
                      <c:pt idx="107">
                        <c:v>2200.9527157714506</c:v>
                      </c:pt>
                      <c:pt idx="108">
                        <c:v>2202.8456710226992</c:v>
                      </c:pt>
                      <c:pt idx="109">
                        <c:v>2202.8541112041594</c:v>
                      </c:pt>
                      <c:pt idx="110">
                        <c:v>2203.3178755899899</c:v>
                      </c:pt>
                      <c:pt idx="111">
                        <c:v>2203.3263157714505</c:v>
                      </c:pt>
                      <c:pt idx="112">
                        <c:v>2203.3370710226995</c:v>
                      </c:pt>
                      <c:pt idx="113">
                        <c:v>2203.3455112041593</c:v>
                      </c:pt>
                      <c:pt idx="114">
                        <c:v>2205.2141157822916</c:v>
                      </c:pt>
                      <c:pt idx="115">
                        <c:v>2205.2225559637509</c:v>
                      </c:pt>
                      <c:pt idx="116">
                        <c:v>2204.836863800173</c:v>
                      </c:pt>
                      <c:pt idx="117">
                        <c:v>2204.8453039816322</c:v>
                      </c:pt>
                      <c:pt idx="118">
                        <c:v>2206.7382592328813</c:v>
                      </c:pt>
                      <c:pt idx="119">
                        <c:v>2206.7466994143419</c:v>
                      </c:pt>
                      <c:pt idx="120">
                        <c:v>2207.2104638001729</c:v>
                      </c:pt>
                      <c:pt idx="121">
                        <c:v>2207.2189039816321</c:v>
                      </c:pt>
                      <c:pt idx="122">
                        <c:v>2207.6242755899898</c:v>
                      </c:pt>
                      <c:pt idx="123">
                        <c:v>2207.6327157714504</c:v>
                      </c:pt>
                      <c:pt idx="124">
                        <c:v>2207.4896710226994</c:v>
                      </c:pt>
                      <c:pt idx="125">
                        <c:v>2207.4981112041592</c:v>
                      </c:pt>
                      <c:pt idx="126">
                        <c:v>2207.2296592328817</c:v>
                      </c:pt>
                      <c:pt idx="127">
                        <c:v>2207.2380994143418</c:v>
                      </c:pt>
                      <c:pt idx="128">
                        <c:v>2211.5168638001728</c:v>
                      </c:pt>
                      <c:pt idx="129">
                        <c:v>2211.5253039816321</c:v>
                      </c:pt>
                      <c:pt idx="130">
                        <c:v>2211.0858015070653</c:v>
                      </c:pt>
                      <c:pt idx="131">
                        <c:v>2211.094241688525</c:v>
                      </c:pt>
                      <c:pt idx="132">
                        <c:v>2211.3822592328816</c:v>
                      </c:pt>
                      <c:pt idx="133">
                        <c:v>2211.3906994143417</c:v>
                      </c:pt>
                      <c:pt idx="134">
                        <c:v>2213.4594015070652</c:v>
                      </c:pt>
                      <c:pt idx="135">
                        <c:v>2213.4678416885254</c:v>
                      </c:pt>
                      <c:pt idx="136">
                        <c:v>2216.842389717247</c:v>
                      </c:pt>
                      <c:pt idx="137">
                        <c:v>2216.8508298987067</c:v>
                      </c:pt>
                      <c:pt idx="138">
                        <c:v>2217.3519897172469</c:v>
                      </c:pt>
                      <c:pt idx="139">
                        <c:v>2217.360429898707</c:v>
                      </c:pt>
                      <c:pt idx="140">
                        <c:v>2217.7658015070651</c:v>
                      </c:pt>
                      <c:pt idx="141">
                        <c:v>2217.7742416885253</c:v>
                      </c:pt>
                      <c:pt idx="142">
                        <c:v>2221.6583897172468</c:v>
                      </c:pt>
                      <c:pt idx="143">
                        <c:v>2221.666829898707</c:v>
                      </c:pt>
                      <c:pt idx="144">
                        <c:v>2229.8810717908041</c:v>
                      </c:pt>
                      <c:pt idx="145">
                        <c:v>2229.8895119722642</c:v>
                      </c:pt>
                      <c:pt idx="146">
                        <c:v>2230.372471790804</c:v>
                      </c:pt>
                      <c:pt idx="147">
                        <c:v>2230.3809119722641</c:v>
                      </c:pt>
                      <c:pt idx="148">
                        <c:v>2234.5250717908038</c:v>
                      </c:pt>
                      <c:pt idx="149">
                        <c:v>2234.5335119722645</c:v>
                      </c:pt>
                      <c:pt idx="150">
                        <c:v>2235.6376600009862</c:v>
                      </c:pt>
                      <c:pt idx="151">
                        <c:v>2235.6461001824455</c:v>
                      </c:pt>
                      <c:pt idx="152">
                        <c:v>2238.0112600009861</c:v>
                      </c:pt>
                      <c:pt idx="153">
                        <c:v>2238.0197001824454</c:v>
                      </c:pt>
                      <c:pt idx="154">
                        <c:v>2242.3176600009861</c:v>
                      </c:pt>
                      <c:pt idx="155">
                        <c:v>2242.3261001824453</c:v>
                      </c:pt>
                      <c:pt idx="156">
                        <c:v>2244.9709159259992</c:v>
                      </c:pt>
                      <c:pt idx="157">
                        <c:v>2244.9793561074589</c:v>
                      </c:pt>
                      <c:pt idx="158">
                        <c:v>2247.3627159259991</c:v>
                      </c:pt>
                      <c:pt idx="159">
                        <c:v>2247.3711561074592</c:v>
                      </c:pt>
                      <c:pt idx="160">
                        <c:v>2248.8635041361808</c:v>
                      </c:pt>
                      <c:pt idx="161">
                        <c:v>2248.8719443176401</c:v>
                      </c:pt>
                      <c:pt idx="162">
                        <c:v>2251.2553041361807</c:v>
                      </c:pt>
                      <c:pt idx="163">
                        <c:v>2251.2637443176404</c:v>
                      </c:pt>
                      <c:pt idx="164">
                        <c:v>2251.822915925999</c:v>
                      </c:pt>
                      <c:pt idx="165">
                        <c:v>2251.8313561074592</c:v>
                      </c:pt>
                      <c:pt idx="166">
                        <c:v>2255.7155041361807</c:v>
                      </c:pt>
                      <c:pt idx="167">
                        <c:v>2255.7239443176404</c:v>
                      </c:pt>
                      <c:pt idx="168">
                        <c:v>2263.2791898609557</c:v>
                      </c:pt>
                      <c:pt idx="169">
                        <c:v>2263.2876300424155</c:v>
                      </c:pt>
                      <c:pt idx="170">
                        <c:v>2263.8069898609556</c:v>
                      </c:pt>
                      <c:pt idx="171">
                        <c:v>2263.8154300424158</c:v>
                      </c:pt>
                      <c:pt idx="172">
                        <c:v>2267.1717780711369</c:v>
                      </c:pt>
                      <c:pt idx="173">
                        <c:v>2267.1802182525971</c:v>
                      </c:pt>
                      <c:pt idx="174">
                        <c:v>2267.6995780711368</c:v>
                      </c:pt>
                      <c:pt idx="175">
                        <c:v>2267.7080182525974</c:v>
                      </c:pt>
                      <c:pt idx="176">
                        <c:v>2268.2671898609556</c:v>
                      </c:pt>
                      <c:pt idx="177">
                        <c:v>2268.2756300424157</c:v>
                      </c:pt>
                      <c:pt idx="178">
                        <c:v>2268.7387738251491</c:v>
                      </c:pt>
                      <c:pt idx="179">
                        <c:v>2268.7472140066093</c:v>
                      </c:pt>
                      <c:pt idx="180">
                        <c:v>2269.248373825149</c:v>
                      </c:pt>
                      <c:pt idx="181">
                        <c:v>2269.2568140066096</c:v>
                      </c:pt>
                      <c:pt idx="182">
                        <c:v>2269.746858847258</c:v>
                      </c:pt>
                      <c:pt idx="183">
                        <c:v>2269.7552990287181</c:v>
                      </c:pt>
                      <c:pt idx="184">
                        <c:v>2272.1597780711368</c:v>
                      </c:pt>
                      <c:pt idx="185">
                        <c:v>2272.1682182525974</c:v>
                      </c:pt>
                      <c:pt idx="186">
                        <c:v>2271.6482542799677</c:v>
                      </c:pt>
                      <c:pt idx="187">
                        <c:v>2271.6566944614274</c:v>
                      </c:pt>
                      <c:pt idx="188">
                        <c:v>2272.1386588472583</c:v>
                      </c:pt>
                      <c:pt idx="189">
                        <c:v>2272.147099028718</c:v>
                      </c:pt>
                      <c:pt idx="190">
                        <c:v>2272.157854279968</c:v>
                      </c:pt>
                      <c:pt idx="191">
                        <c:v>2272.1662944614272</c:v>
                      </c:pt>
                      <c:pt idx="192">
                        <c:v>2272.6313620353308</c:v>
                      </c:pt>
                      <c:pt idx="193">
                        <c:v>2272.6398022167905</c:v>
                      </c:pt>
                      <c:pt idx="194">
                        <c:v>2273.1409620353306</c:v>
                      </c:pt>
                      <c:pt idx="195">
                        <c:v>2273.1494022167908</c:v>
                      </c:pt>
                      <c:pt idx="196">
                        <c:v>2273.5547738251489</c:v>
                      </c:pt>
                      <c:pt idx="197">
                        <c:v>2273.5632140066095</c:v>
                      </c:pt>
                      <c:pt idx="198">
                        <c:v>2275.5034470574396</c:v>
                      </c:pt>
                      <c:pt idx="199">
                        <c:v>2275.5118872389007</c:v>
                      </c:pt>
                      <c:pt idx="200">
                        <c:v>2276.0312470574399</c:v>
                      </c:pt>
                      <c:pt idx="201">
                        <c:v>2276.0396872389006</c:v>
                      </c:pt>
                      <c:pt idx="202">
                        <c:v>2276.5988588472583</c:v>
                      </c:pt>
                      <c:pt idx="203">
                        <c:v>2276.607299028718</c:v>
                      </c:pt>
                      <c:pt idx="204">
                        <c:v>2276.4642542799679</c:v>
                      </c:pt>
                      <c:pt idx="205">
                        <c:v>2276.4726944614272</c:v>
                      </c:pt>
                      <c:pt idx="206">
                        <c:v>2277.4473620353306</c:v>
                      </c:pt>
                      <c:pt idx="207">
                        <c:v>2277.4558022167907</c:v>
                      </c:pt>
                      <c:pt idx="208">
                        <c:v>2277.4048424901493</c:v>
                      </c:pt>
                      <c:pt idx="209">
                        <c:v>2277.41328267161</c:v>
                      </c:pt>
                      <c:pt idx="210">
                        <c:v>2279.7966424901497</c:v>
                      </c:pt>
                      <c:pt idx="211">
                        <c:v>2279.8050826716099</c:v>
                      </c:pt>
                      <c:pt idx="212">
                        <c:v>2280.4914470574399</c:v>
                      </c:pt>
                      <c:pt idx="213">
                        <c:v>2280.4998872389006</c:v>
                      </c:pt>
                      <c:pt idx="214">
                        <c:v>2284.2568424901497</c:v>
                      </c:pt>
                      <c:pt idx="215">
                        <c:v>2284.2652826716098</c:v>
                      </c:pt>
                      <c:pt idx="216">
                        <c:v>2288.0551327822145</c:v>
                      </c:pt>
                      <c:pt idx="217">
                        <c:v>2288.0635729636751</c:v>
                      </c:pt>
                      <c:pt idx="218">
                        <c:v>2288.5829327822148</c:v>
                      </c:pt>
                      <c:pt idx="219">
                        <c:v>2288.591372963675</c:v>
                      </c:pt>
                      <c:pt idx="220">
                        <c:v>2289.9565282149242</c:v>
                      </c:pt>
                      <c:pt idx="221">
                        <c:v>2289.9649683963848</c:v>
                      </c:pt>
                      <c:pt idx="222">
                        <c:v>2291.9477209923962</c:v>
                      </c:pt>
                      <c:pt idx="223">
                        <c:v>2291.9561611738568</c:v>
                      </c:pt>
                      <c:pt idx="224">
                        <c:v>2292.3483282149245</c:v>
                      </c:pt>
                      <c:pt idx="225">
                        <c:v>2292.3567683963847</c:v>
                      </c:pt>
                      <c:pt idx="226">
                        <c:v>2292.4755209923965</c:v>
                      </c:pt>
                      <c:pt idx="227">
                        <c:v>2292.4839611738566</c:v>
                      </c:pt>
                      <c:pt idx="228">
                        <c:v>2293.0431327822148</c:v>
                      </c:pt>
                      <c:pt idx="229">
                        <c:v>2293.051572963675</c:v>
                      </c:pt>
                      <c:pt idx="230">
                        <c:v>2293.8491164251054</c:v>
                      </c:pt>
                      <c:pt idx="231">
                        <c:v>2293.8575566065656</c:v>
                      </c:pt>
                      <c:pt idx="232">
                        <c:v>2296.2409164251058</c:v>
                      </c:pt>
                      <c:pt idx="233">
                        <c:v>2296.2493566065655</c:v>
                      </c:pt>
                      <c:pt idx="234">
                        <c:v>2296.8085282149245</c:v>
                      </c:pt>
                      <c:pt idx="235">
                        <c:v>2296.8169683963847</c:v>
                      </c:pt>
                      <c:pt idx="236">
                        <c:v>2296.9357209923965</c:v>
                      </c:pt>
                      <c:pt idx="237">
                        <c:v>2296.9441611738566</c:v>
                      </c:pt>
                      <c:pt idx="238">
                        <c:v>2300.7011164251057</c:v>
                      </c:pt>
                      <c:pt idx="239">
                        <c:v>2300.7095566065655</c:v>
                      </c:pt>
                      <c:pt idx="240">
                        <c:v>2300.5476550480726</c:v>
                      </c:pt>
                      <c:pt idx="241">
                        <c:v>2300.5560952295323</c:v>
                      </c:pt>
                      <c:pt idx="242">
                        <c:v>2302.9394550480724</c:v>
                      </c:pt>
                      <c:pt idx="243">
                        <c:v>2302.9478952295322</c:v>
                      </c:pt>
                      <c:pt idx="244">
                        <c:v>2306.3042432582542</c:v>
                      </c:pt>
                      <c:pt idx="245">
                        <c:v>2306.3126834397149</c:v>
                      </c:pt>
                      <c:pt idx="246">
                        <c:v>2306.8320432582541</c:v>
                      </c:pt>
                      <c:pt idx="247">
                        <c:v>2306.8404834397147</c:v>
                      </c:pt>
                      <c:pt idx="248">
                        <c:v>2307.3996550480724</c:v>
                      </c:pt>
                      <c:pt idx="249">
                        <c:v>2307.4080952295321</c:v>
                      </c:pt>
                      <c:pt idx="250">
                        <c:v>2311.2922432582541</c:v>
                      </c:pt>
                      <c:pt idx="251">
                        <c:v>2311.3006834397147</c:v>
                      </c:pt>
                      <c:pt idx="252">
                        <c:v>2318.8559289830287</c:v>
                      </c:pt>
                      <c:pt idx="253">
                        <c:v>2318.8643691644893</c:v>
                      </c:pt>
                      <c:pt idx="254">
                        <c:v>2319.0681621790391</c:v>
                      </c:pt>
                      <c:pt idx="255">
                        <c:v>2319.0766023604997</c:v>
                      </c:pt>
                      <c:pt idx="256">
                        <c:v>2319.383728983029</c:v>
                      </c:pt>
                      <c:pt idx="257">
                        <c:v>2319.3921691644891</c:v>
                      </c:pt>
                      <c:pt idx="258">
                        <c:v>2319.5959621790389</c:v>
                      </c:pt>
                      <c:pt idx="259">
                        <c:v>2319.6044023605</c:v>
                      </c:pt>
                      <c:pt idx="260">
                        <c:v>2322.7485171932108</c:v>
                      </c:pt>
                      <c:pt idx="261">
                        <c:v>2322.7569573746705</c:v>
                      </c:pt>
                      <c:pt idx="262">
                        <c:v>2322.9607503892212</c:v>
                      </c:pt>
                      <c:pt idx="263">
                        <c:v>2322.9691905706813</c:v>
                      </c:pt>
                      <c:pt idx="264">
                        <c:v>2323.2763171932106</c:v>
                      </c:pt>
                      <c:pt idx="265">
                        <c:v>2323.2847573746703</c:v>
                      </c:pt>
                      <c:pt idx="266">
                        <c:v>2323.8439289830289</c:v>
                      </c:pt>
                      <c:pt idx="267">
                        <c:v>2323.8523691644891</c:v>
                      </c:pt>
                      <c:pt idx="268">
                        <c:v>2323.488550389221</c:v>
                      </c:pt>
                      <c:pt idx="269">
                        <c:v>2323.4969905706816</c:v>
                      </c:pt>
                      <c:pt idx="270">
                        <c:v>2324.0561621790389</c:v>
                      </c:pt>
                      <c:pt idx="271">
                        <c:v>2324.0646023605</c:v>
                      </c:pt>
                      <c:pt idx="272">
                        <c:v>2327.7365171932106</c:v>
                      </c:pt>
                      <c:pt idx="273">
                        <c:v>2327.7449573746703</c:v>
                      </c:pt>
                      <c:pt idx="274">
                        <c:v>2327.948750389221</c:v>
                      </c:pt>
                      <c:pt idx="275">
                        <c:v>2327.9571905706816</c:v>
                      </c:pt>
                      <c:pt idx="276">
                        <c:v>2337.5413570824171</c:v>
                      </c:pt>
                      <c:pt idx="277">
                        <c:v>2337.5497972638773</c:v>
                      </c:pt>
                      <c:pt idx="278">
                        <c:v>2338.069157082417</c:v>
                      </c:pt>
                      <c:pt idx="279">
                        <c:v>2338.0775972638776</c:v>
                      </c:pt>
                      <c:pt idx="280">
                        <c:v>2339.023812102288</c:v>
                      </c:pt>
                      <c:pt idx="281">
                        <c:v>2339.0322522837487</c:v>
                      </c:pt>
                      <c:pt idx="282">
                        <c:v>2341.4156121022884</c:v>
                      </c:pt>
                      <c:pt idx="283">
                        <c:v>2341.4240522837486</c:v>
                      </c:pt>
                      <c:pt idx="284">
                        <c:v>2342.5293570824169</c:v>
                      </c:pt>
                      <c:pt idx="285">
                        <c:v>2342.5377972638776</c:v>
                      </c:pt>
                      <c:pt idx="286">
                        <c:v>2342.9164003124697</c:v>
                      </c:pt>
                      <c:pt idx="287">
                        <c:v>2342.9248404939294</c:v>
                      </c:pt>
                      <c:pt idx="288">
                        <c:v>2343.2979452925993</c:v>
                      </c:pt>
                      <c:pt idx="289">
                        <c:v>2343.3063854740585</c:v>
                      </c:pt>
                      <c:pt idx="290">
                        <c:v>2343.8441051002983</c:v>
                      </c:pt>
                      <c:pt idx="291">
                        <c:v>2343.8525452817585</c:v>
                      </c:pt>
                      <c:pt idx="292">
                        <c:v>2344.3719051002986</c:v>
                      </c:pt>
                      <c:pt idx="293">
                        <c:v>2344.3803452817583</c:v>
                      </c:pt>
                      <c:pt idx="294">
                        <c:v>2345.3082003124696</c:v>
                      </c:pt>
                      <c:pt idx="295">
                        <c:v>2345.3166404939293</c:v>
                      </c:pt>
                      <c:pt idx="296">
                        <c:v>2345.7079452925991</c:v>
                      </c:pt>
                      <c:pt idx="297">
                        <c:v>2345.7163854740588</c:v>
                      </c:pt>
                      <c:pt idx="298">
                        <c:v>2345.8758121022884</c:v>
                      </c:pt>
                      <c:pt idx="299">
                        <c:v>2345.8842522837485</c:v>
                      </c:pt>
                      <c:pt idx="300">
                        <c:v>2348.8321051002986</c:v>
                      </c:pt>
                      <c:pt idx="301">
                        <c:v>2348.8405452817583</c:v>
                      </c:pt>
                      <c:pt idx="302">
                        <c:v>2349.7684003124696</c:v>
                      </c:pt>
                      <c:pt idx="303">
                        <c:v>2349.7768404939293</c:v>
                      </c:pt>
                      <c:pt idx="304">
                        <c:v>2349.6006933104804</c:v>
                      </c:pt>
                      <c:pt idx="305">
                        <c:v>2349.6091334919411</c:v>
                      </c:pt>
                      <c:pt idx="306">
                        <c:v>2350.3219452925991</c:v>
                      </c:pt>
                      <c:pt idx="307">
                        <c:v>2350.3303854740584</c:v>
                      </c:pt>
                      <c:pt idx="308">
                        <c:v>2352.0106933104807</c:v>
                      </c:pt>
                      <c:pt idx="309">
                        <c:v>2352.0191334919409</c:v>
                      </c:pt>
                      <c:pt idx="310">
                        <c:v>2355.8496310173741</c:v>
                      </c:pt>
                      <c:pt idx="311">
                        <c:v>2355.8580711988338</c:v>
                      </c:pt>
                      <c:pt idx="312">
                        <c:v>2356.6246933104808</c:v>
                      </c:pt>
                      <c:pt idx="313">
                        <c:v>2356.633133491941</c:v>
                      </c:pt>
                      <c:pt idx="314">
                        <c:v>2358.259631017374</c:v>
                      </c:pt>
                      <c:pt idx="315">
                        <c:v>2358.2680711988341</c:v>
                      </c:pt>
                      <c:pt idx="316">
                        <c:v>2359.7422192275553</c:v>
                      </c:pt>
                      <c:pt idx="317">
                        <c:v>2359.750659409016</c:v>
                      </c:pt>
                      <c:pt idx="318">
                        <c:v>2362.1522192275552</c:v>
                      </c:pt>
                      <c:pt idx="319">
                        <c:v>2362.1606594090163</c:v>
                      </c:pt>
                      <c:pt idx="320">
                        <c:v>2362.873631017374</c:v>
                      </c:pt>
                      <c:pt idx="321">
                        <c:v>2362.8820711988337</c:v>
                      </c:pt>
                      <c:pt idx="322">
                        <c:v>2366.7662192275552</c:v>
                      </c:pt>
                      <c:pt idx="323">
                        <c:v>2366.7746594090163</c:v>
                      </c:pt>
                      <c:pt idx="324">
                        <c:v>2366.0592128703929</c:v>
                      </c:pt>
                      <c:pt idx="325">
                        <c:v>2366.0676530518531</c:v>
                      </c:pt>
                      <c:pt idx="326">
                        <c:v>2368.4510128703928</c:v>
                      </c:pt>
                      <c:pt idx="327">
                        <c:v>2368.459453051853</c:v>
                      </c:pt>
                      <c:pt idx="328">
                        <c:v>2371.8158010805751</c:v>
                      </c:pt>
                      <c:pt idx="329">
                        <c:v>2371.8242412620343</c:v>
                      </c:pt>
                      <c:pt idx="330">
                        <c:v>2372.3436010805749</c:v>
                      </c:pt>
                      <c:pt idx="331">
                        <c:v>2372.3520412620346</c:v>
                      </c:pt>
                      <c:pt idx="332">
                        <c:v>2372.9112128703928</c:v>
                      </c:pt>
                      <c:pt idx="333">
                        <c:v>2372.9196530518534</c:v>
                      </c:pt>
                      <c:pt idx="334">
                        <c:v>2376.8038010805749</c:v>
                      </c:pt>
                      <c:pt idx="335">
                        <c:v>2376.8122412620346</c:v>
                      </c:pt>
                      <c:pt idx="336">
                        <c:v>2389.734745436308</c:v>
                      </c:pt>
                      <c:pt idx="337">
                        <c:v>2389.7431856177677</c:v>
                      </c:pt>
                      <c:pt idx="338">
                        <c:v>2392.1629454363078</c:v>
                      </c:pt>
                      <c:pt idx="339">
                        <c:v>2392.171385617768</c:v>
                      </c:pt>
                      <c:pt idx="340">
                        <c:v>2393.6273336464897</c:v>
                      </c:pt>
                      <c:pt idx="341">
                        <c:v>2393.6357738279494</c:v>
                      </c:pt>
                      <c:pt idx="342">
                        <c:v>2396.0555336464895</c:v>
                      </c:pt>
                      <c:pt idx="343">
                        <c:v>2396.0639738279497</c:v>
                      </c:pt>
                      <c:pt idx="344">
                        <c:v>2396.9307454363079</c:v>
                      </c:pt>
                      <c:pt idx="345">
                        <c:v>2396.9391856177676</c:v>
                      </c:pt>
                      <c:pt idx="346">
                        <c:v>2400.8233336464896</c:v>
                      </c:pt>
                      <c:pt idx="347">
                        <c:v>2400.8317738279497</c:v>
                      </c:pt>
                      <c:pt idx="348">
                        <c:v>2404.916914904738</c:v>
                      </c:pt>
                      <c:pt idx="349">
                        <c:v>2404.9253550861977</c:v>
                      </c:pt>
                      <c:pt idx="350">
                        <c:v>2406.1790193712641</c:v>
                      </c:pt>
                      <c:pt idx="351">
                        <c:v>2406.1874595527242</c:v>
                      </c:pt>
                      <c:pt idx="352">
                        <c:v>2407.3269149047378</c:v>
                      </c:pt>
                      <c:pt idx="353">
                        <c:v>2407.335355086198</c:v>
                      </c:pt>
                      <c:pt idx="354">
                        <c:v>2407.8263953595565</c:v>
                      </c:pt>
                      <c:pt idx="355">
                        <c:v>2407.8348355410167</c:v>
                      </c:pt>
                      <c:pt idx="356">
                        <c:v>2408.6072193712639</c:v>
                      </c:pt>
                      <c:pt idx="357">
                        <c:v>2408.6156595527245</c:v>
                      </c:pt>
                      <c:pt idx="358">
                        <c:v>2408.8095031149192</c:v>
                      </c:pt>
                      <c:pt idx="359">
                        <c:v>2408.8179432963798</c:v>
                      </c:pt>
                      <c:pt idx="360">
                        <c:v>2410.2363953595568</c:v>
                      </c:pt>
                      <c:pt idx="361">
                        <c:v>2410.2448355410165</c:v>
                      </c:pt>
                      <c:pt idx="362">
                        <c:v>2411.219503114919</c:v>
                      </c:pt>
                      <c:pt idx="363">
                        <c:v>2411.2279432963796</c:v>
                      </c:pt>
                      <c:pt idx="364">
                        <c:v>2411.9409149047378</c:v>
                      </c:pt>
                      <c:pt idx="365">
                        <c:v>2411.949355086198</c:v>
                      </c:pt>
                      <c:pt idx="366">
                        <c:v>2411.9356075814458</c:v>
                      </c:pt>
                      <c:pt idx="367">
                        <c:v>2411.9440477629059</c:v>
                      </c:pt>
                      <c:pt idx="368">
                        <c:v>2412.4998075814456</c:v>
                      </c:pt>
                      <c:pt idx="369">
                        <c:v>2412.5082477629062</c:v>
                      </c:pt>
                      <c:pt idx="370">
                        <c:v>2413.375019371264</c:v>
                      </c:pt>
                      <c:pt idx="371">
                        <c:v>2413.3834595527242</c:v>
                      </c:pt>
                      <c:pt idx="372">
                        <c:v>2413.5829835697382</c:v>
                      </c:pt>
                      <c:pt idx="373">
                        <c:v>2413.5914237511984</c:v>
                      </c:pt>
                      <c:pt idx="374">
                        <c:v>2414.1289835697385</c:v>
                      </c:pt>
                      <c:pt idx="375">
                        <c:v>2414.1374237511982</c:v>
                      </c:pt>
                      <c:pt idx="376">
                        <c:v>2414.5106883575672</c:v>
                      </c:pt>
                      <c:pt idx="377">
                        <c:v>2414.519128539027</c:v>
                      </c:pt>
                      <c:pt idx="378">
                        <c:v>2414.8503953595568</c:v>
                      </c:pt>
                      <c:pt idx="379">
                        <c:v>2414.8588355410166</c:v>
                      </c:pt>
                      <c:pt idx="380">
                        <c:v>2415.833503114919</c:v>
                      </c:pt>
                      <c:pt idx="381">
                        <c:v>2415.8419432963797</c:v>
                      </c:pt>
                      <c:pt idx="382">
                        <c:v>2416.9388883575675</c:v>
                      </c:pt>
                      <c:pt idx="383">
                        <c:v>2416.9473285390268</c:v>
                      </c:pt>
                      <c:pt idx="384">
                        <c:v>2417.2676075814456</c:v>
                      </c:pt>
                      <c:pt idx="385">
                        <c:v>2417.2760477629063</c:v>
                      </c:pt>
                      <c:pt idx="386">
                        <c:v>2418.7429835697385</c:v>
                      </c:pt>
                      <c:pt idx="387">
                        <c:v>2418.7514237511982</c:v>
                      </c:pt>
                      <c:pt idx="388">
                        <c:v>2420.2672765677485</c:v>
                      </c:pt>
                      <c:pt idx="389">
                        <c:v>2420.2757167492091</c:v>
                      </c:pt>
                      <c:pt idx="390">
                        <c:v>2420.8314765677487</c:v>
                      </c:pt>
                      <c:pt idx="391">
                        <c:v>2420.8399167492089</c:v>
                      </c:pt>
                      <c:pt idx="392">
                        <c:v>2421.7066883575671</c:v>
                      </c:pt>
                      <c:pt idx="393">
                        <c:v>2421.7151285390269</c:v>
                      </c:pt>
                      <c:pt idx="394">
                        <c:v>2425.5992765677483</c:v>
                      </c:pt>
                      <c:pt idx="395">
                        <c:v>2425.607716749209</c:v>
                      </c:pt>
                      <c:pt idx="396">
                        <c:v>2426.1346692945126</c:v>
                      </c:pt>
                      <c:pt idx="397">
                        <c:v>2426.1431094759723</c:v>
                      </c:pt>
                      <c:pt idx="398">
                        <c:v>2426.6806692945129</c:v>
                      </c:pt>
                      <c:pt idx="399">
                        <c:v>2426.6891094759721</c:v>
                      </c:pt>
                      <c:pt idx="400">
                        <c:v>2430.0272575046947</c:v>
                      </c:pt>
                      <c:pt idx="401">
                        <c:v>2430.0356976861544</c:v>
                      </c:pt>
                      <c:pt idx="402">
                        <c:v>2430.573257504695</c:v>
                      </c:pt>
                      <c:pt idx="403">
                        <c:v>2430.5816976861543</c:v>
                      </c:pt>
                      <c:pt idx="404">
                        <c:v>2431.2946692945129</c:v>
                      </c:pt>
                      <c:pt idx="405">
                        <c:v>2431.3031094759722</c:v>
                      </c:pt>
                      <c:pt idx="406">
                        <c:v>2432.8189622925238</c:v>
                      </c:pt>
                      <c:pt idx="407">
                        <c:v>2432.827402473984</c:v>
                      </c:pt>
                      <c:pt idx="408">
                        <c:v>2433.383162292524</c:v>
                      </c:pt>
                      <c:pt idx="409">
                        <c:v>2433.3916024739838</c:v>
                      </c:pt>
                      <c:pt idx="410">
                        <c:v>2435.187257504695</c:v>
                      </c:pt>
                      <c:pt idx="411">
                        <c:v>2435.1956976861543</c:v>
                      </c:pt>
                      <c:pt idx="412">
                        <c:v>2436.711550502705</c:v>
                      </c:pt>
                      <c:pt idx="413">
                        <c:v>2436.7199906841656</c:v>
                      </c:pt>
                      <c:pt idx="414">
                        <c:v>2436.7257961276614</c:v>
                      </c:pt>
                      <c:pt idx="415">
                        <c:v>2436.734236309122</c:v>
                      </c:pt>
                      <c:pt idx="416">
                        <c:v>2437.2757505027053</c:v>
                      </c:pt>
                      <c:pt idx="417">
                        <c:v>2437.2841906841654</c:v>
                      </c:pt>
                      <c:pt idx="418">
                        <c:v>2437.2717961276612</c:v>
                      </c:pt>
                      <c:pt idx="419">
                        <c:v>2437.2802363091223</c:v>
                      </c:pt>
                      <c:pt idx="420">
                        <c:v>2438.1509622925237</c:v>
                      </c:pt>
                      <c:pt idx="421">
                        <c:v>2438.1594024739838</c:v>
                      </c:pt>
                      <c:pt idx="422">
                        <c:v>2442.0435505027049</c:v>
                      </c:pt>
                      <c:pt idx="423">
                        <c:v>2442.0519906841655</c:v>
                      </c:pt>
                      <c:pt idx="424">
                        <c:v>2441.8857961276613</c:v>
                      </c:pt>
                      <c:pt idx="425">
                        <c:v>2441.8942363091219</c:v>
                      </c:pt>
                      <c:pt idx="426">
                        <c:v>2442.4823843378426</c:v>
                      </c:pt>
                      <c:pt idx="427">
                        <c:v>2442.4908245193033</c:v>
                      </c:pt>
                      <c:pt idx="428">
                        <c:v>2444.9105843378425</c:v>
                      </c:pt>
                      <c:pt idx="429">
                        <c:v>2444.9190245193035</c:v>
                      </c:pt>
                      <c:pt idx="430">
                        <c:v>2449.6783843378425</c:v>
                      </c:pt>
                      <c:pt idx="431">
                        <c:v>2449.6868245193032</c:v>
                      </c:pt>
                      <c:pt idx="432">
                        <c:v>2455.0340700626175</c:v>
                      </c:pt>
                      <c:pt idx="433">
                        <c:v>2455.0425102440772</c:v>
                      </c:pt>
                      <c:pt idx="434">
                        <c:v>2455.2463032586279</c:v>
                      </c:pt>
                      <c:pt idx="435">
                        <c:v>2455.2547434400876</c:v>
                      </c:pt>
                      <c:pt idx="436">
                        <c:v>2457.4622700626173</c:v>
                      </c:pt>
                      <c:pt idx="437">
                        <c:v>2457.4707102440771</c:v>
                      </c:pt>
                      <c:pt idx="438">
                        <c:v>2457.6745032586277</c:v>
                      </c:pt>
                      <c:pt idx="439">
                        <c:v>2457.6829434400879</c:v>
                      </c:pt>
                      <c:pt idx="440">
                        <c:v>2458.9266582727992</c:v>
                      </c:pt>
                      <c:pt idx="441">
                        <c:v>2458.9350984542589</c:v>
                      </c:pt>
                      <c:pt idx="442">
                        <c:v>2461.00289146881</c:v>
                      </c:pt>
                      <c:pt idx="443">
                        <c:v>2461.0113316502698</c:v>
                      </c:pt>
                      <c:pt idx="444">
                        <c:v>2461.354858272799</c:v>
                      </c:pt>
                      <c:pt idx="445">
                        <c:v>2461.3632984542587</c:v>
                      </c:pt>
                      <c:pt idx="446">
                        <c:v>2461.5670914688103</c:v>
                      </c:pt>
                      <c:pt idx="447">
                        <c:v>2461.57553165027</c:v>
                      </c:pt>
                      <c:pt idx="448">
                        <c:v>2462.2300700626174</c:v>
                      </c:pt>
                      <c:pt idx="449">
                        <c:v>2462.2385102440771</c:v>
                      </c:pt>
                      <c:pt idx="450">
                        <c:v>2462.4423032586278</c:v>
                      </c:pt>
                      <c:pt idx="451">
                        <c:v>2462.450743440088</c:v>
                      </c:pt>
                      <c:pt idx="452">
                        <c:v>2466.1226582727991</c:v>
                      </c:pt>
                      <c:pt idx="453">
                        <c:v>2466.1310984542588</c:v>
                      </c:pt>
                      <c:pt idx="454">
                        <c:v>2466.3348914688099</c:v>
                      </c:pt>
                      <c:pt idx="455">
                        <c:v>2466.3433316502701</c:v>
                      </c:pt>
                      <c:pt idx="456">
                        <c:v>2473.7194981620059</c:v>
                      </c:pt>
                      <c:pt idx="457">
                        <c:v>2473.7279383434661</c:v>
                      </c:pt>
                      <c:pt idx="458">
                        <c:v>2476.1476981620058</c:v>
                      </c:pt>
                      <c:pt idx="459">
                        <c:v>2476.1561383434664</c:v>
                      </c:pt>
                      <c:pt idx="460">
                        <c:v>2479.4760863721881</c:v>
                      </c:pt>
                      <c:pt idx="461">
                        <c:v>2479.4845265536478</c:v>
                      </c:pt>
                      <c:pt idx="462">
                        <c:v>2480.0402863721879</c:v>
                      </c:pt>
                      <c:pt idx="463">
                        <c:v>2480.0487265536481</c:v>
                      </c:pt>
                      <c:pt idx="464">
                        <c:v>2480.9154981620059</c:v>
                      </c:pt>
                      <c:pt idx="465">
                        <c:v>2480.9239383434665</c:v>
                      </c:pt>
                      <c:pt idx="466">
                        <c:v>2481.8862461798876</c:v>
                      </c:pt>
                      <c:pt idx="467">
                        <c:v>2481.8946863613473</c:v>
                      </c:pt>
                      <c:pt idx="468">
                        <c:v>2482.4504461798879</c:v>
                      </c:pt>
                      <c:pt idx="469">
                        <c:v>2482.4588863613471</c:v>
                      </c:pt>
                      <c:pt idx="470">
                        <c:v>2484.808086372188</c:v>
                      </c:pt>
                      <c:pt idx="471">
                        <c:v>2484.8165265536481</c:v>
                      </c:pt>
                      <c:pt idx="472">
                        <c:v>2485.7788343900693</c:v>
                      </c:pt>
                      <c:pt idx="473">
                        <c:v>2485.787274571529</c:v>
                      </c:pt>
                      <c:pt idx="474">
                        <c:v>2486.3430343900695</c:v>
                      </c:pt>
                      <c:pt idx="475">
                        <c:v>2486.3514745715288</c:v>
                      </c:pt>
                      <c:pt idx="476">
                        <c:v>2487.218246179888</c:v>
                      </c:pt>
                      <c:pt idx="477">
                        <c:v>2487.2266863613472</c:v>
                      </c:pt>
                      <c:pt idx="478">
                        <c:v>2491.1108343900696</c:v>
                      </c:pt>
                      <c:pt idx="479">
                        <c:v>2491.1192745715289</c:v>
                      </c:pt>
                      <c:pt idx="480">
                        <c:v>2492.0277720969621</c:v>
                      </c:pt>
                      <c:pt idx="481">
                        <c:v>2492.0362122784222</c:v>
                      </c:pt>
                      <c:pt idx="482">
                        <c:v>2492.5919720969619</c:v>
                      </c:pt>
                      <c:pt idx="483">
                        <c:v>2492.6004122784225</c:v>
                      </c:pt>
                      <c:pt idx="484">
                        <c:v>2495.9203603071442</c:v>
                      </c:pt>
                      <c:pt idx="485">
                        <c:v>2495.9288004886039</c:v>
                      </c:pt>
                      <c:pt idx="486">
                        <c:v>2496.484560307144</c:v>
                      </c:pt>
                      <c:pt idx="487">
                        <c:v>2496.4930004886041</c:v>
                      </c:pt>
                      <c:pt idx="488">
                        <c:v>2497.3597720969619</c:v>
                      </c:pt>
                      <c:pt idx="489">
                        <c:v>2497.3682122784226</c:v>
                      </c:pt>
                      <c:pt idx="490">
                        <c:v>2501.252360307144</c:v>
                      </c:pt>
                      <c:pt idx="491">
                        <c:v>2501.2608004886042</c:v>
                      </c:pt>
                      <c:pt idx="492">
                        <c:v>2525.9128865158959</c:v>
                      </c:pt>
                      <c:pt idx="493">
                        <c:v>2525.9213266973561</c:v>
                      </c:pt>
                      <c:pt idx="494">
                        <c:v>2526.4952865158957</c:v>
                      </c:pt>
                      <c:pt idx="495">
                        <c:v>2526.5037266973563</c:v>
                      </c:pt>
                      <c:pt idx="496">
                        <c:v>2529.805474726078</c:v>
                      </c:pt>
                      <c:pt idx="497">
                        <c:v>2529.8139149075378</c:v>
                      </c:pt>
                      <c:pt idx="498">
                        <c:v>2530.3878747260778</c:v>
                      </c:pt>
                      <c:pt idx="499">
                        <c:v>2530.396314907538</c:v>
                      </c:pt>
                      <c:pt idx="500">
                        <c:v>2531.4168865158958</c:v>
                      </c:pt>
                      <c:pt idx="501">
                        <c:v>2531.425326697356</c:v>
                      </c:pt>
                      <c:pt idx="502">
                        <c:v>2535.309474726078</c:v>
                      </c:pt>
                      <c:pt idx="503">
                        <c:v>2535.3179149075381</c:v>
                      </c:pt>
                      <c:pt idx="504">
                        <c:v>2542.3571604508534</c:v>
                      </c:pt>
                      <c:pt idx="505">
                        <c:v>2544.2296006323127</c:v>
                      </c:pt>
                      <c:pt idx="506">
                        <c:v>2546.6857604508532</c:v>
                      </c:pt>
                      <c:pt idx="507">
                        <c:v>2546.6942006323129</c:v>
                      </c:pt>
                      <c:pt idx="508">
                        <c:v>2548.1137486610342</c:v>
                      </c:pt>
                      <c:pt idx="509">
                        <c:v>2548.1221888424943</c:v>
                      </c:pt>
                      <c:pt idx="510">
                        <c:v>2550.5783486610339</c:v>
                      </c:pt>
                      <c:pt idx="511">
                        <c:v>2550.5867888424946</c:v>
                      </c:pt>
                      <c:pt idx="512">
                        <c:v>2550.6888294371552</c:v>
                      </c:pt>
                      <c:pt idx="513">
                        <c:v>2550.6972696186162</c:v>
                      </c:pt>
                      <c:pt idx="514">
                        <c:v>2551.7611604508534</c:v>
                      </c:pt>
                      <c:pt idx="515">
                        <c:v>2551.7696006323126</c:v>
                      </c:pt>
                      <c:pt idx="516">
                        <c:v>2551.2712294371554</c:v>
                      </c:pt>
                      <c:pt idx="517">
                        <c:v>2551.279669618616</c:v>
                      </c:pt>
                      <c:pt idx="518">
                        <c:v>2555.6537486610341</c:v>
                      </c:pt>
                      <c:pt idx="519">
                        <c:v>2555.6621888424943</c:v>
                      </c:pt>
                      <c:pt idx="520">
                        <c:v>2556.1928294371551</c:v>
                      </c:pt>
                      <c:pt idx="521">
                        <c:v>2556.2012696186162</c:v>
                      </c:pt>
                      <c:pt idx="522">
                        <c:v>2556.4454176473378</c:v>
                      </c:pt>
                      <c:pt idx="523">
                        <c:v>2556.453857828797</c:v>
                      </c:pt>
                      <c:pt idx="524">
                        <c:v>2558.910017647338</c:v>
                      </c:pt>
                      <c:pt idx="525">
                        <c:v>2558.9184578287968</c:v>
                      </c:pt>
                      <c:pt idx="526">
                        <c:v>2563.9854176473377</c:v>
                      </c:pt>
                      <c:pt idx="527">
                        <c:v>2563.993857828797</c:v>
                      </c:pt>
                      <c:pt idx="528">
                        <c:v>2568.9971033721113</c:v>
                      </c:pt>
                      <c:pt idx="529">
                        <c:v>2569.0055435535714</c:v>
                      </c:pt>
                      <c:pt idx="530">
                        <c:v>2571.4617033721115</c:v>
                      </c:pt>
                      <c:pt idx="531">
                        <c:v>2571.4701435535712</c:v>
                      </c:pt>
                      <c:pt idx="532">
                        <c:v>2572.8896915822938</c:v>
                      </c:pt>
                      <c:pt idx="533">
                        <c:v>2572.8981317637536</c:v>
                      </c:pt>
                      <c:pt idx="534">
                        <c:v>2575.3542915822941</c:v>
                      </c:pt>
                      <c:pt idx="535">
                        <c:v>2575.3627317637533</c:v>
                      </c:pt>
                      <c:pt idx="536">
                        <c:v>2576.5371033721112</c:v>
                      </c:pt>
                      <c:pt idx="537">
                        <c:v>2576.5455435535714</c:v>
                      </c:pt>
                      <c:pt idx="538">
                        <c:v>2580.4296915822938</c:v>
                      </c:pt>
                      <c:pt idx="539">
                        <c:v>2580.4381317637535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8C4-4FEA-B8B0-B85DD101227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19551.0500637363</c:v>
                      </c:pt>
                      <c:pt idx="1">
                        <c:v>19551.129548436023</c:v>
                      </c:pt>
                      <c:pt idx="2">
                        <c:v>19551.0500637363</c:v>
                      </c:pt>
                      <c:pt idx="3">
                        <c:v>19551.129548436023</c:v>
                      </c:pt>
                      <c:pt idx="4">
                        <c:v>19598.01579551899</c:v>
                      </c:pt>
                      <c:pt idx="5">
                        <c:v>19598.095280218713</c:v>
                      </c:pt>
                      <c:pt idx="6">
                        <c:v>19551.0500637363</c:v>
                      </c:pt>
                      <c:pt idx="7">
                        <c:v>19551.129548436023</c:v>
                      </c:pt>
                      <c:pt idx="8">
                        <c:v>19598.01579551899</c:v>
                      </c:pt>
                      <c:pt idx="9">
                        <c:v>19598.095280218713</c:v>
                      </c:pt>
                      <c:pt idx="10">
                        <c:v>19598.01579551899</c:v>
                      </c:pt>
                      <c:pt idx="11">
                        <c:v>19598.095280218713</c:v>
                      </c:pt>
                      <c:pt idx="12">
                        <c:v>19817.247614791748</c:v>
                      </c:pt>
                      <c:pt idx="13">
                        <c:v>19817.327099491464</c:v>
                      </c:pt>
                      <c:pt idx="14">
                        <c:v>19817.247614791748</c:v>
                      </c:pt>
                      <c:pt idx="15">
                        <c:v>19817.327099491464</c:v>
                      </c:pt>
                      <c:pt idx="16">
                        <c:v>19864.21334657443</c:v>
                      </c:pt>
                      <c:pt idx="17">
                        <c:v>19864.29283127415</c:v>
                      </c:pt>
                      <c:pt idx="18">
                        <c:v>19817.247614791748</c:v>
                      </c:pt>
                      <c:pt idx="19">
                        <c:v>19817.327099491464</c:v>
                      </c:pt>
                      <c:pt idx="20">
                        <c:v>19864.21334657443</c:v>
                      </c:pt>
                      <c:pt idx="21">
                        <c:v>19864.29283127415</c:v>
                      </c:pt>
                      <c:pt idx="22">
                        <c:v>19864.21334657443</c:v>
                      </c:pt>
                      <c:pt idx="23">
                        <c:v>19864.29283127415</c:v>
                      </c:pt>
                      <c:pt idx="24">
                        <c:v>20168.635216017381</c:v>
                      </c:pt>
                      <c:pt idx="25">
                        <c:v>20168.714700717101</c:v>
                      </c:pt>
                      <c:pt idx="26">
                        <c:v>20168.635216017381</c:v>
                      </c:pt>
                      <c:pt idx="27">
                        <c:v>20168.714700717101</c:v>
                      </c:pt>
                      <c:pt idx="28">
                        <c:v>20199.62838109328</c:v>
                      </c:pt>
                      <c:pt idx="29">
                        <c:v>20199.707865793003</c:v>
                      </c:pt>
                      <c:pt idx="30">
                        <c:v>20199.62838109328</c:v>
                      </c:pt>
                      <c:pt idx="31">
                        <c:v>20199.707865793003</c:v>
                      </c:pt>
                      <c:pt idx="32">
                        <c:v>20215.600947800071</c:v>
                      </c:pt>
                      <c:pt idx="33">
                        <c:v>20215.680432499787</c:v>
                      </c:pt>
                      <c:pt idx="34">
                        <c:v>20168.635216017381</c:v>
                      </c:pt>
                      <c:pt idx="35">
                        <c:v>20168.714700717101</c:v>
                      </c:pt>
                      <c:pt idx="36">
                        <c:v>20215.600947800071</c:v>
                      </c:pt>
                      <c:pt idx="37">
                        <c:v>20215.680432499787</c:v>
                      </c:pt>
                      <c:pt idx="38">
                        <c:v>20199.62838109328</c:v>
                      </c:pt>
                      <c:pt idx="39">
                        <c:v>20199.707865793003</c:v>
                      </c:pt>
                      <c:pt idx="40">
                        <c:v>20215.600947800071</c:v>
                      </c:pt>
                      <c:pt idx="41">
                        <c:v>20215.680432499787</c:v>
                      </c:pt>
                      <c:pt idx="42">
                        <c:v>20246.594112875973</c:v>
                      </c:pt>
                      <c:pt idx="43">
                        <c:v>20246.673597575689</c:v>
                      </c:pt>
                      <c:pt idx="44">
                        <c:v>20246.594112875973</c:v>
                      </c:pt>
                      <c:pt idx="45">
                        <c:v>20246.673597575689</c:v>
                      </c:pt>
                      <c:pt idx="46">
                        <c:v>20246.594112875973</c:v>
                      </c:pt>
                      <c:pt idx="47">
                        <c:v>20246.673597575689</c:v>
                      </c:pt>
                      <c:pt idx="48">
                        <c:v>20364.067921404861</c:v>
                      </c:pt>
                      <c:pt idx="49">
                        <c:v>20364.147406104581</c:v>
                      </c:pt>
                      <c:pt idx="50">
                        <c:v>20364.067921404861</c:v>
                      </c:pt>
                      <c:pt idx="51">
                        <c:v>20364.147406104581</c:v>
                      </c:pt>
                      <c:pt idx="52">
                        <c:v>20411.033653187562</c:v>
                      </c:pt>
                      <c:pt idx="53">
                        <c:v>20411.113137887274</c:v>
                      </c:pt>
                      <c:pt idx="54">
                        <c:v>20364.067921404861</c:v>
                      </c:pt>
                      <c:pt idx="55">
                        <c:v>20364.147406104581</c:v>
                      </c:pt>
                      <c:pt idx="56">
                        <c:v>20411.033653187562</c:v>
                      </c:pt>
                      <c:pt idx="57">
                        <c:v>20411.113137887274</c:v>
                      </c:pt>
                      <c:pt idx="58">
                        <c:v>20411.033653187562</c:v>
                      </c:pt>
                      <c:pt idx="59">
                        <c:v>20411.113137887274</c:v>
                      </c:pt>
                      <c:pt idx="60">
                        <c:v>20465.825932148728</c:v>
                      </c:pt>
                      <c:pt idx="61">
                        <c:v>20465.905416848447</c:v>
                      </c:pt>
                      <c:pt idx="62">
                        <c:v>20465.825932148728</c:v>
                      </c:pt>
                      <c:pt idx="63">
                        <c:v>20465.905416848447</c:v>
                      </c:pt>
                      <c:pt idx="64">
                        <c:v>20512.791663931424</c:v>
                      </c:pt>
                      <c:pt idx="65">
                        <c:v>20512.871148631133</c:v>
                      </c:pt>
                      <c:pt idx="66">
                        <c:v>20465.825932148728</c:v>
                      </c:pt>
                      <c:pt idx="67">
                        <c:v>20465.905416848447</c:v>
                      </c:pt>
                      <c:pt idx="68">
                        <c:v>20512.791663931424</c:v>
                      </c:pt>
                      <c:pt idx="69">
                        <c:v>20512.871148631133</c:v>
                      </c:pt>
                      <c:pt idx="70">
                        <c:v>20512.791663931424</c:v>
                      </c:pt>
                      <c:pt idx="71">
                        <c:v>20512.871148631133</c:v>
                      </c:pt>
                      <c:pt idx="72">
                        <c:v>20630.265472460309</c:v>
                      </c:pt>
                      <c:pt idx="73">
                        <c:v>20630.344957160029</c:v>
                      </c:pt>
                      <c:pt idx="74">
                        <c:v>20635.090635734487</c:v>
                      </c:pt>
                      <c:pt idx="75">
                        <c:v>20635.170120434206</c:v>
                      </c:pt>
                      <c:pt idx="76">
                        <c:v>20630.265472460309</c:v>
                      </c:pt>
                      <c:pt idx="77">
                        <c:v>20630.344957160029</c:v>
                      </c:pt>
                      <c:pt idx="78">
                        <c:v>20635.090635734487</c:v>
                      </c:pt>
                      <c:pt idx="79">
                        <c:v>20635.170120434206</c:v>
                      </c:pt>
                      <c:pt idx="80">
                        <c:v>20677.231204242999</c:v>
                      </c:pt>
                      <c:pt idx="81">
                        <c:v>20677.310688942718</c:v>
                      </c:pt>
                      <c:pt idx="82">
                        <c:v>20630.265472460309</c:v>
                      </c:pt>
                      <c:pt idx="83">
                        <c:v>20630.344957160029</c:v>
                      </c:pt>
                      <c:pt idx="84">
                        <c:v>20677.231204242999</c:v>
                      </c:pt>
                      <c:pt idx="85">
                        <c:v>20677.310688942718</c:v>
                      </c:pt>
                      <c:pt idx="86">
                        <c:v>20635.090635734487</c:v>
                      </c:pt>
                      <c:pt idx="87">
                        <c:v>20635.170120434206</c:v>
                      </c:pt>
                      <c:pt idx="88">
                        <c:v>20682.056367517176</c:v>
                      </c:pt>
                      <c:pt idx="89">
                        <c:v>20682.135852216892</c:v>
                      </c:pt>
                      <c:pt idx="90">
                        <c:v>20682.056367517176</c:v>
                      </c:pt>
                      <c:pt idx="91">
                        <c:v>20682.135852216892</c:v>
                      </c:pt>
                      <c:pt idx="92">
                        <c:v>20677.231204242999</c:v>
                      </c:pt>
                      <c:pt idx="93">
                        <c:v>20677.310688942718</c:v>
                      </c:pt>
                      <c:pt idx="94">
                        <c:v>20682.056367517176</c:v>
                      </c:pt>
                      <c:pt idx="95">
                        <c:v>20682.135852216892</c:v>
                      </c:pt>
                      <c:pt idx="96">
                        <c:v>20817.213533374368</c:v>
                      </c:pt>
                      <c:pt idx="97">
                        <c:v>20817.293018074088</c:v>
                      </c:pt>
                      <c:pt idx="98">
                        <c:v>20817.213533374368</c:v>
                      </c:pt>
                      <c:pt idx="99">
                        <c:v>20817.293018074088</c:v>
                      </c:pt>
                      <c:pt idx="100">
                        <c:v>20817.213533374368</c:v>
                      </c:pt>
                      <c:pt idx="101">
                        <c:v>20817.293018074088</c:v>
                      </c:pt>
                      <c:pt idx="102">
                        <c:v>20864.179265157061</c:v>
                      </c:pt>
                      <c:pt idx="103">
                        <c:v>20864.258749856781</c:v>
                      </c:pt>
                      <c:pt idx="104">
                        <c:v>20864.179265157061</c:v>
                      </c:pt>
                      <c:pt idx="105">
                        <c:v>20864.258749856781</c:v>
                      </c:pt>
                      <c:pt idx="106">
                        <c:v>20879.850788743035</c:v>
                      </c:pt>
                      <c:pt idx="107">
                        <c:v>20879.930273442758</c:v>
                      </c:pt>
                      <c:pt idx="108">
                        <c:v>20921.980093045044</c:v>
                      </c:pt>
                      <c:pt idx="109">
                        <c:v>20922.059577744756</c:v>
                      </c:pt>
                      <c:pt idx="110">
                        <c:v>20879.850788743035</c:v>
                      </c:pt>
                      <c:pt idx="111">
                        <c:v>20879.930273442758</c:v>
                      </c:pt>
                      <c:pt idx="112">
                        <c:v>20921.980093045044</c:v>
                      </c:pt>
                      <c:pt idx="113">
                        <c:v>20922.059577744756</c:v>
                      </c:pt>
                      <c:pt idx="114">
                        <c:v>20864.179265157061</c:v>
                      </c:pt>
                      <c:pt idx="115">
                        <c:v>20864.258749856781</c:v>
                      </c:pt>
                      <c:pt idx="116">
                        <c:v>20926.816520525736</c:v>
                      </c:pt>
                      <c:pt idx="117">
                        <c:v>20926.896005225448</c:v>
                      </c:pt>
                      <c:pt idx="118">
                        <c:v>20968.945824827733</c:v>
                      </c:pt>
                      <c:pt idx="119">
                        <c:v>20969.025309527453</c:v>
                      </c:pt>
                      <c:pt idx="120">
                        <c:v>20926.816520525736</c:v>
                      </c:pt>
                      <c:pt idx="121">
                        <c:v>20926.896005225448</c:v>
                      </c:pt>
                      <c:pt idx="122">
                        <c:v>20879.850788743035</c:v>
                      </c:pt>
                      <c:pt idx="123">
                        <c:v>20879.930273442758</c:v>
                      </c:pt>
                      <c:pt idx="124">
                        <c:v>20921.980093045044</c:v>
                      </c:pt>
                      <c:pt idx="125">
                        <c:v>20922.059577744756</c:v>
                      </c:pt>
                      <c:pt idx="126">
                        <c:v>20968.945824827733</c:v>
                      </c:pt>
                      <c:pt idx="127">
                        <c:v>20969.025309527453</c:v>
                      </c:pt>
                      <c:pt idx="128">
                        <c:v>20926.816520525736</c:v>
                      </c:pt>
                      <c:pt idx="129">
                        <c:v>20926.896005225448</c:v>
                      </c:pt>
                      <c:pt idx="130">
                        <c:v>20981.653073685949</c:v>
                      </c:pt>
                      <c:pt idx="131">
                        <c:v>20981.732558385665</c:v>
                      </c:pt>
                      <c:pt idx="132">
                        <c:v>20968.945824827733</c:v>
                      </c:pt>
                      <c:pt idx="133">
                        <c:v>20969.025309527453</c:v>
                      </c:pt>
                      <c:pt idx="134">
                        <c:v>20981.653073685949</c:v>
                      </c:pt>
                      <c:pt idx="135">
                        <c:v>20981.732558385665</c:v>
                      </c:pt>
                      <c:pt idx="136">
                        <c:v>21028.618805468635</c:v>
                      </c:pt>
                      <c:pt idx="137">
                        <c:v>21028.698290168351</c:v>
                      </c:pt>
                      <c:pt idx="138">
                        <c:v>21028.618805468635</c:v>
                      </c:pt>
                      <c:pt idx="139">
                        <c:v>21028.698290168351</c:v>
                      </c:pt>
                      <c:pt idx="140">
                        <c:v>20981.653073685949</c:v>
                      </c:pt>
                      <c:pt idx="141">
                        <c:v>20981.732558385665</c:v>
                      </c:pt>
                      <c:pt idx="142">
                        <c:v>21028.618805468635</c:v>
                      </c:pt>
                      <c:pt idx="143">
                        <c:v>21028.698290168351</c:v>
                      </c:pt>
                      <c:pt idx="144">
                        <c:v>21188.17764410048</c:v>
                      </c:pt>
                      <c:pt idx="145">
                        <c:v>21188.257128800204</c:v>
                      </c:pt>
                      <c:pt idx="146">
                        <c:v>21188.17764410048</c:v>
                      </c:pt>
                      <c:pt idx="147">
                        <c:v>21188.257128800204</c:v>
                      </c:pt>
                      <c:pt idx="148">
                        <c:v>21188.17764410048</c:v>
                      </c:pt>
                      <c:pt idx="149">
                        <c:v>21188.257128800204</c:v>
                      </c:pt>
                      <c:pt idx="150">
                        <c:v>21235.143375883174</c:v>
                      </c:pt>
                      <c:pt idx="151">
                        <c:v>21235.22286058289</c:v>
                      </c:pt>
                      <c:pt idx="152">
                        <c:v>21235.143375883174</c:v>
                      </c:pt>
                      <c:pt idx="153">
                        <c:v>21235.22286058289</c:v>
                      </c:pt>
                      <c:pt idx="154">
                        <c:v>21235.143375883174</c:v>
                      </c:pt>
                      <c:pt idx="155">
                        <c:v>21235.22286058289</c:v>
                      </c:pt>
                      <c:pt idx="156">
                        <c:v>21283.668953091474</c:v>
                      </c:pt>
                      <c:pt idx="157">
                        <c:v>21283.74843779119</c:v>
                      </c:pt>
                      <c:pt idx="158">
                        <c:v>21283.668953091474</c:v>
                      </c:pt>
                      <c:pt idx="159">
                        <c:v>21283.74843779119</c:v>
                      </c:pt>
                      <c:pt idx="160">
                        <c:v>21330.634684874163</c:v>
                      </c:pt>
                      <c:pt idx="161">
                        <c:v>21330.714169573876</c:v>
                      </c:pt>
                      <c:pt idx="162">
                        <c:v>21330.634684874163</c:v>
                      </c:pt>
                      <c:pt idx="163">
                        <c:v>21330.714169573876</c:v>
                      </c:pt>
                      <c:pt idx="164">
                        <c:v>21283.668953091474</c:v>
                      </c:pt>
                      <c:pt idx="165">
                        <c:v>21283.74843779119</c:v>
                      </c:pt>
                      <c:pt idx="166">
                        <c:v>21330.634684874163</c:v>
                      </c:pt>
                      <c:pt idx="167">
                        <c:v>21330.714169573876</c:v>
                      </c:pt>
                      <c:pt idx="168">
                        <c:v>21448.108493403055</c:v>
                      </c:pt>
                      <c:pt idx="169">
                        <c:v>21448.187978102771</c:v>
                      </c:pt>
                      <c:pt idx="170">
                        <c:v>21448.108493403055</c:v>
                      </c:pt>
                      <c:pt idx="171">
                        <c:v>21448.187978102771</c:v>
                      </c:pt>
                      <c:pt idx="172">
                        <c:v>21495.074225185741</c:v>
                      </c:pt>
                      <c:pt idx="173">
                        <c:v>21495.153709885461</c:v>
                      </c:pt>
                      <c:pt idx="174">
                        <c:v>21495.074225185741</c:v>
                      </c:pt>
                      <c:pt idx="175">
                        <c:v>21495.153709885461</c:v>
                      </c:pt>
                      <c:pt idx="176">
                        <c:v>21448.108493403055</c:v>
                      </c:pt>
                      <c:pt idx="177">
                        <c:v>21448.187978102771</c:v>
                      </c:pt>
                      <c:pt idx="178">
                        <c:v>21539.565245326117</c:v>
                      </c:pt>
                      <c:pt idx="179">
                        <c:v>21539.644730025841</c:v>
                      </c:pt>
                      <c:pt idx="180">
                        <c:v>21539.565245326117</c:v>
                      </c:pt>
                      <c:pt idx="181">
                        <c:v>21539.644730025841</c:v>
                      </c:pt>
                      <c:pt idx="182">
                        <c:v>21528.429106100022</c:v>
                      </c:pt>
                      <c:pt idx="183">
                        <c:v>21528.508590799738</c:v>
                      </c:pt>
                      <c:pt idx="184">
                        <c:v>21495.074225185741</c:v>
                      </c:pt>
                      <c:pt idx="185">
                        <c:v>21495.153709885461</c:v>
                      </c:pt>
                      <c:pt idx="186">
                        <c:v>21570.558410402024</c:v>
                      </c:pt>
                      <c:pt idx="187">
                        <c:v>21570.637895101743</c:v>
                      </c:pt>
                      <c:pt idx="188">
                        <c:v>21528.429106100022</c:v>
                      </c:pt>
                      <c:pt idx="189">
                        <c:v>21528.508590799738</c:v>
                      </c:pt>
                      <c:pt idx="190">
                        <c:v>21570.558410402024</c:v>
                      </c:pt>
                      <c:pt idx="191">
                        <c:v>21570.637895101743</c:v>
                      </c:pt>
                      <c:pt idx="192">
                        <c:v>21586.53097710881</c:v>
                      </c:pt>
                      <c:pt idx="193">
                        <c:v>21586.61046180853</c:v>
                      </c:pt>
                      <c:pt idx="194">
                        <c:v>21586.53097710881</c:v>
                      </c:pt>
                      <c:pt idx="195">
                        <c:v>21586.61046180853</c:v>
                      </c:pt>
                      <c:pt idx="196">
                        <c:v>21539.565245326117</c:v>
                      </c:pt>
                      <c:pt idx="197">
                        <c:v>21539.644730025841</c:v>
                      </c:pt>
                      <c:pt idx="198">
                        <c:v>21575.394837882708</c:v>
                      </c:pt>
                      <c:pt idx="199">
                        <c:v>21575.474322582431</c:v>
                      </c:pt>
                      <c:pt idx="200">
                        <c:v>21575.394837882708</c:v>
                      </c:pt>
                      <c:pt idx="201">
                        <c:v>21575.474322582431</c:v>
                      </c:pt>
                      <c:pt idx="202">
                        <c:v>21528.429106100022</c:v>
                      </c:pt>
                      <c:pt idx="203">
                        <c:v>21528.508590799738</c:v>
                      </c:pt>
                      <c:pt idx="204">
                        <c:v>21570.558410402024</c:v>
                      </c:pt>
                      <c:pt idx="205">
                        <c:v>21570.637895101743</c:v>
                      </c:pt>
                      <c:pt idx="206">
                        <c:v>21586.53097710881</c:v>
                      </c:pt>
                      <c:pt idx="207">
                        <c:v>21586.61046180853</c:v>
                      </c:pt>
                      <c:pt idx="208">
                        <c:v>21617.524142184717</c:v>
                      </c:pt>
                      <c:pt idx="209">
                        <c:v>21617.603626884436</c:v>
                      </c:pt>
                      <c:pt idx="210">
                        <c:v>21617.524142184717</c:v>
                      </c:pt>
                      <c:pt idx="211">
                        <c:v>21617.603626884436</c:v>
                      </c:pt>
                      <c:pt idx="212">
                        <c:v>21575.394837882708</c:v>
                      </c:pt>
                      <c:pt idx="213">
                        <c:v>21575.474322582431</c:v>
                      </c:pt>
                      <c:pt idx="214">
                        <c:v>21617.524142184717</c:v>
                      </c:pt>
                      <c:pt idx="215">
                        <c:v>21617.603626884436</c:v>
                      </c:pt>
                      <c:pt idx="216">
                        <c:v>21692.868646411604</c:v>
                      </c:pt>
                      <c:pt idx="217">
                        <c:v>21692.94813111132</c:v>
                      </c:pt>
                      <c:pt idx="218">
                        <c:v>21692.868646411604</c:v>
                      </c:pt>
                      <c:pt idx="219">
                        <c:v>21692.94813111132</c:v>
                      </c:pt>
                      <c:pt idx="220">
                        <c:v>21734.997950713605</c:v>
                      </c:pt>
                      <c:pt idx="221">
                        <c:v>21735.077435413325</c:v>
                      </c:pt>
                      <c:pt idx="222">
                        <c:v>21739.834378194297</c:v>
                      </c:pt>
                      <c:pt idx="223">
                        <c:v>21739.913862894013</c:v>
                      </c:pt>
                      <c:pt idx="224">
                        <c:v>21734.997950713605</c:v>
                      </c:pt>
                      <c:pt idx="225">
                        <c:v>21735.077435413325</c:v>
                      </c:pt>
                      <c:pt idx="226">
                        <c:v>21739.834378194297</c:v>
                      </c:pt>
                      <c:pt idx="227">
                        <c:v>21739.913862894013</c:v>
                      </c:pt>
                      <c:pt idx="228">
                        <c:v>21692.868646411604</c:v>
                      </c:pt>
                      <c:pt idx="229">
                        <c:v>21692.94813111132</c:v>
                      </c:pt>
                      <c:pt idx="230">
                        <c:v>21781.963682496298</c:v>
                      </c:pt>
                      <c:pt idx="231">
                        <c:v>21782.043167196014</c:v>
                      </c:pt>
                      <c:pt idx="232">
                        <c:v>21781.963682496298</c:v>
                      </c:pt>
                      <c:pt idx="233">
                        <c:v>21782.043167196014</c:v>
                      </c:pt>
                      <c:pt idx="234">
                        <c:v>21734.997950713605</c:v>
                      </c:pt>
                      <c:pt idx="235">
                        <c:v>21735.077435413325</c:v>
                      </c:pt>
                      <c:pt idx="236">
                        <c:v>21739.834378194297</c:v>
                      </c:pt>
                      <c:pt idx="237">
                        <c:v>21739.913862894013</c:v>
                      </c:pt>
                      <c:pt idx="238">
                        <c:v>21781.963682496298</c:v>
                      </c:pt>
                      <c:pt idx="239">
                        <c:v>21782.043167196014</c:v>
                      </c:pt>
                      <c:pt idx="240">
                        <c:v>21836.755961457471</c:v>
                      </c:pt>
                      <c:pt idx="241">
                        <c:v>21836.835446157187</c:v>
                      </c:pt>
                      <c:pt idx="242">
                        <c:v>21836.755961457471</c:v>
                      </c:pt>
                      <c:pt idx="243">
                        <c:v>21836.835446157187</c:v>
                      </c:pt>
                      <c:pt idx="244">
                        <c:v>21883.721693240161</c:v>
                      </c:pt>
                      <c:pt idx="245">
                        <c:v>21883.801177939884</c:v>
                      </c:pt>
                      <c:pt idx="246">
                        <c:v>21883.721693240161</c:v>
                      </c:pt>
                      <c:pt idx="247">
                        <c:v>21883.801177939884</c:v>
                      </c:pt>
                      <c:pt idx="248">
                        <c:v>21836.755961457471</c:v>
                      </c:pt>
                      <c:pt idx="249">
                        <c:v>21836.835446157187</c:v>
                      </c:pt>
                      <c:pt idx="250">
                        <c:v>21883.721693240161</c:v>
                      </c:pt>
                      <c:pt idx="251">
                        <c:v>21883.801177939884</c:v>
                      </c:pt>
                      <c:pt idx="252">
                        <c:v>22001.195501769049</c:v>
                      </c:pt>
                      <c:pt idx="253">
                        <c:v>22001.274986468768</c:v>
                      </c:pt>
                      <c:pt idx="254">
                        <c:v>22006.020665043223</c:v>
                      </c:pt>
                      <c:pt idx="255">
                        <c:v>22006.100149742953</c:v>
                      </c:pt>
                      <c:pt idx="256">
                        <c:v>22001.195501769049</c:v>
                      </c:pt>
                      <c:pt idx="257">
                        <c:v>22001.274986468768</c:v>
                      </c:pt>
                      <c:pt idx="258">
                        <c:v>22006.020665043223</c:v>
                      </c:pt>
                      <c:pt idx="259">
                        <c:v>22006.100149742953</c:v>
                      </c:pt>
                      <c:pt idx="260">
                        <c:v>22048.161233551746</c:v>
                      </c:pt>
                      <c:pt idx="261">
                        <c:v>22048.240718251458</c:v>
                      </c:pt>
                      <c:pt idx="262">
                        <c:v>22052.98639682592</c:v>
                      </c:pt>
                      <c:pt idx="263">
                        <c:v>22053.065881525643</c:v>
                      </c:pt>
                      <c:pt idx="264">
                        <c:v>22048.161233551746</c:v>
                      </c:pt>
                      <c:pt idx="265">
                        <c:v>22048.240718251458</c:v>
                      </c:pt>
                      <c:pt idx="266">
                        <c:v>22001.195501769049</c:v>
                      </c:pt>
                      <c:pt idx="267">
                        <c:v>22001.274986468768</c:v>
                      </c:pt>
                      <c:pt idx="268">
                        <c:v>22052.98639682592</c:v>
                      </c:pt>
                      <c:pt idx="269">
                        <c:v>22053.065881525643</c:v>
                      </c:pt>
                      <c:pt idx="270">
                        <c:v>22006.020665043223</c:v>
                      </c:pt>
                      <c:pt idx="271">
                        <c:v>22006.100149742953</c:v>
                      </c:pt>
                      <c:pt idx="272">
                        <c:v>22048.161233551746</c:v>
                      </c:pt>
                      <c:pt idx="273">
                        <c:v>22048.240718251458</c:v>
                      </c:pt>
                      <c:pt idx="274">
                        <c:v>22052.98639682592</c:v>
                      </c:pt>
                      <c:pt idx="275">
                        <c:v>22053.065881525643</c:v>
                      </c:pt>
                      <c:pt idx="276">
                        <c:v>22188.143562683108</c:v>
                      </c:pt>
                      <c:pt idx="277">
                        <c:v>22188.223047382831</c:v>
                      </c:pt>
                      <c:pt idx="278">
                        <c:v>22188.143562683108</c:v>
                      </c:pt>
                      <c:pt idx="279">
                        <c:v>22188.223047382831</c:v>
                      </c:pt>
                      <c:pt idx="280">
                        <c:v>22222.27430154361</c:v>
                      </c:pt>
                      <c:pt idx="281">
                        <c:v>22222.353786243326</c:v>
                      </c:pt>
                      <c:pt idx="282">
                        <c:v>22222.27430154361</c:v>
                      </c:pt>
                      <c:pt idx="283">
                        <c:v>22222.353786243326</c:v>
                      </c:pt>
                      <c:pt idx="284">
                        <c:v>22188.143562683108</c:v>
                      </c:pt>
                      <c:pt idx="285">
                        <c:v>22188.223047382831</c:v>
                      </c:pt>
                      <c:pt idx="286">
                        <c:v>22269.240033326289</c:v>
                      </c:pt>
                      <c:pt idx="287">
                        <c:v>22269.319518026012</c:v>
                      </c:pt>
                      <c:pt idx="288">
                        <c:v>22235.109294465798</c:v>
                      </c:pt>
                      <c:pt idx="289">
                        <c:v>22235.18877916551</c:v>
                      </c:pt>
                      <c:pt idx="290">
                        <c:v>22250.780818051775</c:v>
                      </c:pt>
                      <c:pt idx="291">
                        <c:v>22250.860302751498</c:v>
                      </c:pt>
                      <c:pt idx="292">
                        <c:v>22250.780818051775</c:v>
                      </c:pt>
                      <c:pt idx="293">
                        <c:v>22250.860302751498</c:v>
                      </c:pt>
                      <c:pt idx="294">
                        <c:v>22269.240033326289</c:v>
                      </c:pt>
                      <c:pt idx="295">
                        <c:v>22269.319518026012</c:v>
                      </c:pt>
                      <c:pt idx="296">
                        <c:v>22235.109294465798</c:v>
                      </c:pt>
                      <c:pt idx="297">
                        <c:v>22235.18877916551</c:v>
                      </c:pt>
                      <c:pt idx="298">
                        <c:v>22222.27430154361</c:v>
                      </c:pt>
                      <c:pt idx="299">
                        <c:v>22222.353786243326</c:v>
                      </c:pt>
                      <c:pt idx="300">
                        <c:v>22250.780818051775</c:v>
                      </c:pt>
                      <c:pt idx="301">
                        <c:v>22250.860302751498</c:v>
                      </c:pt>
                      <c:pt idx="302">
                        <c:v>22269.240033326289</c:v>
                      </c:pt>
                      <c:pt idx="303">
                        <c:v>22269.319518026012</c:v>
                      </c:pt>
                      <c:pt idx="304">
                        <c:v>22297.746549834468</c:v>
                      </c:pt>
                      <c:pt idx="305">
                        <c:v>22297.826034534191</c:v>
                      </c:pt>
                      <c:pt idx="306">
                        <c:v>22235.109294465798</c:v>
                      </c:pt>
                      <c:pt idx="307">
                        <c:v>22235.18877916551</c:v>
                      </c:pt>
                      <c:pt idx="308">
                        <c:v>22297.746549834468</c:v>
                      </c:pt>
                      <c:pt idx="309">
                        <c:v>22297.826034534191</c:v>
                      </c:pt>
                      <c:pt idx="310">
                        <c:v>22352.583102994689</c:v>
                      </c:pt>
                      <c:pt idx="311">
                        <c:v>22352.662587694409</c:v>
                      </c:pt>
                      <c:pt idx="312">
                        <c:v>22297.746549834468</c:v>
                      </c:pt>
                      <c:pt idx="313">
                        <c:v>22297.826034534191</c:v>
                      </c:pt>
                      <c:pt idx="314">
                        <c:v>22352.583102994689</c:v>
                      </c:pt>
                      <c:pt idx="315">
                        <c:v>22352.662587694409</c:v>
                      </c:pt>
                      <c:pt idx="316">
                        <c:v>22399.548834777379</c:v>
                      </c:pt>
                      <c:pt idx="317">
                        <c:v>22399.628319477102</c:v>
                      </c:pt>
                      <c:pt idx="318">
                        <c:v>22399.548834777379</c:v>
                      </c:pt>
                      <c:pt idx="319">
                        <c:v>22399.628319477102</c:v>
                      </c:pt>
                      <c:pt idx="320">
                        <c:v>22352.583102994689</c:v>
                      </c:pt>
                      <c:pt idx="321">
                        <c:v>22352.662587694409</c:v>
                      </c:pt>
                      <c:pt idx="322">
                        <c:v>22399.548834777379</c:v>
                      </c:pt>
                      <c:pt idx="323">
                        <c:v>22399.628319477102</c:v>
                      </c:pt>
                      <c:pt idx="324">
                        <c:v>22488.47185259905</c:v>
                      </c:pt>
                      <c:pt idx="325">
                        <c:v>22488.55133729877</c:v>
                      </c:pt>
                      <c:pt idx="326">
                        <c:v>22488.47185259905</c:v>
                      </c:pt>
                      <c:pt idx="327">
                        <c:v>22488.55133729877</c:v>
                      </c:pt>
                      <c:pt idx="328">
                        <c:v>22535.437584381743</c:v>
                      </c:pt>
                      <c:pt idx="329">
                        <c:v>22535.517069081459</c:v>
                      </c:pt>
                      <c:pt idx="330">
                        <c:v>22535.437584381743</c:v>
                      </c:pt>
                      <c:pt idx="331">
                        <c:v>22535.517069081459</c:v>
                      </c:pt>
                      <c:pt idx="332">
                        <c:v>22488.47185259905</c:v>
                      </c:pt>
                      <c:pt idx="333">
                        <c:v>22488.55133729877</c:v>
                      </c:pt>
                      <c:pt idx="334">
                        <c:v>22535.437584381743</c:v>
                      </c:pt>
                      <c:pt idx="335">
                        <c:v>22535.517069081459</c:v>
                      </c:pt>
                      <c:pt idx="336">
                        <c:v>22654.598982400217</c:v>
                      </c:pt>
                      <c:pt idx="337">
                        <c:v>22654.678467099937</c:v>
                      </c:pt>
                      <c:pt idx="338">
                        <c:v>22654.598982400217</c:v>
                      </c:pt>
                      <c:pt idx="339">
                        <c:v>22654.678467099937</c:v>
                      </c:pt>
                      <c:pt idx="340">
                        <c:v>22701.564714182903</c:v>
                      </c:pt>
                      <c:pt idx="341">
                        <c:v>22701.644198882623</c:v>
                      </c:pt>
                      <c:pt idx="342">
                        <c:v>22701.564714182903</c:v>
                      </c:pt>
                      <c:pt idx="343">
                        <c:v>22701.644198882623</c:v>
                      </c:pt>
                      <c:pt idx="344">
                        <c:v>22654.598982400217</c:v>
                      </c:pt>
                      <c:pt idx="345">
                        <c:v>22654.678467099937</c:v>
                      </c:pt>
                      <c:pt idx="346">
                        <c:v>22701.564714182903</c:v>
                      </c:pt>
                      <c:pt idx="347">
                        <c:v>22701.644198882623</c:v>
                      </c:pt>
                      <c:pt idx="348">
                        <c:v>22839.859453824687</c:v>
                      </c:pt>
                      <c:pt idx="349">
                        <c:v>22839.938938524407</c:v>
                      </c:pt>
                      <c:pt idx="350">
                        <c:v>22819.038522711795</c:v>
                      </c:pt>
                      <c:pt idx="351">
                        <c:v>22819.118007411515</c:v>
                      </c:pt>
                      <c:pt idx="352">
                        <c:v>22839.859453824687</c:v>
                      </c:pt>
                      <c:pt idx="353">
                        <c:v>22839.938938524407</c:v>
                      </c:pt>
                      <c:pt idx="354">
                        <c:v>22870.852618900597</c:v>
                      </c:pt>
                      <c:pt idx="355">
                        <c:v>22870.932103600313</c:v>
                      </c:pt>
                      <c:pt idx="356">
                        <c:v>22819.038522711795</c:v>
                      </c:pt>
                      <c:pt idx="357">
                        <c:v>22819.118007411515</c:v>
                      </c:pt>
                      <c:pt idx="358">
                        <c:v>22886.825185607373</c:v>
                      </c:pt>
                      <c:pt idx="359">
                        <c:v>22886.904670307096</c:v>
                      </c:pt>
                      <c:pt idx="360">
                        <c:v>22870.852618900597</c:v>
                      </c:pt>
                      <c:pt idx="361">
                        <c:v>22870.932103600313</c:v>
                      </c:pt>
                      <c:pt idx="362">
                        <c:v>22886.825185607373</c:v>
                      </c:pt>
                      <c:pt idx="363">
                        <c:v>22886.904670307096</c:v>
                      </c:pt>
                      <c:pt idx="364">
                        <c:v>22839.859453824687</c:v>
                      </c:pt>
                      <c:pt idx="365">
                        <c:v>22839.938938524407</c:v>
                      </c:pt>
                      <c:pt idx="366">
                        <c:v>22866.004254494484</c:v>
                      </c:pt>
                      <c:pt idx="367">
                        <c:v>22866.083739194204</c:v>
                      </c:pt>
                      <c:pt idx="368">
                        <c:v>22866.004254494484</c:v>
                      </c:pt>
                      <c:pt idx="369">
                        <c:v>22866.083739194204</c:v>
                      </c:pt>
                      <c:pt idx="370">
                        <c:v>22819.038522711795</c:v>
                      </c:pt>
                      <c:pt idx="371">
                        <c:v>22819.118007411515</c:v>
                      </c:pt>
                      <c:pt idx="372">
                        <c:v>22917.818350683287</c:v>
                      </c:pt>
                      <c:pt idx="373">
                        <c:v>22917.897835383006</c:v>
                      </c:pt>
                      <c:pt idx="374">
                        <c:v>22917.818350683287</c:v>
                      </c:pt>
                      <c:pt idx="375">
                        <c:v>22917.897835383006</c:v>
                      </c:pt>
                      <c:pt idx="376">
                        <c:v>22899.359135408762</c:v>
                      </c:pt>
                      <c:pt idx="377">
                        <c:v>22899.438620108482</c:v>
                      </c:pt>
                      <c:pt idx="378">
                        <c:v>22870.852618900597</c:v>
                      </c:pt>
                      <c:pt idx="379">
                        <c:v>22870.932103600313</c:v>
                      </c:pt>
                      <c:pt idx="380">
                        <c:v>22886.825185607373</c:v>
                      </c:pt>
                      <c:pt idx="381">
                        <c:v>22886.904670307096</c:v>
                      </c:pt>
                      <c:pt idx="382">
                        <c:v>22899.359135408762</c:v>
                      </c:pt>
                      <c:pt idx="383">
                        <c:v>22899.438620108482</c:v>
                      </c:pt>
                      <c:pt idx="384">
                        <c:v>22866.004254494484</c:v>
                      </c:pt>
                      <c:pt idx="385">
                        <c:v>22866.083739194204</c:v>
                      </c:pt>
                      <c:pt idx="386">
                        <c:v>22917.818350683287</c:v>
                      </c:pt>
                      <c:pt idx="387">
                        <c:v>22917.897835383006</c:v>
                      </c:pt>
                      <c:pt idx="388">
                        <c:v>22946.324867191455</c:v>
                      </c:pt>
                      <c:pt idx="389">
                        <c:v>22946.404351891175</c:v>
                      </c:pt>
                      <c:pt idx="390">
                        <c:v>22946.324867191455</c:v>
                      </c:pt>
                      <c:pt idx="391">
                        <c:v>22946.404351891175</c:v>
                      </c:pt>
                      <c:pt idx="392">
                        <c:v>22899.359135408762</c:v>
                      </c:pt>
                      <c:pt idx="393">
                        <c:v>22899.438620108482</c:v>
                      </c:pt>
                      <c:pt idx="394">
                        <c:v>22946.324867191455</c:v>
                      </c:pt>
                      <c:pt idx="395">
                        <c:v>22946.404351891175</c:v>
                      </c:pt>
                      <c:pt idx="396">
                        <c:v>23035.292159212178</c:v>
                      </c:pt>
                      <c:pt idx="397">
                        <c:v>23035.371643911887</c:v>
                      </c:pt>
                      <c:pt idx="398">
                        <c:v>23035.292159212178</c:v>
                      </c:pt>
                      <c:pt idx="399">
                        <c:v>23035.371643911887</c:v>
                      </c:pt>
                      <c:pt idx="400">
                        <c:v>23082.257890994864</c:v>
                      </c:pt>
                      <c:pt idx="401">
                        <c:v>23082.337375694584</c:v>
                      </c:pt>
                      <c:pt idx="402">
                        <c:v>23082.257890994864</c:v>
                      </c:pt>
                      <c:pt idx="403">
                        <c:v>23082.337375694584</c:v>
                      </c:pt>
                      <c:pt idx="404">
                        <c:v>23035.292159212178</c:v>
                      </c:pt>
                      <c:pt idx="405">
                        <c:v>23035.371643911887</c:v>
                      </c:pt>
                      <c:pt idx="406">
                        <c:v>23063.798675720351</c:v>
                      </c:pt>
                      <c:pt idx="407">
                        <c:v>23063.878160420063</c:v>
                      </c:pt>
                      <c:pt idx="408">
                        <c:v>23063.798675720351</c:v>
                      </c:pt>
                      <c:pt idx="409">
                        <c:v>23063.878160420063</c:v>
                      </c:pt>
                      <c:pt idx="410">
                        <c:v>23082.257890994864</c:v>
                      </c:pt>
                      <c:pt idx="411">
                        <c:v>23082.337375694584</c:v>
                      </c:pt>
                      <c:pt idx="412">
                        <c:v>23110.764407503037</c:v>
                      </c:pt>
                      <c:pt idx="413">
                        <c:v>23110.843892202756</c:v>
                      </c:pt>
                      <c:pt idx="414">
                        <c:v>23137.050169956034</c:v>
                      </c:pt>
                      <c:pt idx="415">
                        <c:v>23137.129654655761</c:v>
                      </c:pt>
                      <c:pt idx="416">
                        <c:v>23110.764407503037</c:v>
                      </c:pt>
                      <c:pt idx="417">
                        <c:v>23110.843892202756</c:v>
                      </c:pt>
                      <c:pt idx="418">
                        <c:v>23137.050169956034</c:v>
                      </c:pt>
                      <c:pt idx="419">
                        <c:v>23137.129654655761</c:v>
                      </c:pt>
                      <c:pt idx="420">
                        <c:v>23063.798675720351</c:v>
                      </c:pt>
                      <c:pt idx="421">
                        <c:v>23063.878160420063</c:v>
                      </c:pt>
                      <c:pt idx="422">
                        <c:v>23110.764407503037</c:v>
                      </c:pt>
                      <c:pt idx="423">
                        <c:v>23110.843892202756</c:v>
                      </c:pt>
                      <c:pt idx="424">
                        <c:v>23137.050169956034</c:v>
                      </c:pt>
                      <c:pt idx="425">
                        <c:v>23137.129654655761</c:v>
                      </c:pt>
                      <c:pt idx="426">
                        <c:v>23184.01590173872</c:v>
                      </c:pt>
                      <c:pt idx="427">
                        <c:v>23184.095386438446</c:v>
                      </c:pt>
                      <c:pt idx="428">
                        <c:v>23184.01590173872</c:v>
                      </c:pt>
                      <c:pt idx="429">
                        <c:v>23184.095386438446</c:v>
                      </c:pt>
                      <c:pt idx="430">
                        <c:v>23184.01590173872</c:v>
                      </c:pt>
                      <c:pt idx="431">
                        <c:v>23184.095386438446</c:v>
                      </c:pt>
                      <c:pt idx="432">
                        <c:v>23301.489710267619</c:v>
                      </c:pt>
                      <c:pt idx="433">
                        <c:v>23301.569194967331</c:v>
                      </c:pt>
                      <c:pt idx="434">
                        <c:v>23306.314873541796</c:v>
                      </c:pt>
                      <c:pt idx="435">
                        <c:v>23306.394358241509</c:v>
                      </c:pt>
                      <c:pt idx="436">
                        <c:v>23301.489710267619</c:v>
                      </c:pt>
                      <c:pt idx="437">
                        <c:v>23301.569194967331</c:v>
                      </c:pt>
                      <c:pt idx="438">
                        <c:v>23306.314873541796</c:v>
                      </c:pt>
                      <c:pt idx="439">
                        <c:v>23306.394358241509</c:v>
                      </c:pt>
                      <c:pt idx="440">
                        <c:v>23348.455442050305</c:v>
                      </c:pt>
                      <c:pt idx="441">
                        <c:v>23348.534926750024</c:v>
                      </c:pt>
                      <c:pt idx="442">
                        <c:v>23353.280605324489</c:v>
                      </c:pt>
                      <c:pt idx="443">
                        <c:v>23353.360090024202</c:v>
                      </c:pt>
                      <c:pt idx="444">
                        <c:v>23348.455442050305</c:v>
                      </c:pt>
                      <c:pt idx="445">
                        <c:v>23348.534926750024</c:v>
                      </c:pt>
                      <c:pt idx="446">
                        <c:v>23353.280605324489</c:v>
                      </c:pt>
                      <c:pt idx="447">
                        <c:v>23353.360090024202</c:v>
                      </c:pt>
                      <c:pt idx="448">
                        <c:v>23301.489710267619</c:v>
                      </c:pt>
                      <c:pt idx="449">
                        <c:v>23301.569194967331</c:v>
                      </c:pt>
                      <c:pt idx="450">
                        <c:v>23306.314873541796</c:v>
                      </c:pt>
                      <c:pt idx="451">
                        <c:v>23306.394358241509</c:v>
                      </c:pt>
                      <c:pt idx="452">
                        <c:v>23348.455442050305</c:v>
                      </c:pt>
                      <c:pt idx="453">
                        <c:v>23348.534926750024</c:v>
                      </c:pt>
                      <c:pt idx="454">
                        <c:v>23353.280605324489</c:v>
                      </c:pt>
                      <c:pt idx="455">
                        <c:v>23353.360090024202</c:v>
                      </c:pt>
                      <c:pt idx="456">
                        <c:v>23488.437771181671</c:v>
                      </c:pt>
                      <c:pt idx="457">
                        <c:v>23488.517255881394</c:v>
                      </c:pt>
                      <c:pt idx="458">
                        <c:v>23488.437771181671</c:v>
                      </c:pt>
                      <c:pt idx="459">
                        <c:v>23488.517255881394</c:v>
                      </c:pt>
                      <c:pt idx="460">
                        <c:v>23535.403502964364</c:v>
                      </c:pt>
                      <c:pt idx="461">
                        <c:v>23535.482987664083</c:v>
                      </c:pt>
                      <c:pt idx="462">
                        <c:v>23535.403502964364</c:v>
                      </c:pt>
                      <c:pt idx="463">
                        <c:v>23535.482987664083</c:v>
                      </c:pt>
                      <c:pt idx="464">
                        <c:v>23488.437771181671</c:v>
                      </c:pt>
                      <c:pt idx="465">
                        <c:v>23488.517255881394</c:v>
                      </c:pt>
                      <c:pt idx="466">
                        <c:v>23551.075026550348</c:v>
                      </c:pt>
                      <c:pt idx="467">
                        <c:v>23551.154511250057</c:v>
                      </c:pt>
                      <c:pt idx="468">
                        <c:v>23551.075026550348</c:v>
                      </c:pt>
                      <c:pt idx="469">
                        <c:v>23551.154511250057</c:v>
                      </c:pt>
                      <c:pt idx="470">
                        <c:v>23535.403502964364</c:v>
                      </c:pt>
                      <c:pt idx="471">
                        <c:v>23535.482987664083</c:v>
                      </c:pt>
                      <c:pt idx="472">
                        <c:v>23598.040758333042</c:v>
                      </c:pt>
                      <c:pt idx="473">
                        <c:v>23598.120243032754</c:v>
                      </c:pt>
                      <c:pt idx="474">
                        <c:v>23598.040758333042</c:v>
                      </c:pt>
                      <c:pt idx="475">
                        <c:v>23598.120243032754</c:v>
                      </c:pt>
                      <c:pt idx="476">
                        <c:v>23551.075026550348</c:v>
                      </c:pt>
                      <c:pt idx="477">
                        <c:v>23551.154511250057</c:v>
                      </c:pt>
                      <c:pt idx="478">
                        <c:v>23598.040758333042</c:v>
                      </c:pt>
                      <c:pt idx="479">
                        <c:v>23598.120243032754</c:v>
                      </c:pt>
                      <c:pt idx="480">
                        <c:v>23652.877311493248</c:v>
                      </c:pt>
                      <c:pt idx="481">
                        <c:v>23652.956796192968</c:v>
                      </c:pt>
                      <c:pt idx="482">
                        <c:v>23652.877311493248</c:v>
                      </c:pt>
                      <c:pt idx="483">
                        <c:v>23652.956796192968</c:v>
                      </c:pt>
                      <c:pt idx="484">
                        <c:v>23699.843043275949</c:v>
                      </c:pt>
                      <c:pt idx="485">
                        <c:v>23699.922527975665</c:v>
                      </c:pt>
                      <c:pt idx="486">
                        <c:v>23699.843043275949</c:v>
                      </c:pt>
                      <c:pt idx="487">
                        <c:v>23699.922527975665</c:v>
                      </c:pt>
                      <c:pt idx="488">
                        <c:v>23652.877311493248</c:v>
                      </c:pt>
                      <c:pt idx="489">
                        <c:v>23652.956796192968</c:v>
                      </c:pt>
                      <c:pt idx="490">
                        <c:v>23699.843043275949</c:v>
                      </c:pt>
                      <c:pt idx="491">
                        <c:v>23699.922527975665</c:v>
                      </c:pt>
                      <c:pt idx="492">
                        <c:v>23954.89319089878</c:v>
                      </c:pt>
                      <c:pt idx="493">
                        <c:v>23954.972675598496</c:v>
                      </c:pt>
                      <c:pt idx="494">
                        <c:v>23954.89319089878</c:v>
                      </c:pt>
                      <c:pt idx="495">
                        <c:v>23954.972675598496</c:v>
                      </c:pt>
                      <c:pt idx="496">
                        <c:v>24001.858922681473</c:v>
                      </c:pt>
                      <c:pt idx="497">
                        <c:v>24001.938407381185</c:v>
                      </c:pt>
                      <c:pt idx="498">
                        <c:v>24001.858922681473</c:v>
                      </c:pt>
                      <c:pt idx="499">
                        <c:v>24001.938407381185</c:v>
                      </c:pt>
                      <c:pt idx="500">
                        <c:v>23954.89319089878</c:v>
                      </c:pt>
                      <c:pt idx="501">
                        <c:v>23954.972675598496</c:v>
                      </c:pt>
                      <c:pt idx="502">
                        <c:v>24001.858922681473</c:v>
                      </c:pt>
                      <c:pt idx="503">
                        <c:v>24001.938407381185</c:v>
                      </c:pt>
                      <c:pt idx="504">
                        <c:v>24119.332731210365</c:v>
                      </c:pt>
                      <c:pt idx="505">
                        <c:v>24119.412215910081</c:v>
                      </c:pt>
                      <c:pt idx="506">
                        <c:v>24119.332731210365</c:v>
                      </c:pt>
                      <c:pt idx="507">
                        <c:v>24119.412215910081</c:v>
                      </c:pt>
                      <c:pt idx="508">
                        <c:v>24166.298462993047</c:v>
                      </c:pt>
                      <c:pt idx="509">
                        <c:v>24166.377947692774</c:v>
                      </c:pt>
                      <c:pt idx="510">
                        <c:v>24166.298462993047</c:v>
                      </c:pt>
                      <c:pt idx="511">
                        <c:v>24166.377947692774</c:v>
                      </c:pt>
                      <c:pt idx="512">
                        <c:v>24199.653343907328</c:v>
                      </c:pt>
                      <c:pt idx="513">
                        <c:v>24199.732828607051</c:v>
                      </c:pt>
                      <c:pt idx="514">
                        <c:v>24119.332731210365</c:v>
                      </c:pt>
                      <c:pt idx="515">
                        <c:v>24119.412215910081</c:v>
                      </c:pt>
                      <c:pt idx="516">
                        <c:v>24199.653343907328</c:v>
                      </c:pt>
                      <c:pt idx="517">
                        <c:v>24199.732828607051</c:v>
                      </c:pt>
                      <c:pt idx="518">
                        <c:v>24166.298462993047</c:v>
                      </c:pt>
                      <c:pt idx="519">
                        <c:v>24166.377947692774</c:v>
                      </c:pt>
                      <c:pt idx="520">
                        <c:v>24199.653343907328</c:v>
                      </c:pt>
                      <c:pt idx="521">
                        <c:v>24199.732828607051</c:v>
                      </c:pt>
                      <c:pt idx="522">
                        <c:v>24246.619075690025</c:v>
                      </c:pt>
                      <c:pt idx="523">
                        <c:v>24246.698560389734</c:v>
                      </c:pt>
                      <c:pt idx="524">
                        <c:v>24246.619075690025</c:v>
                      </c:pt>
                      <c:pt idx="525">
                        <c:v>24246.698560389734</c:v>
                      </c:pt>
                      <c:pt idx="526">
                        <c:v>24246.619075690025</c:v>
                      </c:pt>
                      <c:pt idx="527">
                        <c:v>24246.698560389734</c:v>
                      </c:pt>
                      <c:pt idx="528">
                        <c:v>24364.09288421891</c:v>
                      </c:pt>
                      <c:pt idx="529">
                        <c:v>24364.172368918622</c:v>
                      </c:pt>
                      <c:pt idx="530">
                        <c:v>24364.09288421891</c:v>
                      </c:pt>
                      <c:pt idx="531">
                        <c:v>24364.172368918622</c:v>
                      </c:pt>
                      <c:pt idx="532">
                        <c:v>24411.058616001599</c:v>
                      </c:pt>
                      <c:pt idx="533">
                        <c:v>24411.138100701319</c:v>
                      </c:pt>
                      <c:pt idx="534">
                        <c:v>24411.058616001599</c:v>
                      </c:pt>
                      <c:pt idx="535">
                        <c:v>24411.138100701319</c:v>
                      </c:pt>
                      <c:pt idx="536">
                        <c:v>24364.09288421891</c:v>
                      </c:pt>
                      <c:pt idx="537">
                        <c:v>24364.172368918622</c:v>
                      </c:pt>
                      <c:pt idx="538">
                        <c:v>24411.058616001599</c:v>
                      </c:pt>
                      <c:pt idx="539">
                        <c:v>24411.138100701319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68C4-4FEA-B8B0-B85DD101227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0.99998366424545748</c:v>
                      </c:pt>
                      <c:pt idx="2">
                        <c:v>0.99916024619543586</c:v>
                      </c:pt>
                      <c:pt idx="3">
                        <c:v>0.9991446541238802</c:v>
                      </c:pt>
                      <c:pt idx="4">
                        <c:v>0.99240865277079149</c:v>
                      </c:pt>
                      <c:pt idx="5">
                        <c:v>0.99239232548981082</c:v>
                      </c:pt>
                      <c:pt idx="6">
                        <c:v>0.9920659041883042</c:v>
                      </c:pt>
                      <c:pt idx="7">
                        <c:v>0.99205032344368016</c:v>
                      </c:pt>
                      <c:pt idx="8">
                        <c:v>0.99160943525111456</c:v>
                      </c:pt>
                      <c:pt idx="9">
                        <c:v>0.99159310380237509</c:v>
                      </c:pt>
                      <c:pt idx="10">
                        <c:v>0.98468300862137204</c:v>
                      </c:pt>
                      <c:pt idx="11">
                        <c:v>0.98466684509933133</c:v>
                      </c:pt>
                      <c:pt idx="12">
                        <c:v>0.94471996204042974</c:v>
                      </c:pt>
                      <c:pt idx="13">
                        <c:v>0.94470364089395586</c:v>
                      </c:pt>
                      <c:pt idx="14">
                        <c:v>0.9405478536866696</c:v>
                      </c:pt>
                      <c:pt idx="15">
                        <c:v>0.94053154712740372</c:v>
                      </c:pt>
                      <c:pt idx="16">
                        <c:v>0.93714194998794165</c:v>
                      </c:pt>
                      <c:pt idx="17">
                        <c:v>0.93712562485596962</c:v>
                      </c:pt>
                      <c:pt idx="18">
                        <c:v>0.93337135586076125</c:v>
                      </c:pt>
                      <c:pt idx="19">
                        <c:v>0.93335508000802292</c:v>
                      </c:pt>
                      <c:pt idx="20">
                        <c:v>0.9329787151004747</c:v>
                      </c:pt>
                      <c:pt idx="21">
                        <c:v>0.93296240078404025</c:v>
                      </c:pt>
                      <c:pt idx="22">
                        <c:v>0.92581918834567389</c:v>
                      </c:pt>
                      <c:pt idx="23">
                        <c:v>0.92580289830877727</c:v>
                      </c:pt>
                      <c:pt idx="24">
                        <c:v>0.8737781853406611</c:v>
                      </c:pt>
                      <c:pt idx="25">
                        <c:v>0.87376186130161415</c:v>
                      </c:pt>
                      <c:pt idx="26">
                        <c:v>0.87293642163756979</c:v>
                      </c:pt>
                      <c:pt idx="27">
                        <c:v>0.87292009850334984</c:v>
                      </c:pt>
                      <c:pt idx="28">
                        <c:v>0.8681632568957709</c:v>
                      </c:pt>
                      <c:pt idx="29">
                        <c:v>0.86814693237333074</c:v>
                      </c:pt>
                      <c:pt idx="30">
                        <c:v>0.86732172337262259</c:v>
                      </c:pt>
                      <c:pt idx="31">
                        <c:v>0.86730539967829179</c:v>
                      </c:pt>
                      <c:pt idx="32">
                        <c:v>0.86619916601867408</c:v>
                      </c:pt>
                      <c:pt idx="33">
                        <c:v>0.86618284061655715</c:v>
                      </c:pt>
                      <c:pt idx="34">
                        <c:v>0.86580938040045663</c:v>
                      </c:pt>
                      <c:pt idx="35">
                        <c:v>0.86579306637697628</c:v>
                      </c:pt>
                      <c:pt idx="36">
                        <c:v>0.86535805969563451</c:v>
                      </c:pt>
                      <c:pt idx="37">
                        <c:v>0.86534173505093448</c:v>
                      </c:pt>
                      <c:pt idx="38">
                        <c:v>0.86019715687201814</c:v>
                      </c:pt>
                      <c:pt idx="39">
                        <c:v>0.86018084155913244</c:v>
                      </c:pt>
                      <c:pt idx="40">
                        <c:v>0.8582370791313052</c:v>
                      </c:pt>
                      <c:pt idx="41">
                        <c:v>0.85822076228790578</c:v>
                      </c:pt>
                      <c:pt idx="42">
                        <c:v>0.85726946953134675</c:v>
                      </c:pt>
                      <c:pt idx="43">
                        <c:v>0.85725314674428299</c:v>
                      </c:pt>
                      <c:pt idx="44">
                        <c:v>0.85307437589458635</c:v>
                      </c:pt>
                      <c:pt idx="45">
                        <c:v>0.85305805753604236</c:v>
                      </c:pt>
                      <c:pt idx="46">
                        <c:v>0.84566182076590923</c:v>
                      </c:pt>
                      <c:pt idx="47">
                        <c:v>0.84564551173435443</c:v>
                      </c:pt>
                      <c:pt idx="48">
                        <c:v>0.83320312403004071</c:v>
                      </c:pt>
                      <c:pt idx="49">
                        <c:v>0.83318680077834628</c:v>
                      </c:pt>
                      <c:pt idx="50">
                        <c:v>0.82900944249195407</c:v>
                      </c:pt>
                      <c:pt idx="51">
                        <c:v>0.82899312277137949</c:v>
                      </c:pt>
                      <c:pt idx="52">
                        <c:v>0.82230849758614699</c:v>
                      </c:pt>
                      <c:pt idx="53">
                        <c:v>0.82229217565097967</c:v>
                      </c:pt>
                      <c:pt idx="54">
                        <c:v>0.82160205772163708</c:v>
                      </c:pt>
                      <c:pt idx="55">
                        <c:v>0.82158574541695695</c:v>
                      </c:pt>
                      <c:pt idx="56">
                        <c:v>0.82143361203660914</c:v>
                      </c:pt>
                      <c:pt idx="57">
                        <c:v>0.82141729078698544</c:v>
                      </c:pt>
                      <c:pt idx="58">
                        <c:v>0.81403098438770638</c:v>
                      </c:pt>
                      <c:pt idx="59">
                        <c:v>0.81401466972284808</c:v>
                      </c:pt>
                      <c:pt idx="60">
                        <c:v>0.81288391052723818</c:v>
                      </c:pt>
                      <c:pt idx="61">
                        <c:v>0.81286758695220762</c:v>
                      </c:pt>
                      <c:pt idx="62">
                        <c:v>0.80869130645110487</c:v>
                      </c:pt>
                      <c:pt idx="63">
                        <c:v>0.80867498582068509</c:v>
                      </c:pt>
                      <c:pt idx="64">
                        <c:v>0.8019895991214705</c:v>
                      </c:pt>
                      <c:pt idx="65">
                        <c:v>0.80197327667454943</c:v>
                      </c:pt>
                      <c:pt idx="66">
                        <c:v>0.80128760786410724</c:v>
                      </c:pt>
                      <c:pt idx="67">
                        <c:v>0.80127129342196945</c:v>
                      </c:pt>
                      <c:pt idx="68">
                        <c:v>0.80111492303511656</c:v>
                      </c:pt>
                      <c:pt idx="69">
                        <c:v>0.80109860116276599</c:v>
                      </c:pt>
                      <c:pt idx="70">
                        <c:v>0.79371525244157581</c:v>
                      </c:pt>
                      <c:pt idx="71">
                        <c:v>0.79369893609214404</c:v>
                      </c:pt>
                      <c:pt idx="72">
                        <c:v>0.77792334425182808</c:v>
                      </c:pt>
                      <c:pt idx="73">
                        <c:v>0.77790702142711032</c:v>
                      </c:pt>
                      <c:pt idx="74">
                        <c:v>0.77747602612566569</c:v>
                      </c:pt>
                      <c:pt idx="75">
                        <c:v>0.77745970301629541</c:v>
                      </c:pt>
                      <c:pt idx="76">
                        <c:v>0.77704881497593048</c:v>
                      </c:pt>
                      <c:pt idx="77">
                        <c:v>0.77703249262659346</c:v>
                      </c:pt>
                      <c:pt idx="78">
                        <c:v>0.77660161165056785</c:v>
                      </c:pt>
                      <c:pt idx="79">
                        <c:v>0.77658528900411394</c:v>
                      </c:pt>
                      <c:pt idx="80">
                        <c:v>0.77034550368320176</c:v>
                      </c:pt>
                      <c:pt idx="81">
                        <c:v>0.7703291800828046</c:v>
                      </c:pt>
                      <c:pt idx="82">
                        <c:v>0.76965157646855376</c:v>
                      </c:pt>
                      <c:pt idx="83">
                        <c:v>0.76963525869170424</c:v>
                      </c:pt>
                      <c:pt idx="84">
                        <c:v>0.76947131615251441</c:v>
                      </c:pt>
                      <c:pt idx="85">
                        <c:v>0.76945499297133446</c:v>
                      </c:pt>
                      <c:pt idx="86">
                        <c:v>0.76920531144100457</c:v>
                      </c:pt>
                      <c:pt idx="87">
                        <c:v>0.76918899326626</c:v>
                      </c:pt>
                      <c:pt idx="88">
                        <c:v>0.76658145259488408</c:v>
                      </c:pt>
                      <c:pt idx="89">
                        <c:v>0.76656513037053331</c:v>
                      </c:pt>
                      <c:pt idx="90">
                        <c:v>0.76235470152987639</c:v>
                      </c:pt>
                      <c:pt idx="91">
                        <c:v>0.7623383816507876</c:v>
                      </c:pt>
                      <c:pt idx="92">
                        <c:v>0.76207715880666904</c:v>
                      </c:pt>
                      <c:pt idx="93">
                        <c:v>0.76206083971092686</c:v>
                      </c:pt>
                      <c:pt idx="94">
                        <c:v>0.75467708678505674</c:v>
                      </c:pt>
                      <c:pt idx="95">
                        <c:v>0.75466077186066272</c:v>
                      </c:pt>
                      <c:pt idx="96">
                        <c:v>0.74194167275324097</c:v>
                      </c:pt>
                      <c:pt idx="97">
                        <c:v>0.74192534880242056</c:v>
                      </c:pt>
                      <c:pt idx="98">
                        <c:v>0.74106763575381784</c:v>
                      </c:pt>
                      <c:pt idx="99">
                        <c:v>0.74105131213255193</c:v>
                      </c:pt>
                      <c:pt idx="100">
                        <c:v>0.73367583944177228</c:v>
                      </c:pt>
                      <c:pt idx="101">
                        <c:v>0.73365951905988003</c:v>
                      </c:pt>
                      <c:pt idx="102">
                        <c:v>0.73104784349121321</c:v>
                      </c:pt>
                      <c:pt idx="103">
                        <c:v>0.73103152022775875</c:v>
                      </c:pt>
                      <c:pt idx="104">
                        <c:v>0.72682338464443963</c:v>
                      </c:pt>
                      <c:pt idx="105">
                        <c:v>0.72680706307773013</c:v>
                      </c:pt>
                      <c:pt idx="106">
                        <c:v>0.72650717433808276</c:v>
                      </c:pt>
                      <c:pt idx="107">
                        <c:v>0.72649085141740188</c:v>
                      </c:pt>
                      <c:pt idx="108">
                        <c:v>0.72247532080689392</c:v>
                      </c:pt>
                      <c:pt idx="109">
                        <c:v>0.72245899621412979</c:v>
                      </c:pt>
                      <c:pt idx="110">
                        <c:v>0.72228205362146936</c:v>
                      </c:pt>
                      <c:pt idx="111">
                        <c:v>0.72226573241282943</c:v>
                      </c:pt>
                      <c:pt idx="112">
                        <c:v>0.72160161642459042</c:v>
                      </c:pt>
                      <c:pt idx="113">
                        <c:v>0.72158529208530997</c:v>
                      </c:pt>
                      <c:pt idx="114">
                        <c:v>0.71915161370130698</c:v>
                      </c:pt>
                      <c:pt idx="115">
                        <c:v>0.71913529579940472</c:v>
                      </c:pt>
                      <c:pt idx="116">
                        <c:v>0.7189293732278712</c:v>
                      </c:pt>
                      <c:pt idx="117">
                        <c:v>0.71891304976420212</c:v>
                      </c:pt>
                      <c:pt idx="118">
                        <c:v>0.71489627991463878</c:v>
                      </c:pt>
                      <c:pt idx="119">
                        <c:v>0.7148799550279028</c:v>
                      </c:pt>
                      <c:pt idx="120">
                        <c:v>0.71470545199913249</c:v>
                      </c:pt>
                      <c:pt idx="121">
                        <c:v>0.71468913005545287</c:v>
                      </c:pt>
                      <c:pt idx="122">
                        <c:v>0.71460940233955539</c:v>
                      </c:pt>
                      <c:pt idx="123">
                        <c:v>0.71459308480014028</c:v>
                      </c:pt>
                      <c:pt idx="124">
                        <c:v>0.71421315722368317</c:v>
                      </c:pt>
                      <c:pt idx="125">
                        <c:v>0.71419683544513546</c:v>
                      </c:pt>
                      <c:pt idx="126">
                        <c:v>0.71402278049736811</c:v>
                      </c:pt>
                      <c:pt idx="127">
                        <c:v>0.7140064558280329</c:v>
                      </c:pt>
                      <c:pt idx="128">
                        <c:v>0.70703517259623205</c:v>
                      </c:pt>
                      <c:pt idx="129">
                        <c:v>0.70701885396502251</c:v>
                      </c:pt>
                      <c:pt idx="130">
                        <c:v>0.7069814461268682</c:v>
                      </c:pt>
                      <c:pt idx="131">
                        <c:v>0.70696512273855949</c:v>
                      </c:pt>
                      <c:pt idx="132">
                        <c:v>0.70663620253716208</c:v>
                      </c:pt>
                      <c:pt idx="133">
                        <c:v>0.70661988011480725</c:v>
                      </c:pt>
                      <c:pt idx="134">
                        <c:v>0.70275742665386687</c:v>
                      </c:pt>
                      <c:pt idx="135">
                        <c:v>0.70274110468027962</c:v>
                      </c:pt>
                      <c:pt idx="136">
                        <c:v>0.69608720006921121</c:v>
                      </c:pt>
                      <c:pt idx="137">
                        <c:v>0.696070877229098</c:v>
                      </c:pt>
                      <c:pt idx="138">
                        <c:v>0.69518032781015604</c:v>
                      </c:pt>
                      <c:pt idx="139">
                        <c:v>0.69516400525518673</c:v>
                      </c:pt>
                      <c:pt idx="140">
                        <c:v>0.69508753014621583</c:v>
                      </c:pt>
                      <c:pt idx="141">
                        <c:v>0.69507121125973481</c:v>
                      </c:pt>
                      <c:pt idx="142">
                        <c:v>0.68751245452409704</c:v>
                      </c:pt>
                      <c:pt idx="143">
                        <c:v>0.6874961347411257</c:v>
                      </c:pt>
                      <c:pt idx="144">
                        <c:v>0.67051093130300543</c:v>
                      </c:pt>
                      <c:pt idx="145">
                        <c:v>0.6704946067917813</c:v>
                      </c:pt>
                      <c:pt idx="146">
                        <c:v>0.66963730630128915</c:v>
                      </c:pt>
                      <c:pt idx="147">
                        <c:v>0.66962098193172337</c:v>
                      </c:pt>
                      <c:pt idx="148">
                        <c:v>0.66225094826014652</c:v>
                      </c:pt>
                      <c:pt idx="149">
                        <c:v>0.66223462541726696</c:v>
                      </c:pt>
                      <c:pt idx="150">
                        <c:v>0.65961807429599251</c:v>
                      </c:pt>
                      <c:pt idx="151">
                        <c:v>0.6596017501737208</c:v>
                      </c:pt>
                      <c:pt idx="152">
                        <c:v>0.6553963310765899</c:v>
                      </c:pt>
                      <c:pt idx="153">
                        <c:v>0.65538000772853311</c:v>
                      </c:pt>
                      <c:pt idx="154">
                        <c:v>0.64773208990566222</c:v>
                      </c:pt>
                      <c:pt idx="155">
                        <c:v>0.64771576840877731</c:v>
                      </c:pt>
                      <c:pt idx="156">
                        <c:v>0.64232301835219152</c:v>
                      </c:pt>
                      <c:pt idx="157">
                        <c:v>0.64230669571636445</c:v>
                      </c:pt>
                      <c:pt idx="158">
                        <c:v>0.63806569588573625</c:v>
                      </c:pt>
                      <c:pt idx="159">
                        <c:v>0.63804937426544928</c:v>
                      </c:pt>
                      <c:pt idx="160">
                        <c:v>0.63474551476288787</c:v>
                      </c:pt>
                      <c:pt idx="161">
                        <c:v>0.634729191794703</c:v>
                      </c:pt>
                      <c:pt idx="162">
                        <c:v>0.63048887354535654</c:v>
                      </c:pt>
                      <c:pt idx="163">
                        <c:v>0.63047255146066283</c:v>
                      </c:pt>
                      <c:pt idx="164">
                        <c:v>0.63012284896843695</c:v>
                      </c:pt>
                      <c:pt idx="165">
                        <c:v>0.63010652965801695</c:v>
                      </c:pt>
                      <c:pt idx="166">
                        <c:v>0.62254744281028673</c:v>
                      </c:pt>
                      <c:pt idx="167">
                        <c:v>0.62253112278613598</c:v>
                      </c:pt>
                      <c:pt idx="168">
                        <c:v>0.60736217147836158</c:v>
                      </c:pt>
                      <c:pt idx="169">
                        <c:v>0.60734584896380672</c:v>
                      </c:pt>
                      <c:pt idx="170">
                        <c:v>0.6064228137550759</c:v>
                      </c:pt>
                      <c:pt idx="171">
                        <c:v>0.60640649140706038</c:v>
                      </c:pt>
                      <c:pt idx="172">
                        <c:v>0.59978477939685104</c:v>
                      </c:pt>
                      <c:pt idx="173">
                        <c:v>0.59976845660380007</c:v>
                      </c:pt>
                      <c:pt idx="174">
                        <c:v>0.59884553167354582</c:v>
                      </c:pt>
                      <c:pt idx="175">
                        <c:v>0.59882920902078618</c:v>
                      </c:pt>
                      <c:pt idx="176">
                        <c:v>0.59848268054079556</c:v>
                      </c:pt>
                      <c:pt idx="177">
                        <c:v>0.59846635988115571</c:v>
                      </c:pt>
                      <c:pt idx="178">
                        <c:v>0.59625482235010241</c:v>
                      </c:pt>
                      <c:pt idx="179">
                        <c:v>0.59623849880289403</c:v>
                      </c:pt>
                      <c:pt idx="180">
                        <c:v>0.595348357140014</c:v>
                      </c:pt>
                      <c:pt idx="181">
                        <c:v>0.59533203366259579</c:v>
                      </c:pt>
                      <c:pt idx="182">
                        <c:v>0.5946709743526517</c:v>
                      </c:pt>
                      <c:pt idx="183">
                        <c:v>0.59465465123123429</c:v>
                      </c:pt>
                      <c:pt idx="184">
                        <c:v>0.5909064270907195</c:v>
                      </c:pt>
                      <c:pt idx="185">
                        <c:v>0.59089010590295821</c:v>
                      </c:pt>
                      <c:pt idx="186">
                        <c:v>0.59064010867479566</c:v>
                      </c:pt>
                      <c:pt idx="187">
                        <c:v>0.59062378514781966</c:v>
                      </c:pt>
                      <c:pt idx="188">
                        <c:v>0.59041486129397558</c:v>
                      </c:pt>
                      <c:pt idx="189">
                        <c:v>0.59039853873444215</c:v>
                      </c:pt>
                      <c:pt idx="190">
                        <c:v>0.58973365631336316</c:v>
                      </c:pt>
                      <c:pt idx="191">
                        <c:v>0.58971733284419114</c:v>
                      </c:pt>
                      <c:pt idx="192">
                        <c:v>0.58867669705127434</c:v>
                      </c:pt>
                      <c:pt idx="193">
                        <c:v>0.58866037350249467</c:v>
                      </c:pt>
                      <c:pt idx="194">
                        <c:v>0.58777029505571887</c:v>
                      </c:pt>
                      <c:pt idx="195">
                        <c:v>0.58775397155305487</c:v>
                      </c:pt>
                      <c:pt idx="196">
                        <c:v>0.58768617576270199</c:v>
                      </c:pt>
                      <c:pt idx="197">
                        <c:v>0.58766985314462838</c:v>
                      </c:pt>
                      <c:pt idx="198">
                        <c:v>0.58377665212120056</c:v>
                      </c:pt>
                      <c:pt idx="199">
                        <c:v>0.58376032920863719</c:v>
                      </c:pt>
                      <c:pt idx="200">
                        <c:v>0.5828374548905273</c:v>
                      </c:pt>
                      <c:pt idx="201">
                        <c:v>0.5828211320892509</c:v>
                      </c:pt>
                      <c:pt idx="202">
                        <c:v>0.58247566053005939</c:v>
                      </c:pt>
                      <c:pt idx="203">
                        <c:v>0.58245933939718986</c:v>
                      </c:pt>
                      <c:pt idx="204">
                        <c:v>0.58207168281196997</c:v>
                      </c:pt>
                      <c:pt idx="205">
                        <c:v>0.58205536009811432</c:v>
                      </c:pt>
                      <c:pt idx="206">
                        <c:v>0.58010874402487089</c:v>
                      </c:pt>
                      <c:pt idx="207">
                        <c:v>0.58009242117908266</c:v>
                      </c:pt>
                      <c:pt idx="208">
                        <c:v>0.57974636131262047</c:v>
                      </c:pt>
                      <c:pt idx="209">
                        <c:v>0.57973003796955913</c:v>
                      </c:pt>
                      <c:pt idx="210">
                        <c:v>0.57549099767712009</c:v>
                      </c:pt>
                      <c:pt idx="211">
                        <c:v>0.57547467466691049</c:v>
                      </c:pt>
                      <c:pt idx="212">
                        <c:v>0.57489911151187822</c:v>
                      </c:pt>
                      <c:pt idx="213">
                        <c:v>0.57488278992323083</c:v>
                      </c:pt>
                      <c:pt idx="214">
                        <c:v>0.5675534447409345</c:v>
                      </c:pt>
                      <c:pt idx="215">
                        <c:v>0.56753712272658186</c:v>
                      </c:pt>
                      <c:pt idx="216">
                        <c:v>0.55971032777098539</c:v>
                      </c:pt>
                      <c:pt idx="217">
                        <c:v>0.55969400480792997</c:v>
                      </c:pt>
                      <c:pt idx="218">
                        <c:v>0.55877115587597559</c:v>
                      </c:pt>
                      <c:pt idx="219">
                        <c:v>0.55875483298820572</c:v>
                      </c:pt>
                      <c:pt idx="220">
                        <c:v>0.5556801434531139</c:v>
                      </c:pt>
                      <c:pt idx="221">
                        <c:v>0.55566382025920391</c:v>
                      </c:pt>
                      <c:pt idx="222">
                        <c:v>0.55213267832072399</c:v>
                      </c:pt>
                      <c:pt idx="223">
                        <c:v>0.55211635527191671</c:v>
                      </c:pt>
                      <c:pt idx="224">
                        <c:v>0.55142466297266102</c:v>
                      </c:pt>
                      <c:pt idx="225">
                        <c:v>0.55140833995519134</c:v>
                      </c:pt>
                      <c:pt idx="226">
                        <c:v>0.55119355686281912</c:v>
                      </c:pt>
                      <c:pt idx="227">
                        <c:v>0.55117723386564477</c:v>
                      </c:pt>
                      <c:pt idx="228">
                        <c:v>0.55083354358885972</c:v>
                      </c:pt>
                      <c:pt idx="229">
                        <c:v>0.55081722160065316</c:v>
                      </c:pt>
                      <c:pt idx="230">
                        <c:v>0.54810232142905291</c:v>
                      </c:pt>
                      <c:pt idx="231">
                        <c:v>0.54808599829666704</c:v>
                      </c:pt>
                      <c:pt idx="232">
                        <c:v>0.54384698928420772</c:v>
                      </c:pt>
                      <c:pt idx="233">
                        <c:v>0.54383066622279364</c:v>
                      </c:pt>
                      <c:pt idx="234">
                        <c:v>0.54348760258073214</c:v>
                      </c:pt>
                      <c:pt idx="235">
                        <c:v>0.54347128025491231</c:v>
                      </c:pt>
                      <c:pt idx="236">
                        <c:v>0.5432564643420541</c:v>
                      </c:pt>
                      <c:pt idx="237">
                        <c:v>0.54324014204369919</c:v>
                      </c:pt>
                      <c:pt idx="238">
                        <c:v>0.53591033456725112</c:v>
                      </c:pt>
                      <c:pt idx="239">
                        <c:v>0.53589401199933628</c:v>
                      </c:pt>
                      <c:pt idx="240">
                        <c:v>0.53536117195543609</c:v>
                      </c:pt>
                      <c:pt idx="241">
                        <c:v>0.53534484891869161</c:v>
                      </c:pt>
                      <c:pt idx="242">
                        <c:v>0.53110556426025457</c:v>
                      </c:pt>
                      <c:pt idx="243">
                        <c:v>0.53108924126465318</c:v>
                      </c:pt>
                      <c:pt idx="244">
                        <c:v>0.5244670337762305</c:v>
                      </c:pt>
                      <c:pt idx="245">
                        <c:v>0.52445071079641759</c:v>
                      </c:pt>
                      <c:pt idx="246">
                        <c:v>0.52352792381838809</c:v>
                      </c:pt>
                      <c:pt idx="247">
                        <c:v>0.52351160083625792</c:v>
                      </c:pt>
                      <c:pt idx="248">
                        <c:v>0.52316884152236132</c:v>
                      </c:pt>
                      <c:pt idx="249">
                        <c:v>0.5231525189594437</c:v>
                      </c:pt>
                      <c:pt idx="250">
                        <c:v>0.51559142527586599</c:v>
                      </c:pt>
                      <c:pt idx="251">
                        <c:v>0.51557510253194994</c:v>
                      </c:pt>
                      <c:pt idx="252">
                        <c:v>0.50040085328466277</c:v>
                      </c:pt>
                      <c:pt idx="253">
                        <c:v>0.50038453046749609</c:v>
                      </c:pt>
                      <c:pt idx="254">
                        <c:v>0.49995355044445228</c:v>
                      </c:pt>
                      <c:pt idx="255">
                        <c:v>0.49993722765801579</c:v>
                      </c:pt>
                      <c:pt idx="256">
                        <c:v>0.49946169014541991</c:v>
                      </c:pt>
                      <c:pt idx="257">
                        <c:v>0.49944536729240252</c:v>
                      </c:pt>
                      <c:pt idx="258">
                        <c:v>0.49901438746531768</c:v>
                      </c:pt>
                      <c:pt idx="259">
                        <c:v>0.49899806463811541</c:v>
                      </c:pt>
                      <c:pt idx="260">
                        <c:v>0.49282336459096343</c:v>
                      </c:pt>
                      <c:pt idx="261">
                        <c:v>0.49280704193279201</c:v>
                      </c:pt>
                      <c:pt idx="262">
                        <c:v>0.49237608135836608</c:v>
                      </c:pt>
                      <c:pt idx="263">
                        <c:v>0.49235975874617227</c:v>
                      </c:pt>
                      <c:pt idx="264">
                        <c:v>0.49188418001537115</c:v>
                      </c:pt>
                      <c:pt idx="265">
                        <c:v>0.49186785729850696</c:v>
                      </c:pt>
                      <c:pt idx="266">
                        <c:v>0.4915252368363946</c:v>
                      </c:pt>
                      <c:pt idx="267">
                        <c:v>0.49150891393639529</c:v>
                      </c:pt>
                      <c:pt idx="268">
                        <c:v>0.49143689469719132</c:v>
                      </c:pt>
                      <c:pt idx="269">
                        <c:v>0.49142057202138989</c:v>
                      </c:pt>
                      <c:pt idx="270">
                        <c:v>0.49107792196126759</c:v>
                      </c:pt>
                      <c:pt idx="271">
                        <c:v>0.49106159904554164</c:v>
                      </c:pt>
                      <c:pt idx="272">
                        <c:v>0.48394763674139196</c:v>
                      </c:pt>
                      <c:pt idx="273">
                        <c:v>0.48393131378439602</c:v>
                      </c:pt>
                      <c:pt idx="274">
                        <c:v>0.48350032022796846</c:v>
                      </c:pt>
                      <c:pt idx="275">
                        <c:v>0.48348399727043762</c:v>
                      </c:pt>
                      <c:pt idx="276">
                        <c:v>0.46442046023367439</c:v>
                      </c:pt>
                      <c:pt idx="277">
                        <c:v>0.46440413796380803</c:v>
                      </c:pt>
                      <c:pt idx="278">
                        <c:v>0.46348115785412708</c:v>
                      </c:pt>
                      <c:pt idx="279">
                        <c:v>0.46346483548064377</c:v>
                      </c:pt>
                      <c:pt idx="280">
                        <c:v>0.46130180536766963</c:v>
                      </c:pt>
                      <c:pt idx="281">
                        <c:v>0.46128548367688355</c:v>
                      </c:pt>
                      <c:pt idx="282">
                        <c:v>0.45704496640953346</c:v>
                      </c:pt>
                      <c:pt idx="283">
                        <c:v>0.45702864414491068</c:v>
                      </c:pt>
                      <c:pt idx="284">
                        <c:v>0.45554418091459825</c:v>
                      </c:pt>
                      <c:pt idx="285">
                        <c:v>0.45552785792353756</c:v>
                      </c:pt>
                      <c:pt idx="286">
                        <c:v>0.45372509680460299</c:v>
                      </c:pt>
                      <c:pt idx="287">
                        <c:v>0.45370877553902605</c:v>
                      </c:pt>
                      <c:pt idx="288">
                        <c:v>0.45352594287888687</c:v>
                      </c:pt>
                      <c:pt idx="289">
                        <c:v>0.45350962050325144</c:v>
                      </c:pt>
                      <c:pt idx="290">
                        <c:v>0.45230251128737886</c:v>
                      </c:pt>
                      <c:pt idx="291">
                        <c:v>0.45228618924759251</c:v>
                      </c:pt>
                      <c:pt idx="292">
                        <c:v>0.45136314217498757</c:v>
                      </c:pt>
                      <c:pt idx="293">
                        <c:v>0.45134682000990445</c:v>
                      </c:pt>
                      <c:pt idx="294">
                        <c:v>0.44946790858088237</c:v>
                      </c:pt>
                      <c:pt idx="295">
                        <c:v>0.44945158663363244</c:v>
                      </c:pt>
                      <c:pt idx="296">
                        <c:v>0.44923711460492788</c:v>
                      </c:pt>
                      <c:pt idx="297">
                        <c:v>0.44922079180541358</c:v>
                      </c:pt>
                      <c:pt idx="298">
                        <c:v>0.44910781786609311</c:v>
                      </c:pt>
                      <c:pt idx="299">
                        <c:v>0.44909149488590427</c:v>
                      </c:pt>
                      <c:pt idx="300">
                        <c:v>0.44342583400678004</c:v>
                      </c:pt>
                      <c:pt idx="301">
                        <c:v>0.44340951104288956</c:v>
                      </c:pt>
                      <c:pt idx="302">
                        <c:v>0.44153023451487744</c:v>
                      </c:pt>
                      <c:pt idx="303">
                        <c:v>0.44151391165127957</c:v>
                      </c:pt>
                      <c:pt idx="304">
                        <c:v>0.44140790666694174</c:v>
                      </c:pt>
                      <c:pt idx="305">
                        <c:v>0.44139158449259358</c:v>
                      </c:pt>
                      <c:pt idx="306">
                        <c:v>0.44102766817288847</c:v>
                      </c:pt>
                      <c:pt idx="307">
                        <c:v>0.44101134494676963</c:v>
                      </c:pt>
                      <c:pt idx="308">
                        <c:v>0.43711884948125046</c:v>
                      </c:pt>
                      <c:pt idx="309">
                        <c:v>0.4371025267832237</c:v>
                      </c:pt>
                      <c:pt idx="310">
                        <c:v>0.42946003122445336</c:v>
                      </c:pt>
                      <c:pt idx="311">
                        <c:v>0.42944370914140656</c:v>
                      </c:pt>
                      <c:pt idx="312">
                        <c:v>0.42890931249295133</c:v>
                      </c:pt>
                      <c:pt idx="313">
                        <c:v>0.42889298918265306</c:v>
                      </c:pt>
                      <c:pt idx="314">
                        <c:v>0.42517086090894474</c:v>
                      </c:pt>
                      <c:pt idx="315">
                        <c:v>0.42515453823576937</c:v>
                      </c:pt>
                      <c:pt idx="316">
                        <c:v>0.42188313848501297</c:v>
                      </c:pt>
                      <c:pt idx="317">
                        <c:v>0.4218668167722327</c:v>
                      </c:pt>
                      <c:pt idx="318">
                        <c:v>0.41759354538580729</c:v>
                      </c:pt>
                      <c:pt idx="319">
                        <c:v>0.41757722296900995</c:v>
                      </c:pt>
                      <c:pt idx="320">
                        <c:v>0.41696151410769156</c:v>
                      </c:pt>
                      <c:pt idx="321">
                        <c:v>0.41694519070307889</c:v>
                      </c:pt>
                      <c:pt idx="322">
                        <c:v>0.40938353122148452</c:v>
                      </c:pt>
                      <c:pt idx="323">
                        <c:v>0.4093672078574479</c:v>
                      </c:pt>
                      <c:pt idx="324">
                        <c:v>0.40934293359986984</c:v>
                      </c:pt>
                      <c:pt idx="325">
                        <c:v>0.40932661350800609</c:v>
                      </c:pt>
                      <c:pt idx="326">
                        <c:v>0.40508419742356672</c:v>
                      </c:pt>
                      <c:pt idx="327">
                        <c:v>0.40506787631425706</c:v>
                      </c:pt>
                      <c:pt idx="328">
                        <c:v>0.39844785890205059</c:v>
                      </c:pt>
                      <c:pt idx="329">
                        <c:v>0.39843153857611402</c:v>
                      </c:pt>
                      <c:pt idx="330">
                        <c:v>0.39750801002865899</c:v>
                      </c:pt>
                      <c:pt idx="331">
                        <c:v>0.39749168946308905</c:v>
                      </c:pt>
                      <c:pt idx="332">
                        <c:v>0.39714492650192562</c:v>
                      </c:pt>
                      <c:pt idx="333">
                        <c:v>0.39712860386883847</c:v>
                      </c:pt>
                      <c:pt idx="334">
                        <c:v>0.38956766961009109</c:v>
                      </c:pt>
                      <c:pt idx="335">
                        <c:v>0.3895513472947752</c:v>
                      </c:pt>
                      <c:pt idx="336">
                        <c:v>0.36480122838569223</c:v>
                      </c:pt>
                      <c:pt idx="337">
                        <c:v>0.3647849062654232</c:v>
                      </c:pt>
                      <c:pt idx="338">
                        <c:v>0.36047988653379359</c:v>
                      </c:pt>
                      <c:pt idx="339">
                        <c:v>0.36046356349400482</c:v>
                      </c:pt>
                      <c:pt idx="340">
                        <c:v>0.3572243929165293</c:v>
                      </c:pt>
                      <c:pt idx="341">
                        <c:v>0.35720807126685722</c:v>
                      </c:pt>
                      <c:pt idx="342">
                        <c:v>0.35290233815445521</c:v>
                      </c:pt>
                      <c:pt idx="343">
                        <c:v>0.35288601544914999</c:v>
                      </c:pt>
                      <c:pt idx="344">
                        <c:v>0.35200009587448405</c:v>
                      </c:pt>
                      <c:pt idx="345">
                        <c:v>0.35198377154149296</c:v>
                      </c:pt>
                      <c:pt idx="346">
                        <c:v>0.34442133192748325</c:v>
                      </c:pt>
                      <c:pt idx="347">
                        <c:v>0.34440500766821702</c:v>
                      </c:pt>
                      <c:pt idx="348">
                        <c:v>0.33508732978854716</c:v>
                      </c:pt>
                      <c:pt idx="349">
                        <c:v>0.33507101096584396</c:v>
                      </c:pt>
                      <c:pt idx="350">
                        <c:v>0.33315866962042578</c:v>
                      </c:pt>
                      <c:pt idx="351">
                        <c:v>0.33314234839433643</c:v>
                      </c:pt>
                      <c:pt idx="352">
                        <c:v>0.33079415866834377</c:v>
                      </c:pt>
                      <c:pt idx="353">
                        <c:v>0.33077783826445756</c:v>
                      </c:pt>
                      <c:pt idx="354">
                        <c:v>0.32947399977700365</c:v>
                      </c:pt>
                      <c:pt idx="355">
                        <c:v>0.32945768135843911</c:v>
                      </c:pt>
                      <c:pt idx="356">
                        <c:v>0.32883610263691848</c:v>
                      </c:pt>
                      <c:pt idx="357">
                        <c:v>0.32881978012955543</c:v>
                      </c:pt>
                      <c:pt idx="358">
                        <c:v>0.32751284009024073</c:v>
                      </c:pt>
                      <c:pt idx="359">
                        <c:v>0.32749652220056752</c:v>
                      </c:pt>
                      <c:pt idx="360">
                        <c:v>0.32518034315389988</c:v>
                      </c:pt>
                      <c:pt idx="361">
                        <c:v>0.32516402306696612</c:v>
                      </c:pt>
                      <c:pt idx="362">
                        <c:v>0.32321859887124704</c:v>
                      </c:pt>
                      <c:pt idx="363">
                        <c:v>0.32320227923832295</c:v>
                      </c:pt>
                      <c:pt idx="364">
                        <c:v>0.32258019661220344</c:v>
                      </c:pt>
                      <c:pt idx="365">
                        <c:v>0.32256387367532674</c:v>
                      </c:pt>
                      <c:pt idx="366">
                        <c:v>0.32226340750808802</c:v>
                      </c:pt>
                      <c:pt idx="367">
                        <c:v>0.32224708582818939</c:v>
                      </c:pt>
                      <c:pt idx="368">
                        <c:v>0.32125901376257349</c:v>
                      </c:pt>
                      <c:pt idx="369">
                        <c:v>0.32124269176517173</c:v>
                      </c:pt>
                      <c:pt idx="370">
                        <c:v>0.32035513674072463</c:v>
                      </c:pt>
                      <c:pt idx="371">
                        <c:v>0.32033881228648875</c:v>
                      </c:pt>
                      <c:pt idx="372">
                        <c:v>0.31857786319365233</c:v>
                      </c:pt>
                      <c:pt idx="373">
                        <c:v>0.31856154433101103</c:v>
                      </c:pt>
                      <c:pt idx="374">
                        <c:v>0.31760502325285089</c:v>
                      </c:pt>
                      <c:pt idx="375">
                        <c:v>0.31758870398942479</c:v>
                      </c:pt>
                      <c:pt idx="376">
                        <c:v>0.31715137498421353</c:v>
                      </c:pt>
                      <c:pt idx="377">
                        <c:v>0.31713505425458416</c:v>
                      </c:pt>
                      <c:pt idx="378">
                        <c:v>0.31696563701056923</c:v>
                      </c:pt>
                      <c:pt idx="379">
                        <c:v>0.31694931423099715</c:v>
                      </c:pt>
                      <c:pt idx="380">
                        <c:v>0.3150027609472269</c:v>
                      </c:pt>
                      <c:pt idx="381">
                        <c:v>0.31498643847559243</c:v>
                      </c:pt>
                      <c:pt idx="382">
                        <c:v>0.31282816428318133</c:v>
                      </c:pt>
                      <c:pt idx="383">
                        <c:v>0.31281184208183216</c:v>
                      </c:pt>
                      <c:pt idx="384">
                        <c:v>0.31277638163845028</c:v>
                      </c:pt>
                      <c:pt idx="385">
                        <c:v>0.31276005739319945</c:v>
                      </c:pt>
                      <c:pt idx="386">
                        <c:v>0.30938834169616886</c:v>
                      </c:pt>
                      <c:pt idx="387">
                        <c:v>0.30937201942446346</c:v>
                      </c:pt>
                      <c:pt idx="388">
                        <c:v>0.30625587167997692</c:v>
                      </c:pt>
                      <c:pt idx="389">
                        <c:v>0.30623955044386075</c:v>
                      </c:pt>
                      <c:pt idx="390">
                        <c:v>0.30525131939633066</c:v>
                      </c:pt>
                      <c:pt idx="391">
                        <c:v>0.305234997796279</c:v>
                      </c:pt>
                      <c:pt idx="392">
                        <c:v>0.30434664524407307</c:v>
                      </c:pt>
                      <c:pt idx="393">
                        <c:v>0.30433032075957051</c:v>
                      </c:pt>
                      <c:pt idx="394">
                        <c:v>0.29676789276096188</c:v>
                      </c:pt>
                      <c:pt idx="395">
                        <c:v>0.29675156855079382</c:v>
                      </c:pt>
                      <c:pt idx="396">
                        <c:v>0.29451388351991592</c:v>
                      </c:pt>
                      <c:pt idx="397">
                        <c:v>0.2944975656285046</c:v>
                      </c:pt>
                      <c:pt idx="398">
                        <c:v>0.29354073854039442</c:v>
                      </c:pt>
                      <c:pt idx="399">
                        <c:v>0.29352442017643904</c:v>
                      </c:pt>
                      <c:pt idx="400">
                        <c:v>0.28694015330914469</c:v>
                      </c:pt>
                      <c:pt idx="401">
                        <c:v>0.28692383658156745</c:v>
                      </c:pt>
                      <c:pt idx="402">
                        <c:v>0.28596668951824733</c:v>
                      </c:pt>
                      <c:pt idx="403">
                        <c:v>0.28595037227236964</c:v>
                      </c:pt>
                      <c:pt idx="404">
                        <c:v>0.28532226283656514</c:v>
                      </c:pt>
                      <c:pt idx="405">
                        <c:v>0.28530594089729239</c:v>
                      </c:pt>
                      <c:pt idx="406">
                        <c:v>0.28219027782642397</c:v>
                      </c:pt>
                      <c:pt idx="407">
                        <c:v>0.28217395713101351</c:v>
                      </c:pt>
                      <c:pt idx="408">
                        <c:v>0.28118553700982374</c:v>
                      </c:pt>
                      <c:pt idx="409">
                        <c:v>0.28116921588061383</c:v>
                      </c:pt>
                      <c:pt idx="410">
                        <c:v>0.27774566382309357</c:v>
                      </c:pt>
                      <c:pt idx="411">
                        <c:v>0.27772934261938564</c:v>
                      </c:pt>
                      <c:pt idx="412">
                        <c:v>0.27461460464656623</c:v>
                      </c:pt>
                      <c:pt idx="413">
                        <c:v>0.27459828485271309</c:v>
                      </c:pt>
                      <c:pt idx="414">
                        <c:v>0.27419752132052305</c:v>
                      </c:pt>
                      <c:pt idx="415">
                        <c:v>0.27418120448449956</c:v>
                      </c:pt>
                      <c:pt idx="416">
                        <c:v>0.27360954665527365</c:v>
                      </c:pt>
                      <c:pt idx="417">
                        <c:v>0.27359322637932398</c:v>
                      </c:pt>
                      <c:pt idx="418">
                        <c:v>0.27322405205774131</c:v>
                      </c:pt>
                      <c:pt idx="419">
                        <c:v>0.27320773467579501</c:v>
                      </c:pt>
                      <c:pt idx="420">
                        <c:v>0.27270147431256053</c:v>
                      </c:pt>
                      <c:pt idx="421">
                        <c:v>0.2726851500430999</c:v>
                      </c:pt>
                      <c:pt idx="422">
                        <c:v>0.26512299049734772</c:v>
                      </c:pt>
                      <c:pt idx="423">
                        <c:v>0.26510666668218641</c:v>
                      </c:pt>
                      <c:pt idx="424">
                        <c:v>0.26500355507951184</c:v>
                      </c:pt>
                      <c:pt idx="425">
                        <c:v>0.26498723354242415</c:v>
                      </c:pt>
                      <c:pt idx="426">
                        <c:v>0.26330057200014406</c:v>
                      </c:pt>
                      <c:pt idx="427">
                        <c:v>0.26328425453214238</c:v>
                      </c:pt>
                      <c:pt idx="428">
                        <c:v>0.25897309440245064</c:v>
                      </c:pt>
                      <c:pt idx="429">
                        <c:v>0.25895677453658467</c:v>
                      </c:pt>
                      <c:pt idx="430">
                        <c:v>0.25048580524680353</c:v>
                      </c:pt>
                      <c:pt idx="431">
                        <c:v>0.25046948143739645</c:v>
                      </c:pt>
                      <c:pt idx="432">
                        <c:v>0.2392372740318604</c:v>
                      </c:pt>
                      <c:pt idx="433">
                        <c:v>0.23922095791497142</c:v>
                      </c:pt>
                      <c:pt idx="434">
                        <c:v>0.23879136123470812</c:v>
                      </c:pt>
                      <c:pt idx="435">
                        <c:v>0.23877504554259138</c:v>
                      </c:pt>
                      <c:pt idx="436">
                        <c:v>0.23490818369058089</c:v>
                      </c:pt>
                      <c:pt idx="437">
                        <c:v>0.23489186471633022</c:v>
                      </c:pt>
                      <c:pt idx="438">
                        <c:v>0.23446176159527082</c:v>
                      </c:pt>
                      <c:pt idx="439">
                        <c:v>0.23444544299196463</c:v>
                      </c:pt>
                      <c:pt idx="440">
                        <c:v>0.23166495726477865</c:v>
                      </c:pt>
                      <c:pt idx="441">
                        <c:v>0.23164864280240977</c:v>
                      </c:pt>
                      <c:pt idx="442">
                        <c:v>0.22789385808444765</c:v>
                      </c:pt>
                      <c:pt idx="443">
                        <c:v>0.22787754160578164</c:v>
                      </c:pt>
                      <c:pt idx="444">
                        <c:v>0.22733388266916849</c:v>
                      </c:pt>
                      <c:pt idx="445">
                        <c:v>0.2273175650504603</c:v>
                      </c:pt>
                      <c:pt idx="446">
                        <c:v>0.22688772766904855</c:v>
                      </c:pt>
                      <c:pt idx="447">
                        <c:v>0.22687141046868547</c:v>
                      </c:pt>
                      <c:pt idx="448">
                        <c:v>0.22641934603407257</c:v>
                      </c:pt>
                      <c:pt idx="449">
                        <c:v>0.22640302233616361</c:v>
                      </c:pt>
                      <c:pt idx="450">
                        <c:v>0.22597187003473923</c:v>
                      </c:pt>
                      <c:pt idx="451">
                        <c:v>0.22595554659471545</c:v>
                      </c:pt>
                      <c:pt idx="452">
                        <c:v>0.2188414565660623</c:v>
                      </c:pt>
                      <c:pt idx="453">
                        <c:v>0.21882513365169723</c:v>
                      </c:pt>
                      <c:pt idx="454">
                        <c:v>0.21839419468771579</c:v>
                      </c:pt>
                      <c:pt idx="455">
                        <c:v>0.21837787207225115</c:v>
                      </c:pt>
                      <c:pt idx="456">
                        <c:v>0.20326971992657117</c:v>
                      </c:pt>
                      <c:pt idx="457">
                        <c:v>0.20325340861567187</c:v>
                      </c:pt>
                      <c:pt idx="458">
                        <c:v>0.19893519165211065</c:v>
                      </c:pt>
                      <c:pt idx="459">
                        <c:v>0.1989188763435647</c:v>
                      </c:pt>
                      <c:pt idx="460">
                        <c:v>0.19237095136395821</c:v>
                      </c:pt>
                      <c:pt idx="461">
                        <c:v>0.19235463916947593</c:v>
                      </c:pt>
                      <c:pt idx="462">
                        <c:v>0.19136359134380612</c:v>
                      </c:pt>
                      <c:pt idx="463">
                        <c:v>0.19134727815044766</c:v>
                      </c:pt>
                      <c:pt idx="464">
                        <c:v>0.19043822062601928</c:v>
                      </c:pt>
                      <c:pt idx="465">
                        <c:v>0.19042189855456709</c:v>
                      </c:pt>
                      <c:pt idx="466">
                        <c:v>0.1878274273985962</c:v>
                      </c:pt>
                      <c:pt idx="467">
                        <c:v>0.18781111456282301</c:v>
                      </c:pt>
                      <c:pt idx="468">
                        <c:v>0.18682023165492045</c:v>
                      </c:pt>
                      <c:pt idx="469">
                        <c:v>0.1868039178106736</c:v>
                      </c:pt>
                      <c:pt idx="470">
                        <c:v>0.18286170084729708</c:v>
                      </c:pt>
                      <c:pt idx="471">
                        <c:v>0.18284538006189452</c:v>
                      </c:pt>
                      <c:pt idx="472">
                        <c:v>0.18025759804502944</c:v>
                      </c:pt>
                      <c:pt idx="473">
                        <c:v>0.18024128777853249</c:v>
                      </c:pt>
                      <c:pt idx="474">
                        <c:v>0.17924971818016602</c:v>
                      </c:pt>
                      <c:pt idx="475">
                        <c:v>0.17923340679084396</c:v>
                      </c:pt>
                      <c:pt idx="476">
                        <c:v>0.17832025329157863</c:v>
                      </c:pt>
                      <c:pt idx="477">
                        <c:v>0.17830393183402835</c:v>
                      </c:pt>
                      <c:pt idx="478">
                        <c:v>0.17074426139640358</c:v>
                      </c:pt>
                      <c:pt idx="479">
                        <c:v>0.17072794143898545</c:v>
                      </c:pt>
                      <c:pt idx="480">
                        <c:v>0.16831133546145635</c:v>
                      </c:pt>
                      <c:pt idx="481">
                        <c:v>0.16829502633926324</c:v>
                      </c:pt>
                      <c:pt idx="482">
                        <c:v>0.16730315371869017</c:v>
                      </c:pt>
                      <c:pt idx="483">
                        <c:v>0.16728684335914526</c:v>
                      </c:pt>
                      <c:pt idx="484">
                        <c:v>0.16074415829714919</c:v>
                      </c:pt>
                      <c:pt idx="485">
                        <c:v>0.16072785256933572</c:v>
                      </c:pt>
                      <c:pt idx="486">
                        <c:v>0.15973515261137483</c:v>
                      </c:pt>
                      <c:pt idx="487">
                        <c:v>0.15971884549947302</c:v>
                      </c:pt>
                      <c:pt idx="488">
                        <c:v>0.1587962324110945</c:v>
                      </c:pt>
                      <c:pt idx="489">
                        <c:v>0.15877991262730121</c:v>
                      </c:pt>
                      <c:pt idx="490">
                        <c:v>0.15122159951766626</c:v>
                      </c:pt>
                      <c:pt idx="491">
                        <c:v>0.15120528174626158</c:v>
                      </c:pt>
                      <c:pt idx="492">
                        <c:v>0.10365585401449083</c:v>
                      </c:pt>
                      <c:pt idx="493">
                        <c:v>0.10363955110935578</c:v>
                      </c:pt>
                      <c:pt idx="494">
                        <c:v>0.1026134614090855</c:v>
                      </c:pt>
                      <c:pt idx="495">
                        <c:v>0.10259715613770447</c:v>
                      </c:pt>
                      <c:pt idx="496">
                        <c:v>9.6093863580259398E-2</c:v>
                      </c:pt>
                      <c:pt idx="497">
                        <c:v>9.6077567760830193E-2</c:v>
                      </c:pt>
                      <c:pt idx="498">
                        <c:v>9.504987707446326E-2</c:v>
                      </c:pt>
                      <c:pt idx="499">
                        <c:v>9.5033578466288293E-2</c:v>
                      </c:pt>
                      <c:pt idx="500">
                        <c:v>9.3829570942372792E-2</c:v>
                      </c:pt>
                      <c:pt idx="501">
                        <c:v>9.3813248435632587E-2</c:v>
                      </c:pt>
                      <c:pt idx="502">
                        <c:v>8.6253368659276006E-2</c:v>
                      </c:pt>
                      <c:pt idx="503">
                        <c:v>8.6237049229848373E-2</c:v>
                      </c:pt>
                      <c:pt idx="504">
                        <c:v>7.2051354954241725E-2</c:v>
                      </c:pt>
                      <c:pt idx="505">
                        <c:v>6.8686413277902245E-2</c:v>
                      </c:pt>
                      <c:pt idx="506">
                        <c:v>6.4288092240841227E-2</c:v>
                      </c:pt>
                      <c:pt idx="507">
                        <c:v>6.4271783066621194E-2</c:v>
                      </c:pt>
                      <c:pt idx="508">
                        <c:v>6.1149082569242688E-2</c:v>
                      </c:pt>
                      <c:pt idx="509">
                        <c:v>6.1132804407357973E-2</c:v>
                      </c:pt>
                      <c:pt idx="510">
                        <c:v>5.6723090360572929E-2</c:v>
                      </c:pt>
                      <c:pt idx="511">
                        <c:v>5.6706791296492448E-2</c:v>
                      </c:pt>
                      <c:pt idx="512">
                        <c:v>5.6077776383019563E-2</c:v>
                      </c:pt>
                      <c:pt idx="513">
                        <c:v>5.6061522522871381E-2</c:v>
                      </c:pt>
                      <c:pt idx="514">
                        <c:v>5.5259475521476066E-2</c:v>
                      </c:pt>
                      <c:pt idx="515">
                        <c:v>5.524314409680834E-2</c:v>
                      </c:pt>
                      <c:pt idx="516">
                        <c:v>5.5026897858497063E-2</c:v>
                      </c:pt>
                      <c:pt idx="517">
                        <c:v>5.5010637791717637E-2</c:v>
                      </c:pt>
                      <c:pt idx="518">
                        <c:v>4.7674810382529936E-2</c:v>
                      </c:pt>
                      <c:pt idx="519">
                        <c:v>4.7658480074256097E-2</c:v>
                      </c:pt>
                      <c:pt idx="520">
                        <c:v>4.618519398816439E-2</c:v>
                      </c:pt>
                      <c:pt idx="521">
                        <c:v>4.6168884859062453E-2</c:v>
                      </c:pt>
                      <c:pt idx="522">
                        <c:v>4.5178574870809701E-2</c:v>
                      </c:pt>
                      <c:pt idx="523">
                        <c:v>4.5162329820447121E-2</c:v>
                      </c:pt>
                      <c:pt idx="524">
                        <c:v>4.0733655340579988E-2</c:v>
                      </c:pt>
                      <c:pt idx="525">
                        <c:v>4.071737685802939E-2</c:v>
                      </c:pt>
                      <c:pt idx="526">
                        <c:v>3.1665588995969454E-2</c:v>
                      </c:pt>
                      <c:pt idx="527">
                        <c:v>3.1649258117554084E-2</c:v>
                      </c:pt>
                      <c:pt idx="528">
                        <c:v>2.1253450480544531E-2</c:v>
                      </c:pt>
                      <c:pt idx="529">
                        <c:v>2.1237408242425378E-2</c:v>
                      </c:pt>
                      <c:pt idx="530">
                        <c:v>1.674664513147258E-2</c:v>
                      </c:pt>
                      <c:pt idx="531">
                        <c:v>1.673051504351122E-2</c:v>
                      </c:pt>
                      <c:pt idx="532">
                        <c:v>1.3924875282178641E-2</c:v>
                      </c:pt>
                      <c:pt idx="533">
                        <c:v>1.390929413649156E-2</c:v>
                      </c:pt>
                      <c:pt idx="534">
                        <c:v>9.3799077165768237E-3</c:v>
                      </c:pt>
                      <c:pt idx="535">
                        <c:v>9.3643269487541213E-3</c:v>
                      </c:pt>
                      <c:pt idx="536">
                        <c:v>7.6076745101890976E-3</c:v>
                      </c:pt>
                      <c:pt idx="537">
                        <c:v>7.591347229209143E-3</c:v>
                      </c:pt>
                      <c:pt idx="538">
                        <c:v>1.6335754541522618E-5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68C4-4FEA-B8B0-B85DD101227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0.99998180528867708</c:v>
                      </c:pt>
                      <c:pt idx="2">
                        <c:v>0.99977277796542841</c:v>
                      </c:pt>
                      <c:pt idx="3">
                        <c:v>0.99976788435950337</c:v>
                      </c:pt>
                      <c:pt idx="4">
                        <c:v>0.99785567466488401</c:v>
                      </c:pt>
                      <c:pt idx="5">
                        <c:v>0.9978513632864634</c:v>
                      </c:pt>
                      <c:pt idx="6">
                        <c:v>0.99083788062828437</c:v>
                      </c:pt>
                      <c:pt idx="7">
                        <c:v>0.99081974719687171</c:v>
                      </c:pt>
                      <c:pt idx="8">
                        <c:v>0.99078690128435809</c:v>
                      </c:pt>
                      <c:pt idx="9">
                        <c:v>0.99076876393876911</c:v>
                      </c:pt>
                      <c:pt idx="10">
                        <c:v>0.99015701081832963</c:v>
                      </c:pt>
                      <c:pt idx="11">
                        <c:v>0.99013921231421709</c:v>
                      </c:pt>
                      <c:pt idx="12">
                        <c:v>0.94526537914347919</c:v>
                      </c:pt>
                      <c:pt idx="13">
                        <c:v>0.94524722425647367</c:v>
                      </c:pt>
                      <c:pt idx="14">
                        <c:v>0.94494686949791851</c:v>
                      </c:pt>
                      <c:pt idx="15">
                        <c:v>0.94492872990575294</c:v>
                      </c:pt>
                      <c:pt idx="16">
                        <c:v>0.94435248199844402</c:v>
                      </c:pt>
                      <c:pt idx="17">
                        <c:v>0.9443343853050854</c:v>
                      </c:pt>
                      <c:pt idx="18">
                        <c:v>0.936116095595528</c:v>
                      </c:pt>
                      <c:pt idx="19">
                        <c:v>0.93609794014818226</c:v>
                      </c:pt>
                      <c:pt idx="20">
                        <c:v>0.93580720445773824</c:v>
                      </c:pt>
                      <c:pt idx="21">
                        <c:v>0.9357890591520861</c:v>
                      </c:pt>
                      <c:pt idx="22">
                        <c:v>0.93523647460690229</c:v>
                      </c:pt>
                      <c:pt idx="23">
                        <c:v>0.93521835917097107</c:v>
                      </c:pt>
                      <c:pt idx="24">
                        <c:v>0.87286632308194212</c:v>
                      </c:pt>
                      <c:pt idx="25">
                        <c:v>0.87284816445373603</c:v>
                      </c:pt>
                      <c:pt idx="26">
                        <c:v>0.87280489284543739</c:v>
                      </c:pt>
                      <c:pt idx="27">
                        <c:v>0.87278673500595416</c:v>
                      </c:pt>
                      <c:pt idx="28">
                        <c:v>0.87227187024092945</c:v>
                      </c:pt>
                      <c:pt idx="29">
                        <c:v>0.87225372139346014</c:v>
                      </c:pt>
                      <c:pt idx="30">
                        <c:v>0.8666911872999038</c:v>
                      </c:pt>
                      <c:pt idx="31">
                        <c:v>0.86667302879709407</c:v>
                      </c:pt>
                      <c:pt idx="32">
                        <c:v>0.86662998090095211</c:v>
                      </c:pt>
                      <c:pt idx="33">
                        <c:v>0.86661182310543106</c:v>
                      </c:pt>
                      <c:pt idx="34">
                        <c:v>0.86609960756889759</c:v>
                      </c:pt>
                      <c:pt idx="35">
                        <c:v>0.86608145787565083</c:v>
                      </c:pt>
                      <c:pt idx="36">
                        <c:v>0.86371648623009512</c:v>
                      </c:pt>
                      <c:pt idx="37">
                        <c:v>0.863698327747213</c:v>
                      </c:pt>
                      <c:pt idx="38">
                        <c:v>0.86365568407044746</c:v>
                      </c:pt>
                      <c:pt idx="39">
                        <c:v>0.86363752620991141</c:v>
                      </c:pt>
                      <c:pt idx="40">
                        <c:v>0.86312905480284186</c:v>
                      </c:pt>
                      <c:pt idx="41">
                        <c:v>0.86311090424289705</c:v>
                      </c:pt>
                      <c:pt idx="42">
                        <c:v>0.85730031845846388</c:v>
                      </c:pt>
                      <c:pt idx="43">
                        <c:v>0.85728216263790036</c:v>
                      </c:pt>
                      <c:pt idx="44">
                        <c:v>0.85698955468887106</c:v>
                      </c:pt>
                      <c:pt idx="45">
                        <c:v>0.8569714030376594</c:v>
                      </c:pt>
                      <c:pt idx="46">
                        <c:v>0.85642351085431656</c:v>
                      </c:pt>
                      <c:pt idx="47">
                        <c:v>0.85640536933669775</c:v>
                      </c:pt>
                      <c:pt idx="48">
                        <c:v>0.83281071029189291</c:v>
                      </c:pt>
                      <c:pt idx="49">
                        <c:v>0.83279255295852372</c:v>
                      </c:pt>
                      <c:pt idx="50">
                        <c:v>0.83250131403009897</c:v>
                      </c:pt>
                      <c:pt idx="51">
                        <c:v>0.83248315996977762</c:v>
                      </c:pt>
                      <c:pt idx="52">
                        <c:v>0.83194095590375317</c:v>
                      </c:pt>
                      <c:pt idx="53">
                        <c:v>0.83192280967399468</c:v>
                      </c:pt>
                      <c:pt idx="54">
                        <c:v>0.82341906431863365</c:v>
                      </c:pt>
                      <c:pt idx="55">
                        <c:v>0.82340090905459906</c:v>
                      </c:pt>
                      <c:pt idx="56">
                        <c:v>0.82335456028891119</c:v>
                      </c:pt>
                      <c:pt idx="57">
                        <c:v>0.82333640565716792</c:v>
                      </c:pt>
                      <c:pt idx="58">
                        <c:v>0.82279955736092014</c:v>
                      </c:pt>
                      <c:pt idx="59">
                        <c:v>0.82278140940223321</c:v>
                      </c:pt>
                      <c:pt idx="60">
                        <c:v>0.81195723382985807</c:v>
                      </c:pt>
                      <c:pt idx="61">
                        <c:v>0.81193907628075124</c:v>
                      </c:pt>
                      <c:pt idx="62">
                        <c:v>0.81164891691005503</c:v>
                      </c:pt>
                      <c:pt idx="63">
                        <c:v>0.81163076204539109</c:v>
                      </c:pt>
                      <c:pt idx="64">
                        <c:v>0.81109260820586249</c:v>
                      </c:pt>
                      <c:pt idx="65">
                        <c:v>0.81107445972785208</c:v>
                      </c:pt>
                      <c:pt idx="66">
                        <c:v>0.80256588788113203</c:v>
                      </c:pt>
                      <c:pt idx="67">
                        <c:v>0.8025477320891512</c:v>
                      </c:pt>
                      <c:pt idx="68">
                        <c:v>0.80250159119375841</c:v>
                      </c:pt>
                      <c:pt idx="69">
                        <c:v>0.80248343592346283</c:v>
                      </c:pt>
                      <c:pt idx="70">
                        <c:v>0.80194973451925577</c:v>
                      </c:pt>
                      <c:pt idx="71">
                        <c:v>0.80193158473837844</c:v>
                      </c:pt>
                      <c:pt idx="72">
                        <c:v>0.77807634599563513</c:v>
                      </c:pt>
                      <c:pt idx="73">
                        <c:v>0.77805818912255265</c:v>
                      </c:pt>
                      <c:pt idx="74">
                        <c:v>0.77801218501242919</c:v>
                      </c:pt>
                      <c:pt idx="75">
                        <c:v>0.77799402856676148</c:v>
                      </c:pt>
                      <c:pt idx="76">
                        <c:v>0.77746280352651254</c:v>
                      </c:pt>
                      <c:pt idx="77">
                        <c:v>0.77744465156657971</c:v>
                      </c:pt>
                      <c:pt idx="78">
                        <c:v>0.7771276861023414</c:v>
                      </c:pt>
                      <c:pt idx="79">
                        <c:v>0.7771095289834038</c:v>
                      </c:pt>
                      <c:pt idx="80">
                        <c:v>0.77706363701844705</c:v>
                      </c:pt>
                      <c:pt idx="81">
                        <c:v>0.77704548031052789</c:v>
                      </c:pt>
                      <c:pt idx="82">
                        <c:v>0.77651524344897582</c:v>
                      </c:pt>
                      <c:pt idx="83">
                        <c:v>0.77649709108220055</c:v>
                      </c:pt>
                      <c:pt idx="84">
                        <c:v>0.76892756840361853</c:v>
                      </c:pt>
                      <c:pt idx="85">
                        <c:v>0.76890941145685499</c:v>
                      </c:pt>
                      <c:pt idx="86">
                        <c:v>0.76886374378460609</c:v>
                      </c:pt>
                      <c:pt idx="87">
                        <c:v>0.76884558719917218</c:v>
                      </c:pt>
                      <c:pt idx="88">
                        <c:v>0.76831762505188861</c:v>
                      </c:pt>
                      <c:pt idx="89">
                        <c:v>0.7682994723345884</c:v>
                      </c:pt>
                      <c:pt idx="90">
                        <c:v>0.76773610246158464</c:v>
                      </c:pt>
                      <c:pt idx="91">
                        <c:v>0.76771794673048677</c:v>
                      </c:pt>
                      <c:pt idx="92">
                        <c:v>0.76742366561026143</c:v>
                      </c:pt>
                      <c:pt idx="93">
                        <c:v>0.76740551211101082</c:v>
                      </c:pt>
                      <c:pt idx="94">
                        <c:v>0.76684686617118414</c:v>
                      </c:pt>
                      <c:pt idx="95">
                        <c:v>0.76682871791579954</c:v>
                      </c:pt>
                      <c:pt idx="96">
                        <c:v>0.73955774612769631</c:v>
                      </c:pt>
                      <c:pt idx="97">
                        <c:v>0.73953958790767693</c:v>
                      </c:pt>
                      <c:pt idx="98">
                        <c:v>0.73949405110709221</c:v>
                      </c:pt>
                      <c:pt idx="99">
                        <c:v>0.73947589316454942</c:v>
                      </c:pt>
                      <c:pt idx="100">
                        <c:v>0.73895022775951036</c:v>
                      </c:pt>
                      <c:pt idx="101">
                        <c:v>0.73893207282411821</c:v>
                      </c:pt>
                      <c:pt idx="102">
                        <c:v>0.73016693718052306</c:v>
                      </c:pt>
                      <c:pt idx="103">
                        <c:v>0.73014878002365768</c:v>
                      </c:pt>
                      <c:pt idx="104">
                        <c:v>0.72985678296176881</c:v>
                      </c:pt>
                      <c:pt idx="105">
                        <c:v>0.7298386273485804</c:v>
                      </c:pt>
                      <c:pt idx="106">
                        <c:v>0.72928631473536554</c:v>
                      </c:pt>
                      <c:pt idx="107">
                        <c:v>0.72926816284881701</c:v>
                      </c:pt>
                      <c:pt idx="108">
                        <c:v>0.72655101500807151</c:v>
                      </c:pt>
                      <c:pt idx="109">
                        <c:v>0.72653285777067678</c:v>
                      </c:pt>
                      <c:pt idx="110">
                        <c:v>0.72624017813646591</c:v>
                      </c:pt>
                      <c:pt idx="111">
                        <c:v>0.72622202249162893</c:v>
                      </c:pt>
                      <c:pt idx="112">
                        <c:v>0.72566866446896472</c:v>
                      </c:pt>
                      <c:pt idx="113">
                        <c:v>0.7256505126183832</c:v>
                      </c:pt>
                      <c:pt idx="114">
                        <c:v>0.7178018344293875</c:v>
                      </c:pt>
                      <c:pt idx="115">
                        <c:v>0.71778367531090448</c:v>
                      </c:pt>
                      <c:pt idx="116">
                        <c:v>0.71773843521028335</c:v>
                      </c:pt>
                      <c:pt idx="117">
                        <c:v>0.71772027628992074</c:v>
                      </c:pt>
                      <c:pt idx="118">
                        <c:v>0.7174023552719192</c:v>
                      </c:pt>
                      <c:pt idx="119">
                        <c:v>0.7173841979970228</c:v>
                      </c:pt>
                      <c:pt idx="120">
                        <c:v>0.71719785389289081</c:v>
                      </c:pt>
                      <c:pt idx="121">
                        <c:v>0.71717969722772723</c:v>
                      </c:pt>
                      <c:pt idx="122">
                        <c:v>0.71709273278907582</c:v>
                      </c:pt>
                      <c:pt idx="123">
                        <c:v>0.71707457687564924</c:v>
                      </c:pt>
                      <c:pt idx="124">
                        <c:v>0.71652386147123381</c:v>
                      </c:pt>
                      <c:pt idx="125">
                        <c:v>0.71650570888694187</c:v>
                      </c:pt>
                      <c:pt idx="126">
                        <c:v>0.70865213601637855</c:v>
                      </c:pt>
                      <c:pt idx="127">
                        <c:v>0.70863397712438869</c:v>
                      </c:pt>
                      <c:pt idx="128">
                        <c:v>0.7085889185921902</c:v>
                      </c:pt>
                      <c:pt idx="129">
                        <c:v>0.70857075985844764</c:v>
                      </c:pt>
                      <c:pt idx="130">
                        <c:v>0.70805015587401554</c:v>
                      </c:pt>
                      <c:pt idx="131">
                        <c:v>0.70803199903021385</c:v>
                      </c:pt>
                      <c:pt idx="132">
                        <c:v>0.70567717817102327</c:v>
                      </c:pt>
                      <c:pt idx="133">
                        <c:v>0.70565902049700335</c:v>
                      </c:pt>
                      <c:pt idx="134">
                        <c:v>0.70536743388769274</c:v>
                      </c:pt>
                      <c:pt idx="135">
                        <c:v>0.70534927749034282</c:v>
                      </c:pt>
                      <c:pt idx="136">
                        <c:v>0.70479888915003119</c:v>
                      </c:pt>
                      <c:pt idx="137">
                        <c:v>0.70478073587393597</c:v>
                      </c:pt>
                      <c:pt idx="138">
                        <c:v>0.69628597913526336</c:v>
                      </c:pt>
                      <c:pt idx="139">
                        <c:v>0.69626782231821549</c:v>
                      </c:pt>
                      <c:pt idx="140">
                        <c:v>0.69621948835227798</c:v>
                      </c:pt>
                      <c:pt idx="141">
                        <c:v>0.69620133179182941</c:v>
                      </c:pt>
                      <c:pt idx="142">
                        <c:v>0.69565315187715415</c:v>
                      </c:pt>
                      <c:pt idx="143">
                        <c:v>0.6956349980386094</c:v>
                      </c:pt>
                      <c:pt idx="144">
                        <c:v>0.66330915736978846</c:v>
                      </c:pt>
                      <c:pt idx="145">
                        <c:v>0.66329099862184437</c:v>
                      </c:pt>
                      <c:pt idx="146">
                        <c:v>0.66324581129917948</c:v>
                      </c:pt>
                      <c:pt idx="147">
                        <c:v>0.66322765264432515</c:v>
                      </c:pt>
                      <c:pt idx="148">
                        <c:v>0.6627072120721671</c:v>
                      </c:pt>
                      <c:pt idx="149">
                        <c:v>0.66268905464926542</c:v>
                      </c:pt>
                      <c:pt idx="150">
                        <c:v>0.65391923398694352</c:v>
                      </c:pt>
                      <c:pt idx="151">
                        <c:v>0.65390107581209911</c:v>
                      </c:pt>
                      <c:pt idx="152">
                        <c:v>0.65361162460082978</c:v>
                      </c:pt>
                      <c:pt idx="153">
                        <c:v>0.65359346702498533</c:v>
                      </c:pt>
                      <c:pt idx="154">
                        <c:v>0.65304899303870823</c:v>
                      </c:pt>
                      <c:pt idx="155">
                        <c:v>0.65303083718744825</c:v>
                      </c:pt>
                      <c:pt idx="156">
                        <c:v>0.64357649363716618</c:v>
                      </c:pt>
                      <c:pt idx="157">
                        <c:v>0.64355833681027952</c:v>
                      </c:pt>
                      <c:pt idx="158">
                        <c:v>0.64326345040335542</c:v>
                      </c:pt>
                      <c:pt idx="159">
                        <c:v>0.64324529455644408</c:v>
                      </c:pt>
                      <c:pt idx="160">
                        <c:v>0.64267529549650737</c:v>
                      </c:pt>
                      <c:pt idx="161">
                        <c:v>0.64265714212622826</c:v>
                      </c:pt>
                      <c:pt idx="162">
                        <c:v>0.63442811716514746</c:v>
                      </c:pt>
                      <c:pt idx="163">
                        <c:v>0.63440996026879348</c:v>
                      </c:pt>
                      <c:pt idx="164">
                        <c:v>0.6341157858083919</c:v>
                      </c:pt>
                      <c:pt idx="165">
                        <c:v>0.63409762973264872</c:v>
                      </c:pt>
                      <c:pt idx="166">
                        <c:v>0.63352927688476357</c:v>
                      </c:pt>
                      <c:pt idx="167">
                        <c:v>0.63351112296918044</c:v>
                      </c:pt>
                      <c:pt idx="168">
                        <c:v>0.60969533128569497</c:v>
                      </c:pt>
                      <c:pt idx="169">
                        <c:v>0.60967717456575721</c:v>
                      </c:pt>
                      <c:pt idx="170">
                        <c:v>0.60962636186300057</c:v>
                      </c:pt>
                      <c:pt idx="171">
                        <c:v>0.60960820530403614</c:v>
                      </c:pt>
                      <c:pt idx="172">
                        <c:v>0.60904117423091375</c:v>
                      </c:pt>
                      <c:pt idx="173">
                        <c:v>0.60902301945843118</c:v>
                      </c:pt>
                      <c:pt idx="174">
                        <c:v>0.60054707885345193</c:v>
                      </c:pt>
                      <c:pt idx="175">
                        <c:v>0.60052892203788066</c:v>
                      </c:pt>
                      <c:pt idx="176">
                        <c:v>0.60047822430309539</c:v>
                      </c:pt>
                      <c:pt idx="177">
                        <c:v>0.60046006761707948</c:v>
                      </c:pt>
                      <c:pt idx="178">
                        <c:v>0.59989421729935555</c:v>
                      </c:pt>
                      <c:pt idx="179">
                        <c:v>0.59987606212484568</c:v>
                      </c:pt>
                      <c:pt idx="180">
                        <c:v>0.59324272389994726</c:v>
                      </c:pt>
                      <c:pt idx="181">
                        <c:v>0.5932245665270669</c:v>
                      </c:pt>
                      <c:pt idx="182">
                        <c:v>0.59293089808459898</c:v>
                      </c:pt>
                      <c:pt idx="183">
                        <c:v>0.59291274122167092</c:v>
                      </c:pt>
                      <c:pt idx="184">
                        <c:v>0.59234669448621657</c:v>
                      </c:pt>
                      <c:pt idx="185">
                        <c:v>0.59232853913681494</c:v>
                      </c:pt>
                      <c:pt idx="186">
                        <c:v>0.5906694537891588</c:v>
                      </c:pt>
                      <c:pt idx="187">
                        <c:v>0.59065129588599752</c:v>
                      </c:pt>
                      <c:pt idx="188">
                        <c:v>0.59060332497158796</c:v>
                      </c:pt>
                      <c:pt idx="189">
                        <c:v>0.59058516710901987</c:v>
                      </c:pt>
                      <c:pt idx="190">
                        <c:v>0.59004268789721381</c:v>
                      </c:pt>
                      <c:pt idx="191">
                        <c:v>0.59002453075838746</c:v>
                      </c:pt>
                      <c:pt idx="192">
                        <c:v>0.58449454724779348</c:v>
                      </c:pt>
                      <c:pt idx="193">
                        <c:v>0.58447638944768376</c:v>
                      </c:pt>
                      <c:pt idx="194">
                        <c:v>0.58442842637074177</c:v>
                      </c:pt>
                      <c:pt idx="195">
                        <c:v>0.5844102685984377</c:v>
                      </c:pt>
                      <c:pt idx="196">
                        <c:v>0.58386798525036909</c:v>
                      </c:pt>
                      <c:pt idx="197">
                        <c:v>0.58385146296986823</c:v>
                      </c:pt>
                      <c:pt idx="198">
                        <c:v>0.58384982808883845</c:v>
                      </c:pt>
                      <c:pt idx="199">
                        <c:v>0.58383330591793181</c:v>
                      </c:pt>
                      <c:pt idx="200">
                        <c:v>0.58378265698256504</c:v>
                      </c:pt>
                      <c:pt idx="201">
                        <c:v>0.58376450003133618</c:v>
                      </c:pt>
                      <c:pt idx="202">
                        <c:v>0.58319944004744062</c:v>
                      </c:pt>
                      <c:pt idx="203">
                        <c:v>0.58318128434890282</c:v>
                      </c:pt>
                      <c:pt idx="204">
                        <c:v>0.58152061509354647</c:v>
                      </c:pt>
                      <c:pt idx="205">
                        <c:v>0.58150245738940576</c:v>
                      </c:pt>
                      <c:pt idx="206">
                        <c:v>0.581454532410137</c:v>
                      </c:pt>
                      <c:pt idx="207">
                        <c:v>0.58143637471935605</c:v>
                      </c:pt>
                      <c:pt idx="208">
                        <c:v>0.58089447309593956</c:v>
                      </c:pt>
                      <c:pt idx="209">
                        <c:v>0.58087631589172706</c:v>
                      </c:pt>
                      <c:pt idx="210">
                        <c:v>0.57510381185910819</c:v>
                      </c:pt>
                      <c:pt idx="211">
                        <c:v>0.57508565431957437</c:v>
                      </c:pt>
                      <c:pt idx="212">
                        <c:v>0.57479268069696332</c:v>
                      </c:pt>
                      <c:pt idx="213">
                        <c:v>0.57477452340075597</c:v>
                      </c:pt>
                      <c:pt idx="214">
                        <c:v>0.57421031755546381</c:v>
                      </c:pt>
                      <c:pt idx="215">
                        <c:v>0.57419216125597128</c:v>
                      </c:pt>
                      <c:pt idx="216">
                        <c:v>0.55936175750173012</c:v>
                      </c:pt>
                      <c:pt idx="217">
                        <c:v>0.55934360027545316</c:v>
                      </c:pt>
                      <c:pt idx="218">
                        <c:v>0.55929297470632644</c:v>
                      </c:pt>
                      <c:pt idx="219">
                        <c:v>0.55927481754718866</c:v>
                      </c:pt>
                      <c:pt idx="220">
                        <c:v>0.55871049092206093</c:v>
                      </c:pt>
                      <c:pt idx="221">
                        <c:v>0.55869233471550006</c:v>
                      </c:pt>
                      <c:pt idx="222">
                        <c:v>0.55061420184126408</c:v>
                      </c:pt>
                      <c:pt idx="223">
                        <c:v>0.55059604437877163</c:v>
                      </c:pt>
                      <c:pt idx="224">
                        <c:v>0.55030294440792671</c:v>
                      </c:pt>
                      <c:pt idx="225">
                        <c:v>0.55028478704489581</c:v>
                      </c:pt>
                      <c:pt idx="226">
                        <c:v>0.55021327741530301</c:v>
                      </c:pt>
                      <c:pt idx="227">
                        <c:v>0.55019512020522165</c:v>
                      </c:pt>
                      <c:pt idx="228">
                        <c:v>0.5501445424927045</c:v>
                      </c:pt>
                      <c:pt idx="229">
                        <c:v>0.55012638532186409</c:v>
                      </c:pt>
                      <c:pt idx="230">
                        <c:v>0.54972107369842871</c:v>
                      </c:pt>
                      <c:pt idx="231">
                        <c:v>0.54970291704423402</c:v>
                      </c:pt>
                      <c:pt idx="232">
                        <c:v>0.54956265403825955</c:v>
                      </c:pt>
                      <c:pt idx="233">
                        <c:v>0.54954449757980761</c:v>
                      </c:pt>
                      <c:pt idx="234">
                        <c:v>0.54146562366331641</c:v>
                      </c:pt>
                      <c:pt idx="235">
                        <c:v>0.54144746637847807</c:v>
                      </c:pt>
                      <c:pt idx="236">
                        <c:v>0.54115446502299347</c:v>
                      </c:pt>
                      <c:pt idx="237">
                        <c:v>0.54113630771406251</c:v>
                      </c:pt>
                      <c:pt idx="238">
                        <c:v>0.54057303797675649</c:v>
                      </c:pt>
                      <c:pt idx="239">
                        <c:v>0.54055488114116368</c:v>
                      </c:pt>
                      <c:pt idx="240">
                        <c:v>0.52976098157134277</c:v>
                      </c:pt>
                      <c:pt idx="241">
                        <c:v>0.52974282430179565</c:v>
                      </c:pt>
                      <c:pt idx="242">
                        <c:v>0.52944958960086808</c:v>
                      </c:pt>
                      <c:pt idx="243">
                        <c:v>0.52943143230156442</c:v>
                      </c:pt>
                      <c:pt idx="244">
                        <c:v>0.52886806990334612</c:v>
                      </c:pt>
                      <c:pt idx="245">
                        <c:v>0.52884991306160789</c:v>
                      </c:pt>
                      <c:pt idx="246">
                        <c:v>0.52036987598850382</c:v>
                      </c:pt>
                      <c:pt idx="247">
                        <c:v>0.52035171878047148</c:v>
                      </c:pt>
                      <c:pt idx="248">
                        <c:v>0.5203011410220949</c:v>
                      </c:pt>
                      <c:pt idx="249">
                        <c:v>0.52028298379698734</c:v>
                      </c:pt>
                      <c:pt idx="250">
                        <c:v>0.51971987213100468</c:v>
                      </c:pt>
                      <c:pt idx="251">
                        <c:v>0.51970171513305252</c:v>
                      </c:pt>
                      <c:pt idx="252">
                        <c:v>0.49588030518927556</c:v>
                      </c:pt>
                      <c:pt idx="253">
                        <c:v>0.49586214814049157</c:v>
                      </c:pt>
                      <c:pt idx="254">
                        <c:v>0.49581151579685478</c:v>
                      </c:pt>
                      <c:pt idx="255">
                        <c:v>0.49579335869974833</c:v>
                      </c:pt>
                      <c:pt idx="256">
                        <c:v>0.49523029295590637</c:v>
                      </c:pt>
                      <c:pt idx="257">
                        <c:v>0.49521213582013812</c:v>
                      </c:pt>
                      <c:pt idx="258">
                        <c:v>0.49493167411181987</c:v>
                      </c:pt>
                      <c:pt idx="259">
                        <c:v>0.49491351710268439</c:v>
                      </c:pt>
                      <c:pt idx="260">
                        <c:v>0.49486288098968645</c:v>
                      </c:pt>
                      <c:pt idx="261">
                        <c:v>0.49484472392580275</c:v>
                      </c:pt>
                      <c:pt idx="262">
                        <c:v>0.4942816446222339</c:v>
                      </c:pt>
                      <c:pt idx="263">
                        <c:v>0.49426348746542031</c:v>
                      </c:pt>
                      <c:pt idx="264">
                        <c:v>0.48673203551787625</c:v>
                      </c:pt>
                      <c:pt idx="265">
                        <c:v>0.4867138786401688</c:v>
                      </c:pt>
                      <c:pt idx="266">
                        <c:v>0.48666321176860916</c:v>
                      </c:pt>
                      <c:pt idx="267">
                        <c:v>0.48664505481545961</c:v>
                      </c:pt>
                      <c:pt idx="268">
                        <c:v>0.48608188291200477</c:v>
                      </c:pt>
                      <c:pt idx="269">
                        <c:v>0.48606372569168399</c:v>
                      </c:pt>
                      <c:pt idx="270">
                        <c:v>0.48578343240821881</c:v>
                      </c:pt>
                      <c:pt idx="271">
                        <c:v>0.48576527558602189</c:v>
                      </c:pt>
                      <c:pt idx="272">
                        <c:v>0.4857146013417285</c:v>
                      </c:pt>
                      <c:pt idx="273">
                        <c:v>0.48569644443763677</c:v>
                      </c:pt>
                      <c:pt idx="274">
                        <c:v>0.48513322867472969</c:v>
                      </c:pt>
                      <c:pt idx="275">
                        <c:v>0.48511507144903798</c:v>
                      </c:pt>
                      <c:pt idx="276">
                        <c:v>0.45736302132001122</c:v>
                      </c:pt>
                      <c:pt idx="277">
                        <c:v>0.45734486493170556</c:v>
                      </c:pt>
                      <c:pt idx="278">
                        <c:v>0.45729407316160431</c:v>
                      </c:pt>
                      <c:pt idx="279">
                        <c:v>0.45727591665358219</c:v>
                      </c:pt>
                      <c:pt idx="280">
                        <c:v>0.45671230351244196</c:v>
                      </c:pt>
                      <c:pt idx="281">
                        <c:v>0.45669414637033001</c:v>
                      </c:pt>
                      <c:pt idx="282">
                        <c:v>0.45078926191210561</c:v>
                      </c:pt>
                      <c:pt idx="283">
                        <c:v>0.45077110616714267</c:v>
                      </c:pt>
                      <c:pt idx="284">
                        <c:v>0.45047643660497677</c:v>
                      </c:pt>
                      <c:pt idx="285">
                        <c:v>0.45045828018476958</c:v>
                      </c:pt>
                      <c:pt idx="286">
                        <c:v>0.44989448258173381</c:v>
                      </c:pt>
                      <c:pt idx="287">
                        <c:v>0.44987632542469158</c:v>
                      </c:pt>
                      <c:pt idx="288">
                        <c:v>0.44797151550525216</c:v>
                      </c:pt>
                      <c:pt idx="289">
                        <c:v>0.44795335891265609</c:v>
                      </c:pt>
                      <c:pt idx="290">
                        <c:v>0.44765694902045755</c:v>
                      </c:pt>
                      <c:pt idx="291">
                        <c:v>0.44763879198255407</c:v>
                      </c:pt>
                      <c:pt idx="292">
                        <c:v>0.4470563005015869</c:v>
                      </c:pt>
                      <c:pt idx="293">
                        <c:v>0.44703814316762047</c:v>
                      </c:pt>
                      <c:pt idx="294">
                        <c:v>0.4445989942825157</c:v>
                      </c:pt>
                      <c:pt idx="295">
                        <c:v>0.44458083813835697</c:v>
                      </c:pt>
                      <c:pt idx="296">
                        <c:v>0.44452997294915192</c:v>
                      </c:pt>
                      <c:pt idx="297">
                        <c:v>0.4445118166625292</c:v>
                      </c:pt>
                      <c:pt idx="298">
                        <c:v>0.44394785446257823</c:v>
                      </c:pt>
                      <c:pt idx="299">
                        <c:v>0.44392969735524801</c:v>
                      </c:pt>
                      <c:pt idx="300">
                        <c:v>0.44164191848637269</c:v>
                      </c:pt>
                      <c:pt idx="301">
                        <c:v>0.44162376313421053</c:v>
                      </c:pt>
                      <c:pt idx="302">
                        <c:v>0.44132862718409377</c:v>
                      </c:pt>
                      <c:pt idx="303">
                        <c:v>0.44131047102454973</c:v>
                      </c:pt>
                      <c:pt idx="304">
                        <c:v>0.44074606582442305</c:v>
                      </c:pt>
                      <c:pt idx="305">
                        <c:v>0.44072790868757339</c:v>
                      </c:pt>
                      <c:pt idx="306">
                        <c:v>0.43520739167611217</c:v>
                      </c:pt>
                      <c:pt idx="307">
                        <c:v>0.43518923527422348</c:v>
                      </c:pt>
                      <c:pt idx="308">
                        <c:v>0.43489258080060539</c:v>
                      </c:pt>
                      <c:pt idx="309">
                        <c:v>0.43487442384997399</c:v>
                      </c:pt>
                      <c:pt idx="310">
                        <c:v>0.43429186224045158</c:v>
                      </c:pt>
                      <c:pt idx="311">
                        <c:v>0.43427370480578259</c:v>
                      </c:pt>
                      <c:pt idx="312">
                        <c:v>0.42348222651236916</c:v>
                      </c:pt>
                      <c:pt idx="313">
                        <c:v>0.42346407033362549</c:v>
                      </c:pt>
                      <c:pt idx="314">
                        <c:v>0.42316731978710004</c:v>
                      </c:pt>
                      <c:pt idx="315">
                        <c:v>0.42314916300483246</c:v>
                      </c:pt>
                      <c:pt idx="316">
                        <c:v>0.42256679434309208</c:v>
                      </c:pt>
                      <c:pt idx="317">
                        <c:v>0.42254863698343981</c:v>
                      </c:pt>
                      <c:pt idx="318">
                        <c:v>0.41433455472220787</c:v>
                      </c:pt>
                      <c:pt idx="319">
                        <c:v>0.41431639880769117</c:v>
                      </c:pt>
                      <c:pt idx="320">
                        <c:v>0.41401916523536958</c:v>
                      </c:pt>
                      <c:pt idx="321">
                        <c:v>0.41400100857936173</c:v>
                      </c:pt>
                      <c:pt idx="322">
                        <c:v>0.41341800600529266</c:v>
                      </c:pt>
                      <c:pt idx="323">
                        <c:v>0.41339984851793837</c:v>
                      </c:pt>
                      <c:pt idx="324">
                        <c:v>0.39630221093343454</c:v>
                      </c:pt>
                      <c:pt idx="325">
                        <c:v>0.39628405687944535</c:v>
                      </c:pt>
                      <c:pt idx="326">
                        <c:v>0.39598729995011683</c:v>
                      </c:pt>
                      <c:pt idx="327">
                        <c:v>0.39596914474346745</c:v>
                      </c:pt>
                      <c:pt idx="328">
                        <c:v>0.39540310935875278</c:v>
                      </c:pt>
                      <c:pt idx="329">
                        <c:v>0.39538495257932321</c:v>
                      </c:pt>
                      <c:pt idx="330">
                        <c:v>0.38691000472703446</c:v>
                      </c:pt>
                      <c:pt idx="331">
                        <c:v>0.38689185019513134</c:v>
                      </c:pt>
                      <c:pt idx="332">
                        <c:v>0.38684044045550353</c:v>
                      </c:pt>
                      <c:pt idx="333">
                        <c:v>0.3868222856536071</c:v>
                      </c:pt>
                      <c:pt idx="334">
                        <c:v>0.38625502307365467</c:v>
                      </c:pt>
                      <c:pt idx="335">
                        <c:v>0.38623686642013316</c:v>
                      </c:pt>
                      <c:pt idx="336">
                        <c:v>0.361381118097162</c:v>
                      </c:pt>
                      <c:pt idx="337">
                        <c:v>0.3613629618394576</c:v>
                      </c:pt>
                      <c:pt idx="338">
                        <c:v>0.36106410589385374</c:v>
                      </c:pt>
                      <c:pt idx="339">
                        <c:v>0.3610459487870829</c:v>
                      </c:pt>
                      <c:pt idx="340">
                        <c:v>0.36044646838416461</c:v>
                      </c:pt>
                      <c:pt idx="341">
                        <c:v>0.36042831033238293</c:v>
                      </c:pt>
                      <c:pt idx="342">
                        <c:v>0.35223347148177003</c:v>
                      </c:pt>
                      <c:pt idx="343">
                        <c:v>0.35221531544092449</c:v>
                      </c:pt>
                      <c:pt idx="344">
                        <c:v>0.35191571834653884</c:v>
                      </c:pt>
                      <c:pt idx="345">
                        <c:v>0.35189756129255589</c:v>
                      </c:pt>
                      <c:pt idx="346">
                        <c:v>0.35129699149883226</c:v>
                      </c:pt>
                      <c:pt idx="347">
                        <c:v>0.35127883320095293</c:v>
                      </c:pt>
                      <c:pt idx="348">
                        <c:v>0.32774435127670853</c:v>
                      </c:pt>
                      <c:pt idx="349">
                        <c:v>0.32772619590641738</c:v>
                      </c:pt>
                      <c:pt idx="350">
                        <c:v>0.32742609585328103</c:v>
                      </c:pt>
                      <c:pt idx="351">
                        <c:v>0.32740793925053752</c:v>
                      </c:pt>
                      <c:pt idx="352">
                        <c:v>0.32680745201562361</c:v>
                      </c:pt>
                      <c:pt idx="353">
                        <c:v>0.32678929381535227</c:v>
                      </c:pt>
                      <c:pt idx="354">
                        <c:v>0.32366301620429622</c:v>
                      </c:pt>
                      <c:pt idx="355">
                        <c:v>0.32364486359364392</c:v>
                      </c:pt>
                      <c:pt idx="356">
                        <c:v>0.32334380046171241</c:v>
                      </c:pt>
                      <c:pt idx="357">
                        <c:v>0.32332564616241838</c:v>
                      </c:pt>
                      <c:pt idx="358">
                        <c:v>0.32273869834200758</c:v>
                      </c:pt>
                      <c:pt idx="359">
                        <c:v>0.32272054159681712</c:v>
                      </c:pt>
                      <c:pt idx="360">
                        <c:v>0.31835215785676552</c:v>
                      </c:pt>
                      <c:pt idx="361">
                        <c:v>0.31833400171772702</c:v>
                      </c:pt>
                      <c:pt idx="362">
                        <c:v>0.31827817629942873</c:v>
                      </c:pt>
                      <c:pt idx="363">
                        <c:v>0.31826001985485342</c:v>
                      </c:pt>
                      <c:pt idx="364">
                        <c:v>0.31765794423187771</c:v>
                      </c:pt>
                      <c:pt idx="365">
                        <c:v>0.31763978584033065</c:v>
                      </c:pt>
                      <c:pt idx="366">
                        <c:v>0.3174895332979899</c:v>
                      </c:pt>
                      <c:pt idx="367">
                        <c:v>0.31747138099692845</c:v>
                      </c:pt>
                      <c:pt idx="368">
                        <c:v>0.31716976352677351</c:v>
                      </c:pt>
                      <c:pt idx="369">
                        <c:v>0.31715160943014614</c:v>
                      </c:pt>
                      <c:pt idx="370">
                        <c:v>0.31656387257170004</c:v>
                      </c:pt>
                      <c:pt idx="371">
                        <c:v>0.31654571584648405</c:v>
                      </c:pt>
                      <c:pt idx="372">
                        <c:v>0.31451797322998604</c:v>
                      </c:pt>
                      <c:pt idx="373">
                        <c:v>0.3144998213131997</c:v>
                      </c:pt>
                      <c:pt idx="374">
                        <c:v>0.31419749387312296</c:v>
                      </c:pt>
                      <c:pt idx="375">
                        <c:v>0.31417934005198001</c:v>
                      </c:pt>
                      <c:pt idx="376">
                        <c:v>0.3135903724689949</c:v>
                      </c:pt>
                      <c:pt idx="377">
                        <c:v>0.31357221582158001</c:v>
                      </c:pt>
                      <c:pt idx="378">
                        <c:v>0.31104957918164089</c:v>
                      </c:pt>
                      <c:pt idx="379">
                        <c:v>0.31103142452441029</c:v>
                      </c:pt>
                      <c:pt idx="380">
                        <c:v>0.31073067477163169</c:v>
                      </c:pt>
                      <c:pt idx="381">
                        <c:v>0.3107125186838039</c:v>
                      </c:pt>
                      <c:pt idx="382">
                        <c:v>0.31011154960709292</c:v>
                      </c:pt>
                      <c:pt idx="383">
                        <c:v>0.3100933915979886</c:v>
                      </c:pt>
                      <c:pt idx="384">
                        <c:v>0.30809629054809645</c:v>
                      </c:pt>
                      <c:pt idx="385">
                        <c:v>0.30807813740187229</c:v>
                      </c:pt>
                      <c:pt idx="386">
                        <c:v>0.30802375240522523</c:v>
                      </c:pt>
                      <c:pt idx="387">
                        <c:v>0.30800559882759648</c:v>
                      </c:pt>
                      <c:pt idx="388">
                        <c:v>0.3074157157661217</c:v>
                      </c:pt>
                      <c:pt idx="389">
                        <c:v>0.30739755916370581</c:v>
                      </c:pt>
                      <c:pt idx="390">
                        <c:v>0.30165710007167745</c:v>
                      </c:pt>
                      <c:pt idx="391">
                        <c:v>0.30163894455607315</c:v>
                      </c:pt>
                      <c:pt idx="392">
                        <c:v>0.30158295826671833</c:v>
                      </c:pt>
                      <c:pt idx="393">
                        <c:v>0.30156480239708933</c:v>
                      </c:pt>
                      <c:pt idx="394">
                        <c:v>0.30096198566067678</c:v>
                      </c:pt>
                      <c:pt idx="395">
                        <c:v>0.30094382748785603</c:v>
                      </c:pt>
                      <c:pt idx="396">
                        <c:v>0.28360898870087475</c:v>
                      </c:pt>
                      <c:pt idx="397">
                        <c:v>0.28359083691326653</c:v>
                      </c:pt>
                      <c:pt idx="398">
                        <c:v>0.28353612706911868</c:v>
                      </c:pt>
                      <c:pt idx="399">
                        <c:v>0.28351797477064161</c:v>
                      </c:pt>
                      <c:pt idx="400">
                        <c:v>0.28292626175124214</c:v>
                      </c:pt>
                      <c:pt idx="401">
                        <c:v>0.28290810584194331</c:v>
                      </c:pt>
                      <c:pt idx="402">
                        <c:v>0.27716814384930499</c:v>
                      </c:pt>
                      <c:pt idx="403">
                        <c:v>0.27714998926836804</c:v>
                      </c:pt>
                      <c:pt idx="404">
                        <c:v>0.27709381468555261</c:v>
                      </c:pt>
                      <c:pt idx="405">
                        <c:v>0.27707565968034648</c:v>
                      </c:pt>
                      <c:pt idx="406">
                        <c:v>0.27647226496962113</c:v>
                      </c:pt>
                      <c:pt idx="407">
                        <c:v>0.27645410716710034</c:v>
                      </c:pt>
                      <c:pt idx="408">
                        <c:v>0.27446477991165708</c:v>
                      </c:pt>
                      <c:pt idx="409">
                        <c:v>0.2744466289576275</c:v>
                      </c:pt>
                      <c:pt idx="410">
                        <c:v>0.27439153797300414</c:v>
                      </c:pt>
                      <c:pt idx="411">
                        <c:v>0.2743733864444351</c:v>
                      </c:pt>
                      <c:pt idx="412">
                        <c:v>0.27377881964239936</c:v>
                      </c:pt>
                      <c:pt idx="413">
                        <c:v>0.27376066400233895</c:v>
                      </c:pt>
                      <c:pt idx="414">
                        <c:v>0.26802166433131386</c:v>
                      </c:pt>
                      <c:pt idx="415">
                        <c:v>0.26800351020661434</c:v>
                      </c:pt>
                      <c:pt idx="416">
                        <c:v>0.26794699005526634</c:v>
                      </c:pt>
                      <c:pt idx="417">
                        <c:v>0.26792883544446594</c:v>
                      </c:pt>
                      <c:pt idx="418">
                        <c:v>0.26732292714973127</c:v>
                      </c:pt>
                      <c:pt idx="419">
                        <c:v>0.26730476926282815</c:v>
                      </c:pt>
                      <c:pt idx="420">
                        <c:v>0.26275850366808301</c:v>
                      </c:pt>
                      <c:pt idx="421">
                        <c:v>0.26274035297337389</c:v>
                      </c:pt>
                      <c:pt idx="422">
                        <c:v>0.26268528551268466</c:v>
                      </c:pt>
                      <c:pt idx="423">
                        <c:v>0.26266713422165472</c:v>
                      </c:pt>
                      <c:pt idx="424">
                        <c:v>0.2620732815917311</c:v>
                      </c:pt>
                      <c:pt idx="425">
                        <c:v>0.26205512606197484</c:v>
                      </c:pt>
                      <c:pt idx="426">
                        <c:v>0.25336445520984968</c:v>
                      </c:pt>
                      <c:pt idx="427">
                        <c:v>0.25334630331577668</c:v>
                      </c:pt>
                      <c:pt idx="428">
                        <c:v>0.25304095321026776</c:v>
                      </c:pt>
                      <c:pt idx="429">
                        <c:v>0.25302279881588774</c:v>
                      </c:pt>
                      <c:pt idx="430">
                        <c:v>0.2524161305642148</c:v>
                      </c:pt>
                      <c:pt idx="431">
                        <c:v>0.25239797249478535</c:v>
                      </c:pt>
                      <c:pt idx="432">
                        <c:v>0.22887786489330914</c:v>
                      </c:pt>
                      <c:pt idx="433">
                        <c:v>0.22885971491445142</c:v>
                      </c:pt>
                      <c:pt idx="434">
                        <c:v>0.22855265577569367</c:v>
                      </c:pt>
                      <c:pt idx="435">
                        <c:v>0.22853450278329149</c:v>
                      </c:pt>
                      <c:pt idx="436">
                        <c:v>0.22793071494324729</c:v>
                      </c:pt>
                      <c:pt idx="437">
                        <c:v>0.22792632484647521</c:v>
                      </c:pt>
                      <c:pt idx="438">
                        <c:v>0.2279125654224603</c:v>
                      </c:pt>
                      <c:pt idx="439">
                        <c:v>0.22790816741124456</c:v>
                      </c:pt>
                      <c:pt idx="440">
                        <c:v>0.22760492065813515</c:v>
                      </c:pt>
                      <c:pt idx="441">
                        <c:v>0.22758676803898378</c:v>
                      </c:pt>
                      <c:pt idx="442">
                        <c:v>0.22697751248080705</c:v>
                      </c:pt>
                      <c:pt idx="443">
                        <c:v>0.22695935526215941</c:v>
                      </c:pt>
                      <c:pt idx="444">
                        <c:v>0.21973521927515535</c:v>
                      </c:pt>
                      <c:pt idx="445">
                        <c:v>0.21971707049029973</c:v>
                      </c:pt>
                      <c:pt idx="446">
                        <c:v>0.21940769915248901</c:v>
                      </c:pt>
                      <c:pt idx="447">
                        <c:v>0.21938954693161722</c:v>
                      </c:pt>
                      <c:pt idx="448">
                        <c:v>0.21877759096924726</c:v>
                      </c:pt>
                      <c:pt idx="449">
                        <c:v>0.21875943358427302</c:v>
                      </c:pt>
                      <c:pt idx="450">
                        <c:v>0.21853611592231975</c:v>
                      </c:pt>
                      <c:pt idx="451">
                        <c:v>0.21851796490368569</c:v>
                      </c:pt>
                      <c:pt idx="452">
                        <c:v>0.2184602665043924</c:v>
                      </c:pt>
                      <c:pt idx="453">
                        <c:v>0.21844211471422559</c:v>
                      </c:pt>
                      <c:pt idx="454">
                        <c:v>0.2178289899368297</c:v>
                      </c:pt>
                      <c:pt idx="455">
                        <c:v>0.21781083281038632</c:v>
                      </c:pt>
                      <c:pt idx="456">
                        <c:v>0.19037446766358992</c:v>
                      </c:pt>
                      <c:pt idx="457">
                        <c:v>0.19035632359163676</c:v>
                      </c:pt>
                      <c:pt idx="458">
                        <c:v>0.19004308177041476</c:v>
                      </c:pt>
                      <c:pt idx="459">
                        <c:v>0.19002493320670266</c:v>
                      </c:pt>
                      <c:pt idx="460">
                        <c:v>0.18940833167944038</c:v>
                      </c:pt>
                      <c:pt idx="461">
                        <c:v>0.18939017635106078</c:v>
                      </c:pt>
                      <c:pt idx="462">
                        <c:v>0.18097831666507122</c:v>
                      </c:pt>
                      <c:pt idx="463">
                        <c:v>0.18096017075796797</c:v>
                      </c:pt>
                      <c:pt idx="464">
                        <c:v>0.18090106259563382</c:v>
                      </c:pt>
                      <c:pt idx="465">
                        <c:v>0.180882915556804</c:v>
                      </c:pt>
                      <c:pt idx="466">
                        <c:v>0.18026084334767895</c:v>
                      </c:pt>
                      <c:pt idx="467">
                        <c:v>0.18024268841406418</c:v>
                      </c:pt>
                      <c:pt idx="468">
                        <c:v>0.17735925055350435</c:v>
                      </c:pt>
                      <c:pt idx="469">
                        <c:v>0.17734110461886746</c:v>
                      </c:pt>
                      <c:pt idx="470">
                        <c:v>0.17728221682897438</c:v>
                      </c:pt>
                      <c:pt idx="471">
                        <c:v>0.17726406976987516</c:v>
                      </c:pt>
                      <c:pt idx="472">
                        <c:v>0.17664421978717743</c:v>
                      </c:pt>
                      <c:pt idx="473">
                        <c:v>0.17662606496225353</c:v>
                      </c:pt>
                      <c:pt idx="474">
                        <c:v>0.16821937181458349</c:v>
                      </c:pt>
                      <c:pt idx="475">
                        <c:v>0.16820122793355094</c:v>
                      </c:pt>
                      <c:pt idx="476">
                        <c:v>0.16814149691661107</c:v>
                      </c:pt>
                      <c:pt idx="477">
                        <c:v>0.16812335173181425</c:v>
                      </c:pt>
                      <c:pt idx="478">
                        <c:v>0.16749729825733298</c:v>
                      </c:pt>
                      <c:pt idx="479">
                        <c:v>0.16747914396719979</c:v>
                      </c:pt>
                      <c:pt idx="480">
                        <c:v>0.15649595770008409</c:v>
                      </c:pt>
                      <c:pt idx="481">
                        <c:v>0.15647781621649515</c:v>
                      </c:pt>
                      <c:pt idx="482">
                        <c:v>0.15641774995858651</c:v>
                      </c:pt>
                      <c:pt idx="483">
                        <c:v>0.15639960702765243</c:v>
                      </c:pt>
                      <c:pt idx="484">
                        <c:v>0.15577208939763945</c:v>
                      </c:pt>
                      <c:pt idx="485">
                        <c:v>0.15575393642954602</c:v>
                      </c:pt>
                      <c:pt idx="486">
                        <c:v>0.14735931160974347</c:v>
                      </c:pt>
                      <c:pt idx="487">
                        <c:v>0.14734117317625545</c:v>
                      </c:pt>
                      <c:pt idx="488">
                        <c:v>0.14728004191801977</c:v>
                      </c:pt>
                      <c:pt idx="489">
                        <c:v>0.14726190178778936</c:v>
                      </c:pt>
                      <c:pt idx="490">
                        <c:v>0.1466265606304207</c:v>
                      </c:pt>
                      <c:pt idx="491">
                        <c:v>0.14660840861234314</c:v>
                      </c:pt>
                      <c:pt idx="492">
                        <c:v>9.4398830698446318E-2</c:v>
                      </c:pt>
                      <c:pt idx="493">
                        <c:v>9.4380696225118285E-2</c:v>
                      </c:pt>
                      <c:pt idx="494">
                        <c:v>9.4316120085006699E-2</c:v>
                      </c:pt>
                      <c:pt idx="495">
                        <c:v>9.4297982710486686E-2</c:v>
                      </c:pt>
                      <c:pt idx="496">
                        <c:v>9.3646802579477564E-2</c:v>
                      </c:pt>
                      <c:pt idx="497">
                        <c:v>9.3628646961104442E-2</c:v>
                      </c:pt>
                      <c:pt idx="498">
                        <c:v>8.5268903535511656E-2</c:v>
                      </c:pt>
                      <c:pt idx="499">
                        <c:v>8.5250776307962906E-2</c:v>
                      </c:pt>
                      <c:pt idx="500">
                        <c:v>8.518401676427706E-2</c:v>
                      </c:pt>
                      <c:pt idx="501">
                        <c:v>8.5165885819922973E-2</c:v>
                      </c:pt>
                      <c:pt idx="502">
                        <c:v>8.449974302037698E-2</c:v>
                      </c:pt>
                      <c:pt idx="503">
                        <c:v>8.4481588268021629E-2</c:v>
                      </c:pt>
                      <c:pt idx="504">
                        <c:v>6.0809255731803069E-2</c:v>
                      </c:pt>
                      <c:pt idx="505">
                        <c:v>6.0509133406864417E-2</c:v>
                      </c:pt>
                      <c:pt idx="506">
                        <c:v>6.0173115111083315E-2</c:v>
                      </c:pt>
                      <c:pt idx="507">
                        <c:v>6.0154973463984844E-2</c:v>
                      </c:pt>
                      <c:pt idx="508">
                        <c:v>5.9512621677387544E-2</c:v>
                      </c:pt>
                      <c:pt idx="509">
                        <c:v>5.9494459684712744E-2</c:v>
                      </c:pt>
                      <c:pt idx="510">
                        <c:v>5.1409404443233608E-2</c:v>
                      </c:pt>
                      <c:pt idx="511">
                        <c:v>5.1391301756440112E-2</c:v>
                      </c:pt>
                      <c:pt idx="512">
                        <c:v>5.1039052390123775E-2</c:v>
                      </c:pt>
                      <c:pt idx="513">
                        <c:v>5.1020919645608211E-2</c:v>
                      </c:pt>
                      <c:pt idx="514">
                        <c:v>5.0357836209212352E-2</c:v>
                      </c:pt>
                      <c:pt idx="515">
                        <c:v>5.0339671354003149E-2</c:v>
                      </c:pt>
                      <c:pt idx="516">
                        <c:v>4.4162617665616515E-2</c:v>
                      </c:pt>
                      <c:pt idx="517">
                        <c:v>4.4144563543510908E-2</c:v>
                      </c:pt>
                      <c:pt idx="518">
                        <c:v>4.4066597010034771E-2</c:v>
                      </c:pt>
                      <c:pt idx="519">
                        <c:v>4.4048531116885906E-2</c:v>
                      </c:pt>
                      <c:pt idx="520">
                        <c:v>4.3321233775395949E-2</c:v>
                      </c:pt>
                      <c:pt idx="521">
                        <c:v>4.3303095422625712E-2</c:v>
                      </c:pt>
                      <c:pt idx="522">
                        <c:v>3.4768220650419769E-2</c:v>
                      </c:pt>
                      <c:pt idx="523">
                        <c:v>3.4750179956212011E-2</c:v>
                      </c:pt>
                      <c:pt idx="524">
                        <c:v>3.4366452255682231E-2</c:v>
                      </c:pt>
                      <c:pt idx="525">
                        <c:v>3.4348350675801352E-2</c:v>
                      </c:pt>
                      <c:pt idx="526">
                        <c:v>3.3661171121649368E-2</c:v>
                      </c:pt>
                      <c:pt idx="527">
                        <c:v>3.3643008207942839E-2</c:v>
                      </c:pt>
                      <c:pt idx="528">
                        <c:v>1.0631408515232987E-2</c:v>
                      </c:pt>
                      <c:pt idx="529">
                        <c:v>1.0614264400109196E-2</c:v>
                      </c:pt>
                      <c:pt idx="530">
                        <c:v>1.0027145784634236E-2</c:v>
                      </c:pt>
                      <c:pt idx="531">
                        <c:v>1.0009480920938478E-2</c:v>
                      </c:pt>
                      <c:pt idx="532">
                        <c:v>9.1802528031275886E-3</c:v>
                      </c:pt>
                      <c:pt idx="533">
                        <c:v>9.1621193717171031E-3</c:v>
                      </c:pt>
                      <c:pt idx="534">
                        <c:v>3.7598454777246024E-3</c:v>
                      </c:pt>
                      <c:pt idx="535">
                        <c:v>3.7555480108923561E-3</c:v>
                      </c:pt>
                      <c:pt idx="536">
                        <c:v>2.5345812128989603E-3</c:v>
                      </c:pt>
                      <c:pt idx="537">
                        <c:v>2.5302767790580465E-3</c:v>
                      </c:pt>
                      <c:pt idx="538">
                        <c:v>1.8194711322370833E-5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68C4-4FEA-B8B0-B85DD101227B}"/>
                  </c:ext>
                </c:extLst>
              </c15:ser>
            </c15:filteredLineSeries>
          </c:ext>
        </c:extLst>
      </c:lineChart>
      <c:catAx>
        <c:axId val="292512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507680"/>
        <c:crosses val="autoZero"/>
        <c:auto val="1"/>
        <c:lblAlgn val="ctr"/>
        <c:lblOffset val="100"/>
        <c:noMultiLvlLbl val="0"/>
      </c:catAx>
      <c:valAx>
        <c:axId val="2925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51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2058.0818415123913</c:v>
                </c:pt>
                <c:pt idx="1">
                  <c:v>2058.0902816938515</c:v>
                </c:pt>
                <c:pt idx="2">
                  <c:v>2058.5368415123912</c:v>
                </c:pt>
                <c:pt idx="3">
                  <c:v>2058.5452816938514</c:v>
                </c:pt>
                <c:pt idx="4">
                  <c:v>2061.9744297225729</c:v>
                </c:pt>
                <c:pt idx="5">
                  <c:v>2061.9828699040336</c:v>
                </c:pt>
                <c:pt idx="6">
                  <c:v>2062.381841512391</c:v>
                </c:pt>
                <c:pt idx="7">
                  <c:v>2062.3902816938516</c:v>
                </c:pt>
                <c:pt idx="8">
                  <c:v>2062.4294297225729</c:v>
                </c:pt>
                <c:pt idx="9">
                  <c:v>2062.4378699040335</c:v>
                </c:pt>
                <c:pt idx="10">
                  <c:v>2066.2744297225727</c:v>
                </c:pt>
                <c:pt idx="11">
                  <c:v>2066.2828699040333</c:v>
                </c:pt>
                <c:pt idx="12">
                  <c:v>2086.9812422804957</c:v>
                </c:pt>
                <c:pt idx="13">
                  <c:v>2086.9896824619559</c:v>
                </c:pt>
                <c:pt idx="14">
                  <c:v>2089.3184422804957</c:v>
                </c:pt>
                <c:pt idx="15">
                  <c:v>2089.3268824619558</c:v>
                </c:pt>
                <c:pt idx="16">
                  <c:v>2090.8738304906774</c:v>
                </c:pt>
                <c:pt idx="17">
                  <c:v>2090.8822706721376</c:v>
                </c:pt>
                <c:pt idx="18">
                  <c:v>2093.317242280496</c:v>
                </c:pt>
                <c:pt idx="19">
                  <c:v>2093.3256824619561</c:v>
                </c:pt>
                <c:pt idx="20">
                  <c:v>2093.2110304906778</c:v>
                </c:pt>
                <c:pt idx="21">
                  <c:v>2093.2194706721375</c:v>
                </c:pt>
                <c:pt idx="22">
                  <c:v>2097.2098304906776</c:v>
                </c:pt>
                <c:pt idx="23">
                  <c:v>2097.2182706721374</c:v>
                </c:pt>
                <c:pt idx="24">
                  <c:v>2123.9749443148407</c:v>
                </c:pt>
                <c:pt idx="25">
                  <c:v>2123.9833844963009</c:v>
                </c:pt>
                <c:pt idx="26">
                  <c:v>2124.4481443148406</c:v>
                </c:pt>
                <c:pt idx="27">
                  <c:v>2124.4565844963008</c:v>
                </c:pt>
                <c:pt idx="28">
                  <c:v>2126.8844247696593</c:v>
                </c:pt>
                <c:pt idx="29">
                  <c:v>2126.8928649511195</c:v>
                </c:pt>
                <c:pt idx="30">
                  <c:v>2127.3576247696592</c:v>
                </c:pt>
                <c:pt idx="31">
                  <c:v>2127.3660649511198</c:v>
                </c:pt>
                <c:pt idx="32">
                  <c:v>2127.8675325250224</c:v>
                </c:pt>
                <c:pt idx="33">
                  <c:v>2127.8759727064826</c:v>
                </c:pt>
                <c:pt idx="34">
                  <c:v>2128.4469443148405</c:v>
                </c:pt>
                <c:pt idx="35">
                  <c:v>2128.4553844963007</c:v>
                </c:pt>
                <c:pt idx="36">
                  <c:v>2128.3407325250223</c:v>
                </c:pt>
                <c:pt idx="37">
                  <c:v>2128.3491727064825</c:v>
                </c:pt>
                <c:pt idx="38">
                  <c:v>2131.3564247696595</c:v>
                </c:pt>
                <c:pt idx="39">
                  <c:v>2131.3648649511197</c:v>
                </c:pt>
                <c:pt idx="40">
                  <c:v>2132.3395325250222</c:v>
                </c:pt>
                <c:pt idx="41">
                  <c:v>2132.3479727064823</c:v>
                </c:pt>
                <c:pt idx="42">
                  <c:v>2132.641012979841</c:v>
                </c:pt>
                <c:pt idx="43">
                  <c:v>2132.6494531613002</c:v>
                </c:pt>
                <c:pt idx="44">
                  <c:v>2134.9964129798409</c:v>
                </c:pt>
                <c:pt idx="45">
                  <c:v>2135.0048531613006</c:v>
                </c:pt>
                <c:pt idx="46">
                  <c:v>2139.1490129798408</c:v>
                </c:pt>
                <c:pt idx="47">
                  <c:v>2139.1574531613005</c:v>
                </c:pt>
                <c:pt idx="48">
                  <c:v>2145.1926987046154</c:v>
                </c:pt>
                <c:pt idx="49">
                  <c:v>2145.2011388860756</c:v>
                </c:pt>
                <c:pt idx="50">
                  <c:v>2147.5480987046158</c:v>
                </c:pt>
                <c:pt idx="51">
                  <c:v>2147.5565388860755</c:v>
                </c:pt>
                <c:pt idx="52">
                  <c:v>2150.949286914798</c:v>
                </c:pt>
                <c:pt idx="53">
                  <c:v>2150.9577270962577</c:v>
                </c:pt>
                <c:pt idx="54">
                  <c:v>2151.7006987046157</c:v>
                </c:pt>
                <c:pt idx="55">
                  <c:v>2151.7091388860754</c:v>
                </c:pt>
                <c:pt idx="56">
                  <c:v>2151.4406869147979</c:v>
                </c:pt>
                <c:pt idx="57">
                  <c:v>2151.4491270962576</c:v>
                </c:pt>
                <c:pt idx="58">
                  <c:v>2155.5932869147978</c:v>
                </c:pt>
                <c:pt idx="59">
                  <c:v>2155.6017270962575</c:v>
                </c:pt>
                <c:pt idx="60">
                  <c:v>2155.7838255377642</c:v>
                </c:pt>
                <c:pt idx="61">
                  <c:v>2155.7922657192239</c:v>
                </c:pt>
                <c:pt idx="62">
                  <c:v>2158.1392255377641</c:v>
                </c:pt>
                <c:pt idx="63">
                  <c:v>2158.1476657192238</c:v>
                </c:pt>
                <c:pt idx="64">
                  <c:v>2161.5404137479463</c:v>
                </c:pt>
                <c:pt idx="65">
                  <c:v>2161.5488539294051</c:v>
                </c:pt>
                <c:pt idx="66">
                  <c:v>2162.291825537764</c:v>
                </c:pt>
                <c:pt idx="67">
                  <c:v>2162.3002657192242</c:v>
                </c:pt>
                <c:pt idx="68">
                  <c:v>2162.0318137479462</c:v>
                </c:pt>
                <c:pt idx="69">
                  <c:v>2162.040253929405</c:v>
                </c:pt>
                <c:pt idx="70">
                  <c:v>2166.1844137479461</c:v>
                </c:pt>
                <c:pt idx="71">
                  <c:v>2166.1928539294054</c:v>
                </c:pt>
                <c:pt idx="72">
                  <c:v>2174.0920994727203</c:v>
                </c:pt>
                <c:pt idx="73">
                  <c:v>2174.1005396541805</c:v>
                </c:pt>
                <c:pt idx="74">
                  <c:v>2174.3043326687307</c:v>
                </c:pt>
                <c:pt idx="75">
                  <c:v>2174.3127728501913</c:v>
                </c:pt>
                <c:pt idx="76">
                  <c:v>2174.5834994727202</c:v>
                </c:pt>
                <c:pt idx="77">
                  <c:v>2174.5919396541804</c:v>
                </c:pt>
                <c:pt idx="78">
                  <c:v>2174.7957326687306</c:v>
                </c:pt>
                <c:pt idx="79">
                  <c:v>2174.8041728501912</c:v>
                </c:pt>
                <c:pt idx="80">
                  <c:v>2177.9846876829019</c:v>
                </c:pt>
                <c:pt idx="81">
                  <c:v>2177.9931278643621</c:v>
                </c:pt>
                <c:pt idx="82">
                  <c:v>2178.7360994727201</c:v>
                </c:pt>
                <c:pt idx="83">
                  <c:v>2178.7445396541807</c:v>
                </c:pt>
                <c:pt idx="84">
                  <c:v>2178.4760876829018</c:v>
                </c:pt>
                <c:pt idx="85">
                  <c:v>2178.4845278643625</c:v>
                </c:pt>
                <c:pt idx="86">
                  <c:v>2178.9483326687309</c:v>
                </c:pt>
                <c:pt idx="87">
                  <c:v>2178.9567728501911</c:v>
                </c:pt>
                <c:pt idx="88">
                  <c:v>2180.0609208789124</c:v>
                </c:pt>
                <c:pt idx="89">
                  <c:v>2180.0693610603726</c:v>
                </c:pt>
                <c:pt idx="90">
                  <c:v>2182.4345208789123</c:v>
                </c:pt>
                <c:pt idx="91">
                  <c:v>2182.4429610603725</c:v>
                </c:pt>
                <c:pt idx="92">
                  <c:v>2182.6286876829017</c:v>
                </c:pt>
                <c:pt idx="93">
                  <c:v>2182.6371278643624</c:v>
                </c:pt>
                <c:pt idx="94">
                  <c:v>2186.7409208789127</c:v>
                </c:pt>
                <c:pt idx="95">
                  <c:v>2186.7493610603724</c:v>
                </c:pt>
                <c:pt idx="96">
                  <c:v>2192.7775275721092</c:v>
                </c:pt>
                <c:pt idx="97">
                  <c:v>2192.7859677535689</c:v>
                </c:pt>
                <c:pt idx="98">
                  <c:v>2193.2689275721091</c:v>
                </c:pt>
                <c:pt idx="99">
                  <c:v>2193.2773677535693</c:v>
                </c:pt>
                <c:pt idx="100">
                  <c:v>2197.4215275721094</c:v>
                </c:pt>
                <c:pt idx="101">
                  <c:v>2197.4299677535691</c:v>
                </c:pt>
                <c:pt idx="102">
                  <c:v>2198.5341157822913</c:v>
                </c:pt>
                <c:pt idx="103">
                  <c:v>2198.5425559637511</c:v>
                </c:pt>
                <c:pt idx="104">
                  <c:v>2200.9077157822912</c:v>
                </c:pt>
                <c:pt idx="105">
                  <c:v>2200.916155963751</c:v>
                </c:pt>
                <c:pt idx="106">
                  <c:v>2200.9442755899895</c:v>
                </c:pt>
                <c:pt idx="107">
                  <c:v>2200.9527157714506</c:v>
                </c:pt>
                <c:pt idx="108">
                  <c:v>2202.8456710226992</c:v>
                </c:pt>
                <c:pt idx="109">
                  <c:v>2202.8541112041594</c:v>
                </c:pt>
                <c:pt idx="110">
                  <c:v>2203.3178755899899</c:v>
                </c:pt>
                <c:pt idx="111">
                  <c:v>2203.3263157714505</c:v>
                </c:pt>
                <c:pt idx="112">
                  <c:v>2203.3370710226995</c:v>
                </c:pt>
                <c:pt idx="113">
                  <c:v>2203.3455112041593</c:v>
                </c:pt>
                <c:pt idx="114">
                  <c:v>2205.2141157822916</c:v>
                </c:pt>
                <c:pt idx="115">
                  <c:v>2205.2225559637509</c:v>
                </c:pt>
                <c:pt idx="116">
                  <c:v>2204.836863800173</c:v>
                </c:pt>
                <c:pt idx="117">
                  <c:v>2204.8453039816322</c:v>
                </c:pt>
                <c:pt idx="118">
                  <c:v>2206.7382592328813</c:v>
                </c:pt>
                <c:pt idx="119">
                  <c:v>2206.7466994143419</c:v>
                </c:pt>
                <c:pt idx="120">
                  <c:v>2207.2104638001729</c:v>
                </c:pt>
                <c:pt idx="121">
                  <c:v>2207.2189039816321</c:v>
                </c:pt>
                <c:pt idx="122">
                  <c:v>2207.6242755899898</c:v>
                </c:pt>
                <c:pt idx="123">
                  <c:v>2207.6327157714504</c:v>
                </c:pt>
                <c:pt idx="124">
                  <c:v>2207.4896710226994</c:v>
                </c:pt>
                <c:pt idx="125">
                  <c:v>2207.4981112041592</c:v>
                </c:pt>
                <c:pt idx="126">
                  <c:v>2207.2296592328817</c:v>
                </c:pt>
                <c:pt idx="127">
                  <c:v>2207.2380994143418</c:v>
                </c:pt>
                <c:pt idx="128">
                  <c:v>2211.5168638001728</c:v>
                </c:pt>
                <c:pt idx="129">
                  <c:v>2211.5253039816321</c:v>
                </c:pt>
                <c:pt idx="130">
                  <c:v>2211.0858015070653</c:v>
                </c:pt>
                <c:pt idx="131">
                  <c:v>2211.094241688525</c:v>
                </c:pt>
                <c:pt idx="132">
                  <c:v>2211.3822592328816</c:v>
                </c:pt>
                <c:pt idx="133">
                  <c:v>2211.3906994143417</c:v>
                </c:pt>
                <c:pt idx="134">
                  <c:v>2213.4594015070652</c:v>
                </c:pt>
                <c:pt idx="135">
                  <c:v>2213.4678416885254</c:v>
                </c:pt>
                <c:pt idx="136">
                  <c:v>2216.842389717247</c:v>
                </c:pt>
                <c:pt idx="137">
                  <c:v>2216.8508298987067</c:v>
                </c:pt>
                <c:pt idx="138">
                  <c:v>2217.3519897172469</c:v>
                </c:pt>
                <c:pt idx="139">
                  <c:v>2217.360429898707</c:v>
                </c:pt>
                <c:pt idx="140">
                  <c:v>2217.7658015070651</c:v>
                </c:pt>
                <c:pt idx="141">
                  <c:v>2217.7742416885253</c:v>
                </c:pt>
                <c:pt idx="142">
                  <c:v>2221.6583897172468</c:v>
                </c:pt>
                <c:pt idx="143">
                  <c:v>2221.666829898707</c:v>
                </c:pt>
                <c:pt idx="144">
                  <c:v>2229.8810717908041</c:v>
                </c:pt>
                <c:pt idx="145">
                  <c:v>2229.8895119722642</c:v>
                </c:pt>
                <c:pt idx="146">
                  <c:v>2230.372471790804</c:v>
                </c:pt>
                <c:pt idx="147">
                  <c:v>2230.3809119722641</c:v>
                </c:pt>
                <c:pt idx="148">
                  <c:v>2234.5250717908038</c:v>
                </c:pt>
                <c:pt idx="149">
                  <c:v>2234.5335119722645</c:v>
                </c:pt>
                <c:pt idx="150">
                  <c:v>2235.6376600009862</c:v>
                </c:pt>
                <c:pt idx="151">
                  <c:v>2235.6461001824455</c:v>
                </c:pt>
                <c:pt idx="152">
                  <c:v>2238.0112600009861</c:v>
                </c:pt>
                <c:pt idx="153">
                  <c:v>2238.0197001824454</c:v>
                </c:pt>
                <c:pt idx="154">
                  <c:v>2242.3176600009861</c:v>
                </c:pt>
                <c:pt idx="155">
                  <c:v>2242.3261001824453</c:v>
                </c:pt>
                <c:pt idx="156">
                  <c:v>2244.9709159259992</c:v>
                </c:pt>
                <c:pt idx="157">
                  <c:v>2244.9793561074589</c:v>
                </c:pt>
                <c:pt idx="158">
                  <c:v>2247.3627159259991</c:v>
                </c:pt>
                <c:pt idx="159">
                  <c:v>2247.3711561074592</c:v>
                </c:pt>
                <c:pt idx="160">
                  <c:v>2248.8635041361808</c:v>
                </c:pt>
                <c:pt idx="161">
                  <c:v>2248.8719443176401</c:v>
                </c:pt>
                <c:pt idx="162">
                  <c:v>2251.2553041361807</c:v>
                </c:pt>
                <c:pt idx="163">
                  <c:v>2251.2637443176404</c:v>
                </c:pt>
                <c:pt idx="164">
                  <c:v>2251.822915925999</c:v>
                </c:pt>
                <c:pt idx="165">
                  <c:v>2251.8313561074592</c:v>
                </c:pt>
                <c:pt idx="166">
                  <c:v>2255.7155041361807</c:v>
                </c:pt>
                <c:pt idx="167">
                  <c:v>2255.7239443176404</c:v>
                </c:pt>
                <c:pt idx="168">
                  <c:v>2263.2791898609557</c:v>
                </c:pt>
                <c:pt idx="169">
                  <c:v>2263.2876300424155</c:v>
                </c:pt>
                <c:pt idx="170">
                  <c:v>2263.8069898609556</c:v>
                </c:pt>
                <c:pt idx="171">
                  <c:v>2263.8154300424158</c:v>
                </c:pt>
                <c:pt idx="172">
                  <c:v>2267.1717780711369</c:v>
                </c:pt>
                <c:pt idx="173">
                  <c:v>2267.1802182525971</c:v>
                </c:pt>
                <c:pt idx="174">
                  <c:v>2267.6995780711368</c:v>
                </c:pt>
                <c:pt idx="175">
                  <c:v>2267.7080182525974</c:v>
                </c:pt>
                <c:pt idx="176">
                  <c:v>2268.2671898609556</c:v>
                </c:pt>
                <c:pt idx="177">
                  <c:v>2268.2756300424157</c:v>
                </c:pt>
                <c:pt idx="178">
                  <c:v>2268.7387738251491</c:v>
                </c:pt>
                <c:pt idx="179">
                  <c:v>2268.7472140066093</c:v>
                </c:pt>
                <c:pt idx="180">
                  <c:v>2269.248373825149</c:v>
                </c:pt>
                <c:pt idx="181">
                  <c:v>2269.2568140066096</c:v>
                </c:pt>
                <c:pt idx="182">
                  <c:v>2269.746858847258</c:v>
                </c:pt>
                <c:pt idx="183">
                  <c:v>2269.7552990287181</c:v>
                </c:pt>
                <c:pt idx="184">
                  <c:v>2272.1597780711368</c:v>
                </c:pt>
                <c:pt idx="185">
                  <c:v>2272.1682182525974</c:v>
                </c:pt>
                <c:pt idx="186">
                  <c:v>2271.6482542799677</c:v>
                </c:pt>
                <c:pt idx="187">
                  <c:v>2271.6566944614274</c:v>
                </c:pt>
                <c:pt idx="188">
                  <c:v>2272.1386588472583</c:v>
                </c:pt>
                <c:pt idx="189">
                  <c:v>2272.147099028718</c:v>
                </c:pt>
                <c:pt idx="190">
                  <c:v>2272.157854279968</c:v>
                </c:pt>
                <c:pt idx="191">
                  <c:v>2272.1662944614272</c:v>
                </c:pt>
                <c:pt idx="192">
                  <c:v>2272.6313620353308</c:v>
                </c:pt>
                <c:pt idx="193">
                  <c:v>2272.6398022167905</c:v>
                </c:pt>
                <c:pt idx="194">
                  <c:v>2273.1409620353306</c:v>
                </c:pt>
                <c:pt idx="195">
                  <c:v>2273.1494022167908</c:v>
                </c:pt>
                <c:pt idx="196">
                  <c:v>2273.5547738251489</c:v>
                </c:pt>
                <c:pt idx="197">
                  <c:v>2273.5632140066095</c:v>
                </c:pt>
                <c:pt idx="198">
                  <c:v>2275.5034470574396</c:v>
                </c:pt>
                <c:pt idx="199">
                  <c:v>2275.5118872389007</c:v>
                </c:pt>
                <c:pt idx="200">
                  <c:v>2276.0312470574399</c:v>
                </c:pt>
                <c:pt idx="201">
                  <c:v>2276.0396872389006</c:v>
                </c:pt>
                <c:pt idx="202">
                  <c:v>2276.5988588472583</c:v>
                </c:pt>
                <c:pt idx="203">
                  <c:v>2276.607299028718</c:v>
                </c:pt>
                <c:pt idx="204">
                  <c:v>2276.4642542799679</c:v>
                </c:pt>
                <c:pt idx="205">
                  <c:v>2276.4726944614272</c:v>
                </c:pt>
                <c:pt idx="206">
                  <c:v>2277.4473620353306</c:v>
                </c:pt>
                <c:pt idx="207">
                  <c:v>2277.4558022167907</c:v>
                </c:pt>
                <c:pt idx="208">
                  <c:v>2277.4048424901493</c:v>
                </c:pt>
                <c:pt idx="209">
                  <c:v>2277.41328267161</c:v>
                </c:pt>
                <c:pt idx="210">
                  <c:v>2279.7966424901497</c:v>
                </c:pt>
                <c:pt idx="211">
                  <c:v>2279.8050826716099</c:v>
                </c:pt>
                <c:pt idx="212">
                  <c:v>2280.4914470574399</c:v>
                </c:pt>
                <c:pt idx="213">
                  <c:v>2280.4998872389006</c:v>
                </c:pt>
                <c:pt idx="214">
                  <c:v>2284.2568424901497</c:v>
                </c:pt>
                <c:pt idx="215">
                  <c:v>2284.2652826716098</c:v>
                </c:pt>
                <c:pt idx="216">
                  <c:v>2288.0551327822145</c:v>
                </c:pt>
                <c:pt idx="217">
                  <c:v>2288.0635729636751</c:v>
                </c:pt>
                <c:pt idx="218">
                  <c:v>2288.5829327822148</c:v>
                </c:pt>
                <c:pt idx="219">
                  <c:v>2288.591372963675</c:v>
                </c:pt>
                <c:pt idx="220">
                  <c:v>2289.9565282149242</c:v>
                </c:pt>
                <c:pt idx="221">
                  <c:v>2289.9649683963848</c:v>
                </c:pt>
                <c:pt idx="222">
                  <c:v>2291.9477209923962</c:v>
                </c:pt>
                <c:pt idx="223">
                  <c:v>2291.9561611738568</c:v>
                </c:pt>
                <c:pt idx="224">
                  <c:v>2292.3483282149245</c:v>
                </c:pt>
                <c:pt idx="225">
                  <c:v>2292.3567683963847</c:v>
                </c:pt>
                <c:pt idx="226">
                  <c:v>2292.4755209923965</c:v>
                </c:pt>
                <c:pt idx="227">
                  <c:v>2292.4839611738566</c:v>
                </c:pt>
                <c:pt idx="228">
                  <c:v>2293.0431327822148</c:v>
                </c:pt>
                <c:pt idx="229">
                  <c:v>2293.051572963675</c:v>
                </c:pt>
                <c:pt idx="230">
                  <c:v>2293.8491164251054</c:v>
                </c:pt>
                <c:pt idx="231">
                  <c:v>2293.8575566065656</c:v>
                </c:pt>
                <c:pt idx="232">
                  <c:v>2296.2409164251058</c:v>
                </c:pt>
                <c:pt idx="233">
                  <c:v>2296.2493566065655</c:v>
                </c:pt>
                <c:pt idx="234">
                  <c:v>2296.8085282149245</c:v>
                </c:pt>
                <c:pt idx="235">
                  <c:v>2296.8169683963847</c:v>
                </c:pt>
                <c:pt idx="236">
                  <c:v>2296.9357209923965</c:v>
                </c:pt>
                <c:pt idx="237">
                  <c:v>2296.9441611738566</c:v>
                </c:pt>
                <c:pt idx="238">
                  <c:v>2300.7011164251057</c:v>
                </c:pt>
                <c:pt idx="239">
                  <c:v>2300.7095566065655</c:v>
                </c:pt>
                <c:pt idx="240">
                  <c:v>2300.5476550480726</c:v>
                </c:pt>
                <c:pt idx="241">
                  <c:v>2300.5560952295323</c:v>
                </c:pt>
                <c:pt idx="242">
                  <c:v>2302.9394550480724</c:v>
                </c:pt>
                <c:pt idx="243">
                  <c:v>2302.9478952295322</c:v>
                </c:pt>
                <c:pt idx="244">
                  <c:v>2306.3042432582542</c:v>
                </c:pt>
                <c:pt idx="245">
                  <c:v>2306.3126834397149</c:v>
                </c:pt>
                <c:pt idx="246">
                  <c:v>2306.8320432582541</c:v>
                </c:pt>
                <c:pt idx="247">
                  <c:v>2306.8404834397147</c:v>
                </c:pt>
                <c:pt idx="248">
                  <c:v>2307.3996550480724</c:v>
                </c:pt>
                <c:pt idx="249">
                  <c:v>2307.4080952295321</c:v>
                </c:pt>
                <c:pt idx="250">
                  <c:v>2311.2922432582541</c:v>
                </c:pt>
                <c:pt idx="251">
                  <c:v>2311.3006834397147</c:v>
                </c:pt>
                <c:pt idx="252">
                  <c:v>2318.8559289830287</c:v>
                </c:pt>
                <c:pt idx="253">
                  <c:v>2318.8643691644893</c:v>
                </c:pt>
                <c:pt idx="254">
                  <c:v>2319.0681621790391</c:v>
                </c:pt>
                <c:pt idx="255">
                  <c:v>2319.0766023604997</c:v>
                </c:pt>
                <c:pt idx="256">
                  <c:v>2319.383728983029</c:v>
                </c:pt>
                <c:pt idx="257">
                  <c:v>2319.3921691644891</c:v>
                </c:pt>
                <c:pt idx="258">
                  <c:v>2319.5959621790389</c:v>
                </c:pt>
                <c:pt idx="259">
                  <c:v>2319.6044023605</c:v>
                </c:pt>
                <c:pt idx="260">
                  <c:v>2322.7485171932108</c:v>
                </c:pt>
                <c:pt idx="261">
                  <c:v>2322.7569573746705</c:v>
                </c:pt>
                <c:pt idx="262">
                  <c:v>2322.9607503892212</c:v>
                </c:pt>
                <c:pt idx="263">
                  <c:v>2322.9691905706813</c:v>
                </c:pt>
                <c:pt idx="264">
                  <c:v>2323.2763171932106</c:v>
                </c:pt>
                <c:pt idx="265">
                  <c:v>2323.2847573746703</c:v>
                </c:pt>
                <c:pt idx="266">
                  <c:v>2323.8439289830289</c:v>
                </c:pt>
                <c:pt idx="267">
                  <c:v>2323.8523691644891</c:v>
                </c:pt>
                <c:pt idx="268">
                  <c:v>2323.488550389221</c:v>
                </c:pt>
                <c:pt idx="269">
                  <c:v>2323.4969905706816</c:v>
                </c:pt>
                <c:pt idx="270">
                  <c:v>2324.0561621790389</c:v>
                </c:pt>
                <c:pt idx="271">
                  <c:v>2324.0646023605</c:v>
                </c:pt>
                <c:pt idx="272">
                  <c:v>2327.7365171932106</c:v>
                </c:pt>
                <c:pt idx="273">
                  <c:v>2327.7449573746703</c:v>
                </c:pt>
                <c:pt idx="274">
                  <c:v>2327.948750389221</c:v>
                </c:pt>
                <c:pt idx="275">
                  <c:v>2327.9571905706816</c:v>
                </c:pt>
                <c:pt idx="276">
                  <c:v>2337.5413570824171</c:v>
                </c:pt>
                <c:pt idx="277">
                  <c:v>2337.5497972638773</c:v>
                </c:pt>
                <c:pt idx="278">
                  <c:v>2338.069157082417</c:v>
                </c:pt>
                <c:pt idx="279">
                  <c:v>2338.0775972638776</c:v>
                </c:pt>
                <c:pt idx="280">
                  <c:v>2339.023812102288</c:v>
                </c:pt>
                <c:pt idx="281">
                  <c:v>2339.0322522837487</c:v>
                </c:pt>
                <c:pt idx="282">
                  <c:v>2341.4156121022884</c:v>
                </c:pt>
                <c:pt idx="283">
                  <c:v>2341.4240522837486</c:v>
                </c:pt>
                <c:pt idx="284">
                  <c:v>2342.5293570824169</c:v>
                </c:pt>
                <c:pt idx="285">
                  <c:v>2342.5377972638776</c:v>
                </c:pt>
                <c:pt idx="286">
                  <c:v>2342.9164003124697</c:v>
                </c:pt>
                <c:pt idx="287">
                  <c:v>2342.9248404939294</c:v>
                </c:pt>
                <c:pt idx="288">
                  <c:v>2343.2979452925993</c:v>
                </c:pt>
                <c:pt idx="289">
                  <c:v>2343.3063854740585</c:v>
                </c:pt>
                <c:pt idx="290">
                  <c:v>2343.8441051002983</c:v>
                </c:pt>
                <c:pt idx="291">
                  <c:v>2343.8525452817585</c:v>
                </c:pt>
                <c:pt idx="292">
                  <c:v>2344.3719051002986</c:v>
                </c:pt>
                <c:pt idx="293">
                  <c:v>2344.3803452817583</c:v>
                </c:pt>
                <c:pt idx="294">
                  <c:v>2345.3082003124696</c:v>
                </c:pt>
                <c:pt idx="295">
                  <c:v>2345.3166404939293</c:v>
                </c:pt>
                <c:pt idx="296">
                  <c:v>2345.7079452925991</c:v>
                </c:pt>
                <c:pt idx="297">
                  <c:v>2345.7163854740588</c:v>
                </c:pt>
                <c:pt idx="298">
                  <c:v>2345.8758121022884</c:v>
                </c:pt>
                <c:pt idx="299">
                  <c:v>2345.8842522837485</c:v>
                </c:pt>
                <c:pt idx="300">
                  <c:v>2348.8321051002986</c:v>
                </c:pt>
                <c:pt idx="301">
                  <c:v>2348.8405452817583</c:v>
                </c:pt>
                <c:pt idx="302">
                  <c:v>2349.7684003124696</c:v>
                </c:pt>
                <c:pt idx="303">
                  <c:v>2349.7768404939293</c:v>
                </c:pt>
                <c:pt idx="304">
                  <c:v>2349.6006933104804</c:v>
                </c:pt>
                <c:pt idx="305">
                  <c:v>2349.6091334919411</c:v>
                </c:pt>
                <c:pt idx="306">
                  <c:v>2350.3219452925991</c:v>
                </c:pt>
                <c:pt idx="307">
                  <c:v>2350.3303854740584</c:v>
                </c:pt>
                <c:pt idx="308">
                  <c:v>2352.0106933104807</c:v>
                </c:pt>
                <c:pt idx="309">
                  <c:v>2352.0191334919409</c:v>
                </c:pt>
                <c:pt idx="310">
                  <c:v>2355.8496310173741</c:v>
                </c:pt>
                <c:pt idx="311">
                  <c:v>2355.8580711988338</c:v>
                </c:pt>
                <c:pt idx="312">
                  <c:v>2356.6246933104808</c:v>
                </c:pt>
                <c:pt idx="313">
                  <c:v>2356.633133491941</c:v>
                </c:pt>
                <c:pt idx="314">
                  <c:v>2358.259631017374</c:v>
                </c:pt>
                <c:pt idx="315">
                  <c:v>2358.2680711988341</c:v>
                </c:pt>
                <c:pt idx="316">
                  <c:v>2359.7422192275553</c:v>
                </c:pt>
                <c:pt idx="317">
                  <c:v>2359.750659409016</c:v>
                </c:pt>
                <c:pt idx="318">
                  <c:v>2362.1522192275552</c:v>
                </c:pt>
                <c:pt idx="319">
                  <c:v>2362.1606594090163</c:v>
                </c:pt>
                <c:pt idx="320">
                  <c:v>2362.873631017374</c:v>
                </c:pt>
                <c:pt idx="321">
                  <c:v>2362.8820711988337</c:v>
                </c:pt>
                <c:pt idx="322">
                  <c:v>2366.7662192275552</c:v>
                </c:pt>
                <c:pt idx="323">
                  <c:v>2366.7746594090163</c:v>
                </c:pt>
                <c:pt idx="324">
                  <c:v>2366.0592128703929</c:v>
                </c:pt>
                <c:pt idx="325">
                  <c:v>2366.0676530518531</c:v>
                </c:pt>
                <c:pt idx="326">
                  <c:v>2368.4510128703928</c:v>
                </c:pt>
                <c:pt idx="327">
                  <c:v>2368.459453051853</c:v>
                </c:pt>
                <c:pt idx="328">
                  <c:v>2371.8158010805751</c:v>
                </c:pt>
                <c:pt idx="329">
                  <c:v>2371.8242412620343</c:v>
                </c:pt>
                <c:pt idx="330">
                  <c:v>2372.3436010805749</c:v>
                </c:pt>
                <c:pt idx="331">
                  <c:v>2372.3520412620346</c:v>
                </c:pt>
                <c:pt idx="332">
                  <c:v>2372.9112128703928</c:v>
                </c:pt>
                <c:pt idx="333">
                  <c:v>2372.9196530518534</c:v>
                </c:pt>
                <c:pt idx="334">
                  <c:v>2376.8038010805749</c:v>
                </c:pt>
                <c:pt idx="335">
                  <c:v>2376.8122412620346</c:v>
                </c:pt>
                <c:pt idx="336">
                  <c:v>2389.734745436308</c:v>
                </c:pt>
                <c:pt idx="337">
                  <c:v>2389.7431856177677</c:v>
                </c:pt>
                <c:pt idx="338">
                  <c:v>2392.1629454363078</c:v>
                </c:pt>
                <c:pt idx="339">
                  <c:v>2392.171385617768</c:v>
                </c:pt>
                <c:pt idx="340">
                  <c:v>2393.6273336464897</c:v>
                </c:pt>
                <c:pt idx="341">
                  <c:v>2393.6357738279494</c:v>
                </c:pt>
                <c:pt idx="342">
                  <c:v>2396.0555336464895</c:v>
                </c:pt>
                <c:pt idx="343">
                  <c:v>2396.0639738279497</c:v>
                </c:pt>
                <c:pt idx="344">
                  <c:v>2396.9307454363079</c:v>
                </c:pt>
                <c:pt idx="345">
                  <c:v>2396.9391856177676</c:v>
                </c:pt>
                <c:pt idx="346">
                  <c:v>2400.8233336464896</c:v>
                </c:pt>
                <c:pt idx="347">
                  <c:v>2400.8317738279497</c:v>
                </c:pt>
                <c:pt idx="348">
                  <c:v>2404.916914904738</c:v>
                </c:pt>
                <c:pt idx="349">
                  <c:v>2404.9253550861977</c:v>
                </c:pt>
                <c:pt idx="350">
                  <c:v>2406.1790193712641</c:v>
                </c:pt>
                <c:pt idx="351">
                  <c:v>2406.1874595527242</c:v>
                </c:pt>
                <c:pt idx="352">
                  <c:v>2407.3269149047378</c:v>
                </c:pt>
                <c:pt idx="353">
                  <c:v>2407.335355086198</c:v>
                </c:pt>
                <c:pt idx="354">
                  <c:v>2407.8263953595565</c:v>
                </c:pt>
                <c:pt idx="355">
                  <c:v>2407.8348355410167</c:v>
                </c:pt>
                <c:pt idx="356">
                  <c:v>2408.6072193712639</c:v>
                </c:pt>
                <c:pt idx="357">
                  <c:v>2408.6156595527245</c:v>
                </c:pt>
                <c:pt idx="358">
                  <c:v>2408.8095031149192</c:v>
                </c:pt>
                <c:pt idx="359">
                  <c:v>2408.8179432963798</c:v>
                </c:pt>
                <c:pt idx="360">
                  <c:v>2410.2363953595568</c:v>
                </c:pt>
                <c:pt idx="361">
                  <c:v>2410.2448355410165</c:v>
                </c:pt>
                <c:pt idx="362">
                  <c:v>2411.219503114919</c:v>
                </c:pt>
                <c:pt idx="363">
                  <c:v>2411.2279432963796</c:v>
                </c:pt>
                <c:pt idx="364">
                  <c:v>2411.9409149047378</c:v>
                </c:pt>
                <c:pt idx="365">
                  <c:v>2411.949355086198</c:v>
                </c:pt>
                <c:pt idx="366">
                  <c:v>2411.9356075814458</c:v>
                </c:pt>
                <c:pt idx="367">
                  <c:v>2411.9440477629059</c:v>
                </c:pt>
                <c:pt idx="368">
                  <c:v>2412.4998075814456</c:v>
                </c:pt>
                <c:pt idx="369">
                  <c:v>2412.5082477629062</c:v>
                </c:pt>
                <c:pt idx="370">
                  <c:v>2413.375019371264</c:v>
                </c:pt>
                <c:pt idx="371">
                  <c:v>2413.3834595527242</c:v>
                </c:pt>
                <c:pt idx="372">
                  <c:v>2413.5829835697382</c:v>
                </c:pt>
                <c:pt idx="373">
                  <c:v>2413.5914237511984</c:v>
                </c:pt>
                <c:pt idx="374">
                  <c:v>2414.1289835697385</c:v>
                </c:pt>
                <c:pt idx="375">
                  <c:v>2414.1374237511982</c:v>
                </c:pt>
                <c:pt idx="376">
                  <c:v>2414.5106883575672</c:v>
                </c:pt>
                <c:pt idx="377">
                  <c:v>2414.519128539027</c:v>
                </c:pt>
                <c:pt idx="378">
                  <c:v>2414.8503953595568</c:v>
                </c:pt>
                <c:pt idx="379">
                  <c:v>2414.8588355410166</c:v>
                </c:pt>
                <c:pt idx="380">
                  <c:v>2415.833503114919</c:v>
                </c:pt>
                <c:pt idx="381">
                  <c:v>2415.8419432963797</c:v>
                </c:pt>
                <c:pt idx="382">
                  <c:v>2416.9388883575675</c:v>
                </c:pt>
                <c:pt idx="383">
                  <c:v>2416.9473285390268</c:v>
                </c:pt>
                <c:pt idx="384">
                  <c:v>2417.2676075814456</c:v>
                </c:pt>
                <c:pt idx="385">
                  <c:v>2417.2760477629063</c:v>
                </c:pt>
                <c:pt idx="386">
                  <c:v>2418.7429835697385</c:v>
                </c:pt>
                <c:pt idx="387">
                  <c:v>2418.7514237511982</c:v>
                </c:pt>
                <c:pt idx="388">
                  <c:v>2420.2672765677485</c:v>
                </c:pt>
                <c:pt idx="389">
                  <c:v>2420.2757167492091</c:v>
                </c:pt>
                <c:pt idx="390">
                  <c:v>2420.8314765677487</c:v>
                </c:pt>
                <c:pt idx="391">
                  <c:v>2420.8399167492089</c:v>
                </c:pt>
                <c:pt idx="392">
                  <c:v>2421.7066883575671</c:v>
                </c:pt>
                <c:pt idx="393">
                  <c:v>2421.7151285390269</c:v>
                </c:pt>
                <c:pt idx="394">
                  <c:v>2425.5992765677483</c:v>
                </c:pt>
                <c:pt idx="395">
                  <c:v>2425.607716749209</c:v>
                </c:pt>
                <c:pt idx="396">
                  <c:v>2426.1346692945126</c:v>
                </c:pt>
                <c:pt idx="397">
                  <c:v>2426.1431094759723</c:v>
                </c:pt>
                <c:pt idx="398">
                  <c:v>2426.6806692945129</c:v>
                </c:pt>
                <c:pt idx="399">
                  <c:v>2426.6891094759721</c:v>
                </c:pt>
                <c:pt idx="400">
                  <c:v>2430.0272575046947</c:v>
                </c:pt>
                <c:pt idx="401">
                  <c:v>2430.0356976861544</c:v>
                </c:pt>
                <c:pt idx="402">
                  <c:v>2430.573257504695</c:v>
                </c:pt>
                <c:pt idx="403">
                  <c:v>2430.5816976861543</c:v>
                </c:pt>
                <c:pt idx="404">
                  <c:v>2431.2946692945129</c:v>
                </c:pt>
                <c:pt idx="405">
                  <c:v>2431.3031094759722</c:v>
                </c:pt>
                <c:pt idx="406">
                  <c:v>2432.8189622925238</c:v>
                </c:pt>
                <c:pt idx="407">
                  <c:v>2432.827402473984</c:v>
                </c:pt>
                <c:pt idx="408">
                  <c:v>2433.383162292524</c:v>
                </c:pt>
                <c:pt idx="409">
                  <c:v>2433.3916024739838</c:v>
                </c:pt>
                <c:pt idx="410">
                  <c:v>2435.187257504695</c:v>
                </c:pt>
                <c:pt idx="411">
                  <c:v>2435.1956976861543</c:v>
                </c:pt>
                <c:pt idx="412">
                  <c:v>2436.711550502705</c:v>
                </c:pt>
                <c:pt idx="413">
                  <c:v>2436.7199906841656</c:v>
                </c:pt>
                <c:pt idx="414">
                  <c:v>2436.7257961276614</c:v>
                </c:pt>
                <c:pt idx="415">
                  <c:v>2436.734236309122</c:v>
                </c:pt>
                <c:pt idx="416">
                  <c:v>2437.2757505027053</c:v>
                </c:pt>
                <c:pt idx="417">
                  <c:v>2437.2841906841654</c:v>
                </c:pt>
                <c:pt idx="418">
                  <c:v>2437.2717961276612</c:v>
                </c:pt>
                <c:pt idx="419">
                  <c:v>2437.2802363091223</c:v>
                </c:pt>
                <c:pt idx="420">
                  <c:v>2438.1509622925237</c:v>
                </c:pt>
                <c:pt idx="421">
                  <c:v>2438.1594024739838</c:v>
                </c:pt>
                <c:pt idx="422">
                  <c:v>2442.0435505027049</c:v>
                </c:pt>
                <c:pt idx="423">
                  <c:v>2442.0519906841655</c:v>
                </c:pt>
                <c:pt idx="424">
                  <c:v>2441.8857961276613</c:v>
                </c:pt>
                <c:pt idx="425">
                  <c:v>2441.8942363091219</c:v>
                </c:pt>
                <c:pt idx="426">
                  <c:v>2442.4823843378426</c:v>
                </c:pt>
                <c:pt idx="427">
                  <c:v>2442.4908245193033</c:v>
                </c:pt>
                <c:pt idx="428">
                  <c:v>2444.9105843378425</c:v>
                </c:pt>
                <c:pt idx="429">
                  <c:v>2444.9190245193035</c:v>
                </c:pt>
                <c:pt idx="430">
                  <c:v>2449.6783843378425</c:v>
                </c:pt>
                <c:pt idx="431">
                  <c:v>2449.6868245193032</c:v>
                </c:pt>
                <c:pt idx="432">
                  <c:v>2455.0340700626175</c:v>
                </c:pt>
                <c:pt idx="433">
                  <c:v>2455.0425102440772</c:v>
                </c:pt>
                <c:pt idx="434">
                  <c:v>2455.2463032586279</c:v>
                </c:pt>
                <c:pt idx="435">
                  <c:v>2455.2547434400876</c:v>
                </c:pt>
                <c:pt idx="436">
                  <c:v>2457.4622700626173</c:v>
                </c:pt>
                <c:pt idx="437">
                  <c:v>2457.4707102440771</c:v>
                </c:pt>
                <c:pt idx="438">
                  <c:v>2457.6745032586277</c:v>
                </c:pt>
                <c:pt idx="439">
                  <c:v>2457.6829434400879</c:v>
                </c:pt>
                <c:pt idx="440">
                  <c:v>2458.9266582727992</c:v>
                </c:pt>
                <c:pt idx="441">
                  <c:v>2458.9350984542589</c:v>
                </c:pt>
                <c:pt idx="442">
                  <c:v>2461.00289146881</c:v>
                </c:pt>
                <c:pt idx="443">
                  <c:v>2461.0113316502698</c:v>
                </c:pt>
                <c:pt idx="444">
                  <c:v>2461.354858272799</c:v>
                </c:pt>
                <c:pt idx="445">
                  <c:v>2461.3632984542587</c:v>
                </c:pt>
                <c:pt idx="446">
                  <c:v>2461.5670914688103</c:v>
                </c:pt>
                <c:pt idx="447">
                  <c:v>2461.57553165027</c:v>
                </c:pt>
                <c:pt idx="448">
                  <c:v>2462.2300700626174</c:v>
                </c:pt>
                <c:pt idx="449">
                  <c:v>2462.2385102440771</c:v>
                </c:pt>
                <c:pt idx="450">
                  <c:v>2462.4423032586278</c:v>
                </c:pt>
                <c:pt idx="451">
                  <c:v>2462.450743440088</c:v>
                </c:pt>
                <c:pt idx="452">
                  <c:v>2466.1226582727991</c:v>
                </c:pt>
                <c:pt idx="453">
                  <c:v>2466.1310984542588</c:v>
                </c:pt>
                <c:pt idx="454">
                  <c:v>2466.3348914688099</c:v>
                </c:pt>
                <c:pt idx="455">
                  <c:v>2466.3433316502701</c:v>
                </c:pt>
                <c:pt idx="456">
                  <c:v>2473.7194981620059</c:v>
                </c:pt>
                <c:pt idx="457">
                  <c:v>2473.7279383434661</c:v>
                </c:pt>
                <c:pt idx="458">
                  <c:v>2476.1476981620058</c:v>
                </c:pt>
                <c:pt idx="459">
                  <c:v>2476.1561383434664</c:v>
                </c:pt>
                <c:pt idx="460">
                  <c:v>2479.4760863721881</c:v>
                </c:pt>
                <c:pt idx="461">
                  <c:v>2479.4845265536478</c:v>
                </c:pt>
                <c:pt idx="462">
                  <c:v>2480.0402863721879</c:v>
                </c:pt>
                <c:pt idx="463">
                  <c:v>2480.0487265536481</c:v>
                </c:pt>
                <c:pt idx="464">
                  <c:v>2480.9154981620059</c:v>
                </c:pt>
                <c:pt idx="465">
                  <c:v>2480.9239383434665</c:v>
                </c:pt>
                <c:pt idx="466">
                  <c:v>2481.8862461798876</c:v>
                </c:pt>
                <c:pt idx="467">
                  <c:v>2481.8946863613473</c:v>
                </c:pt>
                <c:pt idx="468">
                  <c:v>2482.4504461798879</c:v>
                </c:pt>
                <c:pt idx="469">
                  <c:v>2482.4588863613471</c:v>
                </c:pt>
                <c:pt idx="470">
                  <c:v>2484.808086372188</c:v>
                </c:pt>
                <c:pt idx="471">
                  <c:v>2484.8165265536481</c:v>
                </c:pt>
                <c:pt idx="472">
                  <c:v>2485.7788343900693</c:v>
                </c:pt>
                <c:pt idx="473">
                  <c:v>2485.787274571529</c:v>
                </c:pt>
                <c:pt idx="474">
                  <c:v>2486.3430343900695</c:v>
                </c:pt>
                <c:pt idx="475">
                  <c:v>2486.3514745715288</c:v>
                </c:pt>
                <c:pt idx="476">
                  <c:v>2487.218246179888</c:v>
                </c:pt>
                <c:pt idx="477">
                  <c:v>2487.2266863613472</c:v>
                </c:pt>
                <c:pt idx="478">
                  <c:v>2491.1108343900696</c:v>
                </c:pt>
                <c:pt idx="479">
                  <c:v>2491.1192745715289</c:v>
                </c:pt>
                <c:pt idx="480">
                  <c:v>2492.0277720969621</c:v>
                </c:pt>
                <c:pt idx="481">
                  <c:v>2492.0362122784222</c:v>
                </c:pt>
                <c:pt idx="482">
                  <c:v>2492.5919720969619</c:v>
                </c:pt>
                <c:pt idx="483">
                  <c:v>2492.6004122784225</c:v>
                </c:pt>
                <c:pt idx="484">
                  <c:v>2495.9203603071442</c:v>
                </c:pt>
                <c:pt idx="485">
                  <c:v>2495.9288004886039</c:v>
                </c:pt>
                <c:pt idx="486">
                  <c:v>2496.484560307144</c:v>
                </c:pt>
                <c:pt idx="487">
                  <c:v>2496.4930004886041</c:v>
                </c:pt>
                <c:pt idx="488">
                  <c:v>2497.3597720969619</c:v>
                </c:pt>
                <c:pt idx="489">
                  <c:v>2497.3682122784226</c:v>
                </c:pt>
                <c:pt idx="490">
                  <c:v>2501.252360307144</c:v>
                </c:pt>
                <c:pt idx="491">
                  <c:v>2501.2608004886042</c:v>
                </c:pt>
                <c:pt idx="492">
                  <c:v>2525.9128865158959</c:v>
                </c:pt>
                <c:pt idx="493">
                  <c:v>2525.9213266973561</c:v>
                </c:pt>
                <c:pt idx="494">
                  <c:v>2526.4952865158957</c:v>
                </c:pt>
                <c:pt idx="495">
                  <c:v>2526.5037266973563</c:v>
                </c:pt>
                <c:pt idx="496">
                  <c:v>2529.805474726078</c:v>
                </c:pt>
                <c:pt idx="497">
                  <c:v>2529.8139149075378</c:v>
                </c:pt>
                <c:pt idx="498">
                  <c:v>2530.3878747260778</c:v>
                </c:pt>
                <c:pt idx="499">
                  <c:v>2530.396314907538</c:v>
                </c:pt>
                <c:pt idx="500">
                  <c:v>2531.4168865158958</c:v>
                </c:pt>
                <c:pt idx="501">
                  <c:v>2531.425326697356</c:v>
                </c:pt>
                <c:pt idx="502">
                  <c:v>2535.309474726078</c:v>
                </c:pt>
                <c:pt idx="503">
                  <c:v>2535.3179149075381</c:v>
                </c:pt>
                <c:pt idx="504">
                  <c:v>2542.3571604508534</c:v>
                </c:pt>
                <c:pt idx="505">
                  <c:v>2544.2296006323127</c:v>
                </c:pt>
                <c:pt idx="506">
                  <c:v>2546.6857604508532</c:v>
                </c:pt>
                <c:pt idx="507">
                  <c:v>2546.6942006323129</c:v>
                </c:pt>
                <c:pt idx="508">
                  <c:v>2548.1137486610342</c:v>
                </c:pt>
                <c:pt idx="509">
                  <c:v>2548.1221888424943</c:v>
                </c:pt>
                <c:pt idx="510">
                  <c:v>2550.5783486610339</c:v>
                </c:pt>
                <c:pt idx="511">
                  <c:v>2550.5867888424946</c:v>
                </c:pt>
                <c:pt idx="512">
                  <c:v>2550.6888294371552</c:v>
                </c:pt>
                <c:pt idx="513">
                  <c:v>2550.6972696186162</c:v>
                </c:pt>
                <c:pt idx="514">
                  <c:v>2551.7611604508534</c:v>
                </c:pt>
                <c:pt idx="515">
                  <c:v>2551.7696006323126</c:v>
                </c:pt>
                <c:pt idx="516">
                  <c:v>2551.2712294371554</c:v>
                </c:pt>
                <c:pt idx="517">
                  <c:v>2551.279669618616</c:v>
                </c:pt>
                <c:pt idx="518">
                  <c:v>2555.6537486610341</c:v>
                </c:pt>
                <c:pt idx="519">
                  <c:v>2555.6621888424943</c:v>
                </c:pt>
                <c:pt idx="520">
                  <c:v>2556.1928294371551</c:v>
                </c:pt>
                <c:pt idx="521">
                  <c:v>2556.2012696186162</c:v>
                </c:pt>
                <c:pt idx="522">
                  <c:v>2556.4454176473378</c:v>
                </c:pt>
                <c:pt idx="523">
                  <c:v>2556.453857828797</c:v>
                </c:pt>
                <c:pt idx="524">
                  <c:v>2558.910017647338</c:v>
                </c:pt>
                <c:pt idx="525">
                  <c:v>2558.9184578287968</c:v>
                </c:pt>
                <c:pt idx="526">
                  <c:v>2563.9854176473377</c:v>
                </c:pt>
                <c:pt idx="527">
                  <c:v>2563.993857828797</c:v>
                </c:pt>
                <c:pt idx="528">
                  <c:v>2568.9971033721113</c:v>
                </c:pt>
                <c:pt idx="529">
                  <c:v>2569.0055435535714</c:v>
                </c:pt>
                <c:pt idx="530">
                  <c:v>2571.4617033721115</c:v>
                </c:pt>
                <c:pt idx="531">
                  <c:v>2571.4701435535712</c:v>
                </c:pt>
                <c:pt idx="532">
                  <c:v>2572.8896915822938</c:v>
                </c:pt>
                <c:pt idx="533">
                  <c:v>2572.8981317637536</c:v>
                </c:pt>
                <c:pt idx="534">
                  <c:v>2575.3542915822941</c:v>
                </c:pt>
                <c:pt idx="535">
                  <c:v>2575.3627317637533</c:v>
                </c:pt>
                <c:pt idx="536">
                  <c:v>2576.5371033721112</c:v>
                </c:pt>
                <c:pt idx="537">
                  <c:v>2576.5455435535714</c:v>
                </c:pt>
                <c:pt idx="538">
                  <c:v>2580.4296915822938</c:v>
                </c:pt>
                <c:pt idx="539">
                  <c:v>2580.4381317637535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D-4D65-9630-6B8B38037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201184"/>
        <c:axId val="4592034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2DD-4D65-9630-6B8B380372E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235169567.74268693</c:v>
                      </c:pt>
                      <c:pt idx="1">
                        <c:v>235170672.66596216</c:v>
                      </c:pt>
                      <c:pt idx="2">
                        <c:v>235169567.74268693</c:v>
                      </c:pt>
                      <c:pt idx="3">
                        <c:v>235170672.66596216</c:v>
                      </c:pt>
                      <c:pt idx="4">
                        <c:v>235704909.97563601</c:v>
                      </c:pt>
                      <c:pt idx="5">
                        <c:v>235706014.8989113</c:v>
                      </c:pt>
                      <c:pt idx="6">
                        <c:v>235169567.74268693</c:v>
                      </c:pt>
                      <c:pt idx="7">
                        <c:v>235170672.66596216</c:v>
                      </c:pt>
                      <c:pt idx="8">
                        <c:v>235704909.97563601</c:v>
                      </c:pt>
                      <c:pt idx="9">
                        <c:v>235706014.8989113</c:v>
                      </c:pt>
                      <c:pt idx="10">
                        <c:v>235704909.97563601</c:v>
                      </c:pt>
                      <c:pt idx="11">
                        <c:v>235706014.8989113</c:v>
                      </c:pt>
                      <c:pt idx="12">
                        <c:v>238366620.37485951</c:v>
                      </c:pt>
                      <c:pt idx="13">
                        <c:v>238367725.29813471</c:v>
                      </c:pt>
                      <c:pt idx="14">
                        <c:v>238366620.37485951</c:v>
                      </c:pt>
                      <c:pt idx="15">
                        <c:v>238367725.29813471</c:v>
                      </c:pt>
                      <c:pt idx="16">
                        <c:v>238901962.60780856</c:v>
                      </c:pt>
                      <c:pt idx="17">
                        <c:v>238903067.53108379</c:v>
                      </c:pt>
                      <c:pt idx="18">
                        <c:v>238366620.37485951</c:v>
                      </c:pt>
                      <c:pt idx="19">
                        <c:v>238367725.29813471</c:v>
                      </c:pt>
                      <c:pt idx="20">
                        <c:v>238901962.60780856</c:v>
                      </c:pt>
                      <c:pt idx="21">
                        <c:v>238903067.53108379</c:v>
                      </c:pt>
                      <c:pt idx="22">
                        <c:v>238901962.60780856</c:v>
                      </c:pt>
                      <c:pt idx="23">
                        <c:v>238903067.53108379</c:v>
                      </c:pt>
                      <c:pt idx="24">
                        <c:v>242611227.97898087</c:v>
                      </c:pt>
                      <c:pt idx="25">
                        <c:v>242612332.90225607</c:v>
                      </c:pt>
                      <c:pt idx="26">
                        <c:v>242611227.97898087</c:v>
                      </c:pt>
                      <c:pt idx="27">
                        <c:v>242612332.90225607</c:v>
                      </c:pt>
                      <c:pt idx="28">
                        <c:v>242972131.25133184</c:v>
                      </c:pt>
                      <c:pt idx="29">
                        <c:v>242973236.1746071</c:v>
                      </c:pt>
                      <c:pt idx="30">
                        <c:v>242972131.25133184</c:v>
                      </c:pt>
                      <c:pt idx="31">
                        <c:v>242973236.1746071</c:v>
                      </c:pt>
                      <c:pt idx="32">
                        <c:v>243146570.21192995</c:v>
                      </c:pt>
                      <c:pt idx="33">
                        <c:v>243147675.13520518</c:v>
                      </c:pt>
                      <c:pt idx="34">
                        <c:v>242611227.97898087</c:v>
                      </c:pt>
                      <c:pt idx="35">
                        <c:v>242612332.90225607</c:v>
                      </c:pt>
                      <c:pt idx="36">
                        <c:v>243146570.21192995</c:v>
                      </c:pt>
                      <c:pt idx="37">
                        <c:v>243147675.13520518</c:v>
                      </c:pt>
                      <c:pt idx="38">
                        <c:v>242972131.25133184</c:v>
                      </c:pt>
                      <c:pt idx="39">
                        <c:v>242973236.1746071</c:v>
                      </c:pt>
                      <c:pt idx="40">
                        <c:v>243146570.21192995</c:v>
                      </c:pt>
                      <c:pt idx="41">
                        <c:v>243147675.13520518</c:v>
                      </c:pt>
                      <c:pt idx="42">
                        <c:v>243507473.48428088</c:v>
                      </c:pt>
                      <c:pt idx="43">
                        <c:v>243508578.40755606</c:v>
                      </c:pt>
                      <c:pt idx="44">
                        <c:v>243507473.48428088</c:v>
                      </c:pt>
                      <c:pt idx="45">
                        <c:v>243508578.40755606</c:v>
                      </c:pt>
                      <c:pt idx="46">
                        <c:v>243507473.48428088</c:v>
                      </c:pt>
                      <c:pt idx="47">
                        <c:v>243508578.40755606</c:v>
                      </c:pt>
                      <c:pt idx="48">
                        <c:v>244947900.46284476</c:v>
                      </c:pt>
                      <c:pt idx="49">
                        <c:v>244949005.38611999</c:v>
                      </c:pt>
                      <c:pt idx="50">
                        <c:v>244947900.46284476</c:v>
                      </c:pt>
                      <c:pt idx="51">
                        <c:v>244949005.38611999</c:v>
                      </c:pt>
                      <c:pt idx="52">
                        <c:v>245483242.69579393</c:v>
                      </c:pt>
                      <c:pt idx="53">
                        <c:v>245484347.6190691</c:v>
                      </c:pt>
                      <c:pt idx="54">
                        <c:v>244947900.46284476</c:v>
                      </c:pt>
                      <c:pt idx="55">
                        <c:v>244949005.38611999</c:v>
                      </c:pt>
                      <c:pt idx="56">
                        <c:v>245483242.69579393</c:v>
                      </c:pt>
                      <c:pt idx="57">
                        <c:v>245484347.6190691</c:v>
                      </c:pt>
                      <c:pt idx="58">
                        <c:v>245483242.69579393</c:v>
                      </c:pt>
                      <c:pt idx="59">
                        <c:v>245484347.6190691</c:v>
                      </c:pt>
                      <c:pt idx="60">
                        <c:v>246169183.88350439</c:v>
                      </c:pt>
                      <c:pt idx="61">
                        <c:v>246170288.80677962</c:v>
                      </c:pt>
                      <c:pt idx="62">
                        <c:v>246169183.88350439</c:v>
                      </c:pt>
                      <c:pt idx="63">
                        <c:v>246170288.80677962</c:v>
                      </c:pt>
                      <c:pt idx="64">
                        <c:v>246704526.11645356</c:v>
                      </c:pt>
                      <c:pt idx="65">
                        <c:v>246705631.03972864</c:v>
                      </c:pt>
                      <c:pt idx="66">
                        <c:v>246169183.88350439</c:v>
                      </c:pt>
                      <c:pt idx="67">
                        <c:v>246170288.80677962</c:v>
                      </c:pt>
                      <c:pt idx="68">
                        <c:v>246704526.11645356</c:v>
                      </c:pt>
                      <c:pt idx="69">
                        <c:v>246705631.03972864</c:v>
                      </c:pt>
                      <c:pt idx="70">
                        <c:v>246704526.11645356</c:v>
                      </c:pt>
                      <c:pt idx="71">
                        <c:v>246705631.03972864</c:v>
                      </c:pt>
                      <c:pt idx="72">
                        <c:v>248144953.09501734</c:v>
                      </c:pt>
                      <c:pt idx="73">
                        <c:v>248146058.01829255</c:v>
                      </c:pt>
                      <c:pt idx="74">
                        <c:v>248202668.4974477</c:v>
                      </c:pt>
                      <c:pt idx="75">
                        <c:v>248203773.4207229</c:v>
                      </c:pt>
                      <c:pt idx="76">
                        <c:v>248144953.09501734</c:v>
                      </c:pt>
                      <c:pt idx="77">
                        <c:v>248146058.01829255</c:v>
                      </c:pt>
                      <c:pt idx="78">
                        <c:v>248202668.4974477</c:v>
                      </c:pt>
                      <c:pt idx="79">
                        <c:v>248203773.4207229</c:v>
                      </c:pt>
                      <c:pt idx="80">
                        <c:v>248680295.32796642</c:v>
                      </c:pt>
                      <c:pt idx="81">
                        <c:v>248681400.25124165</c:v>
                      </c:pt>
                      <c:pt idx="82">
                        <c:v>248144953.09501734</c:v>
                      </c:pt>
                      <c:pt idx="83">
                        <c:v>248146058.01829255</c:v>
                      </c:pt>
                      <c:pt idx="84">
                        <c:v>248680295.32796642</c:v>
                      </c:pt>
                      <c:pt idx="85">
                        <c:v>248681400.25124165</c:v>
                      </c:pt>
                      <c:pt idx="86">
                        <c:v>248202668.4974477</c:v>
                      </c:pt>
                      <c:pt idx="87">
                        <c:v>248203773.4207229</c:v>
                      </c:pt>
                      <c:pt idx="88">
                        <c:v>248738010.73039681</c:v>
                      </c:pt>
                      <c:pt idx="89">
                        <c:v>248739115.65367195</c:v>
                      </c:pt>
                      <c:pt idx="90">
                        <c:v>248738010.73039681</c:v>
                      </c:pt>
                      <c:pt idx="91">
                        <c:v>248739115.65367195</c:v>
                      </c:pt>
                      <c:pt idx="92">
                        <c:v>248680295.32796642</c:v>
                      </c:pt>
                      <c:pt idx="93">
                        <c:v>248681400.25124165</c:v>
                      </c:pt>
                      <c:pt idx="94">
                        <c:v>248738010.73039681</c:v>
                      </c:pt>
                      <c:pt idx="95">
                        <c:v>248739115.65367195</c:v>
                      </c:pt>
                      <c:pt idx="96">
                        <c:v>250413791.48762581</c:v>
                      </c:pt>
                      <c:pt idx="97">
                        <c:v>250414896.41090104</c:v>
                      </c:pt>
                      <c:pt idx="98">
                        <c:v>250413791.48762581</c:v>
                      </c:pt>
                      <c:pt idx="99">
                        <c:v>250414896.41090104</c:v>
                      </c:pt>
                      <c:pt idx="100">
                        <c:v>250413791.48762581</c:v>
                      </c:pt>
                      <c:pt idx="101">
                        <c:v>250414896.41090104</c:v>
                      </c:pt>
                      <c:pt idx="102">
                        <c:v>250949133.72057495</c:v>
                      </c:pt>
                      <c:pt idx="103">
                        <c:v>250950238.64385018</c:v>
                      </c:pt>
                      <c:pt idx="104">
                        <c:v>250949133.72057495</c:v>
                      </c:pt>
                      <c:pt idx="105">
                        <c:v>250950238.64385018</c:v>
                      </c:pt>
                      <c:pt idx="106">
                        <c:v>251161986.05199882</c:v>
                      </c:pt>
                      <c:pt idx="107">
                        <c:v>251163090.97527409</c:v>
                      </c:pt>
                      <c:pt idx="108">
                        <c:v>251703352.64112392</c:v>
                      </c:pt>
                      <c:pt idx="109">
                        <c:v>251704457.56439912</c:v>
                      </c:pt>
                      <c:pt idx="110">
                        <c:v>251161986.05199882</c:v>
                      </c:pt>
                      <c:pt idx="111">
                        <c:v>251163090.97527409</c:v>
                      </c:pt>
                      <c:pt idx="112">
                        <c:v>251703352.64112392</c:v>
                      </c:pt>
                      <c:pt idx="113">
                        <c:v>251704457.56439912</c:v>
                      </c:pt>
                      <c:pt idx="114">
                        <c:v>250949133.72057495</c:v>
                      </c:pt>
                      <c:pt idx="115">
                        <c:v>250950238.64385018</c:v>
                      </c:pt>
                      <c:pt idx="116">
                        <c:v>251697328.28494799</c:v>
                      </c:pt>
                      <c:pt idx="117">
                        <c:v>251698433.20822313</c:v>
                      </c:pt>
                      <c:pt idx="118">
                        <c:v>252238694.87407309</c:v>
                      </c:pt>
                      <c:pt idx="119">
                        <c:v>252239799.79734829</c:v>
                      </c:pt>
                      <c:pt idx="120">
                        <c:v>251697328.28494799</c:v>
                      </c:pt>
                      <c:pt idx="121">
                        <c:v>251698433.20822313</c:v>
                      </c:pt>
                      <c:pt idx="122">
                        <c:v>251161986.05199882</c:v>
                      </c:pt>
                      <c:pt idx="123">
                        <c:v>251163090.97527409</c:v>
                      </c:pt>
                      <c:pt idx="124">
                        <c:v>251703352.64112392</c:v>
                      </c:pt>
                      <c:pt idx="125">
                        <c:v>251704457.56439912</c:v>
                      </c:pt>
                      <c:pt idx="126">
                        <c:v>252238694.87407309</c:v>
                      </c:pt>
                      <c:pt idx="127">
                        <c:v>252239799.79734829</c:v>
                      </c:pt>
                      <c:pt idx="128">
                        <c:v>251697328.28494799</c:v>
                      </c:pt>
                      <c:pt idx="129">
                        <c:v>251698433.20822313</c:v>
                      </c:pt>
                      <c:pt idx="130">
                        <c:v>252389560.69913876</c:v>
                      </c:pt>
                      <c:pt idx="131">
                        <c:v>252390665.6224139</c:v>
                      </c:pt>
                      <c:pt idx="132">
                        <c:v>252238694.87407309</c:v>
                      </c:pt>
                      <c:pt idx="133">
                        <c:v>252239799.79734829</c:v>
                      </c:pt>
                      <c:pt idx="134">
                        <c:v>252389560.69913876</c:v>
                      </c:pt>
                      <c:pt idx="135">
                        <c:v>252390665.6224139</c:v>
                      </c:pt>
                      <c:pt idx="136">
                        <c:v>252924902.93208781</c:v>
                      </c:pt>
                      <c:pt idx="137">
                        <c:v>252926007.85536301</c:v>
                      </c:pt>
                      <c:pt idx="138">
                        <c:v>252924902.93208781</c:v>
                      </c:pt>
                      <c:pt idx="139">
                        <c:v>252926007.85536301</c:v>
                      </c:pt>
                      <c:pt idx="140">
                        <c:v>252389560.69913876</c:v>
                      </c:pt>
                      <c:pt idx="141">
                        <c:v>252390665.6224139</c:v>
                      </c:pt>
                      <c:pt idx="142">
                        <c:v>252924902.93208781</c:v>
                      </c:pt>
                      <c:pt idx="143">
                        <c:v>252926007.85536301</c:v>
                      </c:pt>
                      <c:pt idx="144">
                        <c:v>254900405.27329648</c:v>
                      </c:pt>
                      <c:pt idx="145">
                        <c:v>254901510.19657168</c:v>
                      </c:pt>
                      <c:pt idx="146">
                        <c:v>254900405.27329648</c:v>
                      </c:pt>
                      <c:pt idx="147">
                        <c:v>254901510.19657168</c:v>
                      </c:pt>
                      <c:pt idx="148">
                        <c:v>254900405.27329648</c:v>
                      </c:pt>
                      <c:pt idx="149">
                        <c:v>254901510.19657168</c:v>
                      </c:pt>
                      <c:pt idx="150">
                        <c:v>255435747.50624561</c:v>
                      </c:pt>
                      <c:pt idx="151">
                        <c:v>255436852.42952079</c:v>
                      </c:pt>
                      <c:pt idx="152">
                        <c:v>255435747.50624561</c:v>
                      </c:pt>
                      <c:pt idx="153">
                        <c:v>255436852.42952079</c:v>
                      </c:pt>
                      <c:pt idx="154">
                        <c:v>255435747.50624561</c:v>
                      </c:pt>
                      <c:pt idx="155">
                        <c:v>255436852.42952079</c:v>
                      </c:pt>
                      <c:pt idx="156">
                        <c:v>256005232.00609264</c:v>
                      </c:pt>
                      <c:pt idx="157">
                        <c:v>256006336.92936781</c:v>
                      </c:pt>
                      <c:pt idx="158">
                        <c:v>256005232.00609264</c:v>
                      </c:pt>
                      <c:pt idx="159">
                        <c:v>256006336.92936781</c:v>
                      </c:pt>
                      <c:pt idx="160">
                        <c:v>256540574.23904172</c:v>
                      </c:pt>
                      <c:pt idx="161">
                        <c:v>256541679.16231683</c:v>
                      </c:pt>
                      <c:pt idx="162">
                        <c:v>256540574.23904172</c:v>
                      </c:pt>
                      <c:pt idx="163">
                        <c:v>256541679.16231683</c:v>
                      </c:pt>
                      <c:pt idx="164">
                        <c:v>256005232.00609264</c:v>
                      </c:pt>
                      <c:pt idx="165">
                        <c:v>256006336.92936781</c:v>
                      </c:pt>
                      <c:pt idx="166">
                        <c:v>256540574.23904172</c:v>
                      </c:pt>
                      <c:pt idx="167">
                        <c:v>256541679.16231683</c:v>
                      </c:pt>
                      <c:pt idx="168">
                        <c:v>257981001.21760559</c:v>
                      </c:pt>
                      <c:pt idx="169">
                        <c:v>257982106.14088073</c:v>
                      </c:pt>
                      <c:pt idx="170">
                        <c:v>257981001.21760559</c:v>
                      </c:pt>
                      <c:pt idx="171">
                        <c:v>257982106.14088073</c:v>
                      </c:pt>
                      <c:pt idx="172">
                        <c:v>258516343.45055464</c:v>
                      </c:pt>
                      <c:pt idx="173">
                        <c:v>258517448.3738299</c:v>
                      </c:pt>
                      <c:pt idx="174">
                        <c:v>258516343.45055464</c:v>
                      </c:pt>
                      <c:pt idx="175">
                        <c:v>258517448.3738299</c:v>
                      </c:pt>
                      <c:pt idx="176">
                        <c:v>257981001.21760559</c:v>
                      </c:pt>
                      <c:pt idx="177">
                        <c:v>257982106.14088073</c:v>
                      </c:pt>
                      <c:pt idx="178">
                        <c:v>259145012.87741789</c:v>
                      </c:pt>
                      <c:pt idx="179">
                        <c:v>259146117.80069315</c:v>
                      </c:pt>
                      <c:pt idx="180">
                        <c:v>259145012.87741789</c:v>
                      </c:pt>
                      <c:pt idx="181">
                        <c:v>259146117.80069315</c:v>
                      </c:pt>
                      <c:pt idx="182">
                        <c:v>258964549.56064373</c:v>
                      </c:pt>
                      <c:pt idx="183">
                        <c:v>258965654.48391894</c:v>
                      </c:pt>
                      <c:pt idx="184">
                        <c:v>258516343.45055464</c:v>
                      </c:pt>
                      <c:pt idx="185">
                        <c:v>258517448.3738299</c:v>
                      </c:pt>
                      <c:pt idx="186">
                        <c:v>259505916.14976883</c:v>
                      </c:pt>
                      <c:pt idx="187">
                        <c:v>259507021.07304406</c:v>
                      </c:pt>
                      <c:pt idx="188">
                        <c:v>258964549.56064373</c:v>
                      </c:pt>
                      <c:pt idx="189">
                        <c:v>258965654.48391894</c:v>
                      </c:pt>
                      <c:pt idx="190">
                        <c:v>259505916.14976883</c:v>
                      </c:pt>
                      <c:pt idx="191">
                        <c:v>259507021.07304406</c:v>
                      </c:pt>
                      <c:pt idx="192">
                        <c:v>259680355.11036697</c:v>
                      </c:pt>
                      <c:pt idx="193">
                        <c:v>259681460.03364217</c:v>
                      </c:pt>
                      <c:pt idx="194">
                        <c:v>259680355.11036697</c:v>
                      </c:pt>
                      <c:pt idx="195">
                        <c:v>259681460.03364217</c:v>
                      </c:pt>
                      <c:pt idx="196">
                        <c:v>259145012.87741789</c:v>
                      </c:pt>
                      <c:pt idx="197">
                        <c:v>259146117.80069315</c:v>
                      </c:pt>
                      <c:pt idx="198">
                        <c:v>259499891.79359278</c:v>
                      </c:pt>
                      <c:pt idx="199">
                        <c:v>259500996.71686804</c:v>
                      </c:pt>
                      <c:pt idx="200">
                        <c:v>259499891.79359278</c:v>
                      </c:pt>
                      <c:pt idx="201">
                        <c:v>259500996.71686804</c:v>
                      </c:pt>
                      <c:pt idx="202">
                        <c:v>258964549.56064373</c:v>
                      </c:pt>
                      <c:pt idx="203">
                        <c:v>258965654.48391894</c:v>
                      </c:pt>
                      <c:pt idx="204">
                        <c:v>259505916.14976883</c:v>
                      </c:pt>
                      <c:pt idx="205">
                        <c:v>259507021.07304406</c:v>
                      </c:pt>
                      <c:pt idx="206">
                        <c:v>259680355.11036697</c:v>
                      </c:pt>
                      <c:pt idx="207">
                        <c:v>259681460.03364217</c:v>
                      </c:pt>
                      <c:pt idx="208">
                        <c:v>260041258.38271797</c:v>
                      </c:pt>
                      <c:pt idx="209">
                        <c:v>260042363.30599317</c:v>
                      </c:pt>
                      <c:pt idx="210">
                        <c:v>260041258.38271797</c:v>
                      </c:pt>
                      <c:pt idx="211">
                        <c:v>260042363.30599317</c:v>
                      </c:pt>
                      <c:pt idx="212">
                        <c:v>259499891.79359278</c:v>
                      </c:pt>
                      <c:pt idx="213">
                        <c:v>259500996.71686804</c:v>
                      </c:pt>
                      <c:pt idx="214">
                        <c:v>260041258.38271797</c:v>
                      </c:pt>
                      <c:pt idx="215">
                        <c:v>260042363.30599317</c:v>
                      </c:pt>
                      <c:pt idx="216">
                        <c:v>260940318.77215669</c:v>
                      </c:pt>
                      <c:pt idx="217">
                        <c:v>260941423.69543192</c:v>
                      </c:pt>
                      <c:pt idx="218">
                        <c:v>260940318.77215669</c:v>
                      </c:pt>
                      <c:pt idx="219">
                        <c:v>260941423.69543192</c:v>
                      </c:pt>
                      <c:pt idx="220">
                        <c:v>261481685.36128181</c:v>
                      </c:pt>
                      <c:pt idx="221">
                        <c:v>261482790.28455704</c:v>
                      </c:pt>
                      <c:pt idx="222">
                        <c:v>261475661.00510576</c:v>
                      </c:pt>
                      <c:pt idx="223">
                        <c:v>261476765.92838097</c:v>
                      </c:pt>
                      <c:pt idx="224">
                        <c:v>261481685.36128181</c:v>
                      </c:pt>
                      <c:pt idx="225">
                        <c:v>261482790.28455704</c:v>
                      </c:pt>
                      <c:pt idx="226">
                        <c:v>261475661.00510576</c:v>
                      </c:pt>
                      <c:pt idx="227">
                        <c:v>261476765.92838097</c:v>
                      </c:pt>
                      <c:pt idx="228">
                        <c:v>260940318.77215669</c:v>
                      </c:pt>
                      <c:pt idx="229">
                        <c:v>260941423.69543192</c:v>
                      </c:pt>
                      <c:pt idx="230">
                        <c:v>262017027.59423092</c:v>
                      </c:pt>
                      <c:pt idx="231">
                        <c:v>262018132.51750606</c:v>
                      </c:pt>
                      <c:pt idx="232">
                        <c:v>262017027.59423092</c:v>
                      </c:pt>
                      <c:pt idx="233">
                        <c:v>262018132.51750606</c:v>
                      </c:pt>
                      <c:pt idx="234">
                        <c:v>261481685.36128181</c:v>
                      </c:pt>
                      <c:pt idx="235">
                        <c:v>261482790.28455704</c:v>
                      </c:pt>
                      <c:pt idx="236">
                        <c:v>261475661.00510576</c:v>
                      </c:pt>
                      <c:pt idx="237">
                        <c:v>261476765.92838097</c:v>
                      </c:pt>
                      <c:pt idx="238">
                        <c:v>262017027.59423092</c:v>
                      </c:pt>
                      <c:pt idx="239">
                        <c:v>262018132.51750606</c:v>
                      </c:pt>
                      <c:pt idx="240">
                        <c:v>262702968.78194141</c:v>
                      </c:pt>
                      <c:pt idx="241">
                        <c:v>262704073.70521665</c:v>
                      </c:pt>
                      <c:pt idx="242">
                        <c:v>262702968.78194141</c:v>
                      </c:pt>
                      <c:pt idx="243">
                        <c:v>262704073.70521665</c:v>
                      </c:pt>
                      <c:pt idx="244">
                        <c:v>263238311.01489049</c:v>
                      </c:pt>
                      <c:pt idx="245">
                        <c:v>263239415.93816578</c:v>
                      </c:pt>
                      <c:pt idx="246">
                        <c:v>263238311.01489049</c:v>
                      </c:pt>
                      <c:pt idx="247">
                        <c:v>263239415.93816578</c:v>
                      </c:pt>
                      <c:pt idx="248">
                        <c:v>262702968.78194141</c:v>
                      </c:pt>
                      <c:pt idx="249">
                        <c:v>262704073.70521665</c:v>
                      </c:pt>
                      <c:pt idx="250">
                        <c:v>263238311.01489049</c:v>
                      </c:pt>
                      <c:pt idx="251">
                        <c:v>263239415.93816578</c:v>
                      </c:pt>
                      <c:pt idx="252">
                        <c:v>264678737.99345437</c:v>
                      </c:pt>
                      <c:pt idx="253">
                        <c:v>264679842.91672957</c:v>
                      </c:pt>
                      <c:pt idx="254">
                        <c:v>264736453.39588466</c:v>
                      </c:pt>
                      <c:pt idx="255">
                        <c:v>264737558.31915998</c:v>
                      </c:pt>
                      <c:pt idx="256">
                        <c:v>264678737.99345437</c:v>
                      </c:pt>
                      <c:pt idx="257">
                        <c:v>264679842.91672957</c:v>
                      </c:pt>
                      <c:pt idx="258">
                        <c:v>264736453.39588466</c:v>
                      </c:pt>
                      <c:pt idx="259">
                        <c:v>264737558.31915998</c:v>
                      </c:pt>
                      <c:pt idx="260">
                        <c:v>265214080.22640347</c:v>
                      </c:pt>
                      <c:pt idx="261">
                        <c:v>265215185.14967868</c:v>
                      </c:pt>
                      <c:pt idx="262">
                        <c:v>265271795.6288338</c:v>
                      </c:pt>
                      <c:pt idx="263">
                        <c:v>265272900.55210906</c:v>
                      </c:pt>
                      <c:pt idx="264">
                        <c:v>265214080.22640347</c:v>
                      </c:pt>
                      <c:pt idx="265">
                        <c:v>265215185.14967868</c:v>
                      </c:pt>
                      <c:pt idx="266">
                        <c:v>264678737.99345437</c:v>
                      </c:pt>
                      <c:pt idx="267">
                        <c:v>264679842.91672957</c:v>
                      </c:pt>
                      <c:pt idx="268">
                        <c:v>265271795.6288338</c:v>
                      </c:pt>
                      <c:pt idx="269">
                        <c:v>265272900.55210906</c:v>
                      </c:pt>
                      <c:pt idx="270">
                        <c:v>264736453.39588466</c:v>
                      </c:pt>
                      <c:pt idx="271">
                        <c:v>264737558.31915998</c:v>
                      </c:pt>
                      <c:pt idx="272">
                        <c:v>265214080.22640347</c:v>
                      </c:pt>
                      <c:pt idx="273">
                        <c:v>265215185.14967868</c:v>
                      </c:pt>
                      <c:pt idx="274">
                        <c:v>265271795.6288338</c:v>
                      </c:pt>
                      <c:pt idx="275">
                        <c:v>265272900.55210906</c:v>
                      </c:pt>
                      <c:pt idx="276">
                        <c:v>266947576.38606277</c:v>
                      </c:pt>
                      <c:pt idx="277">
                        <c:v>266948681.30933806</c:v>
                      </c:pt>
                      <c:pt idx="278">
                        <c:v>266947576.38606277</c:v>
                      </c:pt>
                      <c:pt idx="279">
                        <c:v>266948681.30933806</c:v>
                      </c:pt>
                      <c:pt idx="280">
                        <c:v>267344961.27187461</c:v>
                      </c:pt>
                      <c:pt idx="281">
                        <c:v>267346066.19514981</c:v>
                      </c:pt>
                      <c:pt idx="282">
                        <c:v>267344961.27187461</c:v>
                      </c:pt>
                      <c:pt idx="283">
                        <c:v>267346066.19514981</c:v>
                      </c:pt>
                      <c:pt idx="284">
                        <c:v>266947576.38606277</c:v>
                      </c:pt>
                      <c:pt idx="285">
                        <c:v>266948681.30933806</c:v>
                      </c:pt>
                      <c:pt idx="286">
                        <c:v>267880303.5048236</c:v>
                      </c:pt>
                      <c:pt idx="287">
                        <c:v>267881408.42809883</c:v>
                      </c:pt>
                      <c:pt idx="288">
                        <c:v>267482918.61901191</c:v>
                      </c:pt>
                      <c:pt idx="289">
                        <c:v>267484023.54228705</c:v>
                      </c:pt>
                      <c:pt idx="290">
                        <c:v>267695770.95043576</c:v>
                      </c:pt>
                      <c:pt idx="291">
                        <c:v>267696875.87371102</c:v>
                      </c:pt>
                      <c:pt idx="292">
                        <c:v>267695770.95043576</c:v>
                      </c:pt>
                      <c:pt idx="293">
                        <c:v>267696875.87371102</c:v>
                      </c:pt>
                      <c:pt idx="294">
                        <c:v>267880303.5048236</c:v>
                      </c:pt>
                      <c:pt idx="295">
                        <c:v>267881408.42809883</c:v>
                      </c:pt>
                      <c:pt idx="296">
                        <c:v>267482918.61901191</c:v>
                      </c:pt>
                      <c:pt idx="297">
                        <c:v>267484023.54228705</c:v>
                      </c:pt>
                      <c:pt idx="298">
                        <c:v>267344961.27187461</c:v>
                      </c:pt>
                      <c:pt idx="299">
                        <c:v>267346066.19514981</c:v>
                      </c:pt>
                      <c:pt idx="300">
                        <c:v>267695770.95043576</c:v>
                      </c:pt>
                      <c:pt idx="301">
                        <c:v>267696875.87371102</c:v>
                      </c:pt>
                      <c:pt idx="302">
                        <c:v>267880303.5048236</c:v>
                      </c:pt>
                      <c:pt idx="303">
                        <c:v>267881408.42809883</c:v>
                      </c:pt>
                      <c:pt idx="304">
                        <c:v>268231113.18338495</c:v>
                      </c:pt>
                      <c:pt idx="305">
                        <c:v>268232218.10666016</c:v>
                      </c:pt>
                      <c:pt idx="306">
                        <c:v>267482918.61901191</c:v>
                      </c:pt>
                      <c:pt idx="307">
                        <c:v>267484023.54228705</c:v>
                      </c:pt>
                      <c:pt idx="308">
                        <c:v>268231113.18338495</c:v>
                      </c:pt>
                      <c:pt idx="309">
                        <c:v>268232218.10666016</c:v>
                      </c:pt>
                      <c:pt idx="310">
                        <c:v>268923345.59757578</c:v>
                      </c:pt>
                      <c:pt idx="311">
                        <c:v>268924450.52085096</c:v>
                      </c:pt>
                      <c:pt idx="312">
                        <c:v>268231113.18338495</c:v>
                      </c:pt>
                      <c:pt idx="313">
                        <c:v>268232218.10666016</c:v>
                      </c:pt>
                      <c:pt idx="314">
                        <c:v>268923345.59757578</c:v>
                      </c:pt>
                      <c:pt idx="315">
                        <c:v>268924450.52085096</c:v>
                      </c:pt>
                      <c:pt idx="316">
                        <c:v>269458687.8305248</c:v>
                      </c:pt>
                      <c:pt idx="317">
                        <c:v>269459792.75380015</c:v>
                      </c:pt>
                      <c:pt idx="318">
                        <c:v>269458687.8305248</c:v>
                      </c:pt>
                      <c:pt idx="319">
                        <c:v>269459792.75380015</c:v>
                      </c:pt>
                      <c:pt idx="320">
                        <c:v>268923345.59757578</c:v>
                      </c:pt>
                      <c:pt idx="321">
                        <c:v>268924450.52085096</c:v>
                      </c:pt>
                      <c:pt idx="322">
                        <c:v>269458687.8305248</c:v>
                      </c:pt>
                      <c:pt idx="323">
                        <c:v>269459792.75380015</c:v>
                      </c:pt>
                      <c:pt idx="324">
                        <c:v>270542013.90404713</c:v>
                      </c:pt>
                      <c:pt idx="325">
                        <c:v>270543118.8273223</c:v>
                      </c:pt>
                      <c:pt idx="326">
                        <c:v>270542013.90404713</c:v>
                      </c:pt>
                      <c:pt idx="327">
                        <c:v>270543118.8273223</c:v>
                      </c:pt>
                      <c:pt idx="328">
                        <c:v>271077356.13699621</c:v>
                      </c:pt>
                      <c:pt idx="329">
                        <c:v>271078461.06027144</c:v>
                      </c:pt>
                      <c:pt idx="330">
                        <c:v>271077356.13699621</c:v>
                      </c:pt>
                      <c:pt idx="331">
                        <c:v>271078461.06027144</c:v>
                      </c:pt>
                      <c:pt idx="332">
                        <c:v>270542013.90404713</c:v>
                      </c:pt>
                      <c:pt idx="333">
                        <c:v>270543118.8273223</c:v>
                      </c:pt>
                      <c:pt idx="334">
                        <c:v>271077356.13699621</c:v>
                      </c:pt>
                      <c:pt idx="335">
                        <c:v>271078461.06027144</c:v>
                      </c:pt>
                      <c:pt idx="336">
                        <c:v>272539016.90452963</c:v>
                      </c:pt>
                      <c:pt idx="337">
                        <c:v>272540121.82780486</c:v>
                      </c:pt>
                      <c:pt idx="338">
                        <c:v>272539016.90452963</c:v>
                      </c:pt>
                      <c:pt idx="339">
                        <c:v>272540121.82780486</c:v>
                      </c:pt>
                      <c:pt idx="340">
                        <c:v>273074359.13747877</c:v>
                      </c:pt>
                      <c:pt idx="341">
                        <c:v>273075464.060754</c:v>
                      </c:pt>
                      <c:pt idx="342">
                        <c:v>273074359.13747877</c:v>
                      </c:pt>
                      <c:pt idx="343">
                        <c:v>273075464.060754</c:v>
                      </c:pt>
                      <c:pt idx="344">
                        <c:v>272539016.90452963</c:v>
                      </c:pt>
                      <c:pt idx="345">
                        <c:v>272540121.82780486</c:v>
                      </c:pt>
                      <c:pt idx="346">
                        <c:v>273074359.13747877</c:v>
                      </c:pt>
                      <c:pt idx="347">
                        <c:v>273075464.060754</c:v>
                      </c:pt>
                      <c:pt idx="348">
                        <c:v>274786621.50816858</c:v>
                      </c:pt>
                      <c:pt idx="349">
                        <c:v>274787726.43144375</c:v>
                      </c:pt>
                      <c:pt idx="350">
                        <c:v>274514786.11604261</c:v>
                      </c:pt>
                      <c:pt idx="351">
                        <c:v>274515891.03931785</c:v>
                      </c:pt>
                      <c:pt idx="352">
                        <c:v>274786621.50816858</c:v>
                      </c:pt>
                      <c:pt idx="353">
                        <c:v>274787726.43144375</c:v>
                      </c:pt>
                      <c:pt idx="354">
                        <c:v>275147524.78051955</c:v>
                      </c:pt>
                      <c:pt idx="355">
                        <c:v>275148629.70379472</c:v>
                      </c:pt>
                      <c:pt idx="356">
                        <c:v>274514786.11604261</c:v>
                      </c:pt>
                      <c:pt idx="357">
                        <c:v>274515891.03931785</c:v>
                      </c:pt>
                      <c:pt idx="358">
                        <c:v>275321963.7411176</c:v>
                      </c:pt>
                      <c:pt idx="359">
                        <c:v>275323068.66439283</c:v>
                      </c:pt>
                      <c:pt idx="360">
                        <c:v>275147524.78051955</c:v>
                      </c:pt>
                      <c:pt idx="361">
                        <c:v>275148629.70379472</c:v>
                      </c:pt>
                      <c:pt idx="362">
                        <c:v>275321963.7411176</c:v>
                      </c:pt>
                      <c:pt idx="363">
                        <c:v>275323068.66439283</c:v>
                      </c:pt>
                      <c:pt idx="364">
                        <c:v>274786621.50816858</c:v>
                      </c:pt>
                      <c:pt idx="365">
                        <c:v>274787726.43144375</c:v>
                      </c:pt>
                      <c:pt idx="366">
                        <c:v>275050128.34899169</c:v>
                      </c:pt>
                      <c:pt idx="367">
                        <c:v>275051233.27226686</c:v>
                      </c:pt>
                      <c:pt idx="368">
                        <c:v>275050128.34899169</c:v>
                      </c:pt>
                      <c:pt idx="369">
                        <c:v>275051233.27226686</c:v>
                      </c:pt>
                      <c:pt idx="370">
                        <c:v>274514786.11604261</c:v>
                      </c:pt>
                      <c:pt idx="371">
                        <c:v>274515891.03931785</c:v>
                      </c:pt>
                      <c:pt idx="372">
                        <c:v>275682867.01346862</c:v>
                      </c:pt>
                      <c:pt idx="373">
                        <c:v>275683971.9367438</c:v>
                      </c:pt>
                      <c:pt idx="374">
                        <c:v>275682867.01346862</c:v>
                      </c:pt>
                      <c:pt idx="375">
                        <c:v>275683971.9367438</c:v>
                      </c:pt>
                      <c:pt idx="376">
                        <c:v>275498334.45908076</c:v>
                      </c:pt>
                      <c:pt idx="377">
                        <c:v>275499439.38235599</c:v>
                      </c:pt>
                      <c:pt idx="378">
                        <c:v>275147524.78051955</c:v>
                      </c:pt>
                      <c:pt idx="379">
                        <c:v>275148629.70379472</c:v>
                      </c:pt>
                      <c:pt idx="380">
                        <c:v>275321963.7411176</c:v>
                      </c:pt>
                      <c:pt idx="381">
                        <c:v>275323068.66439283</c:v>
                      </c:pt>
                      <c:pt idx="382">
                        <c:v>275498334.45908076</c:v>
                      </c:pt>
                      <c:pt idx="383">
                        <c:v>275499439.38235599</c:v>
                      </c:pt>
                      <c:pt idx="384">
                        <c:v>275050128.34899169</c:v>
                      </c:pt>
                      <c:pt idx="385">
                        <c:v>275051233.27226686</c:v>
                      </c:pt>
                      <c:pt idx="386">
                        <c:v>275682867.01346862</c:v>
                      </c:pt>
                      <c:pt idx="387">
                        <c:v>275683971.9367438</c:v>
                      </c:pt>
                      <c:pt idx="388">
                        <c:v>276033676.69202983</c:v>
                      </c:pt>
                      <c:pt idx="389">
                        <c:v>276034781.61530501</c:v>
                      </c:pt>
                      <c:pt idx="390">
                        <c:v>276033676.69202983</c:v>
                      </c:pt>
                      <c:pt idx="391">
                        <c:v>276034781.61530501</c:v>
                      </c:pt>
                      <c:pt idx="392">
                        <c:v>275498334.45908076</c:v>
                      </c:pt>
                      <c:pt idx="393">
                        <c:v>275499439.38235599</c:v>
                      </c:pt>
                      <c:pt idx="394">
                        <c:v>276033676.69202983</c:v>
                      </c:pt>
                      <c:pt idx="395">
                        <c:v>276034781.61530501</c:v>
                      </c:pt>
                      <c:pt idx="396">
                        <c:v>277123293.99203247</c:v>
                      </c:pt>
                      <c:pt idx="397">
                        <c:v>277124398.91530764</c:v>
                      </c:pt>
                      <c:pt idx="398">
                        <c:v>277123293.99203247</c:v>
                      </c:pt>
                      <c:pt idx="399">
                        <c:v>277124398.91530764</c:v>
                      </c:pt>
                      <c:pt idx="400">
                        <c:v>277658636.22498155</c:v>
                      </c:pt>
                      <c:pt idx="401">
                        <c:v>277659741.14825678</c:v>
                      </c:pt>
                      <c:pt idx="402">
                        <c:v>277658636.22498155</c:v>
                      </c:pt>
                      <c:pt idx="403">
                        <c:v>277659741.14825678</c:v>
                      </c:pt>
                      <c:pt idx="404">
                        <c:v>277123293.99203247</c:v>
                      </c:pt>
                      <c:pt idx="405">
                        <c:v>277124398.91530764</c:v>
                      </c:pt>
                      <c:pt idx="406">
                        <c:v>277474103.6705938</c:v>
                      </c:pt>
                      <c:pt idx="407">
                        <c:v>277475208.59386897</c:v>
                      </c:pt>
                      <c:pt idx="408">
                        <c:v>277474103.6705938</c:v>
                      </c:pt>
                      <c:pt idx="409">
                        <c:v>277475208.59386897</c:v>
                      </c:pt>
                      <c:pt idx="410">
                        <c:v>277658636.22498155</c:v>
                      </c:pt>
                      <c:pt idx="411">
                        <c:v>277659741.14825678</c:v>
                      </c:pt>
                      <c:pt idx="412">
                        <c:v>278009445.90354288</c:v>
                      </c:pt>
                      <c:pt idx="413">
                        <c:v>278010550.82681805</c:v>
                      </c:pt>
                      <c:pt idx="414">
                        <c:v>278344577.41269207</c:v>
                      </c:pt>
                      <c:pt idx="415">
                        <c:v>278345682.3359673</c:v>
                      </c:pt>
                      <c:pt idx="416">
                        <c:v>278009445.90354288</c:v>
                      </c:pt>
                      <c:pt idx="417">
                        <c:v>278010550.82681805</c:v>
                      </c:pt>
                      <c:pt idx="418">
                        <c:v>278344577.41269207</c:v>
                      </c:pt>
                      <c:pt idx="419">
                        <c:v>278345682.3359673</c:v>
                      </c:pt>
                      <c:pt idx="420">
                        <c:v>277474103.6705938</c:v>
                      </c:pt>
                      <c:pt idx="421">
                        <c:v>277475208.59386897</c:v>
                      </c:pt>
                      <c:pt idx="422">
                        <c:v>278009445.90354288</c:v>
                      </c:pt>
                      <c:pt idx="423">
                        <c:v>278010550.82681805</c:v>
                      </c:pt>
                      <c:pt idx="424">
                        <c:v>278344577.41269207</c:v>
                      </c:pt>
                      <c:pt idx="425">
                        <c:v>278345682.3359673</c:v>
                      </c:pt>
                      <c:pt idx="426">
                        <c:v>278879919.64564109</c:v>
                      </c:pt>
                      <c:pt idx="427">
                        <c:v>278881024.56891644</c:v>
                      </c:pt>
                      <c:pt idx="428">
                        <c:v>278879919.64564109</c:v>
                      </c:pt>
                      <c:pt idx="429">
                        <c:v>278881024.56891644</c:v>
                      </c:pt>
                      <c:pt idx="430">
                        <c:v>278879919.64564109</c:v>
                      </c:pt>
                      <c:pt idx="431">
                        <c:v>278881024.56891644</c:v>
                      </c:pt>
                      <c:pt idx="432">
                        <c:v>280320346.62420505</c:v>
                      </c:pt>
                      <c:pt idx="433">
                        <c:v>280321451.54748017</c:v>
                      </c:pt>
                      <c:pt idx="434">
                        <c:v>280378062.02663535</c:v>
                      </c:pt>
                      <c:pt idx="435">
                        <c:v>280379166.94991052</c:v>
                      </c:pt>
                      <c:pt idx="436">
                        <c:v>280320346.62420505</c:v>
                      </c:pt>
                      <c:pt idx="437">
                        <c:v>280321451.54748017</c:v>
                      </c:pt>
                      <c:pt idx="438">
                        <c:v>280378062.02663535</c:v>
                      </c:pt>
                      <c:pt idx="439">
                        <c:v>280379166.94991052</c:v>
                      </c:pt>
                      <c:pt idx="440">
                        <c:v>280855688.85715407</c:v>
                      </c:pt>
                      <c:pt idx="441">
                        <c:v>280856793.7804293</c:v>
                      </c:pt>
                      <c:pt idx="442">
                        <c:v>280913404.25958449</c:v>
                      </c:pt>
                      <c:pt idx="443">
                        <c:v>280914509.18285966</c:v>
                      </c:pt>
                      <c:pt idx="444">
                        <c:v>280855688.85715407</c:v>
                      </c:pt>
                      <c:pt idx="445">
                        <c:v>280856793.7804293</c:v>
                      </c:pt>
                      <c:pt idx="446">
                        <c:v>280913404.25958449</c:v>
                      </c:pt>
                      <c:pt idx="447">
                        <c:v>280914509.18285966</c:v>
                      </c:pt>
                      <c:pt idx="448">
                        <c:v>280320346.62420505</c:v>
                      </c:pt>
                      <c:pt idx="449">
                        <c:v>280321451.54748017</c:v>
                      </c:pt>
                      <c:pt idx="450">
                        <c:v>280378062.02663535</c:v>
                      </c:pt>
                      <c:pt idx="451">
                        <c:v>280379166.94991052</c:v>
                      </c:pt>
                      <c:pt idx="452">
                        <c:v>280855688.85715407</c:v>
                      </c:pt>
                      <c:pt idx="453">
                        <c:v>280856793.7804293</c:v>
                      </c:pt>
                      <c:pt idx="454">
                        <c:v>280913404.25958449</c:v>
                      </c:pt>
                      <c:pt idx="455">
                        <c:v>280914509.18285966</c:v>
                      </c:pt>
                      <c:pt idx="456">
                        <c:v>282589185.0168134</c:v>
                      </c:pt>
                      <c:pt idx="457">
                        <c:v>282590289.94008869</c:v>
                      </c:pt>
                      <c:pt idx="458">
                        <c:v>282589185.0168134</c:v>
                      </c:pt>
                      <c:pt idx="459">
                        <c:v>282590289.94008869</c:v>
                      </c:pt>
                      <c:pt idx="460">
                        <c:v>283124527.24976259</c:v>
                      </c:pt>
                      <c:pt idx="461">
                        <c:v>283125632.17303777</c:v>
                      </c:pt>
                      <c:pt idx="462">
                        <c:v>283124527.24976259</c:v>
                      </c:pt>
                      <c:pt idx="463">
                        <c:v>283125632.17303777</c:v>
                      </c:pt>
                      <c:pt idx="464">
                        <c:v>282589185.0168134</c:v>
                      </c:pt>
                      <c:pt idx="465">
                        <c:v>282590289.94008869</c:v>
                      </c:pt>
                      <c:pt idx="466">
                        <c:v>283337379.58118653</c:v>
                      </c:pt>
                      <c:pt idx="467">
                        <c:v>283338484.50446165</c:v>
                      </c:pt>
                      <c:pt idx="468">
                        <c:v>283337379.58118653</c:v>
                      </c:pt>
                      <c:pt idx="469">
                        <c:v>283338484.50446165</c:v>
                      </c:pt>
                      <c:pt idx="470">
                        <c:v>283124527.24976259</c:v>
                      </c:pt>
                      <c:pt idx="471">
                        <c:v>283125632.17303777</c:v>
                      </c:pt>
                      <c:pt idx="472">
                        <c:v>283872721.81413561</c:v>
                      </c:pt>
                      <c:pt idx="473">
                        <c:v>283873826.73741072</c:v>
                      </c:pt>
                      <c:pt idx="474">
                        <c:v>283872721.81413561</c:v>
                      </c:pt>
                      <c:pt idx="475">
                        <c:v>283873826.73741072</c:v>
                      </c:pt>
                      <c:pt idx="476">
                        <c:v>283337379.58118653</c:v>
                      </c:pt>
                      <c:pt idx="477">
                        <c:v>283338484.50446165</c:v>
                      </c:pt>
                      <c:pt idx="478">
                        <c:v>283872721.81413561</c:v>
                      </c:pt>
                      <c:pt idx="479">
                        <c:v>283873826.73741072</c:v>
                      </c:pt>
                      <c:pt idx="480">
                        <c:v>284564954.22832638</c:v>
                      </c:pt>
                      <c:pt idx="481">
                        <c:v>284566059.15160155</c:v>
                      </c:pt>
                      <c:pt idx="482">
                        <c:v>284564954.22832638</c:v>
                      </c:pt>
                      <c:pt idx="483">
                        <c:v>284566059.15160155</c:v>
                      </c:pt>
                      <c:pt idx="484">
                        <c:v>285100296.46127546</c:v>
                      </c:pt>
                      <c:pt idx="485">
                        <c:v>285101401.38455069</c:v>
                      </c:pt>
                      <c:pt idx="486">
                        <c:v>285100296.46127546</c:v>
                      </c:pt>
                      <c:pt idx="487">
                        <c:v>285101401.38455069</c:v>
                      </c:pt>
                      <c:pt idx="488">
                        <c:v>284564954.22832638</c:v>
                      </c:pt>
                      <c:pt idx="489">
                        <c:v>284566059.15160155</c:v>
                      </c:pt>
                      <c:pt idx="490">
                        <c:v>285100296.46127546</c:v>
                      </c:pt>
                      <c:pt idx="491">
                        <c:v>285101401.38455069</c:v>
                      </c:pt>
                      <c:pt idx="492">
                        <c:v>288180625.53528023</c:v>
                      </c:pt>
                      <c:pt idx="493">
                        <c:v>288181730.45855546</c:v>
                      </c:pt>
                      <c:pt idx="494">
                        <c:v>288180625.53528023</c:v>
                      </c:pt>
                      <c:pt idx="495">
                        <c:v>288181730.45855546</c:v>
                      </c:pt>
                      <c:pt idx="496">
                        <c:v>288715967.76822937</c:v>
                      </c:pt>
                      <c:pt idx="497">
                        <c:v>288717072.69150454</c:v>
                      </c:pt>
                      <c:pt idx="498">
                        <c:v>288715967.76822937</c:v>
                      </c:pt>
                      <c:pt idx="499">
                        <c:v>288717072.69150454</c:v>
                      </c:pt>
                      <c:pt idx="500">
                        <c:v>288180625.53528023</c:v>
                      </c:pt>
                      <c:pt idx="501">
                        <c:v>288181730.45855546</c:v>
                      </c:pt>
                      <c:pt idx="502">
                        <c:v>288715967.76822937</c:v>
                      </c:pt>
                      <c:pt idx="503">
                        <c:v>288717072.69150454</c:v>
                      </c:pt>
                      <c:pt idx="504">
                        <c:v>290156394.74679333</c:v>
                      </c:pt>
                      <c:pt idx="505">
                        <c:v>290157499.6700685</c:v>
                      </c:pt>
                      <c:pt idx="506">
                        <c:v>290156394.74679333</c:v>
                      </c:pt>
                      <c:pt idx="507">
                        <c:v>290157499.6700685</c:v>
                      </c:pt>
                      <c:pt idx="508">
                        <c:v>290691736.97974229</c:v>
                      </c:pt>
                      <c:pt idx="509">
                        <c:v>290692841.90301752</c:v>
                      </c:pt>
                      <c:pt idx="510">
                        <c:v>290691736.97974229</c:v>
                      </c:pt>
                      <c:pt idx="511">
                        <c:v>290692841.90301752</c:v>
                      </c:pt>
                      <c:pt idx="512">
                        <c:v>291139943.08983135</c:v>
                      </c:pt>
                      <c:pt idx="513">
                        <c:v>291141048.01310664</c:v>
                      </c:pt>
                      <c:pt idx="514">
                        <c:v>290156394.74679333</c:v>
                      </c:pt>
                      <c:pt idx="515">
                        <c:v>290157499.6700685</c:v>
                      </c:pt>
                      <c:pt idx="516">
                        <c:v>291139943.08983135</c:v>
                      </c:pt>
                      <c:pt idx="517">
                        <c:v>291141048.01310664</c:v>
                      </c:pt>
                      <c:pt idx="518">
                        <c:v>290691736.97974229</c:v>
                      </c:pt>
                      <c:pt idx="519">
                        <c:v>290692841.90301752</c:v>
                      </c:pt>
                      <c:pt idx="520">
                        <c:v>291139943.08983135</c:v>
                      </c:pt>
                      <c:pt idx="521">
                        <c:v>291141048.01310664</c:v>
                      </c:pt>
                      <c:pt idx="522">
                        <c:v>291675285.32278055</c:v>
                      </c:pt>
                      <c:pt idx="523">
                        <c:v>291676390.24605566</c:v>
                      </c:pt>
                      <c:pt idx="524">
                        <c:v>291675285.32278055</c:v>
                      </c:pt>
                      <c:pt idx="525">
                        <c:v>291676390.24605566</c:v>
                      </c:pt>
                      <c:pt idx="526">
                        <c:v>291675285.32278055</c:v>
                      </c:pt>
                      <c:pt idx="527">
                        <c:v>291676390.24605566</c:v>
                      </c:pt>
                      <c:pt idx="528">
                        <c:v>293115712.30134428</c:v>
                      </c:pt>
                      <c:pt idx="529">
                        <c:v>293116817.22461945</c:v>
                      </c:pt>
                      <c:pt idx="530">
                        <c:v>293115712.30134428</c:v>
                      </c:pt>
                      <c:pt idx="531">
                        <c:v>293116817.22461945</c:v>
                      </c:pt>
                      <c:pt idx="532">
                        <c:v>293651054.53429341</c:v>
                      </c:pt>
                      <c:pt idx="533">
                        <c:v>293652159.45756865</c:v>
                      </c:pt>
                      <c:pt idx="534">
                        <c:v>293651054.53429341</c:v>
                      </c:pt>
                      <c:pt idx="535">
                        <c:v>293652159.45756865</c:v>
                      </c:pt>
                      <c:pt idx="536">
                        <c:v>293115712.30134428</c:v>
                      </c:pt>
                      <c:pt idx="537">
                        <c:v>293116817.22461945</c:v>
                      </c:pt>
                      <c:pt idx="538">
                        <c:v>293651054.53429341</c:v>
                      </c:pt>
                      <c:pt idx="539">
                        <c:v>293652159.45756865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2DD-4D65-9630-6B8B380372E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19551.0500637363</c:v>
                      </c:pt>
                      <c:pt idx="1">
                        <c:v>19551.129548436023</c:v>
                      </c:pt>
                      <c:pt idx="2">
                        <c:v>19551.0500637363</c:v>
                      </c:pt>
                      <c:pt idx="3">
                        <c:v>19551.129548436023</c:v>
                      </c:pt>
                      <c:pt idx="4">
                        <c:v>19598.01579551899</c:v>
                      </c:pt>
                      <c:pt idx="5">
                        <c:v>19598.095280218713</c:v>
                      </c:pt>
                      <c:pt idx="6">
                        <c:v>19551.0500637363</c:v>
                      </c:pt>
                      <c:pt idx="7">
                        <c:v>19551.129548436023</c:v>
                      </c:pt>
                      <c:pt idx="8">
                        <c:v>19598.01579551899</c:v>
                      </c:pt>
                      <c:pt idx="9">
                        <c:v>19598.095280218713</c:v>
                      </c:pt>
                      <c:pt idx="10">
                        <c:v>19598.01579551899</c:v>
                      </c:pt>
                      <c:pt idx="11">
                        <c:v>19598.095280218713</c:v>
                      </c:pt>
                      <c:pt idx="12">
                        <c:v>19817.247614791748</c:v>
                      </c:pt>
                      <c:pt idx="13">
                        <c:v>19817.327099491464</c:v>
                      </c:pt>
                      <c:pt idx="14">
                        <c:v>19817.247614791748</c:v>
                      </c:pt>
                      <c:pt idx="15">
                        <c:v>19817.327099491464</c:v>
                      </c:pt>
                      <c:pt idx="16">
                        <c:v>19864.21334657443</c:v>
                      </c:pt>
                      <c:pt idx="17">
                        <c:v>19864.29283127415</c:v>
                      </c:pt>
                      <c:pt idx="18">
                        <c:v>19817.247614791748</c:v>
                      </c:pt>
                      <c:pt idx="19">
                        <c:v>19817.327099491464</c:v>
                      </c:pt>
                      <c:pt idx="20">
                        <c:v>19864.21334657443</c:v>
                      </c:pt>
                      <c:pt idx="21">
                        <c:v>19864.29283127415</c:v>
                      </c:pt>
                      <c:pt idx="22">
                        <c:v>19864.21334657443</c:v>
                      </c:pt>
                      <c:pt idx="23">
                        <c:v>19864.29283127415</c:v>
                      </c:pt>
                      <c:pt idx="24">
                        <c:v>20168.635216017381</c:v>
                      </c:pt>
                      <c:pt idx="25">
                        <c:v>20168.714700717101</c:v>
                      </c:pt>
                      <c:pt idx="26">
                        <c:v>20168.635216017381</c:v>
                      </c:pt>
                      <c:pt idx="27">
                        <c:v>20168.714700717101</c:v>
                      </c:pt>
                      <c:pt idx="28">
                        <c:v>20199.62838109328</c:v>
                      </c:pt>
                      <c:pt idx="29">
                        <c:v>20199.707865793003</c:v>
                      </c:pt>
                      <c:pt idx="30">
                        <c:v>20199.62838109328</c:v>
                      </c:pt>
                      <c:pt idx="31">
                        <c:v>20199.707865793003</c:v>
                      </c:pt>
                      <c:pt idx="32">
                        <c:v>20215.600947800071</c:v>
                      </c:pt>
                      <c:pt idx="33">
                        <c:v>20215.680432499787</c:v>
                      </c:pt>
                      <c:pt idx="34">
                        <c:v>20168.635216017381</c:v>
                      </c:pt>
                      <c:pt idx="35">
                        <c:v>20168.714700717101</c:v>
                      </c:pt>
                      <c:pt idx="36">
                        <c:v>20215.600947800071</c:v>
                      </c:pt>
                      <c:pt idx="37">
                        <c:v>20215.680432499787</c:v>
                      </c:pt>
                      <c:pt idx="38">
                        <c:v>20199.62838109328</c:v>
                      </c:pt>
                      <c:pt idx="39">
                        <c:v>20199.707865793003</c:v>
                      </c:pt>
                      <c:pt idx="40">
                        <c:v>20215.600947800071</c:v>
                      </c:pt>
                      <c:pt idx="41">
                        <c:v>20215.680432499787</c:v>
                      </c:pt>
                      <c:pt idx="42">
                        <c:v>20246.594112875973</c:v>
                      </c:pt>
                      <c:pt idx="43">
                        <c:v>20246.673597575689</c:v>
                      </c:pt>
                      <c:pt idx="44">
                        <c:v>20246.594112875973</c:v>
                      </c:pt>
                      <c:pt idx="45">
                        <c:v>20246.673597575689</c:v>
                      </c:pt>
                      <c:pt idx="46">
                        <c:v>20246.594112875973</c:v>
                      </c:pt>
                      <c:pt idx="47">
                        <c:v>20246.673597575689</c:v>
                      </c:pt>
                      <c:pt idx="48">
                        <c:v>20364.067921404861</c:v>
                      </c:pt>
                      <c:pt idx="49">
                        <c:v>20364.147406104581</c:v>
                      </c:pt>
                      <c:pt idx="50">
                        <c:v>20364.067921404861</c:v>
                      </c:pt>
                      <c:pt idx="51">
                        <c:v>20364.147406104581</c:v>
                      </c:pt>
                      <c:pt idx="52">
                        <c:v>20411.033653187562</c:v>
                      </c:pt>
                      <c:pt idx="53">
                        <c:v>20411.113137887274</c:v>
                      </c:pt>
                      <c:pt idx="54">
                        <c:v>20364.067921404861</c:v>
                      </c:pt>
                      <c:pt idx="55">
                        <c:v>20364.147406104581</c:v>
                      </c:pt>
                      <c:pt idx="56">
                        <c:v>20411.033653187562</c:v>
                      </c:pt>
                      <c:pt idx="57">
                        <c:v>20411.113137887274</c:v>
                      </c:pt>
                      <c:pt idx="58">
                        <c:v>20411.033653187562</c:v>
                      </c:pt>
                      <c:pt idx="59">
                        <c:v>20411.113137887274</c:v>
                      </c:pt>
                      <c:pt idx="60">
                        <c:v>20465.825932148728</c:v>
                      </c:pt>
                      <c:pt idx="61">
                        <c:v>20465.905416848447</c:v>
                      </c:pt>
                      <c:pt idx="62">
                        <c:v>20465.825932148728</c:v>
                      </c:pt>
                      <c:pt idx="63">
                        <c:v>20465.905416848447</c:v>
                      </c:pt>
                      <c:pt idx="64">
                        <c:v>20512.791663931424</c:v>
                      </c:pt>
                      <c:pt idx="65">
                        <c:v>20512.871148631133</c:v>
                      </c:pt>
                      <c:pt idx="66">
                        <c:v>20465.825932148728</c:v>
                      </c:pt>
                      <c:pt idx="67">
                        <c:v>20465.905416848447</c:v>
                      </c:pt>
                      <c:pt idx="68">
                        <c:v>20512.791663931424</c:v>
                      </c:pt>
                      <c:pt idx="69">
                        <c:v>20512.871148631133</c:v>
                      </c:pt>
                      <c:pt idx="70">
                        <c:v>20512.791663931424</c:v>
                      </c:pt>
                      <c:pt idx="71">
                        <c:v>20512.871148631133</c:v>
                      </c:pt>
                      <c:pt idx="72">
                        <c:v>20630.265472460309</c:v>
                      </c:pt>
                      <c:pt idx="73">
                        <c:v>20630.344957160029</c:v>
                      </c:pt>
                      <c:pt idx="74">
                        <c:v>20635.090635734487</c:v>
                      </c:pt>
                      <c:pt idx="75">
                        <c:v>20635.170120434206</c:v>
                      </c:pt>
                      <c:pt idx="76">
                        <c:v>20630.265472460309</c:v>
                      </c:pt>
                      <c:pt idx="77">
                        <c:v>20630.344957160029</c:v>
                      </c:pt>
                      <c:pt idx="78">
                        <c:v>20635.090635734487</c:v>
                      </c:pt>
                      <c:pt idx="79">
                        <c:v>20635.170120434206</c:v>
                      </c:pt>
                      <c:pt idx="80">
                        <c:v>20677.231204242999</c:v>
                      </c:pt>
                      <c:pt idx="81">
                        <c:v>20677.310688942718</c:v>
                      </c:pt>
                      <c:pt idx="82">
                        <c:v>20630.265472460309</c:v>
                      </c:pt>
                      <c:pt idx="83">
                        <c:v>20630.344957160029</c:v>
                      </c:pt>
                      <c:pt idx="84">
                        <c:v>20677.231204242999</c:v>
                      </c:pt>
                      <c:pt idx="85">
                        <c:v>20677.310688942718</c:v>
                      </c:pt>
                      <c:pt idx="86">
                        <c:v>20635.090635734487</c:v>
                      </c:pt>
                      <c:pt idx="87">
                        <c:v>20635.170120434206</c:v>
                      </c:pt>
                      <c:pt idx="88">
                        <c:v>20682.056367517176</c:v>
                      </c:pt>
                      <c:pt idx="89">
                        <c:v>20682.135852216892</c:v>
                      </c:pt>
                      <c:pt idx="90">
                        <c:v>20682.056367517176</c:v>
                      </c:pt>
                      <c:pt idx="91">
                        <c:v>20682.135852216892</c:v>
                      </c:pt>
                      <c:pt idx="92">
                        <c:v>20677.231204242999</c:v>
                      </c:pt>
                      <c:pt idx="93">
                        <c:v>20677.310688942718</c:v>
                      </c:pt>
                      <c:pt idx="94">
                        <c:v>20682.056367517176</c:v>
                      </c:pt>
                      <c:pt idx="95">
                        <c:v>20682.135852216892</c:v>
                      </c:pt>
                      <c:pt idx="96">
                        <c:v>20817.213533374368</c:v>
                      </c:pt>
                      <c:pt idx="97">
                        <c:v>20817.293018074088</c:v>
                      </c:pt>
                      <c:pt idx="98">
                        <c:v>20817.213533374368</c:v>
                      </c:pt>
                      <c:pt idx="99">
                        <c:v>20817.293018074088</c:v>
                      </c:pt>
                      <c:pt idx="100">
                        <c:v>20817.213533374368</c:v>
                      </c:pt>
                      <c:pt idx="101">
                        <c:v>20817.293018074088</c:v>
                      </c:pt>
                      <c:pt idx="102">
                        <c:v>20864.179265157061</c:v>
                      </c:pt>
                      <c:pt idx="103">
                        <c:v>20864.258749856781</c:v>
                      </c:pt>
                      <c:pt idx="104">
                        <c:v>20864.179265157061</c:v>
                      </c:pt>
                      <c:pt idx="105">
                        <c:v>20864.258749856781</c:v>
                      </c:pt>
                      <c:pt idx="106">
                        <c:v>20879.850788743035</c:v>
                      </c:pt>
                      <c:pt idx="107">
                        <c:v>20879.930273442758</c:v>
                      </c:pt>
                      <c:pt idx="108">
                        <c:v>20921.980093045044</c:v>
                      </c:pt>
                      <c:pt idx="109">
                        <c:v>20922.059577744756</c:v>
                      </c:pt>
                      <c:pt idx="110">
                        <c:v>20879.850788743035</c:v>
                      </c:pt>
                      <c:pt idx="111">
                        <c:v>20879.930273442758</c:v>
                      </c:pt>
                      <c:pt idx="112">
                        <c:v>20921.980093045044</c:v>
                      </c:pt>
                      <c:pt idx="113">
                        <c:v>20922.059577744756</c:v>
                      </c:pt>
                      <c:pt idx="114">
                        <c:v>20864.179265157061</c:v>
                      </c:pt>
                      <c:pt idx="115">
                        <c:v>20864.258749856781</c:v>
                      </c:pt>
                      <c:pt idx="116">
                        <c:v>20926.816520525736</c:v>
                      </c:pt>
                      <c:pt idx="117">
                        <c:v>20926.896005225448</c:v>
                      </c:pt>
                      <c:pt idx="118">
                        <c:v>20968.945824827733</c:v>
                      </c:pt>
                      <c:pt idx="119">
                        <c:v>20969.025309527453</c:v>
                      </c:pt>
                      <c:pt idx="120">
                        <c:v>20926.816520525736</c:v>
                      </c:pt>
                      <c:pt idx="121">
                        <c:v>20926.896005225448</c:v>
                      </c:pt>
                      <c:pt idx="122">
                        <c:v>20879.850788743035</c:v>
                      </c:pt>
                      <c:pt idx="123">
                        <c:v>20879.930273442758</c:v>
                      </c:pt>
                      <c:pt idx="124">
                        <c:v>20921.980093045044</c:v>
                      </c:pt>
                      <c:pt idx="125">
                        <c:v>20922.059577744756</c:v>
                      </c:pt>
                      <c:pt idx="126">
                        <c:v>20968.945824827733</c:v>
                      </c:pt>
                      <c:pt idx="127">
                        <c:v>20969.025309527453</c:v>
                      </c:pt>
                      <c:pt idx="128">
                        <c:v>20926.816520525736</c:v>
                      </c:pt>
                      <c:pt idx="129">
                        <c:v>20926.896005225448</c:v>
                      </c:pt>
                      <c:pt idx="130">
                        <c:v>20981.653073685949</c:v>
                      </c:pt>
                      <c:pt idx="131">
                        <c:v>20981.732558385665</c:v>
                      </c:pt>
                      <c:pt idx="132">
                        <c:v>20968.945824827733</c:v>
                      </c:pt>
                      <c:pt idx="133">
                        <c:v>20969.025309527453</c:v>
                      </c:pt>
                      <c:pt idx="134">
                        <c:v>20981.653073685949</c:v>
                      </c:pt>
                      <c:pt idx="135">
                        <c:v>20981.732558385665</c:v>
                      </c:pt>
                      <c:pt idx="136">
                        <c:v>21028.618805468635</c:v>
                      </c:pt>
                      <c:pt idx="137">
                        <c:v>21028.698290168351</c:v>
                      </c:pt>
                      <c:pt idx="138">
                        <c:v>21028.618805468635</c:v>
                      </c:pt>
                      <c:pt idx="139">
                        <c:v>21028.698290168351</c:v>
                      </c:pt>
                      <c:pt idx="140">
                        <c:v>20981.653073685949</c:v>
                      </c:pt>
                      <c:pt idx="141">
                        <c:v>20981.732558385665</c:v>
                      </c:pt>
                      <c:pt idx="142">
                        <c:v>21028.618805468635</c:v>
                      </c:pt>
                      <c:pt idx="143">
                        <c:v>21028.698290168351</c:v>
                      </c:pt>
                      <c:pt idx="144">
                        <c:v>21188.17764410048</c:v>
                      </c:pt>
                      <c:pt idx="145">
                        <c:v>21188.257128800204</c:v>
                      </c:pt>
                      <c:pt idx="146">
                        <c:v>21188.17764410048</c:v>
                      </c:pt>
                      <c:pt idx="147">
                        <c:v>21188.257128800204</c:v>
                      </c:pt>
                      <c:pt idx="148">
                        <c:v>21188.17764410048</c:v>
                      </c:pt>
                      <c:pt idx="149">
                        <c:v>21188.257128800204</c:v>
                      </c:pt>
                      <c:pt idx="150">
                        <c:v>21235.143375883174</c:v>
                      </c:pt>
                      <c:pt idx="151">
                        <c:v>21235.22286058289</c:v>
                      </c:pt>
                      <c:pt idx="152">
                        <c:v>21235.143375883174</c:v>
                      </c:pt>
                      <c:pt idx="153">
                        <c:v>21235.22286058289</c:v>
                      </c:pt>
                      <c:pt idx="154">
                        <c:v>21235.143375883174</c:v>
                      </c:pt>
                      <c:pt idx="155">
                        <c:v>21235.22286058289</c:v>
                      </c:pt>
                      <c:pt idx="156">
                        <c:v>21283.668953091474</c:v>
                      </c:pt>
                      <c:pt idx="157">
                        <c:v>21283.74843779119</c:v>
                      </c:pt>
                      <c:pt idx="158">
                        <c:v>21283.668953091474</c:v>
                      </c:pt>
                      <c:pt idx="159">
                        <c:v>21283.74843779119</c:v>
                      </c:pt>
                      <c:pt idx="160">
                        <c:v>21330.634684874163</c:v>
                      </c:pt>
                      <c:pt idx="161">
                        <c:v>21330.714169573876</c:v>
                      </c:pt>
                      <c:pt idx="162">
                        <c:v>21330.634684874163</c:v>
                      </c:pt>
                      <c:pt idx="163">
                        <c:v>21330.714169573876</c:v>
                      </c:pt>
                      <c:pt idx="164">
                        <c:v>21283.668953091474</c:v>
                      </c:pt>
                      <c:pt idx="165">
                        <c:v>21283.74843779119</c:v>
                      </c:pt>
                      <c:pt idx="166">
                        <c:v>21330.634684874163</c:v>
                      </c:pt>
                      <c:pt idx="167">
                        <c:v>21330.714169573876</c:v>
                      </c:pt>
                      <c:pt idx="168">
                        <c:v>21448.108493403055</c:v>
                      </c:pt>
                      <c:pt idx="169">
                        <c:v>21448.187978102771</c:v>
                      </c:pt>
                      <c:pt idx="170">
                        <c:v>21448.108493403055</c:v>
                      </c:pt>
                      <c:pt idx="171">
                        <c:v>21448.187978102771</c:v>
                      </c:pt>
                      <c:pt idx="172">
                        <c:v>21495.074225185741</c:v>
                      </c:pt>
                      <c:pt idx="173">
                        <c:v>21495.153709885461</c:v>
                      </c:pt>
                      <c:pt idx="174">
                        <c:v>21495.074225185741</c:v>
                      </c:pt>
                      <c:pt idx="175">
                        <c:v>21495.153709885461</c:v>
                      </c:pt>
                      <c:pt idx="176">
                        <c:v>21448.108493403055</c:v>
                      </c:pt>
                      <c:pt idx="177">
                        <c:v>21448.187978102771</c:v>
                      </c:pt>
                      <c:pt idx="178">
                        <c:v>21539.565245326117</c:v>
                      </c:pt>
                      <c:pt idx="179">
                        <c:v>21539.644730025841</c:v>
                      </c:pt>
                      <c:pt idx="180">
                        <c:v>21539.565245326117</c:v>
                      </c:pt>
                      <c:pt idx="181">
                        <c:v>21539.644730025841</c:v>
                      </c:pt>
                      <c:pt idx="182">
                        <c:v>21528.429106100022</c:v>
                      </c:pt>
                      <c:pt idx="183">
                        <c:v>21528.508590799738</c:v>
                      </c:pt>
                      <c:pt idx="184">
                        <c:v>21495.074225185741</c:v>
                      </c:pt>
                      <c:pt idx="185">
                        <c:v>21495.153709885461</c:v>
                      </c:pt>
                      <c:pt idx="186">
                        <c:v>21570.558410402024</c:v>
                      </c:pt>
                      <c:pt idx="187">
                        <c:v>21570.637895101743</c:v>
                      </c:pt>
                      <c:pt idx="188">
                        <c:v>21528.429106100022</c:v>
                      </c:pt>
                      <c:pt idx="189">
                        <c:v>21528.508590799738</c:v>
                      </c:pt>
                      <c:pt idx="190">
                        <c:v>21570.558410402024</c:v>
                      </c:pt>
                      <c:pt idx="191">
                        <c:v>21570.637895101743</c:v>
                      </c:pt>
                      <c:pt idx="192">
                        <c:v>21586.53097710881</c:v>
                      </c:pt>
                      <c:pt idx="193">
                        <c:v>21586.61046180853</c:v>
                      </c:pt>
                      <c:pt idx="194">
                        <c:v>21586.53097710881</c:v>
                      </c:pt>
                      <c:pt idx="195">
                        <c:v>21586.61046180853</c:v>
                      </c:pt>
                      <c:pt idx="196">
                        <c:v>21539.565245326117</c:v>
                      </c:pt>
                      <c:pt idx="197">
                        <c:v>21539.644730025841</c:v>
                      </c:pt>
                      <c:pt idx="198">
                        <c:v>21575.394837882708</c:v>
                      </c:pt>
                      <c:pt idx="199">
                        <c:v>21575.474322582431</c:v>
                      </c:pt>
                      <c:pt idx="200">
                        <c:v>21575.394837882708</c:v>
                      </c:pt>
                      <c:pt idx="201">
                        <c:v>21575.474322582431</c:v>
                      </c:pt>
                      <c:pt idx="202">
                        <c:v>21528.429106100022</c:v>
                      </c:pt>
                      <c:pt idx="203">
                        <c:v>21528.508590799738</c:v>
                      </c:pt>
                      <c:pt idx="204">
                        <c:v>21570.558410402024</c:v>
                      </c:pt>
                      <c:pt idx="205">
                        <c:v>21570.637895101743</c:v>
                      </c:pt>
                      <c:pt idx="206">
                        <c:v>21586.53097710881</c:v>
                      </c:pt>
                      <c:pt idx="207">
                        <c:v>21586.61046180853</c:v>
                      </c:pt>
                      <c:pt idx="208">
                        <c:v>21617.524142184717</c:v>
                      </c:pt>
                      <c:pt idx="209">
                        <c:v>21617.603626884436</c:v>
                      </c:pt>
                      <c:pt idx="210">
                        <c:v>21617.524142184717</c:v>
                      </c:pt>
                      <c:pt idx="211">
                        <c:v>21617.603626884436</c:v>
                      </c:pt>
                      <c:pt idx="212">
                        <c:v>21575.394837882708</c:v>
                      </c:pt>
                      <c:pt idx="213">
                        <c:v>21575.474322582431</c:v>
                      </c:pt>
                      <c:pt idx="214">
                        <c:v>21617.524142184717</c:v>
                      </c:pt>
                      <c:pt idx="215">
                        <c:v>21617.603626884436</c:v>
                      </c:pt>
                      <c:pt idx="216">
                        <c:v>21692.868646411604</c:v>
                      </c:pt>
                      <c:pt idx="217">
                        <c:v>21692.94813111132</c:v>
                      </c:pt>
                      <c:pt idx="218">
                        <c:v>21692.868646411604</c:v>
                      </c:pt>
                      <c:pt idx="219">
                        <c:v>21692.94813111132</c:v>
                      </c:pt>
                      <c:pt idx="220">
                        <c:v>21734.997950713605</c:v>
                      </c:pt>
                      <c:pt idx="221">
                        <c:v>21735.077435413325</c:v>
                      </c:pt>
                      <c:pt idx="222">
                        <c:v>21739.834378194297</c:v>
                      </c:pt>
                      <c:pt idx="223">
                        <c:v>21739.913862894013</c:v>
                      </c:pt>
                      <c:pt idx="224">
                        <c:v>21734.997950713605</c:v>
                      </c:pt>
                      <c:pt idx="225">
                        <c:v>21735.077435413325</c:v>
                      </c:pt>
                      <c:pt idx="226">
                        <c:v>21739.834378194297</c:v>
                      </c:pt>
                      <c:pt idx="227">
                        <c:v>21739.913862894013</c:v>
                      </c:pt>
                      <c:pt idx="228">
                        <c:v>21692.868646411604</c:v>
                      </c:pt>
                      <c:pt idx="229">
                        <c:v>21692.94813111132</c:v>
                      </c:pt>
                      <c:pt idx="230">
                        <c:v>21781.963682496298</c:v>
                      </c:pt>
                      <c:pt idx="231">
                        <c:v>21782.043167196014</c:v>
                      </c:pt>
                      <c:pt idx="232">
                        <c:v>21781.963682496298</c:v>
                      </c:pt>
                      <c:pt idx="233">
                        <c:v>21782.043167196014</c:v>
                      </c:pt>
                      <c:pt idx="234">
                        <c:v>21734.997950713605</c:v>
                      </c:pt>
                      <c:pt idx="235">
                        <c:v>21735.077435413325</c:v>
                      </c:pt>
                      <c:pt idx="236">
                        <c:v>21739.834378194297</c:v>
                      </c:pt>
                      <c:pt idx="237">
                        <c:v>21739.913862894013</c:v>
                      </c:pt>
                      <c:pt idx="238">
                        <c:v>21781.963682496298</c:v>
                      </c:pt>
                      <c:pt idx="239">
                        <c:v>21782.043167196014</c:v>
                      </c:pt>
                      <c:pt idx="240">
                        <c:v>21836.755961457471</c:v>
                      </c:pt>
                      <c:pt idx="241">
                        <c:v>21836.835446157187</c:v>
                      </c:pt>
                      <c:pt idx="242">
                        <c:v>21836.755961457471</c:v>
                      </c:pt>
                      <c:pt idx="243">
                        <c:v>21836.835446157187</c:v>
                      </c:pt>
                      <c:pt idx="244">
                        <c:v>21883.721693240161</c:v>
                      </c:pt>
                      <c:pt idx="245">
                        <c:v>21883.801177939884</c:v>
                      </c:pt>
                      <c:pt idx="246">
                        <c:v>21883.721693240161</c:v>
                      </c:pt>
                      <c:pt idx="247">
                        <c:v>21883.801177939884</c:v>
                      </c:pt>
                      <c:pt idx="248">
                        <c:v>21836.755961457471</c:v>
                      </c:pt>
                      <c:pt idx="249">
                        <c:v>21836.835446157187</c:v>
                      </c:pt>
                      <c:pt idx="250">
                        <c:v>21883.721693240161</c:v>
                      </c:pt>
                      <c:pt idx="251">
                        <c:v>21883.801177939884</c:v>
                      </c:pt>
                      <c:pt idx="252">
                        <c:v>22001.195501769049</c:v>
                      </c:pt>
                      <c:pt idx="253">
                        <c:v>22001.274986468768</c:v>
                      </c:pt>
                      <c:pt idx="254">
                        <c:v>22006.020665043223</c:v>
                      </c:pt>
                      <c:pt idx="255">
                        <c:v>22006.100149742953</c:v>
                      </c:pt>
                      <c:pt idx="256">
                        <c:v>22001.195501769049</c:v>
                      </c:pt>
                      <c:pt idx="257">
                        <c:v>22001.274986468768</c:v>
                      </c:pt>
                      <c:pt idx="258">
                        <c:v>22006.020665043223</c:v>
                      </c:pt>
                      <c:pt idx="259">
                        <c:v>22006.100149742953</c:v>
                      </c:pt>
                      <c:pt idx="260">
                        <c:v>22048.161233551746</c:v>
                      </c:pt>
                      <c:pt idx="261">
                        <c:v>22048.240718251458</c:v>
                      </c:pt>
                      <c:pt idx="262">
                        <c:v>22052.98639682592</c:v>
                      </c:pt>
                      <c:pt idx="263">
                        <c:v>22053.065881525643</c:v>
                      </c:pt>
                      <c:pt idx="264">
                        <c:v>22048.161233551746</c:v>
                      </c:pt>
                      <c:pt idx="265">
                        <c:v>22048.240718251458</c:v>
                      </c:pt>
                      <c:pt idx="266">
                        <c:v>22001.195501769049</c:v>
                      </c:pt>
                      <c:pt idx="267">
                        <c:v>22001.274986468768</c:v>
                      </c:pt>
                      <c:pt idx="268">
                        <c:v>22052.98639682592</c:v>
                      </c:pt>
                      <c:pt idx="269">
                        <c:v>22053.065881525643</c:v>
                      </c:pt>
                      <c:pt idx="270">
                        <c:v>22006.020665043223</c:v>
                      </c:pt>
                      <c:pt idx="271">
                        <c:v>22006.100149742953</c:v>
                      </c:pt>
                      <c:pt idx="272">
                        <c:v>22048.161233551746</c:v>
                      </c:pt>
                      <c:pt idx="273">
                        <c:v>22048.240718251458</c:v>
                      </c:pt>
                      <c:pt idx="274">
                        <c:v>22052.98639682592</c:v>
                      </c:pt>
                      <c:pt idx="275">
                        <c:v>22053.065881525643</c:v>
                      </c:pt>
                      <c:pt idx="276">
                        <c:v>22188.143562683108</c:v>
                      </c:pt>
                      <c:pt idx="277">
                        <c:v>22188.223047382831</c:v>
                      </c:pt>
                      <c:pt idx="278">
                        <c:v>22188.143562683108</c:v>
                      </c:pt>
                      <c:pt idx="279">
                        <c:v>22188.223047382831</c:v>
                      </c:pt>
                      <c:pt idx="280">
                        <c:v>22222.27430154361</c:v>
                      </c:pt>
                      <c:pt idx="281">
                        <c:v>22222.353786243326</c:v>
                      </c:pt>
                      <c:pt idx="282">
                        <c:v>22222.27430154361</c:v>
                      </c:pt>
                      <c:pt idx="283">
                        <c:v>22222.353786243326</c:v>
                      </c:pt>
                      <c:pt idx="284">
                        <c:v>22188.143562683108</c:v>
                      </c:pt>
                      <c:pt idx="285">
                        <c:v>22188.223047382831</c:v>
                      </c:pt>
                      <c:pt idx="286">
                        <c:v>22269.240033326289</c:v>
                      </c:pt>
                      <c:pt idx="287">
                        <c:v>22269.319518026012</c:v>
                      </c:pt>
                      <c:pt idx="288">
                        <c:v>22235.109294465798</c:v>
                      </c:pt>
                      <c:pt idx="289">
                        <c:v>22235.18877916551</c:v>
                      </c:pt>
                      <c:pt idx="290">
                        <c:v>22250.780818051775</c:v>
                      </c:pt>
                      <c:pt idx="291">
                        <c:v>22250.860302751498</c:v>
                      </c:pt>
                      <c:pt idx="292">
                        <c:v>22250.780818051775</c:v>
                      </c:pt>
                      <c:pt idx="293">
                        <c:v>22250.860302751498</c:v>
                      </c:pt>
                      <c:pt idx="294">
                        <c:v>22269.240033326289</c:v>
                      </c:pt>
                      <c:pt idx="295">
                        <c:v>22269.319518026012</c:v>
                      </c:pt>
                      <c:pt idx="296">
                        <c:v>22235.109294465798</c:v>
                      </c:pt>
                      <c:pt idx="297">
                        <c:v>22235.18877916551</c:v>
                      </c:pt>
                      <c:pt idx="298">
                        <c:v>22222.27430154361</c:v>
                      </c:pt>
                      <c:pt idx="299">
                        <c:v>22222.353786243326</c:v>
                      </c:pt>
                      <c:pt idx="300">
                        <c:v>22250.780818051775</c:v>
                      </c:pt>
                      <c:pt idx="301">
                        <c:v>22250.860302751498</c:v>
                      </c:pt>
                      <c:pt idx="302">
                        <c:v>22269.240033326289</c:v>
                      </c:pt>
                      <c:pt idx="303">
                        <c:v>22269.319518026012</c:v>
                      </c:pt>
                      <c:pt idx="304">
                        <c:v>22297.746549834468</c:v>
                      </c:pt>
                      <c:pt idx="305">
                        <c:v>22297.826034534191</c:v>
                      </c:pt>
                      <c:pt idx="306">
                        <c:v>22235.109294465798</c:v>
                      </c:pt>
                      <c:pt idx="307">
                        <c:v>22235.18877916551</c:v>
                      </c:pt>
                      <c:pt idx="308">
                        <c:v>22297.746549834468</c:v>
                      </c:pt>
                      <c:pt idx="309">
                        <c:v>22297.826034534191</c:v>
                      </c:pt>
                      <c:pt idx="310">
                        <c:v>22352.583102994689</c:v>
                      </c:pt>
                      <c:pt idx="311">
                        <c:v>22352.662587694409</c:v>
                      </c:pt>
                      <c:pt idx="312">
                        <c:v>22297.746549834468</c:v>
                      </c:pt>
                      <c:pt idx="313">
                        <c:v>22297.826034534191</c:v>
                      </c:pt>
                      <c:pt idx="314">
                        <c:v>22352.583102994689</c:v>
                      </c:pt>
                      <c:pt idx="315">
                        <c:v>22352.662587694409</c:v>
                      </c:pt>
                      <c:pt idx="316">
                        <c:v>22399.548834777379</c:v>
                      </c:pt>
                      <c:pt idx="317">
                        <c:v>22399.628319477102</c:v>
                      </c:pt>
                      <c:pt idx="318">
                        <c:v>22399.548834777379</c:v>
                      </c:pt>
                      <c:pt idx="319">
                        <c:v>22399.628319477102</c:v>
                      </c:pt>
                      <c:pt idx="320">
                        <c:v>22352.583102994689</c:v>
                      </c:pt>
                      <c:pt idx="321">
                        <c:v>22352.662587694409</c:v>
                      </c:pt>
                      <c:pt idx="322">
                        <c:v>22399.548834777379</c:v>
                      </c:pt>
                      <c:pt idx="323">
                        <c:v>22399.628319477102</c:v>
                      </c:pt>
                      <c:pt idx="324">
                        <c:v>22488.47185259905</c:v>
                      </c:pt>
                      <c:pt idx="325">
                        <c:v>22488.55133729877</c:v>
                      </c:pt>
                      <c:pt idx="326">
                        <c:v>22488.47185259905</c:v>
                      </c:pt>
                      <c:pt idx="327">
                        <c:v>22488.55133729877</c:v>
                      </c:pt>
                      <c:pt idx="328">
                        <c:v>22535.437584381743</c:v>
                      </c:pt>
                      <c:pt idx="329">
                        <c:v>22535.517069081459</c:v>
                      </c:pt>
                      <c:pt idx="330">
                        <c:v>22535.437584381743</c:v>
                      </c:pt>
                      <c:pt idx="331">
                        <c:v>22535.517069081459</c:v>
                      </c:pt>
                      <c:pt idx="332">
                        <c:v>22488.47185259905</c:v>
                      </c:pt>
                      <c:pt idx="333">
                        <c:v>22488.55133729877</c:v>
                      </c:pt>
                      <c:pt idx="334">
                        <c:v>22535.437584381743</c:v>
                      </c:pt>
                      <c:pt idx="335">
                        <c:v>22535.517069081459</c:v>
                      </c:pt>
                      <c:pt idx="336">
                        <c:v>22654.598982400217</c:v>
                      </c:pt>
                      <c:pt idx="337">
                        <c:v>22654.678467099937</c:v>
                      </c:pt>
                      <c:pt idx="338">
                        <c:v>22654.598982400217</c:v>
                      </c:pt>
                      <c:pt idx="339">
                        <c:v>22654.678467099937</c:v>
                      </c:pt>
                      <c:pt idx="340">
                        <c:v>22701.564714182903</c:v>
                      </c:pt>
                      <c:pt idx="341">
                        <c:v>22701.644198882623</c:v>
                      </c:pt>
                      <c:pt idx="342">
                        <c:v>22701.564714182903</c:v>
                      </c:pt>
                      <c:pt idx="343">
                        <c:v>22701.644198882623</c:v>
                      </c:pt>
                      <c:pt idx="344">
                        <c:v>22654.598982400217</c:v>
                      </c:pt>
                      <c:pt idx="345">
                        <c:v>22654.678467099937</c:v>
                      </c:pt>
                      <c:pt idx="346">
                        <c:v>22701.564714182903</c:v>
                      </c:pt>
                      <c:pt idx="347">
                        <c:v>22701.644198882623</c:v>
                      </c:pt>
                      <c:pt idx="348">
                        <c:v>22839.859453824687</c:v>
                      </c:pt>
                      <c:pt idx="349">
                        <c:v>22839.938938524407</c:v>
                      </c:pt>
                      <c:pt idx="350">
                        <c:v>22819.038522711795</c:v>
                      </c:pt>
                      <c:pt idx="351">
                        <c:v>22819.118007411515</c:v>
                      </c:pt>
                      <c:pt idx="352">
                        <c:v>22839.859453824687</c:v>
                      </c:pt>
                      <c:pt idx="353">
                        <c:v>22839.938938524407</c:v>
                      </c:pt>
                      <c:pt idx="354">
                        <c:v>22870.852618900597</c:v>
                      </c:pt>
                      <c:pt idx="355">
                        <c:v>22870.932103600313</c:v>
                      </c:pt>
                      <c:pt idx="356">
                        <c:v>22819.038522711795</c:v>
                      </c:pt>
                      <c:pt idx="357">
                        <c:v>22819.118007411515</c:v>
                      </c:pt>
                      <c:pt idx="358">
                        <c:v>22886.825185607373</c:v>
                      </c:pt>
                      <c:pt idx="359">
                        <c:v>22886.904670307096</c:v>
                      </c:pt>
                      <c:pt idx="360">
                        <c:v>22870.852618900597</c:v>
                      </c:pt>
                      <c:pt idx="361">
                        <c:v>22870.932103600313</c:v>
                      </c:pt>
                      <c:pt idx="362">
                        <c:v>22886.825185607373</c:v>
                      </c:pt>
                      <c:pt idx="363">
                        <c:v>22886.904670307096</c:v>
                      </c:pt>
                      <c:pt idx="364">
                        <c:v>22839.859453824687</c:v>
                      </c:pt>
                      <c:pt idx="365">
                        <c:v>22839.938938524407</c:v>
                      </c:pt>
                      <c:pt idx="366">
                        <c:v>22866.004254494484</c:v>
                      </c:pt>
                      <c:pt idx="367">
                        <c:v>22866.083739194204</c:v>
                      </c:pt>
                      <c:pt idx="368">
                        <c:v>22866.004254494484</c:v>
                      </c:pt>
                      <c:pt idx="369">
                        <c:v>22866.083739194204</c:v>
                      </c:pt>
                      <c:pt idx="370">
                        <c:v>22819.038522711795</c:v>
                      </c:pt>
                      <c:pt idx="371">
                        <c:v>22819.118007411515</c:v>
                      </c:pt>
                      <c:pt idx="372">
                        <c:v>22917.818350683287</c:v>
                      </c:pt>
                      <c:pt idx="373">
                        <c:v>22917.897835383006</c:v>
                      </c:pt>
                      <c:pt idx="374">
                        <c:v>22917.818350683287</c:v>
                      </c:pt>
                      <c:pt idx="375">
                        <c:v>22917.897835383006</c:v>
                      </c:pt>
                      <c:pt idx="376">
                        <c:v>22899.359135408762</c:v>
                      </c:pt>
                      <c:pt idx="377">
                        <c:v>22899.438620108482</c:v>
                      </c:pt>
                      <c:pt idx="378">
                        <c:v>22870.852618900597</c:v>
                      </c:pt>
                      <c:pt idx="379">
                        <c:v>22870.932103600313</c:v>
                      </c:pt>
                      <c:pt idx="380">
                        <c:v>22886.825185607373</c:v>
                      </c:pt>
                      <c:pt idx="381">
                        <c:v>22886.904670307096</c:v>
                      </c:pt>
                      <c:pt idx="382">
                        <c:v>22899.359135408762</c:v>
                      </c:pt>
                      <c:pt idx="383">
                        <c:v>22899.438620108482</c:v>
                      </c:pt>
                      <c:pt idx="384">
                        <c:v>22866.004254494484</c:v>
                      </c:pt>
                      <c:pt idx="385">
                        <c:v>22866.083739194204</c:v>
                      </c:pt>
                      <c:pt idx="386">
                        <c:v>22917.818350683287</c:v>
                      </c:pt>
                      <c:pt idx="387">
                        <c:v>22917.897835383006</c:v>
                      </c:pt>
                      <c:pt idx="388">
                        <c:v>22946.324867191455</c:v>
                      </c:pt>
                      <c:pt idx="389">
                        <c:v>22946.404351891175</c:v>
                      </c:pt>
                      <c:pt idx="390">
                        <c:v>22946.324867191455</c:v>
                      </c:pt>
                      <c:pt idx="391">
                        <c:v>22946.404351891175</c:v>
                      </c:pt>
                      <c:pt idx="392">
                        <c:v>22899.359135408762</c:v>
                      </c:pt>
                      <c:pt idx="393">
                        <c:v>22899.438620108482</c:v>
                      </c:pt>
                      <c:pt idx="394">
                        <c:v>22946.324867191455</c:v>
                      </c:pt>
                      <c:pt idx="395">
                        <c:v>22946.404351891175</c:v>
                      </c:pt>
                      <c:pt idx="396">
                        <c:v>23035.292159212178</c:v>
                      </c:pt>
                      <c:pt idx="397">
                        <c:v>23035.371643911887</c:v>
                      </c:pt>
                      <c:pt idx="398">
                        <c:v>23035.292159212178</c:v>
                      </c:pt>
                      <c:pt idx="399">
                        <c:v>23035.371643911887</c:v>
                      </c:pt>
                      <c:pt idx="400">
                        <c:v>23082.257890994864</c:v>
                      </c:pt>
                      <c:pt idx="401">
                        <c:v>23082.337375694584</c:v>
                      </c:pt>
                      <c:pt idx="402">
                        <c:v>23082.257890994864</c:v>
                      </c:pt>
                      <c:pt idx="403">
                        <c:v>23082.337375694584</c:v>
                      </c:pt>
                      <c:pt idx="404">
                        <c:v>23035.292159212178</c:v>
                      </c:pt>
                      <c:pt idx="405">
                        <c:v>23035.371643911887</c:v>
                      </c:pt>
                      <c:pt idx="406">
                        <c:v>23063.798675720351</c:v>
                      </c:pt>
                      <c:pt idx="407">
                        <c:v>23063.878160420063</c:v>
                      </c:pt>
                      <c:pt idx="408">
                        <c:v>23063.798675720351</c:v>
                      </c:pt>
                      <c:pt idx="409">
                        <c:v>23063.878160420063</c:v>
                      </c:pt>
                      <c:pt idx="410">
                        <c:v>23082.257890994864</c:v>
                      </c:pt>
                      <c:pt idx="411">
                        <c:v>23082.337375694584</c:v>
                      </c:pt>
                      <c:pt idx="412">
                        <c:v>23110.764407503037</c:v>
                      </c:pt>
                      <c:pt idx="413">
                        <c:v>23110.843892202756</c:v>
                      </c:pt>
                      <c:pt idx="414">
                        <c:v>23137.050169956034</c:v>
                      </c:pt>
                      <c:pt idx="415">
                        <c:v>23137.129654655761</c:v>
                      </c:pt>
                      <c:pt idx="416">
                        <c:v>23110.764407503037</c:v>
                      </c:pt>
                      <c:pt idx="417">
                        <c:v>23110.843892202756</c:v>
                      </c:pt>
                      <c:pt idx="418">
                        <c:v>23137.050169956034</c:v>
                      </c:pt>
                      <c:pt idx="419">
                        <c:v>23137.129654655761</c:v>
                      </c:pt>
                      <c:pt idx="420">
                        <c:v>23063.798675720351</c:v>
                      </c:pt>
                      <c:pt idx="421">
                        <c:v>23063.878160420063</c:v>
                      </c:pt>
                      <c:pt idx="422">
                        <c:v>23110.764407503037</c:v>
                      </c:pt>
                      <c:pt idx="423">
                        <c:v>23110.843892202756</c:v>
                      </c:pt>
                      <c:pt idx="424">
                        <c:v>23137.050169956034</c:v>
                      </c:pt>
                      <c:pt idx="425">
                        <c:v>23137.129654655761</c:v>
                      </c:pt>
                      <c:pt idx="426">
                        <c:v>23184.01590173872</c:v>
                      </c:pt>
                      <c:pt idx="427">
                        <c:v>23184.095386438446</c:v>
                      </c:pt>
                      <c:pt idx="428">
                        <c:v>23184.01590173872</c:v>
                      </c:pt>
                      <c:pt idx="429">
                        <c:v>23184.095386438446</c:v>
                      </c:pt>
                      <c:pt idx="430">
                        <c:v>23184.01590173872</c:v>
                      </c:pt>
                      <c:pt idx="431">
                        <c:v>23184.095386438446</c:v>
                      </c:pt>
                      <c:pt idx="432">
                        <c:v>23301.489710267619</c:v>
                      </c:pt>
                      <c:pt idx="433">
                        <c:v>23301.569194967331</c:v>
                      </c:pt>
                      <c:pt idx="434">
                        <c:v>23306.314873541796</c:v>
                      </c:pt>
                      <c:pt idx="435">
                        <c:v>23306.394358241509</c:v>
                      </c:pt>
                      <c:pt idx="436">
                        <c:v>23301.489710267619</c:v>
                      </c:pt>
                      <c:pt idx="437">
                        <c:v>23301.569194967331</c:v>
                      </c:pt>
                      <c:pt idx="438">
                        <c:v>23306.314873541796</c:v>
                      </c:pt>
                      <c:pt idx="439">
                        <c:v>23306.394358241509</c:v>
                      </c:pt>
                      <c:pt idx="440">
                        <c:v>23348.455442050305</c:v>
                      </c:pt>
                      <c:pt idx="441">
                        <c:v>23348.534926750024</c:v>
                      </c:pt>
                      <c:pt idx="442">
                        <c:v>23353.280605324489</c:v>
                      </c:pt>
                      <c:pt idx="443">
                        <c:v>23353.360090024202</c:v>
                      </c:pt>
                      <c:pt idx="444">
                        <c:v>23348.455442050305</c:v>
                      </c:pt>
                      <c:pt idx="445">
                        <c:v>23348.534926750024</c:v>
                      </c:pt>
                      <c:pt idx="446">
                        <c:v>23353.280605324489</c:v>
                      </c:pt>
                      <c:pt idx="447">
                        <c:v>23353.360090024202</c:v>
                      </c:pt>
                      <c:pt idx="448">
                        <c:v>23301.489710267619</c:v>
                      </c:pt>
                      <c:pt idx="449">
                        <c:v>23301.569194967331</c:v>
                      </c:pt>
                      <c:pt idx="450">
                        <c:v>23306.314873541796</c:v>
                      </c:pt>
                      <c:pt idx="451">
                        <c:v>23306.394358241509</c:v>
                      </c:pt>
                      <c:pt idx="452">
                        <c:v>23348.455442050305</c:v>
                      </c:pt>
                      <c:pt idx="453">
                        <c:v>23348.534926750024</c:v>
                      </c:pt>
                      <c:pt idx="454">
                        <c:v>23353.280605324489</c:v>
                      </c:pt>
                      <c:pt idx="455">
                        <c:v>23353.360090024202</c:v>
                      </c:pt>
                      <c:pt idx="456">
                        <c:v>23488.437771181671</c:v>
                      </c:pt>
                      <c:pt idx="457">
                        <c:v>23488.517255881394</c:v>
                      </c:pt>
                      <c:pt idx="458">
                        <c:v>23488.437771181671</c:v>
                      </c:pt>
                      <c:pt idx="459">
                        <c:v>23488.517255881394</c:v>
                      </c:pt>
                      <c:pt idx="460">
                        <c:v>23535.403502964364</c:v>
                      </c:pt>
                      <c:pt idx="461">
                        <c:v>23535.482987664083</c:v>
                      </c:pt>
                      <c:pt idx="462">
                        <c:v>23535.403502964364</c:v>
                      </c:pt>
                      <c:pt idx="463">
                        <c:v>23535.482987664083</c:v>
                      </c:pt>
                      <c:pt idx="464">
                        <c:v>23488.437771181671</c:v>
                      </c:pt>
                      <c:pt idx="465">
                        <c:v>23488.517255881394</c:v>
                      </c:pt>
                      <c:pt idx="466">
                        <c:v>23551.075026550348</c:v>
                      </c:pt>
                      <c:pt idx="467">
                        <c:v>23551.154511250057</c:v>
                      </c:pt>
                      <c:pt idx="468">
                        <c:v>23551.075026550348</c:v>
                      </c:pt>
                      <c:pt idx="469">
                        <c:v>23551.154511250057</c:v>
                      </c:pt>
                      <c:pt idx="470">
                        <c:v>23535.403502964364</c:v>
                      </c:pt>
                      <c:pt idx="471">
                        <c:v>23535.482987664083</c:v>
                      </c:pt>
                      <c:pt idx="472">
                        <c:v>23598.040758333042</c:v>
                      </c:pt>
                      <c:pt idx="473">
                        <c:v>23598.120243032754</c:v>
                      </c:pt>
                      <c:pt idx="474">
                        <c:v>23598.040758333042</c:v>
                      </c:pt>
                      <c:pt idx="475">
                        <c:v>23598.120243032754</c:v>
                      </c:pt>
                      <c:pt idx="476">
                        <c:v>23551.075026550348</c:v>
                      </c:pt>
                      <c:pt idx="477">
                        <c:v>23551.154511250057</c:v>
                      </c:pt>
                      <c:pt idx="478">
                        <c:v>23598.040758333042</c:v>
                      </c:pt>
                      <c:pt idx="479">
                        <c:v>23598.120243032754</c:v>
                      </c:pt>
                      <c:pt idx="480">
                        <c:v>23652.877311493248</c:v>
                      </c:pt>
                      <c:pt idx="481">
                        <c:v>23652.956796192968</c:v>
                      </c:pt>
                      <c:pt idx="482">
                        <c:v>23652.877311493248</c:v>
                      </c:pt>
                      <c:pt idx="483">
                        <c:v>23652.956796192968</c:v>
                      </c:pt>
                      <c:pt idx="484">
                        <c:v>23699.843043275949</c:v>
                      </c:pt>
                      <c:pt idx="485">
                        <c:v>23699.922527975665</c:v>
                      </c:pt>
                      <c:pt idx="486">
                        <c:v>23699.843043275949</c:v>
                      </c:pt>
                      <c:pt idx="487">
                        <c:v>23699.922527975665</c:v>
                      </c:pt>
                      <c:pt idx="488">
                        <c:v>23652.877311493248</c:v>
                      </c:pt>
                      <c:pt idx="489">
                        <c:v>23652.956796192968</c:v>
                      </c:pt>
                      <c:pt idx="490">
                        <c:v>23699.843043275949</c:v>
                      </c:pt>
                      <c:pt idx="491">
                        <c:v>23699.922527975665</c:v>
                      </c:pt>
                      <c:pt idx="492">
                        <c:v>23954.89319089878</c:v>
                      </c:pt>
                      <c:pt idx="493">
                        <c:v>23954.972675598496</c:v>
                      </c:pt>
                      <c:pt idx="494">
                        <c:v>23954.89319089878</c:v>
                      </c:pt>
                      <c:pt idx="495">
                        <c:v>23954.972675598496</c:v>
                      </c:pt>
                      <c:pt idx="496">
                        <c:v>24001.858922681473</c:v>
                      </c:pt>
                      <c:pt idx="497">
                        <c:v>24001.938407381185</c:v>
                      </c:pt>
                      <c:pt idx="498">
                        <c:v>24001.858922681473</c:v>
                      </c:pt>
                      <c:pt idx="499">
                        <c:v>24001.938407381185</c:v>
                      </c:pt>
                      <c:pt idx="500">
                        <c:v>23954.89319089878</c:v>
                      </c:pt>
                      <c:pt idx="501">
                        <c:v>23954.972675598496</c:v>
                      </c:pt>
                      <c:pt idx="502">
                        <c:v>24001.858922681473</c:v>
                      </c:pt>
                      <c:pt idx="503">
                        <c:v>24001.938407381185</c:v>
                      </c:pt>
                      <c:pt idx="504">
                        <c:v>24119.332731210365</c:v>
                      </c:pt>
                      <c:pt idx="505">
                        <c:v>24119.412215910081</c:v>
                      </c:pt>
                      <c:pt idx="506">
                        <c:v>24119.332731210365</c:v>
                      </c:pt>
                      <c:pt idx="507">
                        <c:v>24119.412215910081</c:v>
                      </c:pt>
                      <c:pt idx="508">
                        <c:v>24166.298462993047</c:v>
                      </c:pt>
                      <c:pt idx="509">
                        <c:v>24166.377947692774</c:v>
                      </c:pt>
                      <c:pt idx="510">
                        <c:v>24166.298462993047</c:v>
                      </c:pt>
                      <c:pt idx="511">
                        <c:v>24166.377947692774</c:v>
                      </c:pt>
                      <c:pt idx="512">
                        <c:v>24199.653343907328</c:v>
                      </c:pt>
                      <c:pt idx="513">
                        <c:v>24199.732828607051</c:v>
                      </c:pt>
                      <c:pt idx="514">
                        <c:v>24119.332731210365</c:v>
                      </c:pt>
                      <c:pt idx="515">
                        <c:v>24119.412215910081</c:v>
                      </c:pt>
                      <c:pt idx="516">
                        <c:v>24199.653343907328</c:v>
                      </c:pt>
                      <c:pt idx="517">
                        <c:v>24199.732828607051</c:v>
                      </c:pt>
                      <c:pt idx="518">
                        <c:v>24166.298462993047</c:v>
                      </c:pt>
                      <c:pt idx="519">
                        <c:v>24166.377947692774</c:v>
                      </c:pt>
                      <c:pt idx="520">
                        <c:v>24199.653343907328</c:v>
                      </c:pt>
                      <c:pt idx="521">
                        <c:v>24199.732828607051</c:v>
                      </c:pt>
                      <c:pt idx="522">
                        <c:v>24246.619075690025</c:v>
                      </c:pt>
                      <c:pt idx="523">
                        <c:v>24246.698560389734</c:v>
                      </c:pt>
                      <c:pt idx="524">
                        <c:v>24246.619075690025</c:v>
                      </c:pt>
                      <c:pt idx="525">
                        <c:v>24246.698560389734</c:v>
                      </c:pt>
                      <c:pt idx="526">
                        <c:v>24246.619075690025</c:v>
                      </c:pt>
                      <c:pt idx="527">
                        <c:v>24246.698560389734</c:v>
                      </c:pt>
                      <c:pt idx="528">
                        <c:v>24364.09288421891</c:v>
                      </c:pt>
                      <c:pt idx="529">
                        <c:v>24364.172368918622</c:v>
                      </c:pt>
                      <c:pt idx="530">
                        <c:v>24364.09288421891</c:v>
                      </c:pt>
                      <c:pt idx="531">
                        <c:v>24364.172368918622</c:v>
                      </c:pt>
                      <c:pt idx="532">
                        <c:v>24411.058616001599</c:v>
                      </c:pt>
                      <c:pt idx="533">
                        <c:v>24411.138100701319</c:v>
                      </c:pt>
                      <c:pt idx="534">
                        <c:v>24411.058616001599</c:v>
                      </c:pt>
                      <c:pt idx="535">
                        <c:v>24411.138100701319</c:v>
                      </c:pt>
                      <c:pt idx="536">
                        <c:v>24364.09288421891</c:v>
                      </c:pt>
                      <c:pt idx="537">
                        <c:v>24364.172368918622</c:v>
                      </c:pt>
                      <c:pt idx="538">
                        <c:v>24411.058616001599</c:v>
                      </c:pt>
                      <c:pt idx="539">
                        <c:v>24411.138100701319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2DD-4D65-9630-6B8B380372E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0.99998366424545748</c:v>
                      </c:pt>
                      <c:pt idx="2">
                        <c:v>0.99916024619543586</c:v>
                      </c:pt>
                      <c:pt idx="3">
                        <c:v>0.9991446541238802</c:v>
                      </c:pt>
                      <c:pt idx="4">
                        <c:v>0.99240865277079149</c:v>
                      </c:pt>
                      <c:pt idx="5">
                        <c:v>0.99239232548981082</c:v>
                      </c:pt>
                      <c:pt idx="6">
                        <c:v>0.9920659041883042</c:v>
                      </c:pt>
                      <c:pt idx="7">
                        <c:v>0.99205032344368016</c:v>
                      </c:pt>
                      <c:pt idx="8">
                        <c:v>0.99160943525111456</c:v>
                      </c:pt>
                      <c:pt idx="9">
                        <c:v>0.99159310380237509</c:v>
                      </c:pt>
                      <c:pt idx="10">
                        <c:v>0.98468300862137204</c:v>
                      </c:pt>
                      <c:pt idx="11">
                        <c:v>0.98466684509933133</c:v>
                      </c:pt>
                      <c:pt idx="12">
                        <c:v>0.94471996204042974</c:v>
                      </c:pt>
                      <c:pt idx="13">
                        <c:v>0.94470364089395586</c:v>
                      </c:pt>
                      <c:pt idx="14">
                        <c:v>0.9405478536866696</c:v>
                      </c:pt>
                      <c:pt idx="15">
                        <c:v>0.94053154712740372</c:v>
                      </c:pt>
                      <c:pt idx="16">
                        <c:v>0.93714194998794165</c:v>
                      </c:pt>
                      <c:pt idx="17">
                        <c:v>0.93712562485596962</c:v>
                      </c:pt>
                      <c:pt idx="18">
                        <c:v>0.93337135586076125</c:v>
                      </c:pt>
                      <c:pt idx="19">
                        <c:v>0.93335508000802292</c:v>
                      </c:pt>
                      <c:pt idx="20">
                        <c:v>0.9329787151004747</c:v>
                      </c:pt>
                      <c:pt idx="21">
                        <c:v>0.93296240078404025</c:v>
                      </c:pt>
                      <c:pt idx="22">
                        <c:v>0.92581918834567389</c:v>
                      </c:pt>
                      <c:pt idx="23">
                        <c:v>0.92580289830877727</c:v>
                      </c:pt>
                      <c:pt idx="24">
                        <c:v>0.8737781853406611</c:v>
                      </c:pt>
                      <c:pt idx="25">
                        <c:v>0.87376186130161415</c:v>
                      </c:pt>
                      <c:pt idx="26">
                        <c:v>0.87293642163756979</c:v>
                      </c:pt>
                      <c:pt idx="27">
                        <c:v>0.87292009850334984</c:v>
                      </c:pt>
                      <c:pt idx="28">
                        <c:v>0.8681632568957709</c:v>
                      </c:pt>
                      <c:pt idx="29">
                        <c:v>0.86814693237333074</c:v>
                      </c:pt>
                      <c:pt idx="30">
                        <c:v>0.86732172337262259</c:v>
                      </c:pt>
                      <c:pt idx="31">
                        <c:v>0.86730539967829179</c:v>
                      </c:pt>
                      <c:pt idx="32">
                        <c:v>0.86619916601867408</c:v>
                      </c:pt>
                      <c:pt idx="33">
                        <c:v>0.86618284061655715</c:v>
                      </c:pt>
                      <c:pt idx="34">
                        <c:v>0.86580938040045663</c:v>
                      </c:pt>
                      <c:pt idx="35">
                        <c:v>0.86579306637697628</c:v>
                      </c:pt>
                      <c:pt idx="36">
                        <c:v>0.86535805969563451</c:v>
                      </c:pt>
                      <c:pt idx="37">
                        <c:v>0.86534173505093448</c:v>
                      </c:pt>
                      <c:pt idx="38">
                        <c:v>0.86019715687201814</c:v>
                      </c:pt>
                      <c:pt idx="39">
                        <c:v>0.86018084155913244</c:v>
                      </c:pt>
                      <c:pt idx="40">
                        <c:v>0.8582370791313052</c:v>
                      </c:pt>
                      <c:pt idx="41">
                        <c:v>0.85822076228790578</c:v>
                      </c:pt>
                      <c:pt idx="42">
                        <c:v>0.85726946953134675</c:v>
                      </c:pt>
                      <c:pt idx="43">
                        <c:v>0.85725314674428299</c:v>
                      </c:pt>
                      <c:pt idx="44">
                        <c:v>0.85307437589458635</c:v>
                      </c:pt>
                      <c:pt idx="45">
                        <c:v>0.85305805753604236</c:v>
                      </c:pt>
                      <c:pt idx="46">
                        <c:v>0.84566182076590923</c:v>
                      </c:pt>
                      <c:pt idx="47">
                        <c:v>0.84564551173435443</c:v>
                      </c:pt>
                      <c:pt idx="48">
                        <c:v>0.83320312403004071</c:v>
                      </c:pt>
                      <c:pt idx="49">
                        <c:v>0.83318680077834628</c:v>
                      </c:pt>
                      <c:pt idx="50">
                        <c:v>0.82900944249195407</c:v>
                      </c:pt>
                      <c:pt idx="51">
                        <c:v>0.82899312277137949</c:v>
                      </c:pt>
                      <c:pt idx="52">
                        <c:v>0.82230849758614699</c:v>
                      </c:pt>
                      <c:pt idx="53">
                        <c:v>0.82229217565097967</c:v>
                      </c:pt>
                      <c:pt idx="54">
                        <c:v>0.82160205772163708</c:v>
                      </c:pt>
                      <c:pt idx="55">
                        <c:v>0.82158574541695695</c:v>
                      </c:pt>
                      <c:pt idx="56">
                        <c:v>0.82143361203660914</c:v>
                      </c:pt>
                      <c:pt idx="57">
                        <c:v>0.82141729078698544</c:v>
                      </c:pt>
                      <c:pt idx="58">
                        <c:v>0.81403098438770638</c:v>
                      </c:pt>
                      <c:pt idx="59">
                        <c:v>0.81401466972284808</c:v>
                      </c:pt>
                      <c:pt idx="60">
                        <c:v>0.81288391052723818</c:v>
                      </c:pt>
                      <c:pt idx="61">
                        <c:v>0.81286758695220762</c:v>
                      </c:pt>
                      <c:pt idx="62">
                        <c:v>0.80869130645110487</c:v>
                      </c:pt>
                      <c:pt idx="63">
                        <c:v>0.80867498582068509</c:v>
                      </c:pt>
                      <c:pt idx="64">
                        <c:v>0.8019895991214705</c:v>
                      </c:pt>
                      <c:pt idx="65">
                        <c:v>0.80197327667454943</c:v>
                      </c:pt>
                      <c:pt idx="66">
                        <c:v>0.80128760786410724</c:v>
                      </c:pt>
                      <c:pt idx="67">
                        <c:v>0.80127129342196945</c:v>
                      </c:pt>
                      <c:pt idx="68">
                        <c:v>0.80111492303511656</c:v>
                      </c:pt>
                      <c:pt idx="69">
                        <c:v>0.80109860116276599</c:v>
                      </c:pt>
                      <c:pt idx="70">
                        <c:v>0.79371525244157581</c:v>
                      </c:pt>
                      <c:pt idx="71">
                        <c:v>0.79369893609214404</c:v>
                      </c:pt>
                      <c:pt idx="72">
                        <c:v>0.77792334425182808</c:v>
                      </c:pt>
                      <c:pt idx="73">
                        <c:v>0.77790702142711032</c:v>
                      </c:pt>
                      <c:pt idx="74">
                        <c:v>0.77747602612566569</c:v>
                      </c:pt>
                      <c:pt idx="75">
                        <c:v>0.77745970301629541</c:v>
                      </c:pt>
                      <c:pt idx="76">
                        <c:v>0.77704881497593048</c:v>
                      </c:pt>
                      <c:pt idx="77">
                        <c:v>0.77703249262659346</c:v>
                      </c:pt>
                      <c:pt idx="78">
                        <c:v>0.77660161165056785</c:v>
                      </c:pt>
                      <c:pt idx="79">
                        <c:v>0.77658528900411394</c:v>
                      </c:pt>
                      <c:pt idx="80">
                        <c:v>0.77034550368320176</c:v>
                      </c:pt>
                      <c:pt idx="81">
                        <c:v>0.7703291800828046</c:v>
                      </c:pt>
                      <c:pt idx="82">
                        <c:v>0.76965157646855376</c:v>
                      </c:pt>
                      <c:pt idx="83">
                        <c:v>0.76963525869170424</c:v>
                      </c:pt>
                      <c:pt idx="84">
                        <c:v>0.76947131615251441</c:v>
                      </c:pt>
                      <c:pt idx="85">
                        <c:v>0.76945499297133446</c:v>
                      </c:pt>
                      <c:pt idx="86">
                        <c:v>0.76920531144100457</c:v>
                      </c:pt>
                      <c:pt idx="87">
                        <c:v>0.76918899326626</c:v>
                      </c:pt>
                      <c:pt idx="88">
                        <c:v>0.76658145259488408</c:v>
                      </c:pt>
                      <c:pt idx="89">
                        <c:v>0.76656513037053331</c:v>
                      </c:pt>
                      <c:pt idx="90">
                        <c:v>0.76235470152987639</c:v>
                      </c:pt>
                      <c:pt idx="91">
                        <c:v>0.7623383816507876</c:v>
                      </c:pt>
                      <c:pt idx="92">
                        <c:v>0.76207715880666904</c:v>
                      </c:pt>
                      <c:pt idx="93">
                        <c:v>0.76206083971092686</c:v>
                      </c:pt>
                      <c:pt idx="94">
                        <c:v>0.75467708678505674</c:v>
                      </c:pt>
                      <c:pt idx="95">
                        <c:v>0.75466077186066272</c:v>
                      </c:pt>
                      <c:pt idx="96">
                        <c:v>0.74194167275324097</c:v>
                      </c:pt>
                      <c:pt idx="97">
                        <c:v>0.74192534880242056</c:v>
                      </c:pt>
                      <c:pt idx="98">
                        <c:v>0.74106763575381784</c:v>
                      </c:pt>
                      <c:pt idx="99">
                        <c:v>0.74105131213255193</c:v>
                      </c:pt>
                      <c:pt idx="100">
                        <c:v>0.73367583944177228</c:v>
                      </c:pt>
                      <c:pt idx="101">
                        <c:v>0.73365951905988003</c:v>
                      </c:pt>
                      <c:pt idx="102">
                        <c:v>0.73104784349121321</c:v>
                      </c:pt>
                      <c:pt idx="103">
                        <c:v>0.73103152022775875</c:v>
                      </c:pt>
                      <c:pt idx="104">
                        <c:v>0.72682338464443963</c:v>
                      </c:pt>
                      <c:pt idx="105">
                        <c:v>0.72680706307773013</c:v>
                      </c:pt>
                      <c:pt idx="106">
                        <c:v>0.72650717433808276</c:v>
                      </c:pt>
                      <c:pt idx="107">
                        <c:v>0.72649085141740188</c:v>
                      </c:pt>
                      <c:pt idx="108">
                        <c:v>0.72247532080689392</c:v>
                      </c:pt>
                      <c:pt idx="109">
                        <c:v>0.72245899621412979</c:v>
                      </c:pt>
                      <c:pt idx="110">
                        <c:v>0.72228205362146936</c:v>
                      </c:pt>
                      <c:pt idx="111">
                        <c:v>0.72226573241282943</c:v>
                      </c:pt>
                      <c:pt idx="112">
                        <c:v>0.72160161642459042</c:v>
                      </c:pt>
                      <c:pt idx="113">
                        <c:v>0.72158529208530997</c:v>
                      </c:pt>
                      <c:pt idx="114">
                        <c:v>0.71915161370130698</c:v>
                      </c:pt>
                      <c:pt idx="115">
                        <c:v>0.71913529579940472</c:v>
                      </c:pt>
                      <c:pt idx="116">
                        <c:v>0.7189293732278712</c:v>
                      </c:pt>
                      <c:pt idx="117">
                        <c:v>0.71891304976420212</c:v>
                      </c:pt>
                      <c:pt idx="118">
                        <c:v>0.71489627991463878</c:v>
                      </c:pt>
                      <c:pt idx="119">
                        <c:v>0.7148799550279028</c:v>
                      </c:pt>
                      <c:pt idx="120">
                        <c:v>0.71470545199913249</c:v>
                      </c:pt>
                      <c:pt idx="121">
                        <c:v>0.71468913005545287</c:v>
                      </c:pt>
                      <c:pt idx="122">
                        <c:v>0.71460940233955539</c:v>
                      </c:pt>
                      <c:pt idx="123">
                        <c:v>0.71459308480014028</c:v>
                      </c:pt>
                      <c:pt idx="124">
                        <c:v>0.71421315722368317</c:v>
                      </c:pt>
                      <c:pt idx="125">
                        <c:v>0.71419683544513546</c:v>
                      </c:pt>
                      <c:pt idx="126">
                        <c:v>0.71402278049736811</c:v>
                      </c:pt>
                      <c:pt idx="127">
                        <c:v>0.7140064558280329</c:v>
                      </c:pt>
                      <c:pt idx="128">
                        <c:v>0.70703517259623205</c:v>
                      </c:pt>
                      <c:pt idx="129">
                        <c:v>0.70701885396502251</c:v>
                      </c:pt>
                      <c:pt idx="130">
                        <c:v>0.7069814461268682</c:v>
                      </c:pt>
                      <c:pt idx="131">
                        <c:v>0.70696512273855949</c:v>
                      </c:pt>
                      <c:pt idx="132">
                        <c:v>0.70663620253716208</c:v>
                      </c:pt>
                      <c:pt idx="133">
                        <c:v>0.70661988011480725</c:v>
                      </c:pt>
                      <c:pt idx="134">
                        <c:v>0.70275742665386687</c:v>
                      </c:pt>
                      <c:pt idx="135">
                        <c:v>0.70274110468027962</c:v>
                      </c:pt>
                      <c:pt idx="136">
                        <c:v>0.69608720006921121</c:v>
                      </c:pt>
                      <c:pt idx="137">
                        <c:v>0.696070877229098</c:v>
                      </c:pt>
                      <c:pt idx="138">
                        <c:v>0.69518032781015604</c:v>
                      </c:pt>
                      <c:pt idx="139">
                        <c:v>0.69516400525518673</c:v>
                      </c:pt>
                      <c:pt idx="140">
                        <c:v>0.69508753014621583</c:v>
                      </c:pt>
                      <c:pt idx="141">
                        <c:v>0.69507121125973481</c:v>
                      </c:pt>
                      <c:pt idx="142">
                        <c:v>0.68751245452409704</c:v>
                      </c:pt>
                      <c:pt idx="143">
                        <c:v>0.6874961347411257</c:v>
                      </c:pt>
                      <c:pt idx="144">
                        <c:v>0.67051093130300543</c:v>
                      </c:pt>
                      <c:pt idx="145">
                        <c:v>0.6704946067917813</c:v>
                      </c:pt>
                      <c:pt idx="146">
                        <c:v>0.66963730630128915</c:v>
                      </c:pt>
                      <c:pt idx="147">
                        <c:v>0.66962098193172337</c:v>
                      </c:pt>
                      <c:pt idx="148">
                        <c:v>0.66225094826014652</c:v>
                      </c:pt>
                      <c:pt idx="149">
                        <c:v>0.66223462541726696</c:v>
                      </c:pt>
                      <c:pt idx="150">
                        <c:v>0.65961807429599251</c:v>
                      </c:pt>
                      <c:pt idx="151">
                        <c:v>0.6596017501737208</c:v>
                      </c:pt>
                      <c:pt idx="152">
                        <c:v>0.6553963310765899</c:v>
                      </c:pt>
                      <c:pt idx="153">
                        <c:v>0.65538000772853311</c:v>
                      </c:pt>
                      <c:pt idx="154">
                        <c:v>0.64773208990566222</c:v>
                      </c:pt>
                      <c:pt idx="155">
                        <c:v>0.64771576840877731</c:v>
                      </c:pt>
                      <c:pt idx="156">
                        <c:v>0.64232301835219152</c:v>
                      </c:pt>
                      <c:pt idx="157">
                        <c:v>0.64230669571636445</c:v>
                      </c:pt>
                      <c:pt idx="158">
                        <c:v>0.63806569588573625</c:v>
                      </c:pt>
                      <c:pt idx="159">
                        <c:v>0.63804937426544928</c:v>
                      </c:pt>
                      <c:pt idx="160">
                        <c:v>0.63474551476288787</c:v>
                      </c:pt>
                      <c:pt idx="161">
                        <c:v>0.634729191794703</c:v>
                      </c:pt>
                      <c:pt idx="162">
                        <c:v>0.63048887354535654</c:v>
                      </c:pt>
                      <c:pt idx="163">
                        <c:v>0.63047255146066283</c:v>
                      </c:pt>
                      <c:pt idx="164">
                        <c:v>0.63012284896843695</c:v>
                      </c:pt>
                      <c:pt idx="165">
                        <c:v>0.63010652965801695</c:v>
                      </c:pt>
                      <c:pt idx="166">
                        <c:v>0.62254744281028673</c:v>
                      </c:pt>
                      <c:pt idx="167">
                        <c:v>0.62253112278613598</c:v>
                      </c:pt>
                      <c:pt idx="168">
                        <c:v>0.60736217147836158</c:v>
                      </c:pt>
                      <c:pt idx="169">
                        <c:v>0.60734584896380672</c:v>
                      </c:pt>
                      <c:pt idx="170">
                        <c:v>0.6064228137550759</c:v>
                      </c:pt>
                      <c:pt idx="171">
                        <c:v>0.60640649140706038</c:v>
                      </c:pt>
                      <c:pt idx="172">
                        <c:v>0.59978477939685104</c:v>
                      </c:pt>
                      <c:pt idx="173">
                        <c:v>0.59976845660380007</c:v>
                      </c:pt>
                      <c:pt idx="174">
                        <c:v>0.59884553167354582</c:v>
                      </c:pt>
                      <c:pt idx="175">
                        <c:v>0.59882920902078618</c:v>
                      </c:pt>
                      <c:pt idx="176">
                        <c:v>0.59848268054079556</c:v>
                      </c:pt>
                      <c:pt idx="177">
                        <c:v>0.59846635988115571</c:v>
                      </c:pt>
                      <c:pt idx="178">
                        <c:v>0.59625482235010241</c:v>
                      </c:pt>
                      <c:pt idx="179">
                        <c:v>0.59623849880289403</c:v>
                      </c:pt>
                      <c:pt idx="180">
                        <c:v>0.595348357140014</c:v>
                      </c:pt>
                      <c:pt idx="181">
                        <c:v>0.59533203366259579</c:v>
                      </c:pt>
                      <c:pt idx="182">
                        <c:v>0.5946709743526517</c:v>
                      </c:pt>
                      <c:pt idx="183">
                        <c:v>0.59465465123123429</c:v>
                      </c:pt>
                      <c:pt idx="184">
                        <c:v>0.5909064270907195</c:v>
                      </c:pt>
                      <c:pt idx="185">
                        <c:v>0.59089010590295821</c:v>
                      </c:pt>
                      <c:pt idx="186">
                        <c:v>0.59064010867479566</c:v>
                      </c:pt>
                      <c:pt idx="187">
                        <c:v>0.59062378514781966</c:v>
                      </c:pt>
                      <c:pt idx="188">
                        <c:v>0.59041486129397558</c:v>
                      </c:pt>
                      <c:pt idx="189">
                        <c:v>0.59039853873444215</c:v>
                      </c:pt>
                      <c:pt idx="190">
                        <c:v>0.58973365631336316</c:v>
                      </c:pt>
                      <c:pt idx="191">
                        <c:v>0.58971733284419114</c:v>
                      </c:pt>
                      <c:pt idx="192">
                        <c:v>0.58867669705127434</c:v>
                      </c:pt>
                      <c:pt idx="193">
                        <c:v>0.58866037350249467</c:v>
                      </c:pt>
                      <c:pt idx="194">
                        <c:v>0.58777029505571887</c:v>
                      </c:pt>
                      <c:pt idx="195">
                        <c:v>0.58775397155305487</c:v>
                      </c:pt>
                      <c:pt idx="196">
                        <c:v>0.58768617576270199</c:v>
                      </c:pt>
                      <c:pt idx="197">
                        <c:v>0.58766985314462838</c:v>
                      </c:pt>
                      <c:pt idx="198">
                        <c:v>0.58377665212120056</c:v>
                      </c:pt>
                      <c:pt idx="199">
                        <c:v>0.58376032920863719</c:v>
                      </c:pt>
                      <c:pt idx="200">
                        <c:v>0.5828374548905273</c:v>
                      </c:pt>
                      <c:pt idx="201">
                        <c:v>0.5828211320892509</c:v>
                      </c:pt>
                      <c:pt idx="202">
                        <c:v>0.58247566053005939</c:v>
                      </c:pt>
                      <c:pt idx="203">
                        <c:v>0.58245933939718986</c:v>
                      </c:pt>
                      <c:pt idx="204">
                        <c:v>0.58207168281196997</c:v>
                      </c:pt>
                      <c:pt idx="205">
                        <c:v>0.58205536009811432</c:v>
                      </c:pt>
                      <c:pt idx="206">
                        <c:v>0.58010874402487089</c:v>
                      </c:pt>
                      <c:pt idx="207">
                        <c:v>0.58009242117908266</c:v>
                      </c:pt>
                      <c:pt idx="208">
                        <c:v>0.57974636131262047</c:v>
                      </c:pt>
                      <c:pt idx="209">
                        <c:v>0.57973003796955913</c:v>
                      </c:pt>
                      <c:pt idx="210">
                        <c:v>0.57549099767712009</c:v>
                      </c:pt>
                      <c:pt idx="211">
                        <c:v>0.57547467466691049</c:v>
                      </c:pt>
                      <c:pt idx="212">
                        <c:v>0.57489911151187822</c:v>
                      </c:pt>
                      <c:pt idx="213">
                        <c:v>0.57488278992323083</c:v>
                      </c:pt>
                      <c:pt idx="214">
                        <c:v>0.5675534447409345</c:v>
                      </c:pt>
                      <c:pt idx="215">
                        <c:v>0.56753712272658186</c:v>
                      </c:pt>
                      <c:pt idx="216">
                        <c:v>0.55971032777098539</c:v>
                      </c:pt>
                      <c:pt idx="217">
                        <c:v>0.55969400480792997</c:v>
                      </c:pt>
                      <c:pt idx="218">
                        <c:v>0.55877115587597559</c:v>
                      </c:pt>
                      <c:pt idx="219">
                        <c:v>0.55875483298820572</c:v>
                      </c:pt>
                      <c:pt idx="220">
                        <c:v>0.5556801434531139</c:v>
                      </c:pt>
                      <c:pt idx="221">
                        <c:v>0.55566382025920391</c:v>
                      </c:pt>
                      <c:pt idx="222">
                        <c:v>0.55213267832072399</c:v>
                      </c:pt>
                      <c:pt idx="223">
                        <c:v>0.55211635527191671</c:v>
                      </c:pt>
                      <c:pt idx="224">
                        <c:v>0.55142466297266102</c:v>
                      </c:pt>
                      <c:pt idx="225">
                        <c:v>0.55140833995519134</c:v>
                      </c:pt>
                      <c:pt idx="226">
                        <c:v>0.55119355686281912</c:v>
                      </c:pt>
                      <c:pt idx="227">
                        <c:v>0.55117723386564477</c:v>
                      </c:pt>
                      <c:pt idx="228">
                        <c:v>0.55083354358885972</c:v>
                      </c:pt>
                      <c:pt idx="229">
                        <c:v>0.55081722160065316</c:v>
                      </c:pt>
                      <c:pt idx="230">
                        <c:v>0.54810232142905291</c:v>
                      </c:pt>
                      <c:pt idx="231">
                        <c:v>0.54808599829666704</c:v>
                      </c:pt>
                      <c:pt idx="232">
                        <c:v>0.54384698928420772</c:v>
                      </c:pt>
                      <c:pt idx="233">
                        <c:v>0.54383066622279364</c:v>
                      </c:pt>
                      <c:pt idx="234">
                        <c:v>0.54348760258073214</c:v>
                      </c:pt>
                      <c:pt idx="235">
                        <c:v>0.54347128025491231</c:v>
                      </c:pt>
                      <c:pt idx="236">
                        <c:v>0.5432564643420541</c:v>
                      </c:pt>
                      <c:pt idx="237">
                        <c:v>0.54324014204369919</c:v>
                      </c:pt>
                      <c:pt idx="238">
                        <c:v>0.53591033456725112</c:v>
                      </c:pt>
                      <c:pt idx="239">
                        <c:v>0.53589401199933628</c:v>
                      </c:pt>
                      <c:pt idx="240">
                        <c:v>0.53536117195543609</c:v>
                      </c:pt>
                      <c:pt idx="241">
                        <c:v>0.53534484891869161</c:v>
                      </c:pt>
                      <c:pt idx="242">
                        <c:v>0.53110556426025457</c:v>
                      </c:pt>
                      <c:pt idx="243">
                        <c:v>0.53108924126465318</c:v>
                      </c:pt>
                      <c:pt idx="244">
                        <c:v>0.5244670337762305</c:v>
                      </c:pt>
                      <c:pt idx="245">
                        <c:v>0.52445071079641759</c:v>
                      </c:pt>
                      <c:pt idx="246">
                        <c:v>0.52352792381838809</c:v>
                      </c:pt>
                      <c:pt idx="247">
                        <c:v>0.52351160083625792</c:v>
                      </c:pt>
                      <c:pt idx="248">
                        <c:v>0.52316884152236132</c:v>
                      </c:pt>
                      <c:pt idx="249">
                        <c:v>0.5231525189594437</c:v>
                      </c:pt>
                      <c:pt idx="250">
                        <c:v>0.51559142527586599</c:v>
                      </c:pt>
                      <c:pt idx="251">
                        <c:v>0.51557510253194994</c:v>
                      </c:pt>
                      <c:pt idx="252">
                        <c:v>0.50040085328466277</c:v>
                      </c:pt>
                      <c:pt idx="253">
                        <c:v>0.50038453046749609</c:v>
                      </c:pt>
                      <c:pt idx="254">
                        <c:v>0.49995355044445228</c:v>
                      </c:pt>
                      <c:pt idx="255">
                        <c:v>0.49993722765801579</c:v>
                      </c:pt>
                      <c:pt idx="256">
                        <c:v>0.49946169014541991</c:v>
                      </c:pt>
                      <c:pt idx="257">
                        <c:v>0.49944536729240252</c:v>
                      </c:pt>
                      <c:pt idx="258">
                        <c:v>0.49901438746531768</c:v>
                      </c:pt>
                      <c:pt idx="259">
                        <c:v>0.49899806463811541</c:v>
                      </c:pt>
                      <c:pt idx="260">
                        <c:v>0.49282336459096343</c:v>
                      </c:pt>
                      <c:pt idx="261">
                        <c:v>0.49280704193279201</c:v>
                      </c:pt>
                      <c:pt idx="262">
                        <c:v>0.49237608135836608</c:v>
                      </c:pt>
                      <c:pt idx="263">
                        <c:v>0.49235975874617227</c:v>
                      </c:pt>
                      <c:pt idx="264">
                        <c:v>0.49188418001537115</c:v>
                      </c:pt>
                      <c:pt idx="265">
                        <c:v>0.49186785729850696</c:v>
                      </c:pt>
                      <c:pt idx="266">
                        <c:v>0.4915252368363946</c:v>
                      </c:pt>
                      <c:pt idx="267">
                        <c:v>0.49150891393639529</c:v>
                      </c:pt>
                      <c:pt idx="268">
                        <c:v>0.49143689469719132</c:v>
                      </c:pt>
                      <c:pt idx="269">
                        <c:v>0.49142057202138989</c:v>
                      </c:pt>
                      <c:pt idx="270">
                        <c:v>0.49107792196126759</c:v>
                      </c:pt>
                      <c:pt idx="271">
                        <c:v>0.49106159904554164</c:v>
                      </c:pt>
                      <c:pt idx="272">
                        <c:v>0.48394763674139196</c:v>
                      </c:pt>
                      <c:pt idx="273">
                        <c:v>0.48393131378439602</c:v>
                      </c:pt>
                      <c:pt idx="274">
                        <c:v>0.48350032022796846</c:v>
                      </c:pt>
                      <c:pt idx="275">
                        <c:v>0.48348399727043762</c:v>
                      </c:pt>
                      <c:pt idx="276">
                        <c:v>0.46442046023367439</c:v>
                      </c:pt>
                      <c:pt idx="277">
                        <c:v>0.46440413796380803</c:v>
                      </c:pt>
                      <c:pt idx="278">
                        <c:v>0.46348115785412708</c:v>
                      </c:pt>
                      <c:pt idx="279">
                        <c:v>0.46346483548064377</c:v>
                      </c:pt>
                      <c:pt idx="280">
                        <c:v>0.46130180536766963</c:v>
                      </c:pt>
                      <c:pt idx="281">
                        <c:v>0.46128548367688355</c:v>
                      </c:pt>
                      <c:pt idx="282">
                        <c:v>0.45704496640953346</c:v>
                      </c:pt>
                      <c:pt idx="283">
                        <c:v>0.45702864414491068</c:v>
                      </c:pt>
                      <c:pt idx="284">
                        <c:v>0.45554418091459825</c:v>
                      </c:pt>
                      <c:pt idx="285">
                        <c:v>0.45552785792353756</c:v>
                      </c:pt>
                      <c:pt idx="286">
                        <c:v>0.45372509680460299</c:v>
                      </c:pt>
                      <c:pt idx="287">
                        <c:v>0.45370877553902605</c:v>
                      </c:pt>
                      <c:pt idx="288">
                        <c:v>0.45352594287888687</c:v>
                      </c:pt>
                      <c:pt idx="289">
                        <c:v>0.45350962050325144</c:v>
                      </c:pt>
                      <c:pt idx="290">
                        <c:v>0.45230251128737886</c:v>
                      </c:pt>
                      <c:pt idx="291">
                        <c:v>0.45228618924759251</c:v>
                      </c:pt>
                      <c:pt idx="292">
                        <c:v>0.45136314217498757</c:v>
                      </c:pt>
                      <c:pt idx="293">
                        <c:v>0.45134682000990445</c:v>
                      </c:pt>
                      <c:pt idx="294">
                        <c:v>0.44946790858088237</c:v>
                      </c:pt>
                      <c:pt idx="295">
                        <c:v>0.44945158663363244</c:v>
                      </c:pt>
                      <c:pt idx="296">
                        <c:v>0.44923711460492788</c:v>
                      </c:pt>
                      <c:pt idx="297">
                        <c:v>0.44922079180541358</c:v>
                      </c:pt>
                      <c:pt idx="298">
                        <c:v>0.44910781786609311</c:v>
                      </c:pt>
                      <c:pt idx="299">
                        <c:v>0.44909149488590427</c:v>
                      </c:pt>
                      <c:pt idx="300">
                        <c:v>0.44342583400678004</c:v>
                      </c:pt>
                      <c:pt idx="301">
                        <c:v>0.44340951104288956</c:v>
                      </c:pt>
                      <c:pt idx="302">
                        <c:v>0.44153023451487744</c:v>
                      </c:pt>
                      <c:pt idx="303">
                        <c:v>0.44151391165127957</c:v>
                      </c:pt>
                      <c:pt idx="304">
                        <c:v>0.44140790666694174</c:v>
                      </c:pt>
                      <c:pt idx="305">
                        <c:v>0.44139158449259358</c:v>
                      </c:pt>
                      <c:pt idx="306">
                        <c:v>0.44102766817288847</c:v>
                      </c:pt>
                      <c:pt idx="307">
                        <c:v>0.44101134494676963</c:v>
                      </c:pt>
                      <c:pt idx="308">
                        <c:v>0.43711884948125046</c:v>
                      </c:pt>
                      <c:pt idx="309">
                        <c:v>0.4371025267832237</c:v>
                      </c:pt>
                      <c:pt idx="310">
                        <c:v>0.42946003122445336</c:v>
                      </c:pt>
                      <c:pt idx="311">
                        <c:v>0.42944370914140656</c:v>
                      </c:pt>
                      <c:pt idx="312">
                        <c:v>0.42890931249295133</c:v>
                      </c:pt>
                      <c:pt idx="313">
                        <c:v>0.42889298918265306</c:v>
                      </c:pt>
                      <c:pt idx="314">
                        <c:v>0.42517086090894474</c:v>
                      </c:pt>
                      <c:pt idx="315">
                        <c:v>0.42515453823576937</c:v>
                      </c:pt>
                      <c:pt idx="316">
                        <c:v>0.42188313848501297</c:v>
                      </c:pt>
                      <c:pt idx="317">
                        <c:v>0.4218668167722327</c:v>
                      </c:pt>
                      <c:pt idx="318">
                        <c:v>0.41759354538580729</c:v>
                      </c:pt>
                      <c:pt idx="319">
                        <c:v>0.41757722296900995</c:v>
                      </c:pt>
                      <c:pt idx="320">
                        <c:v>0.41696151410769156</c:v>
                      </c:pt>
                      <c:pt idx="321">
                        <c:v>0.41694519070307889</c:v>
                      </c:pt>
                      <c:pt idx="322">
                        <c:v>0.40938353122148452</c:v>
                      </c:pt>
                      <c:pt idx="323">
                        <c:v>0.4093672078574479</c:v>
                      </c:pt>
                      <c:pt idx="324">
                        <c:v>0.40934293359986984</c:v>
                      </c:pt>
                      <c:pt idx="325">
                        <c:v>0.40932661350800609</c:v>
                      </c:pt>
                      <c:pt idx="326">
                        <c:v>0.40508419742356672</c:v>
                      </c:pt>
                      <c:pt idx="327">
                        <c:v>0.40506787631425706</c:v>
                      </c:pt>
                      <c:pt idx="328">
                        <c:v>0.39844785890205059</c:v>
                      </c:pt>
                      <c:pt idx="329">
                        <c:v>0.39843153857611402</c:v>
                      </c:pt>
                      <c:pt idx="330">
                        <c:v>0.39750801002865899</c:v>
                      </c:pt>
                      <c:pt idx="331">
                        <c:v>0.39749168946308905</c:v>
                      </c:pt>
                      <c:pt idx="332">
                        <c:v>0.39714492650192562</c:v>
                      </c:pt>
                      <c:pt idx="333">
                        <c:v>0.39712860386883847</c:v>
                      </c:pt>
                      <c:pt idx="334">
                        <c:v>0.38956766961009109</c:v>
                      </c:pt>
                      <c:pt idx="335">
                        <c:v>0.3895513472947752</c:v>
                      </c:pt>
                      <c:pt idx="336">
                        <c:v>0.36480122838569223</c:v>
                      </c:pt>
                      <c:pt idx="337">
                        <c:v>0.3647849062654232</c:v>
                      </c:pt>
                      <c:pt idx="338">
                        <c:v>0.36047988653379359</c:v>
                      </c:pt>
                      <c:pt idx="339">
                        <c:v>0.36046356349400482</c:v>
                      </c:pt>
                      <c:pt idx="340">
                        <c:v>0.3572243929165293</c:v>
                      </c:pt>
                      <c:pt idx="341">
                        <c:v>0.35720807126685722</c:v>
                      </c:pt>
                      <c:pt idx="342">
                        <c:v>0.35290233815445521</c:v>
                      </c:pt>
                      <c:pt idx="343">
                        <c:v>0.35288601544914999</c:v>
                      </c:pt>
                      <c:pt idx="344">
                        <c:v>0.35200009587448405</c:v>
                      </c:pt>
                      <c:pt idx="345">
                        <c:v>0.35198377154149296</c:v>
                      </c:pt>
                      <c:pt idx="346">
                        <c:v>0.34442133192748325</c:v>
                      </c:pt>
                      <c:pt idx="347">
                        <c:v>0.34440500766821702</c:v>
                      </c:pt>
                      <c:pt idx="348">
                        <c:v>0.33508732978854716</c:v>
                      </c:pt>
                      <c:pt idx="349">
                        <c:v>0.33507101096584396</c:v>
                      </c:pt>
                      <c:pt idx="350">
                        <c:v>0.33315866962042578</c:v>
                      </c:pt>
                      <c:pt idx="351">
                        <c:v>0.33314234839433643</c:v>
                      </c:pt>
                      <c:pt idx="352">
                        <c:v>0.33079415866834377</c:v>
                      </c:pt>
                      <c:pt idx="353">
                        <c:v>0.33077783826445756</c:v>
                      </c:pt>
                      <c:pt idx="354">
                        <c:v>0.32947399977700365</c:v>
                      </c:pt>
                      <c:pt idx="355">
                        <c:v>0.32945768135843911</c:v>
                      </c:pt>
                      <c:pt idx="356">
                        <c:v>0.32883610263691848</c:v>
                      </c:pt>
                      <c:pt idx="357">
                        <c:v>0.32881978012955543</c:v>
                      </c:pt>
                      <c:pt idx="358">
                        <c:v>0.32751284009024073</c:v>
                      </c:pt>
                      <c:pt idx="359">
                        <c:v>0.32749652220056752</c:v>
                      </c:pt>
                      <c:pt idx="360">
                        <c:v>0.32518034315389988</c:v>
                      </c:pt>
                      <c:pt idx="361">
                        <c:v>0.32516402306696612</c:v>
                      </c:pt>
                      <c:pt idx="362">
                        <c:v>0.32321859887124704</c:v>
                      </c:pt>
                      <c:pt idx="363">
                        <c:v>0.32320227923832295</c:v>
                      </c:pt>
                      <c:pt idx="364">
                        <c:v>0.32258019661220344</c:v>
                      </c:pt>
                      <c:pt idx="365">
                        <c:v>0.32256387367532674</c:v>
                      </c:pt>
                      <c:pt idx="366">
                        <c:v>0.32226340750808802</c:v>
                      </c:pt>
                      <c:pt idx="367">
                        <c:v>0.32224708582818939</c:v>
                      </c:pt>
                      <c:pt idx="368">
                        <c:v>0.32125901376257349</c:v>
                      </c:pt>
                      <c:pt idx="369">
                        <c:v>0.32124269176517173</c:v>
                      </c:pt>
                      <c:pt idx="370">
                        <c:v>0.32035513674072463</c:v>
                      </c:pt>
                      <c:pt idx="371">
                        <c:v>0.32033881228648875</c:v>
                      </c:pt>
                      <c:pt idx="372">
                        <c:v>0.31857786319365233</c:v>
                      </c:pt>
                      <c:pt idx="373">
                        <c:v>0.31856154433101103</c:v>
                      </c:pt>
                      <c:pt idx="374">
                        <c:v>0.31760502325285089</c:v>
                      </c:pt>
                      <c:pt idx="375">
                        <c:v>0.31758870398942479</c:v>
                      </c:pt>
                      <c:pt idx="376">
                        <c:v>0.31715137498421353</c:v>
                      </c:pt>
                      <c:pt idx="377">
                        <c:v>0.31713505425458416</c:v>
                      </c:pt>
                      <c:pt idx="378">
                        <c:v>0.31696563701056923</c:v>
                      </c:pt>
                      <c:pt idx="379">
                        <c:v>0.31694931423099715</c:v>
                      </c:pt>
                      <c:pt idx="380">
                        <c:v>0.3150027609472269</c:v>
                      </c:pt>
                      <c:pt idx="381">
                        <c:v>0.31498643847559243</c:v>
                      </c:pt>
                      <c:pt idx="382">
                        <c:v>0.31282816428318133</c:v>
                      </c:pt>
                      <c:pt idx="383">
                        <c:v>0.31281184208183216</c:v>
                      </c:pt>
                      <c:pt idx="384">
                        <c:v>0.31277638163845028</c:v>
                      </c:pt>
                      <c:pt idx="385">
                        <c:v>0.31276005739319945</c:v>
                      </c:pt>
                      <c:pt idx="386">
                        <c:v>0.30938834169616886</c:v>
                      </c:pt>
                      <c:pt idx="387">
                        <c:v>0.30937201942446346</c:v>
                      </c:pt>
                      <c:pt idx="388">
                        <c:v>0.30625587167997692</c:v>
                      </c:pt>
                      <c:pt idx="389">
                        <c:v>0.30623955044386075</c:v>
                      </c:pt>
                      <c:pt idx="390">
                        <c:v>0.30525131939633066</c:v>
                      </c:pt>
                      <c:pt idx="391">
                        <c:v>0.305234997796279</c:v>
                      </c:pt>
                      <c:pt idx="392">
                        <c:v>0.30434664524407307</c:v>
                      </c:pt>
                      <c:pt idx="393">
                        <c:v>0.30433032075957051</c:v>
                      </c:pt>
                      <c:pt idx="394">
                        <c:v>0.29676789276096188</c:v>
                      </c:pt>
                      <c:pt idx="395">
                        <c:v>0.29675156855079382</c:v>
                      </c:pt>
                      <c:pt idx="396">
                        <c:v>0.29451388351991592</c:v>
                      </c:pt>
                      <c:pt idx="397">
                        <c:v>0.2944975656285046</c:v>
                      </c:pt>
                      <c:pt idx="398">
                        <c:v>0.29354073854039442</c:v>
                      </c:pt>
                      <c:pt idx="399">
                        <c:v>0.29352442017643904</c:v>
                      </c:pt>
                      <c:pt idx="400">
                        <c:v>0.28694015330914469</c:v>
                      </c:pt>
                      <c:pt idx="401">
                        <c:v>0.28692383658156745</c:v>
                      </c:pt>
                      <c:pt idx="402">
                        <c:v>0.28596668951824733</c:v>
                      </c:pt>
                      <c:pt idx="403">
                        <c:v>0.28595037227236964</c:v>
                      </c:pt>
                      <c:pt idx="404">
                        <c:v>0.28532226283656514</c:v>
                      </c:pt>
                      <c:pt idx="405">
                        <c:v>0.28530594089729239</c:v>
                      </c:pt>
                      <c:pt idx="406">
                        <c:v>0.28219027782642397</c:v>
                      </c:pt>
                      <c:pt idx="407">
                        <c:v>0.28217395713101351</c:v>
                      </c:pt>
                      <c:pt idx="408">
                        <c:v>0.28118553700982374</c:v>
                      </c:pt>
                      <c:pt idx="409">
                        <c:v>0.28116921588061383</c:v>
                      </c:pt>
                      <c:pt idx="410">
                        <c:v>0.27774566382309357</c:v>
                      </c:pt>
                      <c:pt idx="411">
                        <c:v>0.27772934261938564</c:v>
                      </c:pt>
                      <c:pt idx="412">
                        <c:v>0.27461460464656623</c:v>
                      </c:pt>
                      <c:pt idx="413">
                        <c:v>0.27459828485271309</c:v>
                      </c:pt>
                      <c:pt idx="414">
                        <c:v>0.27419752132052305</c:v>
                      </c:pt>
                      <c:pt idx="415">
                        <c:v>0.27418120448449956</c:v>
                      </c:pt>
                      <c:pt idx="416">
                        <c:v>0.27360954665527365</c:v>
                      </c:pt>
                      <c:pt idx="417">
                        <c:v>0.27359322637932398</c:v>
                      </c:pt>
                      <c:pt idx="418">
                        <c:v>0.27322405205774131</c:v>
                      </c:pt>
                      <c:pt idx="419">
                        <c:v>0.27320773467579501</c:v>
                      </c:pt>
                      <c:pt idx="420">
                        <c:v>0.27270147431256053</c:v>
                      </c:pt>
                      <c:pt idx="421">
                        <c:v>0.2726851500430999</c:v>
                      </c:pt>
                      <c:pt idx="422">
                        <c:v>0.26512299049734772</c:v>
                      </c:pt>
                      <c:pt idx="423">
                        <c:v>0.26510666668218641</c:v>
                      </c:pt>
                      <c:pt idx="424">
                        <c:v>0.26500355507951184</c:v>
                      </c:pt>
                      <c:pt idx="425">
                        <c:v>0.26498723354242415</c:v>
                      </c:pt>
                      <c:pt idx="426">
                        <c:v>0.26330057200014406</c:v>
                      </c:pt>
                      <c:pt idx="427">
                        <c:v>0.26328425453214238</c:v>
                      </c:pt>
                      <c:pt idx="428">
                        <c:v>0.25897309440245064</c:v>
                      </c:pt>
                      <c:pt idx="429">
                        <c:v>0.25895677453658467</c:v>
                      </c:pt>
                      <c:pt idx="430">
                        <c:v>0.25048580524680353</c:v>
                      </c:pt>
                      <c:pt idx="431">
                        <c:v>0.25046948143739645</c:v>
                      </c:pt>
                      <c:pt idx="432">
                        <c:v>0.2392372740318604</c:v>
                      </c:pt>
                      <c:pt idx="433">
                        <c:v>0.23922095791497142</c:v>
                      </c:pt>
                      <c:pt idx="434">
                        <c:v>0.23879136123470812</c:v>
                      </c:pt>
                      <c:pt idx="435">
                        <c:v>0.23877504554259138</c:v>
                      </c:pt>
                      <c:pt idx="436">
                        <c:v>0.23490818369058089</c:v>
                      </c:pt>
                      <c:pt idx="437">
                        <c:v>0.23489186471633022</c:v>
                      </c:pt>
                      <c:pt idx="438">
                        <c:v>0.23446176159527082</c:v>
                      </c:pt>
                      <c:pt idx="439">
                        <c:v>0.23444544299196463</c:v>
                      </c:pt>
                      <c:pt idx="440">
                        <c:v>0.23166495726477865</c:v>
                      </c:pt>
                      <c:pt idx="441">
                        <c:v>0.23164864280240977</c:v>
                      </c:pt>
                      <c:pt idx="442">
                        <c:v>0.22789385808444765</c:v>
                      </c:pt>
                      <c:pt idx="443">
                        <c:v>0.22787754160578164</c:v>
                      </c:pt>
                      <c:pt idx="444">
                        <c:v>0.22733388266916849</c:v>
                      </c:pt>
                      <c:pt idx="445">
                        <c:v>0.2273175650504603</c:v>
                      </c:pt>
                      <c:pt idx="446">
                        <c:v>0.22688772766904855</c:v>
                      </c:pt>
                      <c:pt idx="447">
                        <c:v>0.22687141046868547</c:v>
                      </c:pt>
                      <c:pt idx="448">
                        <c:v>0.22641934603407257</c:v>
                      </c:pt>
                      <c:pt idx="449">
                        <c:v>0.22640302233616361</c:v>
                      </c:pt>
                      <c:pt idx="450">
                        <c:v>0.22597187003473923</c:v>
                      </c:pt>
                      <c:pt idx="451">
                        <c:v>0.22595554659471545</c:v>
                      </c:pt>
                      <c:pt idx="452">
                        <c:v>0.2188414565660623</c:v>
                      </c:pt>
                      <c:pt idx="453">
                        <c:v>0.21882513365169723</c:v>
                      </c:pt>
                      <c:pt idx="454">
                        <c:v>0.21839419468771579</c:v>
                      </c:pt>
                      <c:pt idx="455">
                        <c:v>0.21837787207225115</c:v>
                      </c:pt>
                      <c:pt idx="456">
                        <c:v>0.20326971992657117</c:v>
                      </c:pt>
                      <c:pt idx="457">
                        <c:v>0.20325340861567187</c:v>
                      </c:pt>
                      <c:pt idx="458">
                        <c:v>0.19893519165211065</c:v>
                      </c:pt>
                      <c:pt idx="459">
                        <c:v>0.1989188763435647</c:v>
                      </c:pt>
                      <c:pt idx="460">
                        <c:v>0.19237095136395821</c:v>
                      </c:pt>
                      <c:pt idx="461">
                        <c:v>0.19235463916947593</c:v>
                      </c:pt>
                      <c:pt idx="462">
                        <c:v>0.19136359134380612</c:v>
                      </c:pt>
                      <c:pt idx="463">
                        <c:v>0.19134727815044766</c:v>
                      </c:pt>
                      <c:pt idx="464">
                        <c:v>0.19043822062601928</c:v>
                      </c:pt>
                      <c:pt idx="465">
                        <c:v>0.19042189855456709</c:v>
                      </c:pt>
                      <c:pt idx="466">
                        <c:v>0.1878274273985962</c:v>
                      </c:pt>
                      <c:pt idx="467">
                        <c:v>0.18781111456282301</c:v>
                      </c:pt>
                      <c:pt idx="468">
                        <c:v>0.18682023165492045</c:v>
                      </c:pt>
                      <c:pt idx="469">
                        <c:v>0.1868039178106736</c:v>
                      </c:pt>
                      <c:pt idx="470">
                        <c:v>0.18286170084729708</c:v>
                      </c:pt>
                      <c:pt idx="471">
                        <c:v>0.18284538006189452</c:v>
                      </c:pt>
                      <c:pt idx="472">
                        <c:v>0.18025759804502944</c:v>
                      </c:pt>
                      <c:pt idx="473">
                        <c:v>0.18024128777853249</c:v>
                      </c:pt>
                      <c:pt idx="474">
                        <c:v>0.17924971818016602</c:v>
                      </c:pt>
                      <c:pt idx="475">
                        <c:v>0.17923340679084396</c:v>
                      </c:pt>
                      <c:pt idx="476">
                        <c:v>0.17832025329157863</c:v>
                      </c:pt>
                      <c:pt idx="477">
                        <c:v>0.17830393183402835</c:v>
                      </c:pt>
                      <c:pt idx="478">
                        <c:v>0.17074426139640358</c:v>
                      </c:pt>
                      <c:pt idx="479">
                        <c:v>0.17072794143898545</c:v>
                      </c:pt>
                      <c:pt idx="480">
                        <c:v>0.16831133546145635</c:v>
                      </c:pt>
                      <c:pt idx="481">
                        <c:v>0.16829502633926324</c:v>
                      </c:pt>
                      <c:pt idx="482">
                        <c:v>0.16730315371869017</c:v>
                      </c:pt>
                      <c:pt idx="483">
                        <c:v>0.16728684335914526</c:v>
                      </c:pt>
                      <c:pt idx="484">
                        <c:v>0.16074415829714919</c:v>
                      </c:pt>
                      <c:pt idx="485">
                        <c:v>0.16072785256933572</c:v>
                      </c:pt>
                      <c:pt idx="486">
                        <c:v>0.15973515261137483</c:v>
                      </c:pt>
                      <c:pt idx="487">
                        <c:v>0.15971884549947302</c:v>
                      </c:pt>
                      <c:pt idx="488">
                        <c:v>0.1587962324110945</c:v>
                      </c:pt>
                      <c:pt idx="489">
                        <c:v>0.15877991262730121</c:v>
                      </c:pt>
                      <c:pt idx="490">
                        <c:v>0.15122159951766626</c:v>
                      </c:pt>
                      <c:pt idx="491">
                        <c:v>0.15120528174626158</c:v>
                      </c:pt>
                      <c:pt idx="492">
                        <c:v>0.10365585401449083</c:v>
                      </c:pt>
                      <c:pt idx="493">
                        <c:v>0.10363955110935578</c:v>
                      </c:pt>
                      <c:pt idx="494">
                        <c:v>0.1026134614090855</c:v>
                      </c:pt>
                      <c:pt idx="495">
                        <c:v>0.10259715613770447</c:v>
                      </c:pt>
                      <c:pt idx="496">
                        <c:v>9.6093863580259398E-2</c:v>
                      </c:pt>
                      <c:pt idx="497">
                        <c:v>9.6077567760830193E-2</c:v>
                      </c:pt>
                      <c:pt idx="498">
                        <c:v>9.504987707446326E-2</c:v>
                      </c:pt>
                      <c:pt idx="499">
                        <c:v>9.5033578466288293E-2</c:v>
                      </c:pt>
                      <c:pt idx="500">
                        <c:v>9.3829570942372792E-2</c:v>
                      </c:pt>
                      <c:pt idx="501">
                        <c:v>9.3813248435632587E-2</c:v>
                      </c:pt>
                      <c:pt idx="502">
                        <c:v>8.6253368659276006E-2</c:v>
                      </c:pt>
                      <c:pt idx="503">
                        <c:v>8.6237049229848373E-2</c:v>
                      </c:pt>
                      <c:pt idx="504">
                        <c:v>7.2051354954241725E-2</c:v>
                      </c:pt>
                      <c:pt idx="505">
                        <c:v>6.8686413277902245E-2</c:v>
                      </c:pt>
                      <c:pt idx="506">
                        <c:v>6.4288092240841227E-2</c:v>
                      </c:pt>
                      <c:pt idx="507">
                        <c:v>6.4271783066621194E-2</c:v>
                      </c:pt>
                      <c:pt idx="508">
                        <c:v>6.1149082569242688E-2</c:v>
                      </c:pt>
                      <c:pt idx="509">
                        <c:v>6.1132804407357973E-2</c:v>
                      </c:pt>
                      <c:pt idx="510">
                        <c:v>5.6723090360572929E-2</c:v>
                      </c:pt>
                      <c:pt idx="511">
                        <c:v>5.6706791296492448E-2</c:v>
                      </c:pt>
                      <c:pt idx="512">
                        <c:v>5.6077776383019563E-2</c:v>
                      </c:pt>
                      <c:pt idx="513">
                        <c:v>5.6061522522871381E-2</c:v>
                      </c:pt>
                      <c:pt idx="514">
                        <c:v>5.5259475521476066E-2</c:v>
                      </c:pt>
                      <c:pt idx="515">
                        <c:v>5.524314409680834E-2</c:v>
                      </c:pt>
                      <c:pt idx="516">
                        <c:v>5.5026897858497063E-2</c:v>
                      </c:pt>
                      <c:pt idx="517">
                        <c:v>5.5010637791717637E-2</c:v>
                      </c:pt>
                      <c:pt idx="518">
                        <c:v>4.7674810382529936E-2</c:v>
                      </c:pt>
                      <c:pt idx="519">
                        <c:v>4.7658480074256097E-2</c:v>
                      </c:pt>
                      <c:pt idx="520">
                        <c:v>4.618519398816439E-2</c:v>
                      </c:pt>
                      <c:pt idx="521">
                        <c:v>4.6168884859062453E-2</c:v>
                      </c:pt>
                      <c:pt idx="522">
                        <c:v>4.5178574870809701E-2</c:v>
                      </c:pt>
                      <c:pt idx="523">
                        <c:v>4.5162329820447121E-2</c:v>
                      </c:pt>
                      <c:pt idx="524">
                        <c:v>4.0733655340579988E-2</c:v>
                      </c:pt>
                      <c:pt idx="525">
                        <c:v>4.071737685802939E-2</c:v>
                      </c:pt>
                      <c:pt idx="526">
                        <c:v>3.1665588995969454E-2</c:v>
                      </c:pt>
                      <c:pt idx="527">
                        <c:v>3.1649258117554084E-2</c:v>
                      </c:pt>
                      <c:pt idx="528">
                        <c:v>2.1253450480544531E-2</c:v>
                      </c:pt>
                      <c:pt idx="529">
                        <c:v>2.1237408242425378E-2</c:v>
                      </c:pt>
                      <c:pt idx="530">
                        <c:v>1.674664513147258E-2</c:v>
                      </c:pt>
                      <c:pt idx="531">
                        <c:v>1.673051504351122E-2</c:v>
                      </c:pt>
                      <c:pt idx="532">
                        <c:v>1.3924875282178641E-2</c:v>
                      </c:pt>
                      <c:pt idx="533">
                        <c:v>1.390929413649156E-2</c:v>
                      </c:pt>
                      <c:pt idx="534">
                        <c:v>9.3799077165768237E-3</c:v>
                      </c:pt>
                      <c:pt idx="535">
                        <c:v>9.3643269487541213E-3</c:v>
                      </c:pt>
                      <c:pt idx="536">
                        <c:v>7.6076745101890976E-3</c:v>
                      </c:pt>
                      <c:pt idx="537">
                        <c:v>7.591347229209143E-3</c:v>
                      </c:pt>
                      <c:pt idx="538">
                        <c:v>1.6335754541522618E-5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2DD-4D65-9630-6B8B380372E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0.99998180528867708</c:v>
                      </c:pt>
                      <c:pt idx="2">
                        <c:v>0.99977277796542841</c:v>
                      </c:pt>
                      <c:pt idx="3">
                        <c:v>0.99976788435950337</c:v>
                      </c:pt>
                      <c:pt idx="4">
                        <c:v>0.99785567466488401</c:v>
                      </c:pt>
                      <c:pt idx="5">
                        <c:v>0.9978513632864634</c:v>
                      </c:pt>
                      <c:pt idx="6">
                        <c:v>0.99083788062828437</c:v>
                      </c:pt>
                      <c:pt idx="7">
                        <c:v>0.99081974719687171</c:v>
                      </c:pt>
                      <c:pt idx="8">
                        <c:v>0.99078690128435809</c:v>
                      </c:pt>
                      <c:pt idx="9">
                        <c:v>0.99076876393876911</c:v>
                      </c:pt>
                      <c:pt idx="10">
                        <c:v>0.99015701081832963</c:v>
                      </c:pt>
                      <c:pt idx="11">
                        <c:v>0.99013921231421709</c:v>
                      </c:pt>
                      <c:pt idx="12">
                        <c:v>0.94526537914347919</c:v>
                      </c:pt>
                      <c:pt idx="13">
                        <c:v>0.94524722425647367</c:v>
                      </c:pt>
                      <c:pt idx="14">
                        <c:v>0.94494686949791851</c:v>
                      </c:pt>
                      <c:pt idx="15">
                        <c:v>0.94492872990575294</c:v>
                      </c:pt>
                      <c:pt idx="16">
                        <c:v>0.94435248199844402</c:v>
                      </c:pt>
                      <c:pt idx="17">
                        <c:v>0.9443343853050854</c:v>
                      </c:pt>
                      <c:pt idx="18">
                        <c:v>0.936116095595528</c:v>
                      </c:pt>
                      <c:pt idx="19">
                        <c:v>0.93609794014818226</c:v>
                      </c:pt>
                      <c:pt idx="20">
                        <c:v>0.93580720445773824</c:v>
                      </c:pt>
                      <c:pt idx="21">
                        <c:v>0.9357890591520861</c:v>
                      </c:pt>
                      <c:pt idx="22">
                        <c:v>0.93523647460690229</c:v>
                      </c:pt>
                      <c:pt idx="23">
                        <c:v>0.93521835917097107</c:v>
                      </c:pt>
                      <c:pt idx="24">
                        <c:v>0.87286632308194212</c:v>
                      </c:pt>
                      <c:pt idx="25">
                        <c:v>0.87284816445373603</c:v>
                      </c:pt>
                      <c:pt idx="26">
                        <c:v>0.87280489284543739</c:v>
                      </c:pt>
                      <c:pt idx="27">
                        <c:v>0.87278673500595416</c:v>
                      </c:pt>
                      <c:pt idx="28">
                        <c:v>0.87227187024092945</c:v>
                      </c:pt>
                      <c:pt idx="29">
                        <c:v>0.87225372139346014</c:v>
                      </c:pt>
                      <c:pt idx="30">
                        <c:v>0.8666911872999038</c:v>
                      </c:pt>
                      <c:pt idx="31">
                        <c:v>0.86667302879709407</c:v>
                      </c:pt>
                      <c:pt idx="32">
                        <c:v>0.86662998090095211</c:v>
                      </c:pt>
                      <c:pt idx="33">
                        <c:v>0.86661182310543106</c:v>
                      </c:pt>
                      <c:pt idx="34">
                        <c:v>0.86609960756889759</c:v>
                      </c:pt>
                      <c:pt idx="35">
                        <c:v>0.86608145787565083</c:v>
                      </c:pt>
                      <c:pt idx="36">
                        <c:v>0.86371648623009512</c:v>
                      </c:pt>
                      <c:pt idx="37">
                        <c:v>0.863698327747213</c:v>
                      </c:pt>
                      <c:pt idx="38">
                        <c:v>0.86365568407044746</c:v>
                      </c:pt>
                      <c:pt idx="39">
                        <c:v>0.86363752620991141</c:v>
                      </c:pt>
                      <c:pt idx="40">
                        <c:v>0.86312905480284186</c:v>
                      </c:pt>
                      <c:pt idx="41">
                        <c:v>0.86311090424289705</c:v>
                      </c:pt>
                      <c:pt idx="42">
                        <c:v>0.85730031845846388</c:v>
                      </c:pt>
                      <c:pt idx="43">
                        <c:v>0.85728216263790036</c:v>
                      </c:pt>
                      <c:pt idx="44">
                        <c:v>0.85698955468887106</c:v>
                      </c:pt>
                      <c:pt idx="45">
                        <c:v>0.8569714030376594</c:v>
                      </c:pt>
                      <c:pt idx="46">
                        <c:v>0.85642351085431656</c:v>
                      </c:pt>
                      <c:pt idx="47">
                        <c:v>0.85640536933669775</c:v>
                      </c:pt>
                      <c:pt idx="48">
                        <c:v>0.83281071029189291</c:v>
                      </c:pt>
                      <c:pt idx="49">
                        <c:v>0.83279255295852372</c:v>
                      </c:pt>
                      <c:pt idx="50">
                        <c:v>0.83250131403009897</c:v>
                      </c:pt>
                      <c:pt idx="51">
                        <c:v>0.83248315996977762</c:v>
                      </c:pt>
                      <c:pt idx="52">
                        <c:v>0.83194095590375317</c:v>
                      </c:pt>
                      <c:pt idx="53">
                        <c:v>0.83192280967399468</c:v>
                      </c:pt>
                      <c:pt idx="54">
                        <c:v>0.82341906431863365</c:v>
                      </c:pt>
                      <c:pt idx="55">
                        <c:v>0.82340090905459906</c:v>
                      </c:pt>
                      <c:pt idx="56">
                        <c:v>0.82335456028891119</c:v>
                      </c:pt>
                      <c:pt idx="57">
                        <c:v>0.82333640565716792</c:v>
                      </c:pt>
                      <c:pt idx="58">
                        <c:v>0.82279955736092014</c:v>
                      </c:pt>
                      <c:pt idx="59">
                        <c:v>0.82278140940223321</c:v>
                      </c:pt>
                      <c:pt idx="60">
                        <c:v>0.81195723382985807</c:v>
                      </c:pt>
                      <c:pt idx="61">
                        <c:v>0.81193907628075124</c:v>
                      </c:pt>
                      <c:pt idx="62">
                        <c:v>0.81164891691005503</c:v>
                      </c:pt>
                      <c:pt idx="63">
                        <c:v>0.81163076204539109</c:v>
                      </c:pt>
                      <c:pt idx="64">
                        <c:v>0.81109260820586249</c:v>
                      </c:pt>
                      <c:pt idx="65">
                        <c:v>0.81107445972785208</c:v>
                      </c:pt>
                      <c:pt idx="66">
                        <c:v>0.80256588788113203</c:v>
                      </c:pt>
                      <c:pt idx="67">
                        <c:v>0.8025477320891512</c:v>
                      </c:pt>
                      <c:pt idx="68">
                        <c:v>0.80250159119375841</c:v>
                      </c:pt>
                      <c:pt idx="69">
                        <c:v>0.80248343592346283</c:v>
                      </c:pt>
                      <c:pt idx="70">
                        <c:v>0.80194973451925577</c:v>
                      </c:pt>
                      <c:pt idx="71">
                        <c:v>0.80193158473837844</c:v>
                      </c:pt>
                      <c:pt idx="72">
                        <c:v>0.77807634599563513</c:v>
                      </c:pt>
                      <c:pt idx="73">
                        <c:v>0.77805818912255265</c:v>
                      </c:pt>
                      <c:pt idx="74">
                        <c:v>0.77801218501242919</c:v>
                      </c:pt>
                      <c:pt idx="75">
                        <c:v>0.77799402856676148</c:v>
                      </c:pt>
                      <c:pt idx="76">
                        <c:v>0.77746280352651254</c:v>
                      </c:pt>
                      <c:pt idx="77">
                        <c:v>0.77744465156657971</c:v>
                      </c:pt>
                      <c:pt idx="78">
                        <c:v>0.7771276861023414</c:v>
                      </c:pt>
                      <c:pt idx="79">
                        <c:v>0.7771095289834038</c:v>
                      </c:pt>
                      <c:pt idx="80">
                        <c:v>0.77706363701844705</c:v>
                      </c:pt>
                      <c:pt idx="81">
                        <c:v>0.77704548031052789</c:v>
                      </c:pt>
                      <c:pt idx="82">
                        <c:v>0.77651524344897582</c:v>
                      </c:pt>
                      <c:pt idx="83">
                        <c:v>0.77649709108220055</c:v>
                      </c:pt>
                      <c:pt idx="84">
                        <c:v>0.76892756840361853</c:v>
                      </c:pt>
                      <c:pt idx="85">
                        <c:v>0.76890941145685499</c:v>
                      </c:pt>
                      <c:pt idx="86">
                        <c:v>0.76886374378460609</c:v>
                      </c:pt>
                      <c:pt idx="87">
                        <c:v>0.76884558719917218</c:v>
                      </c:pt>
                      <c:pt idx="88">
                        <c:v>0.76831762505188861</c:v>
                      </c:pt>
                      <c:pt idx="89">
                        <c:v>0.7682994723345884</c:v>
                      </c:pt>
                      <c:pt idx="90">
                        <c:v>0.76773610246158464</c:v>
                      </c:pt>
                      <c:pt idx="91">
                        <c:v>0.76771794673048677</c:v>
                      </c:pt>
                      <c:pt idx="92">
                        <c:v>0.76742366561026143</c:v>
                      </c:pt>
                      <c:pt idx="93">
                        <c:v>0.76740551211101082</c:v>
                      </c:pt>
                      <c:pt idx="94">
                        <c:v>0.76684686617118414</c:v>
                      </c:pt>
                      <c:pt idx="95">
                        <c:v>0.76682871791579954</c:v>
                      </c:pt>
                      <c:pt idx="96">
                        <c:v>0.73955774612769631</c:v>
                      </c:pt>
                      <c:pt idx="97">
                        <c:v>0.73953958790767693</c:v>
                      </c:pt>
                      <c:pt idx="98">
                        <c:v>0.73949405110709221</c:v>
                      </c:pt>
                      <c:pt idx="99">
                        <c:v>0.73947589316454942</c:v>
                      </c:pt>
                      <c:pt idx="100">
                        <c:v>0.73895022775951036</c:v>
                      </c:pt>
                      <c:pt idx="101">
                        <c:v>0.73893207282411821</c:v>
                      </c:pt>
                      <c:pt idx="102">
                        <c:v>0.73016693718052306</c:v>
                      </c:pt>
                      <c:pt idx="103">
                        <c:v>0.73014878002365768</c:v>
                      </c:pt>
                      <c:pt idx="104">
                        <c:v>0.72985678296176881</c:v>
                      </c:pt>
                      <c:pt idx="105">
                        <c:v>0.7298386273485804</c:v>
                      </c:pt>
                      <c:pt idx="106">
                        <c:v>0.72928631473536554</c:v>
                      </c:pt>
                      <c:pt idx="107">
                        <c:v>0.72926816284881701</c:v>
                      </c:pt>
                      <c:pt idx="108">
                        <c:v>0.72655101500807151</c:v>
                      </c:pt>
                      <c:pt idx="109">
                        <c:v>0.72653285777067678</c:v>
                      </c:pt>
                      <c:pt idx="110">
                        <c:v>0.72624017813646591</c:v>
                      </c:pt>
                      <c:pt idx="111">
                        <c:v>0.72622202249162893</c:v>
                      </c:pt>
                      <c:pt idx="112">
                        <c:v>0.72566866446896472</c:v>
                      </c:pt>
                      <c:pt idx="113">
                        <c:v>0.7256505126183832</c:v>
                      </c:pt>
                      <c:pt idx="114">
                        <c:v>0.7178018344293875</c:v>
                      </c:pt>
                      <c:pt idx="115">
                        <c:v>0.71778367531090448</c:v>
                      </c:pt>
                      <c:pt idx="116">
                        <c:v>0.71773843521028335</c:v>
                      </c:pt>
                      <c:pt idx="117">
                        <c:v>0.71772027628992074</c:v>
                      </c:pt>
                      <c:pt idx="118">
                        <c:v>0.7174023552719192</c:v>
                      </c:pt>
                      <c:pt idx="119">
                        <c:v>0.7173841979970228</c:v>
                      </c:pt>
                      <c:pt idx="120">
                        <c:v>0.71719785389289081</c:v>
                      </c:pt>
                      <c:pt idx="121">
                        <c:v>0.71717969722772723</c:v>
                      </c:pt>
                      <c:pt idx="122">
                        <c:v>0.71709273278907582</c:v>
                      </c:pt>
                      <c:pt idx="123">
                        <c:v>0.71707457687564924</c:v>
                      </c:pt>
                      <c:pt idx="124">
                        <c:v>0.71652386147123381</c:v>
                      </c:pt>
                      <c:pt idx="125">
                        <c:v>0.71650570888694187</c:v>
                      </c:pt>
                      <c:pt idx="126">
                        <c:v>0.70865213601637855</c:v>
                      </c:pt>
                      <c:pt idx="127">
                        <c:v>0.70863397712438869</c:v>
                      </c:pt>
                      <c:pt idx="128">
                        <c:v>0.7085889185921902</c:v>
                      </c:pt>
                      <c:pt idx="129">
                        <c:v>0.70857075985844764</c:v>
                      </c:pt>
                      <c:pt idx="130">
                        <c:v>0.70805015587401554</c:v>
                      </c:pt>
                      <c:pt idx="131">
                        <c:v>0.70803199903021385</c:v>
                      </c:pt>
                      <c:pt idx="132">
                        <c:v>0.70567717817102327</c:v>
                      </c:pt>
                      <c:pt idx="133">
                        <c:v>0.70565902049700335</c:v>
                      </c:pt>
                      <c:pt idx="134">
                        <c:v>0.70536743388769274</c:v>
                      </c:pt>
                      <c:pt idx="135">
                        <c:v>0.70534927749034282</c:v>
                      </c:pt>
                      <c:pt idx="136">
                        <c:v>0.70479888915003119</c:v>
                      </c:pt>
                      <c:pt idx="137">
                        <c:v>0.70478073587393597</c:v>
                      </c:pt>
                      <c:pt idx="138">
                        <c:v>0.69628597913526336</c:v>
                      </c:pt>
                      <c:pt idx="139">
                        <c:v>0.69626782231821549</c:v>
                      </c:pt>
                      <c:pt idx="140">
                        <c:v>0.69621948835227798</c:v>
                      </c:pt>
                      <c:pt idx="141">
                        <c:v>0.69620133179182941</c:v>
                      </c:pt>
                      <c:pt idx="142">
                        <c:v>0.69565315187715415</c:v>
                      </c:pt>
                      <c:pt idx="143">
                        <c:v>0.6956349980386094</c:v>
                      </c:pt>
                      <c:pt idx="144">
                        <c:v>0.66330915736978846</c:v>
                      </c:pt>
                      <c:pt idx="145">
                        <c:v>0.66329099862184437</c:v>
                      </c:pt>
                      <c:pt idx="146">
                        <c:v>0.66324581129917948</c:v>
                      </c:pt>
                      <c:pt idx="147">
                        <c:v>0.66322765264432515</c:v>
                      </c:pt>
                      <c:pt idx="148">
                        <c:v>0.6627072120721671</c:v>
                      </c:pt>
                      <c:pt idx="149">
                        <c:v>0.66268905464926542</c:v>
                      </c:pt>
                      <c:pt idx="150">
                        <c:v>0.65391923398694352</c:v>
                      </c:pt>
                      <c:pt idx="151">
                        <c:v>0.65390107581209911</c:v>
                      </c:pt>
                      <c:pt idx="152">
                        <c:v>0.65361162460082978</c:v>
                      </c:pt>
                      <c:pt idx="153">
                        <c:v>0.65359346702498533</c:v>
                      </c:pt>
                      <c:pt idx="154">
                        <c:v>0.65304899303870823</c:v>
                      </c:pt>
                      <c:pt idx="155">
                        <c:v>0.65303083718744825</c:v>
                      </c:pt>
                      <c:pt idx="156">
                        <c:v>0.64357649363716618</c:v>
                      </c:pt>
                      <c:pt idx="157">
                        <c:v>0.64355833681027952</c:v>
                      </c:pt>
                      <c:pt idx="158">
                        <c:v>0.64326345040335542</c:v>
                      </c:pt>
                      <c:pt idx="159">
                        <c:v>0.64324529455644408</c:v>
                      </c:pt>
                      <c:pt idx="160">
                        <c:v>0.64267529549650737</c:v>
                      </c:pt>
                      <c:pt idx="161">
                        <c:v>0.64265714212622826</c:v>
                      </c:pt>
                      <c:pt idx="162">
                        <c:v>0.63442811716514746</c:v>
                      </c:pt>
                      <c:pt idx="163">
                        <c:v>0.63440996026879348</c:v>
                      </c:pt>
                      <c:pt idx="164">
                        <c:v>0.6341157858083919</c:v>
                      </c:pt>
                      <c:pt idx="165">
                        <c:v>0.63409762973264872</c:v>
                      </c:pt>
                      <c:pt idx="166">
                        <c:v>0.63352927688476357</c:v>
                      </c:pt>
                      <c:pt idx="167">
                        <c:v>0.63351112296918044</c:v>
                      </c:pt>
                      <c:pt idx="168">
                        <c:v>0.60969533128569497</c:v>
                      </c:pt>
                      <c:pt idx="169">
                        <c:v>0.60967717456575721</c:v>
                      </c:pt>
                      <c:pt idx="170">
                        <c:v>0.60962636186300057</c:v>
                      </c:pt>
                      <c:pt idx="171">
                        <c:v>0.60960820530403614</c:v>
                      </c:pt>
                      <c:pt idx="172">
                        <c:v>0.60904117423091375</c:v>
                      </c:pt>
                      <c:pt idx="173">
                        <c:v>0.60902301945843118</c:v>
                      </c:pt>
                      <c:pt idx="174">
                        <c:v>0.60054707885345193</c:v>
                      </c:pt>
                      <c:pt idx="175">
                        <c:v>0.60052892203788066</c:v>
                      </c:pt>
                      <c:pt idx="176">
                        <c:v>0.60047822430309539</c:v>
                      </c:pt>
                      <c:pt idx="177">
                        <c:v>0.60046006761707948</c:v>
                      </c:pt>
                      <c:pt idx="178">
                        <c:v>0.59989421729935555</c:v>
                      </c:pt>
                      <c:pt idx="179">
                        <c:v>0.59987606212484568</c:v>
                      </c:pt>
                      <c:pt idx="180">
                        <c:v>0.59324272389994726</c:v>
                      </c:pt>
                      <c:pt idx="181">
                        <c:v>0.5932245665270669</c:v>
                      </c:pt>
                      <c:pt idx="182">
                        <c:v>0.59293089808459898</c:v>
                      </c:pt>
                      <c:pt idx="183">
                        <c:v>0.59291274122167092</c:v>
                      </c:pt>
                      <c:pt idx="184">
                        <c:v>0.59234669448621657</c:v>
                      </c:pt>
                      <c:pt idx="185">
                        <c:v>0.59232853913681494</c:v>
                      </c:pt>
                      <c:pt idx="186">
                        <c:v>0.5906694537891588</c:v>
                      </c:pt>
                      <c:pt idx="187">
                        <c:v>0.59065129588599752</c:v>
                      </c:pt>
                      <c:pt idx="188">
                        <c:v>0.59060332497158796</c:v>
                      </c:pt>
                      <c:pt idx="189">
                        <c:v>0.59058516710901987</c:v>
                      </c:pt>
                      <c:pt idx="190">
                        <c:v>0.59004268789721381</c:v>
                      </c:pt>
                      <c:pt idx="191">
                        <c:v>0.59002453075838746</c:v>
                      </c:pt>
                      <c:pt idx="192">
                        <c:v>0.58449454724779348</c:v>
                      </c:pt>
                      <c:pt idx="193">
                        <c:v>0.58447638944768376</c:v>
                      </c:pt>
                      <c:pt idx="194">
                        <c:v>0.58442842637074177</c:v>
                      </c:pt>
                      <c:pt idx="195">
                        <c:v>0.5844102685984377</c:v>
                      </c:pt>
                      <c:pt idx="196">
                        <c:v>0.58386798525036909</c:v>
                      </c:pt>
                      <c:pt idx="197">
                        <c:v>0.58385146296986823</c:v>
                      </c:pt>
                      <c:pt idx="198">
                        <c:v>0.58384982808883845</c:v>
                      </c:pt>
                      <c:pt idx="199">
                        <c:v>0.58383330591793181</c:v>
                      </c:pt>
                      <c:pt idx="200">
                        <c:v>0.58378265698256504</c:v>
                      </c:pt>
                      <c:pt idx="201">
                        <c:v>0.58376450003133618</c:v>
                      </c:pt>
                      <c:pt idx="202">
                        <c:v>0.58319944004744062</c:v>
                      </c:pt>
                      <c:pt idx="203">
                        <c:v>0.58318128434890282</c:v>
                      </c:pt>
                      <c:pt idx="204">
                        <c:v>0.58152061509354647</c:v>
                      </c:pt>
                      <c:pt idx="205">
                        <c:v>0.58150245738940576</c:v>
                      </c:pt>
                      <c:pt idx="206">
                        <c:v>0.581454532410137</c:v>
                      </c:pt>
                      <c:pt idx="207">
                        <c:v>0.58143637471935605</c:v>
                      </c:pt>
                      <c:pt idx="208">
                        <c:v>0.58089447309593956</c:v>
                      </c:pt>
                      <c:pt idx="209">
                        <c:v>0.58087631589172706</c:v>
                      </c:pt>
                      <c:pt idx="210">
                        <c:v>0.57510381185910819</c:v>
                      </c:pt>
                      <c:pt idx="211">
                        <c:v>0.57508565431957437</c:v>
                      </c:pt>
                      <c:pt idx="212">
                        <c:v>0.57479268069696332</c:v>
                      </c:pt>
                      <c:pt idx="213">
                        <c:v>0.57477452340075597</c:v>
                      </c:pt>
                      <c:pt idx="214">
                        <c:v>0.57421031755546381</c:v>
                      </c:pt>
                      <c:pt idx="215">
                        <c:v>0.57419216125597128</c:v>
                      </c:pt>
                      <c:pt idx="216">
                        <c:v>0.55936175750173012</c:v>
                      </c:pt>
                      <c:pt idx="217">
                        <c:v>0.55934360027545316</c:v>
                      </c:pt>
                      <c:pt idx="218">
                        <c:v>0.55929297470632644</c:v>
                      </c:pt>
                      <c:pt idx="219">
                        <c:v>0.55927481754718866</c:v>
                      </c:pt>
                      <c:pt idx="220">
                        <c:v>0.55871049092206093</c:v>
                      </c:pt>
                      <c:pt idx="221">
                        <c:v>0.55869233471550006</c:v>
                      </c:pt>
                      <c:pt idx="222">
                        <c:v>0.55061420184126408</c:v>
                      </c:pt>
                      <c:pt idx="223">
                        <c:v>0.55059604437877163</c:v>
                      </c:pt>
                      <c:pt idx="224">
                        <c:v>0.55030294440792671</c:v>
                      </c:pt>
                      <c:pt idx="225">
                        <c:v>0.55028478704489581</c:v>
                      </c:pt>
                      <c:pt idx="226">
                        <c:v>0.55021327741530301</c:v>
                      </c:pt>
                      <c:pt idx="227">
                        <c:v>0.55019512020522165</c:v>
                      </c:pt>
                      <c:pt idx="228">
                        <c:v>0.5501445424927045</c:v>
                      </c:pt>
                      <c:pt idx="229">
                        <c:v>0.55012638532186409</c:v>
                      </c:pt>
                      <c:pt idx="230">
                        <c:v>0.54972107369842871</c:v>
                      </c:pt>
                      <c:pt idx="231">
                        <c:v>0.54970291704423402</c:v>
                      </c:pt>
                      <c:pt idx="232">
                        <c:v>0.54956265403825955</c:v>
                      </c:pt>
                      <c:pt idx="233">
                        <c:v>0.54954449757980761</c:v>
                      </c:pt>
                      <c:pt idx="234">
                        <c:v>0.54146562366331641</c:v>
                      </c:pt>
                      <c:pt idx="235">
                        <c:v>0.54144746637847807</c:v>
                      </c:pt>
                      <c:pt idx="236">
                        <c:v>0.54115446502299347</c:v>
                      </c:pt>
                      <c:pt idx="237">
                        <c:v>0.54113630771406251</c:v>
                      </c:pt>
                      <c:pt idx="238">
                        <c:v>0.54057303797675649</c:v>
                      </c:pt>
                      <c:pt idx="239">
                        <c:v>0.54055488114116368</c:v>
                      </c:pt>
                      <c:pt idx="240">
                        <c:v>0.52976098157134277</c:v>
                      </c:pt>
                      <c:pt idx="241">
                        <c:v>0.52974282430179565</c:v>
                      </c:pt>
                      <c:pt idx="242">
                        <c:v>0.52944958960086808</c:v>
                      </c:pt>
                      <c:pt idx="243">
                        <c:v>0.52943143230156442</c:v>
                      </c:pt>
                      <c:pt idx="244">
                        <c:v>0.52886806990334612</c:v>
                      </c:pt>
                      <c:pt idx="245">
                        <c:v>0.52884991306160789</c:v>
                      </c:pt>
                      <c:pt idx="246">
                        <c:v>0.52036987598850382</c:v>
                      </c:pt>
                      <c:pt idx="247">
                        <c:v>0.52035171878047148</c:v>
                      </c:pt>
                      <c:pt idx="248">
                        <c:v>0.5203011410220949</c:v>
                      </c:pt>
                      <c:pt idx="249">
                        <c:v>0.52028298379698734</c:v>
                      </c:pt>
                      <c:pt idx="250">
                        <c:v>0.51971987213100468</c:v>
                      </c:pt>
                      <c:pt idx="251">
                        <c:v>0.51970171513305252</c:v>
                      </c:pt>
                      <c:pt idx="252">
                        <c:v>0.49588030518927556</c:v>
                      </c:pt>
                      <c:pt idx="253">
                        <c:v>0.49586214814049157</c:v>
                      </c:pt>
                      <c:pt idx="254">
                        <c:v>0.49581151579685478</c:v>
                      </c:pt>
                      <c:pt idx="255">
                        <c:v>0.49579335869974833</c:v>
                      </c:pt>
                      <c:pt idx="256">
                        <c:v>0.49523029295590637</c:v>
                      </c:pt>
                      <c:pt idx="257">
                        <c:v>0.49521213582013812</c:v>
                      </c:pt>
                      <c:pt idx="258">
                        <c:v>0.49493167411181987</c:v>
                      </c:pt>
                      <c:pt idx="259">
                        <c:v>0.49491351710268439</c:v>
                      </c:pt>
                      <c:pt idx="260">
                        <c:v>0.49486288098968645</c:v>
                      </c:pt>
                      <c:pt idx="261">
                        <c:v>0.49484472392580275</c:v>
                      </c:pt>
                      <c:pt idx="262">
                        <c:v>0.4942816446222339</c:v>
                      </c:pt>
                      <c:pt idx="263">
                        <c:v>0.49426348746542031</c:v>
                      </c:pt>
                      <c:pt idx="264">
                        <c:v>0.48673203551787625</c:v>
                      </c:pt>
                      <c:pt idx="265">
                        <c:v>0.4867138786401688</c:v>
                      </c:pt>
                      <c:pt idx="266">
                        <c:v>0.48666321176860916</c:v>
                      </c:pt>
                      <c:pt idx="267">
                        <c:v>0.48664505481545961</c:v>
                      </c:pt>
                      <c:pt idx="268">
                        <c:v>0.48608188291200477</c:v>
                      </c:pt>
                      <c:pt idx="269">
                        <c:v>0.48606372569168399</c:v>
                      </c:pt>
                      <c:pt idx="270">
                        <c:v>0.48578343240821881</c:v>
                      </c:pt>
                      <c:pt idx="271">
                        <c:v>0.48576527558602189</c:v>
                      </c:pt>
                      <c:pt idx="272">
                        <c:v>0.4857146013417285</c:v>
                      </c:pt>
                      <c:pt idx="273">
                        <c:v>0.48569644443763677</c:v>
                      </c:pt>
                      <c:pt idx="274">
                        <c:v>0.48513322867472969</c:v>
                      </c:pt>
                      <c:pt idx="275">
                        <c:v>0.48511507144903798</c:v>
                      </c:pt>
                      <c:pt idx="276">
                        <c:v>0.45736302132001122</c:v>
                      </c:pt>
                      <c:pt idx="277">
                        <c:v>0.45734486493170556</c:v>
                      </c:pt>
                      <c:pt idx="278">
                        <c:v>0.45729407316160431</c:v>
                      </c:pt>
                      <c:pt idx="279">
                        <c:v>0.45727591665358219</c:v>
                      </c:pt>
                      <c:pt idx="280">
                        <c:v>0.45671230351244196</c:v>
                      </c:pt>
                      <c:pt idx="281">
                        <c:v>0.45669414637033001</c:v>
                      </c:pt>
                      <c:pt idx="282">
                        <c:v>0.45078926191210561</c:v>
                      </c:pt>
                      <c:pt idx="283">
                        <c:v>0.45077110616714267</c:v>
                      </c:pt>
                      <c:pt idx="284">
                        <c:v>0.45047643660497677</c:v>
                      </c:pt>
                      <c:pt idx="285">
                        <c:v>0.45045828018476958</c:v>
                      </c:pt>
                      <c:pt idx="286">
                        <c:v>0.44989448258173381</c:v>
                      </c:pt>
                      <c:pt idx="287">
                        <c:v>0.44987632542469158</c:v>
                      </c:pt>
                      <c:pt idx="288">
                        <c:v>0.44797151550525216</c:v>
                      </c:pt>
                      <c:pt idx="289">
                        <c:v>0.44795335891265609</c:v>
                      </c:pt>
                      <c:pt idx="290">
                        <c:v>0.44765694902045755</c:v>
                      </c:pt>
                      <c:pt idx="291">
                        <c:v>0.44763879198255407</c:v>
                      </c:pt>
                      <c:pt idx="292">
                        <c:v>0.4470563005015869</c:v>
                      </c:pt>
                      <c:pt idx="293">
                        <c:v>0.44703814316762047</c:v>
                      </c:pt>
                      <c:pt idx="294">
                        <c:v>0.4445989942825157</c:v>
                      </c:pt>
                      <c:pt idx="295">
                        <c:v>0.44458083813835697</c:v>
                      </c:pt>
                      <c:pt idx="296">
                        <c:v>0.44452997294915192</c:v>
                      </c:pt>
                      <c:pt idx="297">
                        <c:v>0.4445118166625292</c:v>
                      </c:pt>
                      <c:pt idx="298">
                        <c:v>0.44394785446257823</c:v>
                      </c:pt>
                      <c:pt idx="299">
                        <c:v>0.44392969735524801</c:v>
                      </c:pt>
                      <c:pt idx="300">
                        <c:v>0.44164191848637269</c:v>
                      </c:pt>
                      <c:pt idx="301">
                        <c:v>0.44162376313421053</c:v>
                      </c:pt>
                      <c:pt idx="302">
                        <c:v>0.44132862718409377</c:v>
                      </c:pt>
                      <c:pt idx="303">
                        <c:v>0.44131047102454973</c:v>
                      </c:pt>
                      <c:pt idx="304">
                        <c:v>0.44074606582442305</c:v>
                      </c:pt>
                      <c:pt idx="305">
                        <c:v>0.44072790868757339</c:v>
                      </c:pt>
                      <c:pt idx="306">
                        <c:v>0.43520739167611217</c:v>
                      </c:pt>
                      <c:pt idx="307">
                        <c:v>0.43518923527422348</c:v>
                      </c:pt>
                      <c:pt idx="308">
                        <c:v>0.43489258080060539</c:v>
                      </c:pt>
                      <c:pt idx="309">
                        <c:v>0.43487442384997399</c:v>
                      </c:pt>
                      <c:pt idx="310">
                        <c:v>0.43429186224045158</c:v>
                      </c:pt>
                      <c:pt idx="311">
                        <c:v>0.43427370480578259</c:v>
                      </c:pt>
                      <c:pt idx="312">
                        <c:v>0.42348222651236916</c:v>
                      </c:pt>
                      <c:pt idx="313">
                        <c:v>0.42346407033362549</c:v>
                      </c:pt>
                      <c:pt idx="314">
                        <c:v>0.42316731978710004</c:v>
                      </c:pt>
                      <c:pt idx="315">
                        <c:v>0.42314916300483246</c:v>
                      </c:pt>
                      <c:pt idx="316">
                        <c:v>0.42256679434309208</c:v>
                      </c:pt>
                      <c:pt idx="317">
                        <c:v>0.42254863698343981</c:v>
                      </c:pt>
                      <c:pt idx="318">
                        <c:v>0.41433455472220787</c:v>
                      </c:pt>
                      <c:pt idx="319">
                        <c:v>0.41431639880769117</c:v>
                      </c:pt>
                      <c:pt idx="320">
                        <c:v>0.41401916523536958</c:v>
                      </c:pt>
                      <c:pt idx="321">
                        <c:v>0.41400100857936173</c:v>
                      </c:pt>
                      <c:pt idx="322">
                        <c:v>0.41341800600529266</c:v>
                      </c:pt>
                      <c:pt idx="323">
                        <c:v>0.41339984851793837</c:v>
                      </c:pt>
                      <c:pt idx="324">
                        <c:v>0.39630221093343454</c:v>
                      </c:pt>
                      <c:pt idx="325">
                        <c:v>0.39628405687944535</c:v>
                      </c:pt>
                      <c:pt idx="326">
                        <c:v>0.39598729995011683</c:v>
                      </c:pt>
                      <c:pt idx="327">
                        <c:v>0.39596914474346745</c:v>
                      </c:pt>
                      <c:pt idx="328">
                        <c:v>0.39540310935875278</c:v>
                      </c:pt>
                      <c:pt idx="329">
                        <c:v>0.39538495257932321</c:v>
                      </c:pt>
                      <c:pt idx="330">
                        <c:v>0.38691000472703446</c:v>
                      </c:pt>
                      <c:pt idx="331">
                        <c:v>0.38689185019513134</c:v>
                      </c:pt>
                      <c:pt idx="332">
                        <c:v>0.38684044045550353</c:v>
                      </c:pt>
                      <c:pt idx="333">
                        <c:v>0.3868222856536071</c:v>
                      </c:pt>
                      <c:pt idx="334">
                        <c:v>0.38625502307365467</c:v>
                      </c:pt>
                      <c:pt idx="335">
                        <c:v>0.38623686642013316</c:v>
                      </c:pt>
                      <c:pt idx="336">
                        <c:v>0.361381118097162</c:v>
                      </c:pt>
                      <c:pt idx="337">
                        <c:v>0.3613629618394576</c:v>
                      </c:pt>
                      <c:pt idx="338">
                        <c:v>0.36106410589385374</c:v>
                      </c:pt>
                      <c:pt idx="339">
                        <c:v>0.3610459487870829</c:v>
                      </c:pt>
                      <c:pt idx="340">
                        <c:v>0.36044646838416461</c:v>
                      </c:pt>
                      <c:pt idx="341">
                        <c:v>0.36042831033238293</c:v>
                      </c:pt>
                      <c:pt idx="342">
                        <c:v>0.35223347148177003</c:v>
                      </c:pt>
                      <c:pt idx="343">
                        <c:v>0.35221531544092449</c:v>
                      </c:pt>
                      <c:pt idx="344">
                        <c:v>0.35191571834653884</c:v>
                      </c:pt>
                      <c:pt idx="345">
                        <c:v>0.35189756129255589</c:v>
                      </c:pt>
                      <c:pt idx="346">
                        <c:v>0.35129699149883226</c:v>
                      </c:pt>
                      <c:pt idx="347">
                        <c:v>0.35127883320095293</c:v>
                      </c:pt>
                      <c:pt idx="348">
                        <c:v>0.32774435127670853</c:v>
                      </c:pt>
                      <c:pt idx="349">
                        <c:v>0.32772619590641738</c:v>
                      </c:pt>
                      <c:pt idx="350">
                        <c:v>0.32742609585328103</c:v>
                      </c:pt>
                      <c:pt idx="351">
                        <c:v>0.32740793925053752</c:v>
                      </c:pt>
                      <c:pt idx="352">
                        <c:v>0.32680745201562361</c:v>
                      </c:pt>
                      <c:pt idx="353">
                        <c:v>0.32678929381535227</c:v>
                      </c:pt>
                      <c:pt idx="354">
                        <c:v>0.32366301620429622</c:v>
                      </c:pt>
                      <c:pt idx="355">
                        <c:v>0.32364486359364392</c:v>
                      </c:pt>
                      <c:pt idx="356">
                        <c:v>0.32334380046171241</c:v>
                      </c:pt>
                      <c:pt idx="357">
                        <c:v>0.32332564616241838</c:v>
                      </c:pt>
                      <c:pt idx="358">
                        <c:v>0.32273869834200758</c:v>
                      </c:pt>
                      <c:pt idx="359">
                        <c:v>0.32272054159681712</c:v>
                      </c:pt>
                      <c:pt idx="360">
                        <c:v>0.31835215785676552</c:v>
                      </c:pt>
                      <c:pt idx="361">
                        <c:v>0.31833400171772702</c:v>
                      </c:pt>
                      <c:pt idx="362">
                        <c:v>0.31827817629942873</c:v>
                      </c:pt>
                      <c:pt idx="363">
                        <c:v>0.31826001985485342</c:v>
                      </c:pt>
                      <c:pt idx="364">
                        <c:v>0.31765794423187771</c:v>
                      </c:pt>
                      <c:pt idx="365">
                        <c:v>0.31763978584033065</c:v>
                      </c:pt>
                      <c:pt idx="366">
                        <c:v>0.3174895332979899</c:v>
                      </c:pt>
                      <c:pt idx="367">
                        <c:v>0.31747138099692845</c:v>
                      </c:pt>
                      <c:pt idx="368">
                        <c:v>0.31716976352677351</c:v>
                      </c:pt>
                      <c:pt idx="369">
                        <c:v>0.31715160943014614</c:v>
                      </c:pt>
                      <c:pt idx="370">
                        <c:v>0.31656387257170004</c:v>
                      </c:pt>
                      <c:pt idx="371">
                        <c:v>0.31654571584648405</c:v>
                      </c:pt>
                      <c:pt idx="372">
                        <c:v>0.31451797322998604</c:v>
                      </c:pt>
                      <c:pt idx="373">
                        <c:v>0.3144998213131997</c:v>
                      </c:pt>
                      <c:pt idx="374">
                        <c:v>0.31419749387312296</c:v>
                      </c:pt>
                      <c:pt idx="375">
                        <c:v>0.31417934005198001</c:v>
                      </c:pt>
                      <c:pt idx="376">
                        <c:v>0.3135903724689949</c:v>
                      </c:pt>
                      <c:pt idx="377">
                        <c:v>0.31357221582158001</c:v>
                      </c:pt>
                      <c:pt idx="378">
                        <c:v>0.31104957918164089</c:v>
                      </c:pt>
                      <c:pt idx="379">
                        <c:v>0.31103142452441029</c:v>
                      </c:pt>
                      <c:pt idx="380">
                        <c:v>0.31073067477163169</c:v>
                      </c:pt>
                      <c:pt idx="381">
                        <c:v>0.3107125186838039</c:v>
                      </c:pt>
                      <c:pt idx="382">
                        <c:v>0.31011154960709292</c:v>
                      </c:pt>
                      <c:pt idx="383">
                        <c:v>0.3100933915979886</c:v>
                      </c:pt>
                      <c:pt idx="384">
                        <c:v>0.30809629054809645</c:v>
                      </c:pt>
                      <c:pt idx="385">
                        <c:v>0.30807813740187229</c:v>
                      </c:pt>
                      <c:pt idx="386">
                        <c:v>0.30802375240522523</c:v>
                      </c:pt>
                      <c:pt idx="387">
                        <c:v>0.30800559882759648</c:v>
                      </c:pt>
                      <c:pt idx="388">
                        <c:v>0.3074157157661217</c:v>
                      </c:pt>
                      <c:pt idx="389">
                        <c:v>0.30739755916370581</c:v>
                      </c:pt>
                      <c:pt idx="390">
                        <c:v>0.30165710007167745</c:v>
                      </c:pt>
                      <c:pt idx="391">
                        <c:v>0.30163894455607315</c:v>
                      </c:pt>
                      <c:pt idx="392">
                        <c:v>0.30158295826671833</c:v>
                      </c:pt>
                      <c:pt idx="393">
                        <c:v>0.30156480239708933</c:v>
                      </c:pt>
                      <c:pt idx="394">
                        <c:v>0.30096198566067678</c:v>
                      </c:pt>
                      <c:pt idx="395">
                        <c:v>0.30094382748785603</c:v>
                      </c:pt>
                      <c:pt idx="396">
                        <c:v>0.28360898870087475</c:v>
                      </c:pt>
                      <c:pt idx="397">
                        <c:v>0.28359083691326653</c:v>
                      </c:pt>
                      <c:pt idx="398">
                        <c:v>0.28353612706911868</c:v>
                      </c:pt>
                      <c:pt idx="399">
                        <c:v>0.28351797477064161</c:v>
                      </c:pt>
                      <c:pt idx="400">
                        <c:v>0.28292626175124214</c:v>
                      </c:pt>
                      <c:pt idx="401">
                        <c:v>0.28290810584194331</c:v>
                      </c:pt>
                      <c:pt idx="402">
                        <c:v>0.27716814384930499</c:v>
                      </c:pt>
                      <c:pt idx="403">
                        <c:v>0.27714998926836804</c:v>
                      </c:pt>
                      <c:pt idx="404">
                        <c:v>0.27709381468555261</c:v>
                      </c:pt>
                      <c:pt idx="405">
                        <c:v>0.27707565968034648</c:v>
                      </c:pt>
                      <c:pt idx="406">
                        <c:v>0.27647226496962113</c:v>
                      </c:pt>
                      <c:pt idx="407">
                        <c:v>0.27645410716710034</c:v>
                      </c:pt>
                      <c:pt idx="408">
                        <c:v>0.27446477991165708</c:v>
                      </c:pt>
                      <c:pt idx="409">
                        <c:v>0.2744466289576275</c:v>
                      </c:pt>
                      <c:pt idx="410">
                        <c:v>0.27439153797300414</c:v>
                      </c:pt>
                      <c:pt idx="411">
                        <c:v>0.2743733864444351</c:v>
                      </c:pt>
                      <c:pt idx="412">
                        <c:v>0.27377881964239936</c:v>
                      </c:pt>
                      <c:pt idx="413">
                        <c:v>0.27376066400233895</c:v>
                      </c:pt>
                      <c:pt idx="414">
                        <c:v>0.26802166433131386</c:v>
                      </c:pt>
                      <c:pt idx="415">
                        <c:v>0.26800351020661434</c:v>
                      </c:pt>
                      <c:pt idx="416">
                        <c:v>0.26794699005526634</c:v>
                      </c:pt>
                      <c:pt idx="417">
                        <c:v>0.26792883544446594</c:v>
                      </c:pt>
                      <c:pt idx="418">
                        <c:v>0.26732292714973127</c:v>
                      </c:pt>
                      <c:pt idx="419">
                        <c:v>0.26730476926282815</c:v>
                      </c:pt>
                      <c:pt idx="420">
                        <c:v>0.26275850366808301</c:v>
                      </c:pt>
                      <c:pt idx="421">
                        <c:v>0.26274035297337389</c:v>
                      </c:pt>
                      <c:pt idx="422">
                        <c:v>0.26268528551268466</c:v>
                      </c:pt>
                      <c:pt idx="423">
                        <c:v>0.26266713422165472</c:v>
                      </c:pt>
                      <c:pt idx="424">
                        <c:v>0.2620732815917311</c:v>
                      </c:pt>
                      <c:pt idx="425">
                        <c:v>0.26205512606197484</c:v>
                      </c:pt>
                      <c:pt idx="426">
                        <c:v>0.25336445520984968</c:v>
                      </c:pt>
                      <c:pt idx="427">
                        <c:v>0.25334630331577668</c:v>
                      </c:pt>
                      <c:pt idx="428">
                        <c:v>0.25304095321026776</c:v>
                      </c:pt>
                      <c:pt idx="429">
                        <c:v>0.25302279881588774</c:v>
                      </c:pt>
                      <c:pt idx="430">
                        <c:v>0.2524161305642148</c:v>
                      </c:pt>
                      <c:pt idx="431">
                        <c:v>0.25239797249478535</c:v>
                      </c:pt>
                      <c:pt idx="432">
                        <c:v>0.22887786489330914</c:v>
                      </c:pt>
                      <c:pt idx="433">
                        <c:v>0.22885971491445142</c:v>
                      </c:pt>
                      <c:pt idx="434">
                        <c:v>0.22855265577569367</c:v>
                      </c:pt>
                      <c:pt idx="435">
                        <c:v>0.22853450278329149</c:v>
                      </c:pt>
                      <c:pt idx="436">
                        <c:v>0.22793071494324729</c:v>
                      </c:pt>
                      <c:pt idx="437">
                        <c:v>0.22792632484647521</c:v>
                      </c:pt>
                      <c:pt idx="438">
                        <c:v>0.2279125654224603</c:v>
                      </c:pt>
                      <c:pt idx="439">
                        <c:v>0.22790816741124456</c:v>
                      </c:pt>
                      <c:pt idx="440">
                        <c:v>0.22760492065813515</c:v>
                      </c:pt>
                      <c:pt idx="441">
                        <c:v>0.22758676803898378</c:v>
                      </c:pt>
                      <c:pt idx="442">
                        <c:v>0.22697751248080705</c:v>
                      </c:pt>
                      <c:pt idx="443">
                        <c:v>0.22695935526215941</c:v>
                      </c:pt>
                      <c:pt idx="444">
                        <c:v>0.21973521927515535</c:v>
                      </c:pt>
                      <c:pt idx="445">
                        <c:v>0.21971707049029973</c:v>
                      </c:pt>
                      <c:pt idx="446">
                        <c:v>0.21940769915248901</c:v>
                      </c:pt>
                      <c:pt idx="447">
                        <c:v>0.21938954693161722</c:v>
                      </c:pt>
                      <c:pt idx="448">
                        <c:v>0.21877759096924726</c:v>
                      </c:pt>
                      <c:pt idx="449">
                        <c:v>0.21875943358427302</c:v>
                      </c:pt>
                      <c:pt idx="450">
                        <c:v>0.21853611592231975</c:v>
                      </c:pt>
                      <c:pt idx="451">
                        <c:v>0.21851796490368569</c:v>
                      </c:pt>
                      <c:pt idx="452">
                        <c:v>0.2184602665043924</c:v>
                      </c:pt>
                      <c:pt idx="453">
                        <c:v>0.21844211471422559</c:v>
                      </c:pt>
                      <c:pt idx="454">
                        <c:v>0.2178289899368297</c:v>
                      </c:pt>
                      <c:pt idx="455">
                        <c:v>0.21781083281038632</c:v>
                      </c:pt>
                      <c:pt idx="456">
                        <c:v>0.19037446766358992</c:v>
                      </c:pt>
                      <c:pt idx="457">
                        <c:v>0.19035632359163676</c:v>
                      </c:pt>
                      <c:pt idx="458">
                        <c:v>0.19004308177041476</c:v>
                      </c:pt>
                      <c:pt idx="459">
                        <c:v>0.19002493320670266</c:v>
                      </c:pt>
                      <c:pt idx="460">
                        <c:v>0.18940833167944038</c:v>
                      </c:pt>
                      <c:pt idx="461">
                        <c:v>0.18939017635106078</c:v>
                      </c:pt>
                      <c:pt idx="462">
                        <c:v>0.18097831666507122</c:v>
                      </c:pt>
                      <c:pt idx="463">
                        <c:v>0.18096017075796797</c:v>
                      </c:pt>
                      <c:pt idx="464">
                        <c:v>0.18090106259563382</c:v>
                      </c:pt>
                      <c:pt idx="465">
                        <c:v>0.180882915556804</c:v>
                      </c:pt>
                      <c:pt idx="466">
                        <c:v>0.18026084334767895</c:v>
                      </c:pt>
                      <c:pt idx="467">
                        <c:v>0.18024268841406418</c:v>
                      </c:pt>
                      <c:pt idx="468">
                        <c:v>0.17735925055350435</c:v>
                      </c:pt>
                      <c:pt idx="469">
                        <c:v>0.17734110461886746</c:v>
                      </c:pt>
                      <c:pt idx="470">
                        <c:v>0.17728221682897438</c:v>
                      </c:pt>
                      <c:pt idx="471">
                        <c:v>0.17726406976987516</c:v>
                      </c:pt>
                      <c:pt idx="472">
                        <c:v>0.17664421978717743</c:v>
                      </c:pt>
                      <c:pt idx="473">
                        <c:v>0.17662606496225353</c:v>
                      </c:pt>
                      <c:pt idx="474">
                        <c:v>0.16821937181458349</c:v>
                      </c:pt>
                      <c:pt idx="475">
                        <c:v>0.16820122793355094</c:v>
                      </c:pt>
                      <c:pt idx="476">
                        <c:v>0.16814149691661107</c:v>
                      </c:pt>
                      <c:pt idx="477">
                        <c:v>0.16812335173181425</c:v>
                      </c:pt>
                      <c:pt idx="478">
                        <c:v>0.16749729825733298</c:v>
                      </c:pt>
                      <c:pt idx="479">
                        <c:v>0.16747914396719979</c:v>
                      </c:pt>
                      <c:pt idx="480">
                        <c:v>0.15649595770008409</c:v>
                      </c:pt>
                      <c:pt idx="481">
                        <c:v>0.15647781621649515</c:v>
                      </c:pt>
                      <c:pt idx="482">
                        <c:v>0.15641774995858651</c:v>
                      </c:pt>
                      <c:pt idx="483">
                        <c:v>0.15639960702765243</c:v>
                      </c:pt>
                      <c:pt idx="484">
                        <c:v>0.15577208939763945</c:v>
                      </c:pt>
                      <c:pt idx="485">
                        <c:v>0.15575393642954602</c:v>
                      </c:pt>
                      <c:pt idx="486">
                        <c:v>0.14735931160974347</c:v>
                      </c:pt>
                      <c:pt idx="487">
                        <c:v>0.14734117317625545</c:v>
                      </c:pt>
                      <c:pt idx="488">
                        <c:v>0.14728004191801977</c:v>
                      </c:pt>
                      <c:pt idx="489">
                        <c:v>0.14726190178778936</c:v>
                      </c:pt>
                      <c:pt idx="490">
                        <c:v>0.1466265606304207</c:v>
                      </c:pt>
                      <c:pt idx="491">
                        <c:v>0.14660840861234314</c:v>
                      </c:pt>
                      <c:pt idx="492">
                        <c:v>9.4398830698446318E-2</c:v>
                      </c:pt>
                      <c:pt idx="493">
                        <c:v>9.4380696225118285E-2</c:v>
                      </c:pt>
                      <c:pt idx="494">
                        <c:v>9.4316120085006699E-2</c:v>
                      </c:pt>
                      <c:pt idx="495">
                        <c:v>9.4297982710486686E-2</c:v>
                      </c:pt>
                      <c:pt idx="496">
                        <c:v>9.3646802579477564E-2</c:v>
                      </c:pt>
                      <c:pt idx="497">
                        <c:v>9.3628646961104442E-2</c:v>
                      </c:pt>
                      <c:pt idx="498">
                        <c:v>8.5268903535511656E-2</c:v>
                      </c:pt>
                      <c:pt idx="499">
                        <c:v>8.5250776307962906E-2</c:v>
                      </c:pt>
                      <c:pt idx="500">
                        <c:v>8.518401676427706E-2</c:v>
                      </c:pt>
                      <c:pt idx="501">
                        <c:v>8.5165885819922973E-2</c:v>
                      </c:pt>
                      <c:pt idx="502">
                        <c:v>8.449974302037698E-2</c:v>
                      </c:pt>
                      <c:pt idx="503">
                        <c:v>8.4481588268021629E-2</c:v>
                      </c:pt>
                      <c:pt idx="504">
                        <c:v>6.0809255731803069E-2</c:v>
                      </c:pt>
                      <c:pt idx="505">
                        <c:v>6.0509133406864417E-2</c:v>
                      </c:pt>
                      <c:pt idx="506">
                        <c:v>6.0173115111083315E-2</c:v>
                      </c:pt>
                      <c:pt idx="507">
                        <c:v>6.0154973463984844E-2</c:v>
                      </c:pt>
                      <c:pt idx="508">
                        <c:v>5.9512621677387544E-2</c:v>
                      </c:pt>
                      <c:pt idx="509">
                        <c:v>5.9494459684712744E-2</c:v>
                      </c:pt>
                      <c:pt idx="510">
                        <c:v>5.1409404443233608E-2</c:v>
                      </c:pt>
                      <c:pt idx="511">
                        <c:v>5.1391301756440112E-2</c:v>
                      </c:pt>
                      <c:pt idx="512">
                        <c:v>5.1039052390123775E-2</c:v>
                      </c:pt>
                      <c:pt idx="513">
                        <c:v>5.1020919645608211E-2</c:v>
                      </c:pt>
                      <c:pt idx="514">
                        <c:v>5.0357836209212352E-2</c:v>
                      </c:pt>
                      <c:pt idx="515">
                        <c:v>5.0339671354003149E-2</c:v>
                      </c:pt>
                      <c:pt idx="516">
                        <c:v>4.4162617665616515E-2</c:v>
                      </c:pt>
                      <c:pt idx="517">
                        <c:v>4.4144563543510908E-2</c:v>
                      </c:pt>
                      <c:pt idx="518">
                        <c:v>4.4066597010034771E-2</c:v>
                      </c:pt>
                      <c:pt idx="519">
                        <c:v>4.4048531116885906E-2</c:v>
                      </c:pt>
                      <c:pt idx="520">
                        <c:v>4.3321233775395949E-2</c:v>
                      </c:pt>
                      <c:pt idx="521">
                        <c:v>4.3303095422625712E-2</c:v>
                      </c:pt>
                      <c:pt idx="522">
                        <c:v>3.4768220650419769E-2</c:v>
                      </c:pt>
                      <c:pt idx="523">
                        <c:v>3.4750179956212011E-2</c:v>
                      </c:pt>
                      <c:pt idx="524">
                        <c:v>3.4366452255682231E-2</c:v>
                      </c:pt>
                      <c:pt idx="525">
                        <c:v>3.4348350675801352E-2</c:v>
                      </c:pt>
                      <c:pt idx="526">
                        <c:v>3.3661171121649368E-2</c:v>
                      </c:pt>
                      <c:pt idx="527">
                        <c:v>3.3643008207942839E-2</c:v>
                      </c:pt>
                      <c:pt idx="528">
                        <c:v>1.0631408515232987E-2</c:v>
                      </c:pt>
                      <c:pt idx="529">
                        <c:v>1.0614264400109196E-2</c:v>
                      </c:pt>
                      <c:pt idx="530">
                        <c:v>1.0027145784634236E-2</c:v>
                      </c:pt>
                      <c:pt idx="531">
                        <c:v>1.0009480920938478E-2</c:v>
                      </c:pt>
                      <c:pt idx="532">
                        <c:v>9.1802528031275886E-3</c:v>
                      </c:pt>
                      <c:pt idx="533">
                        <c:v>9.1621193717171031E-3</c:v>
                      </c:pt>
                      <c:pt idx="534">
                        <c:v>3.7598454777246024E-3</c:v>
                      </c:pt>
                      <c:pt idx="535">
                        <c:v>3.7555480108923561E-3</c:v>
                      </c:pt>
                      <c:pt idx="536">
                        <c:v>2.5345812128989603E-3</c:v>
                      </c:pt>
                      <c:pt idx="537">
                        <c:v>2.5302767790580465E-3</c:v>
                      </c:pt>
                      <c:pt idx="538">
                        <c:v>1.8194711322370833E-5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2DD-4D65-9630-6B8B380372E5}"/>
                  </c:ext>
                </c:extLst>
              </c15:ser>
            </c15:filteredLineSeries>
          </c:ext>
        </c:extLst>
      </c:lineChart>
      <c:catAx>
        <c:axId val="459201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03480"/>
        <c:crosses val="autoZero"/>
        <c:auto val="1"/>
        <c:lblAlgn val="ctr"/>
        <c:lblOffset val="100"/>
        <c:noMultiLvlLbl val="0"/>
      </c:catAx>
      <c:valAx>
        <c:axId val="45920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0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19551.0500637363</c:v>
                </c:pt>
                <c:pt idx="1">
                  <c:v>19551.129548436023</c:v>
                </c:pt>
                <c:pt idx="2">
                  <c:v>19551.0500637363</c:v>
                </c:pt>
                <c:pt idx="3">
                  <c:v>19551.129548436023</c:v>
                </c:pt>
                <c:pt idx="4">
                  <c:v>19598.01579551899</c:v>
                </c:pt>
                <c:pt idx="5">
                  <c:v>19598.095280218713</c:v>
                </c:pt>
                <c:pt idx="6">
                  <c:v>19551.0500637363</c:v>
                </c:pt>
                <c:pt idx="7">
                  <c:v>19551.129548436023</c:v>
                </c:pt>
                <c:pt idx="8">
                  <c:v>19598.01579551899</c:v>
                </c:pt>
                <c:pt idx="9">
                  <c:v>19598.095280218713</c:v>
                </c:pt>
                <c:pt idx="10">
                  <c:v>19598.01579551899</c:v>
                </c:pt>
                <c:pt idx="11">
                  <c:v>19598.095280218713</c:v>
                </c:pt>
                <c:pt idx="12">
                  <c:v>19817.247614791748</c:v>
                </c:pt>
                <c:pt idx="13">
                  <c:v>19817.327099491464</c:v>
                </c:pt>
                <c:pt idx="14">
                  <c:v>19817.247614791748</c:v>
                </c:pt>
                <c:pt idx="15">
                  <c:v>19817.327099491464</c:v>
                </c:pt>
                <c:pt idx="16">
                  <c:v>19864.21334657443</c:v>
                </c:pt>
                <c:pt idx="17">
                  <c:v>19864.29283127415</c:v>
                </c:pt>
                <c:pt idx="18">
                  <c:v>19817.247614791748</c:v>
                </c:pt>
                <c:pt idx="19">
                  <c:v>19817.327099491464</c:v>
                </c:pt>
                <c:pt idx="20">
                  <c:v>19864.21334657443</c:v>
                </c:pt>
                <c:pt idx="21">
                  <c:v>19864.29283127415</c:v>
                </c:pt>
                <c:pt idx="22">
                  <c:v>19864.21334657443</c:v>
                </c:pt>
                <c:pt idx="23">
                  <c:v>19864.29283127415</c:v>
                </c:pt>
                <c:pt idx="24">
                  <c:v>20168.635216017381</c:v>
                </c:pt>
                <c:pt idx="25">
                  <c:v>20168.714700717101</c:v>
                </c:pt>
                <c:pt idx="26">
                  <c:v>20168.635216017381</c:v>
                </c:pt>
                <c:pt idx="27">
                  <c:v>20168.714700717101</c:v>
                </c:pt>
                <c:pt idx="28">
                  <c:v>20199.62838109328</c:v>
                </c:pt>
                <c:pt idx="29">
                  <c:v>20199.707865793003</c:v>
                </c:pt>
                <c:pt idx="30">
                  <c:v>20199.62838109328</c:v>
                </c:pt>
                <c:pt idx="31">
                  <c:v>20199.707865793003</c:v>
                </c:pt>
                <c:pt idx="32">
                  <c:v>20215.600947800071</c:v>
                </c:pt>
                <c:pt idx="33">
                  <c:v>20215.680432499787</c:v>
                </c:pt>
                <c:pt idx="34">
                  <c:v>20168.635216017381</c:v>
                </c:pt>
                <c:pt idx="35">
                  <c:v>20168.714700717101</c:v>
                </c:pt>
                <c:pt idx="36">
                  <c:v>20215.600947800071</c:v>
                </c:pt>
                <c:pt idx="37">
                  <c:v>20215.680432499787</c:v>
                </c:pt>
                <c:pt idx="38">
                  <c:v>20199.62838109328</c:v>
                </c:pt>
                <c:pt idx="39">
                  <c:v>20199.707865793003</c:v>
                </c:pt>
                <c:pt idx="40">
                  <c:v>20215.600947800071</c:v>
                </c:pt>
                <c:pt idx="41">
                  <c:v>20215.680432499787</c:v>
                </c:pt>
                <c:pt idx="42">
                  <c:v>20246.594112875973</c:v>
                </c:pt>
                <c:pt idx="43">
                  <c:v>20246.673597575689</c:v>
                </c:pt>
                <c:pt idx="44">
                  <c:v>20246.594112875973</c:v>
                </c:pt>
                <c:pt idx="45">
                  <c:v>20246.673597575689</c:v>
                </c:pt>
                <c:pt idx="46">
                  <c:v>20246.594112875973</c:v>
                </c:pt>
                <c:pt idx="47">
                  <c:v>20246.673597575689</c:v>
                </c:pt>
                <c:pt idx="48">
                  <c:v>20364.067921404861</c:v>
                </c:pt>
                <c:pt idx="49">
                  <c:v>20364.147406104581</c:v>
                </c:pt>
                <c:pt idx="50">
                  <c:v>20364.067921404861</c:v>
                </c:pt>
                <c:pt idx="51">
                  <c:v>20364.147406104581</c:v>
                </c:pt>
                <c:pt idx="52">
                  <c:v>20411.033653187562</c:v>
                </c:pt>
                <c:pt idx="53">
                  <c:v>20411.113137887274</c:v>
                </c:pt>
                <c:pt idx="54">
                  <c:v>20364.067921404861</c:v>
                </c:pt>
                <c:pt idx="55">
                  <c:v>20364.147406104581</c:v>
                </c:pt>
                <c:pt idx="56">
                  <c:v>20411.033653187562</c:v>
                </c:pt>
                <c:pt idx="57">
                  <c:v>20411.113137887274</c:v>
                </c:pt>
                <c:pt idx="58">
                  <c:v>20411.033653187562</c:v>
                </c:pt>
                <c:pt idx="59">
                  <c:v>20411.113137887274</c:v>
                </c:pt>
                <c:pt idx="60">
                  <c:v>20465.825932148728</c:v>
                </c:pt>
                <c:pt idx="61">
                  <c:v>20465.905416848447</c:v>
                </c:pt>
                <c:pt idx="62">
                  <c:v>20465.825932148728</c:v>
                </c:pt>
                <c:pt idx="63">
                  <c:v>20465.905416848447</c:v>
                </c:pt>
                <c:pt idx="64">
                  <c:v>20512.791663931424</c:v>
                </c:pt>
                <c:pt idx="65">
                  <c:v>20512.871148631133</c:v>
                </c:pt>
                <c:pt idx="66">
                  <c:v>20465.825932148728</c:v>
                </c:pt>
                <c:pt idx="67">
                  <c:v>20465.905416848447</c:v>
                </c:pt>
                <c:pt idx="68">
                  <c:v>20512.791663931424</c:v>
                </c:pt>
                <c:pt idx="69">
                  <c:v>20512.871148631133</c:v>
                </c:pt>
                <c:pt idx="70">
                  <c:v>20512.791663931424</c:v>
                </c:pt>
                <c:pt idx="71">
                  <c:v>20512.871148631133</c:v>
                </c:pt>
                <c:pt idx="72">
                  <c:v>20630.265472460309</c:v>
                </c:pt>
                <c:pt idx="73">
                  <c:v>20630.344957160029</c:v>
                </c:pt>
                <c:pt idx="74">
                  <c:v>20635.090635734487</c:v>
                </c:pt>
                <c:pt idx="75">
                  <c:v>20635.170120434206</c:v>
                </c:pt>
                <c:pt idx="76">
                  <c:v>20630.265472460309</c:v>
                </c:pt>
                <c:pt idx="77">
                  <c:v>20630.344957160029</c:v>
                </c:pt>
                <c:pt idx="78">
                  <c:v>20635.090635734487</c:v>
                </c:pt>
                <c:pt idx="79">
                  <c:v>20635.170120434206</c:v>
                </c:pt>
                <c:pt idx="80">
                  <c:v>20677.231204242999</c:v>
                </c:pt>
                <c:pt idx="81">
                  <c:v>20677.310688942718</c:v>
                </c:pt>
                <c:pt idx="82">
                  <c:v>20630.265472460309</c:v>
                </c:pt>
                <c:pt idx="83">
                  <c:v>20630.344957160029</c:v>
                </c:pt>
                <c:pt idx="84">
                  <c:v>20677.231204242999</c:v>
                </c:pt>
                <c:pt idx="85">
                  <c:v>20677.310688942718</c:v>
                </c:pt>
                <c:pt idx="86">
                  <c:v>20635.090635734487</c:v>
                </c:pt>
                <c:pt idx="87">
                  <c:v>20635.170120434206</c:v>
                </c:pt>
                <c:pt idx="88">
                  <c:v>20682.056367517176</c:v>
                </c:pt>
                <c:pt idx="89">
                  <c:v>20682.135852216892</c:v>
                </c:pt>
                <c:pt idx="90">
                  <c:v>20682.056367517176</c:v>
                </c:pt>
                <c:pt idx="91">
                  <c:v>20682.135852216892</c:v>
                </c:pt>
                <c:pt idx="92">
                  <c:v>20677.231204242999</c:v>
                </c:pt>
                <c:pt idx="93">
                  <c:v>20677.310688942718</c:v>
                </c:pt>
                <c:pt idx="94">
                  <c:v>20682.056367517176</c:v>
                </c:pt>
                <c:pt idx="95">
                  <c:v>20682.135852216892</c:v>
                </c:pt>
                <c:pt idx="96">
                  <c:v>20817.213533374368</c:v>
                </c:pt>
                <c:pt idx="97">
                  <c:v>20817.293018074088</c:v>
                </c:pt>
                <c:pt idx="98">
                  <c:v>20817.213533374368</c:v>
                </c:pt>
                <c:pt idx="99">
                  <c:v>20817.293018074088</c:v>
                </c:pt>
                <c:pt idx="100">
                  <c:v>20817.213533374368</c:v>
                </c:pt>
                <c:pt idx="101">
                  <c:v>20817.293018074088</c:v>
                </c:pt>
                <c:pt idx="102">
                  <c:v>20864.179265157061</c:v>
                </c:pt>
                <c:pt idx="103">
                  <c:v>20864.258749856781</c:v>
                </c:pt>
                <c:pt idx="104">
                  <c:v>20864.179265157061</c:v>
                </c:pt>
                <c:pt idx="105">
                  <c:v>20864.258749856781</c:v>
                </c:pt>
                <c:pt idx="106">
                  <c:v>20879.850788743035</c:v>
                </c:pt>
                <c:pt idx="107">
                  <c:v>20879.930273442758</c:v>
                </c:pt>
                <c:pt idx="108">
                  <c:v>20921.980093045044</c:v>
                </c:pt>
                <c:pt idx="109">
                  <c:v>20922.059577744756</c:v>
                </c:pt>
                <c:pt idx="110">
                  <c:v>20879.850788743035</c:v>
                </c:pt>
                <c:pt idx="111">
                  <c:v>20879.930273442758</c:v>
                </c:pt>
                <c:pt idx="112">
                  <c:v>20921.980093045044</c:v>
                </c:pt>
                <c:pt idx="113">
                  <c:v>20922.059577744756</c:v>
                </c:pt>
                <c:pt idx="114">
                  <c:v>20864.179265157061</c:v>
                </c:pt>
                <c:pt idx="115">
                  <c:v>20864.258749856781</c:v>
                </c:pt>
                <c:pt idx="116">
                  <c:v>20926.816520525736</c:v>
                </c:pt>
                <c:pt idx="117">
                  <c:v>20926.896005225448</c:v>
                </c:pt>
                <c:pt idx="118">
                  <c:v>20968.945824827733</c:v>
                </c:pt>
                <c:pt idx="119">
                  <c:v>20969.025309527453</c:v>
                </c:pt>
                <c:pt idx="120">
                  <c:v>20926.816520525736</c:v>
                </c:pt>
                <c:pt idx="121">
                  <c:v>20926.896005225448</c:v>
                </c:pt>
                <c:pt idx="122">
                  <c:v>20879.850788743035</c:v>
                </c:pt>
                <c:pt idx="123">
                  <c:v>20879.930273442758</c:v>
                </c:pt>
                <c:pt idx="124">
                  <c:v>20921.980093045044</c:v>
                </c:pt>
                <c:pt idx="125">
                  <c:v>20922.059577744756</c:v>
                </c:pt>
                <c:pt idx="126">
                  <c:v>20968.945824827733</c:v>
                </c:pt>
                <c:pt idx="127">
                  <c:v>20969.025309527453</c:v>
                </c:pt>
                <c:pt idx="128">
                  <c:v>20926.816520525736</c:v>
                </c:pt>
                <c:pt idx="129">
                  <c:v>20926.896005225448</c:v>
                </c:pt>
                <c:pt idx="130">
                  <c:v>20981.653073685949</c:v>
                </c:pt>
                <c:pt idx="131">
                  <c:v>20981.732558385665</c:v>
                </c:pt>
                <c:pt idx="132">
                  <c:v>20968.945824827733</c:v>
                </c:pt>
                <c:pt idx="133">
                  <c:v>20969.025309527453</c:v>
                </c:pt>
                <c:pt idx="134">
                  <c:v>20981.653073685949</c:v>
                </c:pt>
                <c:pt idx="135">
                  <c:v>20981.732558385665</c:v>
                </c:pt>
                <c:pt idx="136">
                  <c:v>21028.618805468635</c:v>
                </c:pt>
                <c:pt idx="137">
                  <c:v>21028.698290168351</c:v>
                </c:pt>
                <c:pt idx="138">
                  <c:v>21028.618805468635</c:v>
                </c:pt>
                <c:pt idx="139">
                  <c:v>21028.698290168351</c:v>
                </c:pt>
                <c:pt idx="140">
                  <c:v>20981.653073685949</c:v>
                </c:pt>
                <c:pt idx="141">
                  <c:v>20981.732558385665</c:v>
                </c:pt>
                <c:pt idx="142">
                  <c:v>21028.618805468635</c:v>
                </c:pt>
                <c:pt idx="143">
                  <c:v>21028.698290168351</c:v>
                </c:pt>
                <c:pt idx="144">
                  <c:v>21188.17764410048</c:v>
                </c:pt>
                <c:pt idx="145">
                  <c:v>21188.257128800204</c:v>
                </c:pt>
                <c:pt idx="146">
                  <c:v>21188.17764410048</c:v>
                </c:pt>
                <c:pt idx="147">
                  <c:v>21188.257128800204</c:v>
                </c:pt>
                <c:pt idx="148">
                  <c:v>21188.17764410048</c:v>
                </c:pt>
                <c:pt idx="149">
                  <c:v>21188.257128800204</c:v>
                </c:pt>
                <c:pt idx="150">
                  <c:v>21235.143375883174</c:v>
                </c:pt>
                <c:pt idx="151">
                  <c:v>21235.22286058289</c:v>
                </c:pt>
                <c:pt idx="152">
                  <c:v>21235.143375883174</c:v>
                </c:pt>
                <c:pt idx="153">
                  <c:v>21235.22286058289</c:v>
                </c:pt>
                <c:pt idx="154">
                  <c:v>21235.143375883174</c:v>
                </c:pt>
                <c:pt idx="155">
                  <c:v>21235.22286058289</c:v>
                </c:pt>
                <c:pt idx="156">
                  <c:v>21283.668953091474</c:v>
                </c:pt>
                <c:pt idx="157">
                  <c:v>21283.74843779119</c:v>
                </c:pt>
                <c:pt idx="158">
                  <c:v>21283.668953091474</c:v>
                </c:pt>
                <c:pt idx="159">
                  <c:v>21283.74843779119</c:v>
                </c:pt>
                <c:pt idx="160">
                  <c:v>21330.634684874163</c:v>
                </c:pt>
                <c:pt idx="161">
                  <c:v>21330.714169573876</c:v>
                </c:pt>
                <c:pt idx="162">
                  <c:v>21330.634684874163</c:v>
                </c:pt>
                <c:pt idx="163">
                  <c:v>21330.714169573876</c:v>
                </c:pt>
                <c:pt idx="164">
                  <c:v>21283.668953091474</c:v>
                </c:pt>
                <c:pt idx="165">
                  <c:v>21283.74843779119</c:v>
                </c:pt>
                <c:pt idx="166">
                  <c:v>21330.634684874163</c:v>
                </c:pt>
                <c:pt idx="167">
                  <c:v>21330.714169573876</c:v>
                </c:pt>
                <c:pt idx="168">
                  <c:v>21448.108493403055</c:v>
                </c:pt>
                <c:pt idx="169">
                  <c:v>21448.187978102771</c:v>
                </c:pt>
                <c:pt idx="170">
                  <c:v>21448.108493403055</c:v>
                </c:pt>
                <c:pt idx="171">
                  <c:v>21448.187978102771</c:v>
                </c:pt>
                <c:pt idx="172">
                  <c:v>21495.074225185741</c:v>
                </c:pt>
                <c:pt idx="173">
                  <c:v>21495.153709885461</c:v>
                </c:pt>
                <c:pt idx="174">
                  <c:v>21495.074225185741</c:v>
                </c:pt>
                <c:pt idx="175">
                  <c:v>21495.153709885461</c:v>
                </c:pt>
                <c:pt idx="176">
                  <c:v>21448.108493403055</c:v>
                </c:pt>
                <c:pt idx="177">
                  <c:v>21448.187978102771</c:v>
                </c:pt>
                <c:pt idx="178">
                  <c:v>21539.565245326117</c:v>
                </c:pt>
                <c:pt idx="179">
                  <c:v>21539.644730025841</c:v>
                </c:pt>
                <c:pt idx="180">
                  <c:v>21539.565245326117</c:v>
                </c:pt>
                <c:pt idx="181">
                  <c:v>21539.644730025841</c:v>
                </c:pt>
                <c:pt idx="182">
                  <c:v>21528.429106100022</c:v>
                </c:pt>
                <c:pt idx="183">
                  <c:v>21528.508590799738</c:v>
                </c:pt>
                <c:pt idx="184">
                  <c:v>21495.074225185741</c:v>
                </c:pt>
                <c:pt idx="185">
                  <c:v>21495.153709885461</c:v>
                </c:pt>
                <c:pt idx="186">
                  <c:v>21570.558410402024</c:v>
                </c:pt>
                <c:pt idx="187">
                  <c:v>21570.637895101743</c:v>
                </c:pt>
                <c:pt idx="188">
                  <c:v>21528.429106100022</c:v>
                </c:pt>
                <c:pt idx="189">
                  <c:v>21528.508590799738</c:v>
                </c:pt>
                <c:pt idx="190">
                  <c:v>21570.558410402024</c:v>
                </c:pt>
                <c:pt idx="191">
                  <c:v>21570.637895101743</c:v>
                </c:pt>
                <c:pt idx="192">
                  <c:v>21586.53097710881</c:v>
                </c:pt>
                <c:pt idx="193">
                  <c:v>21586.61046180853</c:v>
                </c:pt>
                <c:pt idx="194">
                  <c:v>21586.53097710881</c:v>
                </c:pt>
                <c:pt idx="195">
                  <c:v>21586.61046180853</c:v>
                </c:pt>
                <c:pt idx="196">
                  <c:v>21539.565245326117</c:v>
                </c:pt>
                <c:pt idx="197">
                  <c:v>21539.644730025841</c:v>
                </c:pt>
                <c:pt idx="198">
                  <c:v>21575.394837882708</c:v>
                </c:pt>
                <c:pt idx="199">
                  <c:v>21575.474322582431</c:v>
                </c:pt>
                <c:pt idx="200">
                  <c:v>21575.394837882708</c:v>
                </c:pt>
                <c:pt idx="201">
                  <c:v>21575.474322582431</c:v>
                </c:pt>
                <c:pt idx="202">
                  <c:v>21528.429106100022</c:v>
                </c:pt>
                <c:pt idx="203">
                  <c:v>21528.508590799738</c:v>
                </c:pt>
                <c:pt idx="204">
                  <c:v>21570.558410402024</c:v>
                </c:pt>
                <c:pt idx="205">
                  <c:v>21570.637895101743</c:v>
                </c:pt>
                <c:pt idx="206">
                  <c:v>21586.53097710881</c:v>
                </c:pt>
                <c:pt idx="207">
                  <c:v>21586.61046180853</c:v>
                </c:pt>
                <c:pt idx="208">
                  <c:v>21617.524142184717</c:v>
                </c:pt>
                <c:pt idx="209">
                  <c:v>21617.603626884436</c:v>
                </c:pt>
                <c:pt idx="210">
                  <c:v>21617.524142184717</c:v>
                </c:pt>
                <c:pt idx="211">
                  <c:v>21617.603626884436</c:v>
                </c:pt>
                <c:pt idx="212">
                  <c:v>21575.394837882708</c:v>
                </c:pt>
                <c:pt idx="213">
                  <c:v>21575.474322582431</c:v>
                </c:pt>
                <c:pt idx="214">
                  <c:v>21617.524142184717</c:v>
                </c:pt>
                <c:pt idx="215">
                  <c:v>21617.603626884436</c:v>
                </c:pt>
                <c:pt idx="216">
                  <c:v>21692.868646411604</c:v>
                </c:pt>
                <c:pt idx="217">
                  <c:v>21692.94813111132</c:v>
                </c:pt>
                <c:pt idx="218">
                  <c:v>21692.868646411604</c:v>
                </c:pt>
                <c:pt idx="219">
                  <c:v>21692.94813111132</c:v>
                </c:pt>
                <c:pt idx="220">
                  <c:v>21734.997950713605</c:v>
                </c:pt>
                <c:pt idx="221">
                  <c:v>21735.077435413325</c:v>
                </c:pt>
                <c:pt idx="222">
                  <c:v>21739.834378194297</c:v>
                </c:pt>
                <c:pt idx="223">
                  <c:v>21739.913862894013</c:v>
                </c:pt>
                <c:pt idx="224">
                  <c:v>21734.997950713605</c:v>
                </c:pt>
                <c:pt idx="225">
                  <c:v>21735.077435413325</c:v>
                </c:pt>
                <c:pt idx="226">
                  <c:v>21739.834378194297</c:v>
                </c:pt>
                <c:pt idx="227">
                  <c:v>21739.913862894013</c:v>
                </c:pt>
                <c:pt idx="228">
                  <c:v>21692.868646411604</c:v>
                </c:pt>
                <c:pt idx="229">
                  <c:v>21692.94813111132</c:v>
                </c:pt>
                <c:pt idx="230">
                  <c:v>21781.963682496298</c:v>
                </c:pt>
                <c:pt idx="231">
                  <c:v>21782.043167196014</c:v>
                </c:pt>
                <c:pt idx="232">
                  <c:v>21781.963682496298</c:v>
                </c:pt>
                <c:pt idx="233">
                  <c:v>21782.043167196014</c:v>
                </c:pt>
                <c:pt idx="234">
                  <c:v>21734.997950713605</c:v>
                </c:pt>
                <c:pt idx="235">
                  <c:v>21735.077435413325</c:v>
                </c:pt>
                <c:pt idx="236">
                  <c:v>21739.834378194297</c:v>
                </c:pt>
                <c:pt idx="237">
                  <c:v>21739.913862894013</c:v>
                </c:pt>
                <c:pt idx="238">
                  <c:v>21781.963682496298</c:v>
                </c:pt>
                <c:pt idx="239">
                  <c:v>21782.043167196014</c:v>
                </c:pt>
                <c:pt idx="240">
                  <c:v>21836.755961457471</c:v>
                </c:pt>
                <c:pt idx="241">
                  <c:v>21836.835446157187</c:v>
                </c:pt>
                <c:pt idx="242">
                  <c:v>21836.755961457471</c:v>
                </c:pt>
                <c:pt idx="243">
                  <c:v>21836.835446157187</c:v>
                </c:pt>
                <c:pt idx="244">
                  <c:v>21883.721693240161</c:v>
                </c:pt>
                <c:pt idx="245">
                  <c:v>21883.801177939884</c:v>
                </c:pt>
                <c:pt idx="246">
                  <c:v>21883.721693240161</c:v>
                </c:pt>
                <c:pt idx="247">
                  <c:v>21883.801177939884</c:v>
                </c:pt>
                <c:pt idx="248">
                  <c:v>21836.755961457471</c:v>
                </c:pt>
                <c:pt idx="249">
                  <c:v>21836.835446157187</c:v>
                </c:pt>
                <c:pt idx="250">
                  <c:v>21883.721693240161</c:v>
                </c:pt>
                <c:pt idx="251">
                  <c:v>21883.801177939884</c:v>
                </c:pt>
                <c:pt idx="252">
                  <c:v>22001.195501769049</c:v>
                </c:pt>
                <c:pt idx="253">
                  <c:v>22001.274986468768</c:v>
                </c:pt>
                <c:pt idx="254">
                  <c:v>22006.020665043223</c:v>
                </c:pt>
                <c:pt idx="255">
                  <c:v>22006.100149742953</c:v>
                </c:pt>
                <c:pt idx="256">
                  <c:v>22001.195501769049</c:v>
                </c:pt>
                <c:pt idx="257">
                  <c:v>22001.274986468768</c:v>
                </c:pt>
                <c:pt idx="258">
                  <c:v>22006.020665043223</c:v>
                </c:pt>
                <c:pt idx="259">
                  <c:v>22006.100149742953</c:v>
                </c:pt>
                <c:pt idx="260">
                  <c:v>22048.161233551746</c:v>
                </c:pt>
                <c:pt idx="261">
                  <c:v>22048.240718251458</c:v>
                </c:pt>
                <c:pt idx="262">
                  <c:v>22052.98639682592</c:v>
                </c:pt>
                <c:pt idx="263">
                  <c:v>22053.065881525643</c:v>
                </c:pt>
                <c:pt idx="264">
                  <c:v>22048.161233551746</c:v>
                </c:pt>
                <c:pt idx="265">
                  <c:v>22048.240718251458</c:v>
                </c:pt>
                <c:pt idx="266">
                  <c:v>22001.195501769049</c:v>
                </c:pt>
                <c:pt idx="267">
                  <c:v>22001.274986468768</c:v>
                </c:pt>
                <c:pt idx="268">
                  <c:v>22052.98639682592</c:v>
                </c:pt>
                <c:pt idx="269">
                  <c:v>22053.065881525643</c:v>
                </c:pt>
                <c:pt idx="270">
                  <c:v>22006.020665043223</c:v>
                </c:pt>
                <c:pt idx="271">
                  <c:v>22006.100149742953</c:v>
                </c:pt>
                <c:pt idx="272">
                  <c:v>22048.161233551746</c:v>
                </c:pt>
                <c:pt idx="273">
                  <c:v>22048.240718251458</c:v>
                </c:pt>
                <c:pt idx="274">
                  <c:v>22052.98639682592</c:v>
                </c:pt>
                <c:pt idx="275">
                  <c:v>22053.065881525643</c:v>
                </c:pt>
                <c:pt idx="276">
                  <c:v>22188.143562683108</c:v>
                </c:pt>
                <c:pt idx="277">
                  <c:v>22188.223047382831</c:v>
                </c:pt>
                <c:pt idx="278">
                  <c:v>22188.143562683108</c:v>
                </c:pt>
                <c:pt idx="279">
                  <c:v>22188.223047382831</c:v>
                </c:pt>
                <c:pt idx="280">
                  <c:v>22222.27430154361</c:v>
                </c:pt>
                <c:pt idx="281">
                  <c:v>22222.353786243326</c:v>
                </c:pt>
                <c:pt idx="282">
                  <c:v>22222.27430154361</c:v>
                </c:pt>
                <c:pt idx="283">
                  <c:v>22222.353786243326</c:v>
                </c:pt>
                <c:pt idx="284">
                  <c:v>22188.143562683108</c:v>
                </c:pt>
                <c:pt idx="285">
                  <c:v>22188.223047382831</c:v>
                </c:pt>
                <c:pt idx="286">
                  <c:v>22269.240033326289</c:v>
                </c:pt>
                <c:pt idx="287">
                  <c:v>22269.319518026012</c:v>
                </c:pt>
                <c:pt idx="288">
                  <c:v>22235.109294465798</c:v>
                </c:pt>
                <c:pt idx="289">
                  <c:v>22235.18877916551</c:v>
                </c:pt>
                <c:pt idx="290">
                  <c:v>22250.780818051775</c:v>
                </c:pt>
                <c:pt idx="291">
                  <c:v>22250.860302751498</c:v>
                </c:pt>
                <c:pt idx="292">
                  <c:v>22250.780818051775</c:v>
                </c:pt>
                <c:pt idx="293">
                  <c:v>22250.860302751498</c:v>
                </c:pt>
                <c:pt idx="294">
                  <c:v>22269.240033326289</c:v>
                </c:pt>
                <c:pt idx="295">
                  <c:v>22269.319518026012</c:v>
                </c:pt>
                <c:pt idx="296">
                  <c:v>22235.109294465798</c:v>
                </c:pt>
                <c:pt idx="297">
                  <c:v>22235.18877916551</c:v>
                </c:pt>
                <c:pt idx="298">
                  <c:v>22222.27430154361</c:v>
                </c:pt>
                <c:pt idx="299">
                  <c:v>22222.353786243326</c:v>
                </c:pt>
                <c:pt idx="300">
                  <c:v>22250.780818051775</c:v>
                </c:pt>
                <c:pt idx="301">
                  <c:v>22250.860302751498</c:v>
                </c:pt>
                <c:pt idx="302">
                  <c:v>22269.240033326289</c:v>
                </c:pt>
                <c:pt idx="303">
                  <c:v>22269.319518026012</c:v>
                </c:pt>
                <c:pt idx="304">
                  <c:v>22297.746549834468</c:v>
                </c:pt>
                <c:pt idx="305">
                  <c:v>22297.826034534191</c:v>
                </c:pt>
                <c:pt idx="306">
                  <c:v>22235.109294465798</c:v>
                </c:pt>
                <c:pt idx="307">
                  <c:v>22235.18877916551</c:v>
                </c:pt>
                <c:pt idx="308">
                  <c:v>22297.746549834468</c:v>
                </c:pt>
                <c:pt idx="309">
                  <c:v>22297.826034534191</c:v>
                </c:pt>
                <c:pt idx="310">
                  <c:v>22352.583102994689</c:v>
                </c:pt>
                <c:pt idx="311">
                  <c:v>22352.662587694409</c:v>
                </c:pt>
                <c:pt idx="312">
                  <c:v>22297.746549834468</c:v>
                </c:pt>
                <c:pt idx="313">
                  <c:v>22297.826034534191</c:v>
                </c:pt>
                <c:pt idx="314">
                  <c:v>22352.583102994689</c:v>
                </c:pt>
                <c:pt idx="315">
                  <c:v>22352.662587694409</c:v>
                </c:pt>
                <c:pt idx="316">
                  <c:v>22399.548834777379</c:v>
                </c:pt>
                <c:pt idx="317">
                  <c:v>22399.628319477102</c:v>
                </c:pt>
                <c:pt idx="318">
                  <c:v>22399.548834777379</c:v>
                </c:pt>
                <c:pt idx="319">
                  <c:v>22399.628319477102</c:v>
                </c:pt>
                <c:pt idx="320">
                  <c:v>22352.583102994689</c:v>
                </c:pt>
                <c:pt idx="321">
                  <c:v>22352.662587694409</c:v>
                </c:pt>
                <c:pt idx="322">
                  <c:v>22399.548834777379</c:v>
                </c:pt>
                <c:pt idx="323">
                  <c:v>22399.628319477102</c:v>
                </c:pt>
                <c:pt idx="324">
                  <c:v>22488.47185259905</c:v>
                </c:pt>
                <c:pt idx="325">
                  <c:v>22488.55133729877</c:v>
                </c:pt>
                <c:pt idx="326">
                  <c:v>22488.47185259905</c:v>
                </c:pt>
                <c:pt idx="327">
                  <c:v>22488.55133729877</c:v>
                </c:pt>
                <c:pt idx="328">
                  <c:v>22535.437584381743</c:v>
                </c:pt>
                <c:pt idx="329">
                  <c:v>22535.517069081459</c:v>
                </c:pt>
                <c:pt idx="330">
                  <c:v>22535.437584381743</c:v>
                </c:pt>
                <c:pt idx="331">
                  <c:v>22535.517069081459</c:v>
                </c:pt>
                <c:pt idx="332">
                  <c:v>22488.47185259905</c:v>
                </c:pt>
                <c:pt idx="333">
                  <c:v>22488.55133729877</c:v>
                </c:pt>
                <c:pt idx="334">
                  <c:v>22535.437584381743</c:v>
                </c:pt>
                <c:pt idx="335">
                  <c:v>22535.517069081459</c:v>
                </c:pt>
                <c:pt idx="336">
                  <c:v>22654.598982400217</c:v>
                </c:pt>
                <c:pt idx="337">
                  <c:v>22654.678467099937</c:v>
                </c:pt>
                <c:pt idx="338">
                  <c:v>22654.598982400217</c:v>
                </c:pt>
                <c:pt idx="339">
                  <c:v>22654.678467099937</c:v>
                </c:pt>
                <c:pt idx="340">
                  <c:v>22701.564714182903</c:v>
                </c:pt>
                <c:pt idx="341">
                  <c:v>22701.644198882623</c:v>
                </c:pt>
                <c:pt idx="342">
                  <c:v>22701.564714182903</c:v>
                </c:pt>
                <c:pt idx="343">
                  <c:v>22701.644198882623</c:v>
                </c:pt>
                <c:pt idx="344">
                  <c:v>22654.598982400217</c:v>
                </c:pt>
                <c:pt idx="345">
                  <c:v>22654.678467099937</c:v>
                </c:pt>
                <c:pt idx="346">
                  <c:v>22701.564714182903</c:v>
                </c:pt>
                <c:pt idx="347">
                  <c:v>22701.644198882623</c:v>
                </c:pt>
                <c:pt idx="348">
                  <c:v>22839.859453824687</c:v>
                </c:pt>
                <c:pt idx="349">
                  <c:v>22839.938938524407</c:v>
                </c:pt>
                <c:pt idx="350">
                  <c:v>22819.038522711795</c:v>
                </c:pt>
                <c:pt idx="351">
                  <c:v>22819.118007411515</c:v>
                </c:pt>
                <c:pt idx="352">
                  <c:v>22839.859453824687</c:v>
                </c:pt>
                <c:pt idx="353">
                  <c:v>22839.938938524407</c:v>
                </c:pt>
                <c:pt idx="354">
                  <c:v>22870.852618900597</c:v>
                </c:pt>
                <c:pt idx="355">
                  <c:v>22870.932103600313</c:v>
                </c:pt>
                <c:pt idx="356">
                  <c:v>22819.038522711795</c:v>
                </c:pt>
                <c:pt idx="357">
                  <c:v>22819.118007411515</c:v>
                </c:pt>
                <c:pt idx="358">
                  <c:v>22886.825185607373</c:v>
                </c:pt>
                <c:pt idx="359">
                  <c:v>22886.904670307096</c:v>
                </c:pt>
                <c:pt idx="360">
                  <c:v>22870.852618900597</c:v>
                </c:pt>
                <c:pt idx="361">
                  <c:v>22870.932103600313</c:v>
                </c:pt>
                <c:pt idx="362">
                  <c:v>22886.825185607373</c:v>
                </c:pt>
                <c:pt idx="363">
                  <c:v>22886.904670307096</c:v>
                </c:pt>
                <c:pt idx="364">
                  <c:v>22839.859453824687</c:v>
                </c:pt>
                <c:pt idx="365">
                  <c:v>22839.938938524407</c:v>
                </c:pt>
                <c:pt idx="366">
                  <c:v>22866.004254494484</c:v>
                </c:pt>
                <c:pt idx="367">
                  <c:v>22866.083739194204</c:v>
                </c:pt>
                <c:pt idx="368">
                  <c:v>22866.004254494484</c:v>
                </c:pt>
                <c:pt idx="369">
                  <c:v>22866.083739194204</c:v>
                </c:pt>
                <c:pt idx="370">
                  <c:v>22819.038522711795</c:v>
                </c:pt>
                <c:pt idx="371">
                  <c:v>22819.118007411515</c:v>
                </c:pt>
                <c:pt idx="372">
                  <c:v>22917.818350683287</c:v>
                </c:pt>
                <c:pt idx="373">
                  <c:v>22917.897835383006</c:v>
                </c:pt>
                <c:pt idx="374">
                  <c:v>22917.818350683287</c:v>
                </c:pt>
                <c:pt idx="375">
                  <c:v>22917.897835383006</c:v>
                </c:pt>
                <c:pt idx="376">
                  <c:v>22899.359135408762</c:v>
                </c:pt>
                <c:pt idx="377">
                  <c:v>22899.438620108482</c:v>
                </c:pt>
                <c:pt idx="378">
                  <c:v>22870.852618900597</c:v>
                </c:pt>
                <c:pt idx="379">
                  <c:v>22870.932103600313</c:v>
                </c:pt>
                <c:pt idx="380">
                  <c:v>22886.825185607373</c:v>
                </c:pt>
                <c:pt idx="381">
                  <c:v>22886.904670307096</c:v>
                </c:pt>
                <c:pt idx="382">
                  <c:v>22899.359135408762</c:v>
                </c:pt>
                <c:pt idx="383">
                  <c:v>22899.438620108482</c:v>
                </c:pt>
                <c:pt idx="384">
                  <c:v>22866.004254494484</c:v>
                </c:pt>
                <c:pt idx="385">
                  <c:v>22866.083739194204</c:v>
                </c:pt>
                <c:pt idx="386">
                  <c:v>22917.818350683287</c:v>
                </c:pt>
                <c:pt idx="387">
                  <c:v>22917.897835383006</c:v>
                </c:pt>
                <c:pt idx="388">
                  <c:v>22946.324867191455</c:v>
                </c:pt>
                <c:pt idx="389">
                  <c:v>22946.404351891175</c:v>
                </c:pt>
                <c:pt idx="390">
                  <c:v>22946.324867191455</c:v>
                </c:pt>
                <c:pt idx="391">
                  <c:v>22946.404351891175</c:v>
                </c:pt>
                <c:pt idx="392">
                  <c:v>22899.359135408762</c:v>
                </c:pt>
                <c:pt idx="393">
                  <c:v>22899.438620108482</c:v>
                </c:pt>
                <c:pt idx="394">
                  <c:v>22946.324867191455</c:v>
                </c:pt>
                <c:pt idx="395">
                  <c:v>22946.404351891175</c:v>
                </c:pt>
                <c:pt idx="396">
                  <c:v>23035.292159212178</c:v>
                </c:pt>
                <c:pt idx="397">
                  <c:v>23035.371643911887</c:v>
                </c:pt>
                <c:pt idx="398">
                  <c:v>23035.292159212178</c:v>
                </c:pt>
                <c:pt idx="399">
                  <c:v>23035.371643911887</c:v>
                </c:pt>
                <c:pt idx="400">
                  <c:v>23082.257890994864</c:v>
                </c:pt>
                <c:pt idx="401">
                  <c:v>23082.337375694584</c:v>
                </c:pt>
                <c:pt idx="402">
                  <c:v>23082.257890994864</c:v>
                </c:pt>
                <c:pt idx="403">
                  <c:v>23082.337375694584</c:v>
                </c:pt>
                <c:pt idx="404">
                  <c:v>23035.292159212178</c:v>
                </c:pt>
                <c:pt idx="405">
                  <c:v>23035.371643911887</c:v>
                </c:pt>
                <c:pt idx="406">
                  <c:v>23063.798675720351</c:v>
                </c:pt>
                <c:pt idx="407">
                  <c:v>23063.878160420063</c:v>
                </c:pt>
                <c:pt idx="408">
                  <c:v>23063.798675720351</c:v>
                </c:pt>
                <c:pt idx="409">
                  <c:v>23063.878160420063</c:v>
                </c:pt>
                <c:pt idx="410">
                  <c:v>23082.257890994864</c:v>
                </c:pt>
                <c:pt idx="411">
                  <c:v>23082.337375694584</c:v>
                </c:pt>
                <c:pt idx="412">
                  <c:v>23110.764407503037</c:v>
                </c:pt>
                <c:pt idx="413">
                  <c:v>23110.843892202756</c:v>
                </c:pt>
                <c:pt idx="414">
                  <c:v>23137.050169956034</c:v>
                </c:pt>
                <c:pt idx="415">
                  <c:v>23137.129654655761</c:v>
                </c:pt>
                <c:pt idx="416">
                  <c:v>23110.764407503037</c:v>
                </c:pt>
                <c:pt idx="417">
                  <c:v>23110.843892202756</c:v>
                </c:pt>
                <c:pt idx="418">
                  <c:v>23137.050169956034</c:v>
                </c:pt>
                <c:pt idx="419">
                  <c:v>23137.129654655761</c:v>
                </c:pt>
                <c:pt idx="420">
                  <c:v>23063.798675720351</c:v>
                </c:pt>
                <c:pt idx="421">
                  <c:v>23063.878160420063</c:v>
                </c:pt>
                <c:pt idx="422">
                  <c:v>23110.764407503037</c:v>
                </c:pt>
                <c:pt idx="423">
                  <c:v>23110.843892202756</c:v>
                </c:pt>
                <c:pt idx="424">
                  <c:v>23137.050169956034</c:v>
                </c:pt>
                <c:pt idx="425">
                  <c:v>23137.129654655761</c:v>
                </c:pt>
                <c:pt idx="426">
                  <c:v>23184.01590173872</c:v>
                </c:pt>
                <c:pt idx="427">
                  <c:v>23184.095386438446</c:v>
                </c:pt>
                <c:pt idx="428">
                  <c:v>23184.01590173872</c:v>
                </c:pt>
                <c:pt idx="429">
                  <c:v>23184.095386438446</c:v>
                </c:pt>
                <c:pt idx="430">
                  <c:v>23184.01590173872</c:v>
                </c:pt>
                <c:pt idx="431">
                  <c:v>23184.095386438446</c:v>
                </c:pt>
                <c:pt idx="432">
                  <c:v>23301.489710267619</c:v>
                </c:pt>
                <c:pt idx="433">
                  <c:v>23301.569194967331</c:v>
                </c:pt>
                <c:pt idx="434">
                  <c:v>23306.314873541796</c:v>
                </c:pt>
                <c:pt idx="435">
                  <c:v>23306.394358241509</c:v>
                </c:pt>
                <c:pt idx="436">
                  <c:v>23301.489710267619</c:v>
                </c:pt>
                <c:pt idx="437">
                  <c:v>23301.569194967331</c:v>
                </c:pt>
                <c:pt idx="438">
                  <c:v>23306.314873541796</c:v>
                </c:pt>
                <c:pt idx="439">
                  <c:v>23306.394358241509</c:v>
                </c:pt>
                <c:pt idx="440">
                  <c:v>23348.455442050305</c:v>
                </c:pt>
                <c:pt idx="441">
                  <c:v>23348.534926750024</c:v>
                </c:pt>
                <c:pt idx="442">
                  <c:v>23353.280605324489</c:v>
                </c:pt>
                <c:pt idx="443">
                  <c:v>23353.360090024202</c:v>
                </c:pt>
                <c:pt idx="444">
                  <c:v>23348.455442050305</c:v>
                </c:pt>
                <c:pt idx="445">
                  <c:v>23348.534926750024</c:v>
                </c:pt>
                <c:pt idx="446">
                  <c:v>23353.280605324489</c:v>
                </c:pt>
                <c:pt idx="447">
                  <c:v>23353.360090024202</c:v>
                </c:pt>
                <c:pt idx="448">
                  <c:v>23301.489710267619</c:v>
                </c:pt>
                <c:pt idx="449">
                  <c:v>23301.569194967331</c:v>
                </c:pt>
                <c:pt idx="450">
                  <c:v>23306.314873541796</c:v>
                </c:pt>
                <c:pt idx="451">
                  <c:v>23306.394358241509</c:v>
                </c:pt>
                <c:pt idx="452">
                  <c:v>23348.455442050305</c:v>
                </c:pt>
                <c:pt idx="453">
                  <c:v>23348.534926750024</c:v>
                </c:pt>
                <c:pt idx="454">
                  <c:v>23353.280605324489</c:v>
                </c:pt>
                <c:pt idx="455">
                  <c:v>23353.360090024202</c:v>
                </c:pt>
                <c:pt idx="456">
                  <c:v>23488.437771181671</c:v>
                </c:pt>
                <c:pt idx="457">
                  <c:v>23488.517255881394</c:v>
                </c:pt>
                <c:pt idx="458">
                  <c:v>23488.437771181671</c:v>
                </c:pt>
                <c:pt idx="459">
                  <c:v>23488.517255881394</c:v>
                </c:pt>
                <c:pt idx="460">
                  <c:v>23535.403502964364</c:v>
                </c:pt>
                <c:pt idx="461">
                  <c:v>23535.482987664083</c:v>
                </c:pt>
                <c:pt idx="462">
                  <c:v>23535.403502964364</c:v>
                </c:pt>
                <c:pt idx="463">
                  <c:v>23535.482987664083</c:v>
                </c:pt>
                <c:pt idx="464">
                  <c:v>23488.437771181671</c:v>
                </c:pt>
                <c:pt idx="465">
                  <c:v>23488.517255881394</c:v>
                </c:pt>
                <c:pt idx="466">
                  <c:v>23551.075026550348</c:v>
                </c:pt>
                <c:pt idx="467">
                  <c:v>23551.154511250057</c:v>
                </c:pt>
                <c:pt idx="468">
                  <c:v>23551.075026550348</c:v>
                </c:pt>
                <c:pt idx="469">
                  <c:v>23551.154511250057</c:v>
                </c:pt>
                <c:pt idx="470">
                  <c:v>23535.403502964364</c:v>
                </c:pt>
                <c:pt idx="471">
                  <c:v>23535.482987664083</c:v>
                </c:pt>
                <c:pt idx="472">
                  <c:v>23598.040758333042</c:v>
                </c:pt>
                <c:pt idx="473">
                  <c:v>23598.120243032754</c:v>
                </c:pt>
                <c:pt idx="474">
                  <c:v>23598.040758333042</c:v>
                </c:pt>
                <c:pt idx="475">
                  <c:v>23598.120243032754</c:v>
                </c:pt>
                <c:pt idx="476">
                  <c:v>23551.075026550348</c:v>
                </c:pt>
                <c:pt idx="477">
                  <c:v>23551.154511250057</c:v>
                </c:pt>
                <c:pt idx="478">
                  <c:v>23598.040758333042</c:v>
                </c:pt>
                <c:pt idx="479">
                  <c:v>23598.120243032754</c:v>
                </c:pt>
                <c:pt idx="480">
                  <c:v>23652.877311493248</c:v>
                </c:pt>
                <c:pt idx="481">
                  <c:v>23652.956796192968</c:v>
                </c:pt>
                <c:pt idx="482">
                  <c:v>23652.877311493248</c:v>
                </c:pt>
                <c:pt idx="483">
                  <c:v>23652.956796192968</c:v>
                </c:pt>
                <c:pt idx="484">
                  <c:v>23699.843043275949</c:v>
                </c:pt>
                <c:pt idx="485">
                  <c:v>23699.922527975665</c:v>
                </c:pt>
                <c:pt idx="486">
                  <c:v>23699.843043275949</c:v>
                </c:pt>
                <c:pt idx="487">
                  <c:v>23699.922527975665</c:v>
                </c:pt>
                <c:pt idx="488">
                  <c:v>23652.877311493248</c:v>
                </c:pt>
                <c:pt idx="489">
                  <c:v>23652.956796192968</c:v>
                </c:pt>
                <c:pt idx="490">
                  <c:v>23699.843043275949</c:v>
                </c:pt>
                <c:pt idx="491">
                  <c:v>23699.922527975665</c:v>
                </c:pt>
                <c:pt idx="492">
                  <c:v>23954.89319089878</c:v>
                </c:pt>
                <c:pt idx="493">
                  <c:v>23954.972675598496</c:v>
                </c:pt>
                <c:pt idx="494">
                  <c:v>23954.89319089878</c:v>
                </c:pt>
                <c:pt idx="495">
                  <c:v>23954.972675598496</c:v>
                </c:pt>
                <c:pt idx="496">
                  <c:v>24001.858922681473</c:v>
                </c:pt>
                <c:pt idx="497">
                  <c:v>24001.938407381185</c:v>
                </c:pt>
                <c:pt idx="498">
                  <c:v>24001.858922681473</c:v>
                </c:pt>
                <c:pt idx="499">
                  <c:v>24001.938407381185</c:v>
                </c:pt>
                <c:pt idx="500">
                  <c:v>23954.89319089878</c:v>
                </c:pt>
                <c:pt idx="501">
                  <c:v>23954.972675598496</c:v>
                </c:pt>
                <c:pt idx="502">
                  <c:v>24001.858922681473</c:v>
                </c:pt>
                <c:pt idx="503">
                  <c:v>24001.938407381185</c:v>
                </c:pt>
                <c:pt idx="504">
                  <c:v>24119.332731210365</c:v>
                </c:pt>
                <c:pt idx="505">
                  <c:v>24119.412215910081</c:v>
                </c:pt>
                <c:pt idx="506">
                  <c:v>24119.332731210365</c:v>
                </c:pt>
                <c:pt idx="507">
                  <c:v>24119.412215910081</c:v>
                </c:pt>
                <c:pt idx="508">
                  <c:v>24166.298462993047</c:v>
                </c:pt>
                <c:pt idx="509">
                  <c:v>24166.377947692774</c:v>
                </c:pt>
                <c:pt idx="510">
                  <c:v>24166.298462993047</c:v>
                </c:pt>
                <c:pt idx="511">
                  <c:v>24166.377947692774</c:v>
                </c:pt>
                <c:pt idx="512">
                  <c:v>24199.653343907328</c:v>
                </c:pt>
                <c:pt idx="513">
                  <c:v>24199.732828607051</c:v>
                </c:pt>
                <c:pt idx="514">
                  <c:v>24119.332731210365</c:v>
                </c:pt>
                <c:pt idx="515">
                  <c:v>24119.412215910081</c:v>
                </c:pt>
                <c:pt idx="516">
                  <c:v>24199.653343907328</c:v>
                </c:pt>
                <c:pt idx="517">
                  <c:v>24199.732828607051</c:v>
                </c:pt>
                <c:pt idx="518">
                  <c:v>24166.298462993047</c:v>
                </c:pt>
                <c:pt idx="519">
                  <c:v>24166.377947692774</c:v>
                </c:pt>
                <c:pt idx="520">
                  <c:v>24199.653343907328</c:v>
                </c:pt>
                <c:pt idx="521">
                  <c:v>24199.732828607051</c:v>
                </c:pt>
                <c:pt idx="522">
                  <c:v>24246.619075690025</c:v>
                </c:pt>
                <c:pt idx="523">
                  <c:v>24246.698560389734</c:v>
                </c:pt>
                <c:pt idx="524">
                  <c:v>24246.619075690025</c:v>
                </c:pt>
                <c:pt idx="525">
                  <c:v>24246.698560389734</c:v>
                </c:pt>
                <c:pt idx="526">
                  <c:v>24246.619075690025</c:v>
                </c:pt>
                <c:pt idx="527">
                  <c:v>24246.698560389734</c:v>
                </c:pt>
                <c:pt idx="528">
                  <c:v>24364.09288421891</c:v>
                </c:pt>
                <c:pt idx="529">
                  <c:v>24364.172368918622</c:v>
                </c:pt>
                <c:pt idx="530">
                  <c:v>24364.09288421891</c:v>
                </c:pt>
                <c:pt idx="531">
                  <c:v>24364.172368918622</c:v>
                </c:pt>
                <c:pt idx="532">
                  <c:v>24411.058616001599</c:v>
                </c:pt>
                <c:pt idx="533">
                  <c:v>24411.138100701319</c:v>
                </c:pt>
                <c:pt idx="534">
                  <c:v>24411.058616001599</c:v>
                </c:pt>
                <c:pt idx="535">
                  <c:v>24411.138100701319</c:v>
                </c:pt>
                <c:pt idx="536">
                  <c:v>24364.09288421891</c:v>
                </c:pt>
                <c:pt idx="537">
                  <c:v>24364.172368918622</c:v>
                </c:pt>
                <c:pt idx="538">
                  <c:v>24411.058616001599</c:v>
                </c:pt>
                <c:pt idx="539">
                  <c:v>24411.138100701319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7-4A7F-9410-7E52AA192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089944"/>
        <c:axId val="3384183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FE7-4A7F-9410-7E52AA19232E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235169567.74268693</c:v>
                      </c:pt>
                      <c:pt idx="1">
                        <c:v>235170672.66596216</c:v>
                      </c:pt>
                      <c:pt idx="2">
                        <c:v>235169567.74268693</c:v>
                      </c:pt>
                      <c:pt idx="3">
                        <c:v>235170672.66596216</c:v>
                      </c:pt>
                      <c:pt idx="4">
                        <c:v>235704909.97563601</c:v>
                      </c:pt>
                      <c:pt idx="5">
                        <c:v>235706014.8989113</c:v>
                      </c:pt>
                      <c:pt idx="6">
                        <c:v>235169567.74268693</c:v>
                      </c:pt>
                      <c:pt idx="7">
                        <c:v>235170672.66596216</c:v>
                      </c:pt>
                      <c:pt idx="8">
                        <c:v>235704909.97563601</c:v>
                      </c:pt>
                      <c:pt idx="9">
                        <c:v>235706014.8989113</c:v>
                      </c:pt>
                      <c:pt idx="10">
                        <c:v>235704909.97563601</c:v>
                      </c:pt>
                      <c:pt idx="11">
                        <c:v>235706014.8989113</c:v>
                      </c:pt>
                      <c:pt idx="12">
                        <c:v>238366620.37485951</c:v>
                      </c:pt>
                      <c:pt idx="13">
                        <c:v>238367725.29813471</c:v>
                      </c:pt>
                      <c:pt idx="14">
                        <c:v>238366620.37485951</c:v>
                      </c:pt>
                      <c:pt idx="15">
                        <c:v>238367725.29813471</c:v>
                      </c:pt>
                      <c:pt idx="16">
                        <c:v>238901962.60780856</c:v>
                      </c:pt>
                      <c:pt idx="17">
                        <c:v>238903067.53108379</c:v>
                      </c:pt>
                      <c:pt idx="18">
                        <c:v>238366620.37485951</c:v>
                      </c:pt>
                      <c:pt idx="19">
                        <c:v>238367725.29813471</c:v>
                      </c:pt>
                      <c:pt idx="20">
                        <c:v>238901962.60780856</c:v>
                      </c:pt>
                      <c:pt idx="21">
                        <c:v>238903067.53108379</c:v>
                      </c:pt>
                      <c:pt idx="22">
                        <c:v>238901962.60780856</c:v>
                      </c:pt>
                      <c:pt idx="23">
                        <c:v>238903067.53108379</c:v>
                      </c:pt>
                      <c:pt idx="24">
                        <c:v>242611227.97898087</c:v>
                      </c:pt>
                      <c:pt idx="25">
                        <c:v>242612332.90225607</c:v>
                      </c:pt>
                      <c:pt idx="26">
                        <c:v>242611227.97898087</c:v>
                      </c:pt>
                      <c:pt idx="27">
                        <c:v>242612332.90225607</c:v>
                      </c:pt>
                      <c:pt idx="28">
                        <c:v>242972131.25133184</c:v>
                      </c:pt>
                      <c:pt idx="29">
                        <c:v>242973236.1746071</c:v>
                      </c:pt>
                      <c:pt idx="30">
                        <c:v>242972131.25133184</c:v>
                      </c:pt>
                      <c:pt idx="31">
                        <c:v>242973236.1746071</c:v>
                      </c:pt>
                      <c:pt idx="32">
                        <c:v>243146570.21192995</c:v>
                      </c:pt>
                      <c:pt idx="33">
                        <c:v>243147675.13520518</c:v>
                      </c:pt>
                      <c:pt idx="34">
                        <c:v>242611227.97898087</c:v>
                      </c:pt>
                      <c:pt idx="35">
                        <c:v>242612332.90225607</c:v>
                      </c:pt>
                      <c:pt idx="36">
                        <c:v>243146570.21192995</c:v>
                      </c:pt>
                      <c:pt idx="37">
                        <c:v>243147675.13520518</c:v>
                      </c:pt>
                      <c:pt idx="38">
                        <c:v>242972131.25133184</c:v>
                      </c:pt>
                      <c:pt idx="39">
                        <c:v>242973236.1746071</c:v>
                      </c:pt>
                      <c:pt idx="40">
                        <c:v>243146570.21192995</c:v>
                      </c:pt>
                      <c:pt idx="41">
                        <c:v>243147675.13520518</c:v>
                      </c:pt>
                      <c:pt idx="42">
                        <c:v>243507473.48428088</c:v>
                      </c:pt>
                      <c:pt idx="43">
                        <c:v>243508578.40755606</c:v>
                      </c:pt>
                      <c:pt idx="44">
                        <c:v>243507473.48428088</c:v>
                      </c:pt>
                      <c:pt idx="45">
                        <c:v>243508578.40755606</c:v>
                      </c:pt>
                      <c:pt idx="46">
                        <c:v>243507473.48428088</c:v>
                      </c:pt>
                      <c:pt idx="47">
                        <c:v>243508578.40755606</c:v>
                      </c:pt>
                      <c:pt idx="48">
                        <c:v>244947900.46284476</c:v>
                      </c:pt>
                      <c:pt idx="49">
                        <c:v>244949005.38611999</c:v>
                      </c:pt>
                      <c:pt idx="50">
                        <c:v>244947900.46284476</c:v>
                      </c:pt>
                      <c:pt idx="51">
                        <c:v>244949005.38611999</c:v>
                      </c:pt>
                      <c:pt idx="52">
                        <c:v>245483242.69579393</c:v>
                      </c:pt>
                      <c:pt idx="53">
                        <c:v>245484347.6190691</c:v>
                      </c:pt>
                      <c:pt idx="54">
                        <c:v>244947900.46284476</c:v>
                      </c:pt>
                      <c:pt idx="55">
                        <c:v>244949005.38611999</c:v>
                      </c:pt>
                      <c:pt idx="56">
                        <c:v>245483242.69579393</c:v>
                      </c:pt>
                      <c:pt idx="57">
                        <c:v>245484347.6190691</c:v>
                      </c:pt>
                      <c:pt idx="58">
                        <c:v>245483242.69579393</c:v>
                      </c:pt>
                      <c:pt idx="59">
                        <c:v>245484347.6190691</c:v>
                      </c:pt>
                      <c:pt idx="60">
                        <c:v>246169183.88350439</c:v>
                      </c:pt>
                      <c:pt idx="61">
                        <c:v>246170288.80677962</c:v>
                      </c:pt>
                      <c:pt idx="62">
                        <c:v>246169183.88350439</c:v>
                      </c:pt>
                      <c:pt idx="63">
                        <c:v>246170288.80677962</c:v>
                      </c:pt>
                      <c:pt idx="64">
                        <c:v>246704526.11645356</c:v>
                      </c:pt>
                      <c:pt idx="65">
                        <c:v>246705631.03972864</c:v>
                      </c:pt>
                      <c:pt idx="66">
                        <c:v>246169183.88350439</c:v>
                      </c:pt>
                      <c:pt idx="67">
                        <c:v>246170288.80677962</c:v>
                      </c:pt>
                      <c:pt idx="68">
                        <c:v>246704526.11645356</c:v>
                      </c:pt>
                      <c:pt idx="69">
                        <c:v>246705631.03972864</c:v>
                      </c:pt>
                      <c:pt idx="70">
                        <c:v>246704526.11645356</c:v>
                      </c:pt>
                      <c:pt idx="71">
                        <c:v>246705631.03972864</c:v>
                      </c:pt>
                      <c:pt idx="72">
                        <c:v>248144953.09501734</c:v>
                      </c:pt>
                      <c:pt idx="73">
                        <c:v>248146058.01829255</c:v>
                      </c:pt>
                      <c:pt idx="74">
                        <c:v>248202668.4974477</c:v>
                      </c:pt>
                      <c:pt idx="75">
                        <c:v>248203773.4207229</c:v>
                      </c:pt>
                      <c:pt idx="76">
                        <c:v>248144953.09501734</c:v>
                      </c:pt>
                      <c:pt idx="77">
                        <c:v>248146058.01829255</c:v>
                      </c:pt>
                      <c:pt idx="78">
                        <c:v>248202668.4974477</c:v>
                      </c:pt>
                      <c:pt idx="79">
                        <c:v>248203773.4207229</c:v>
                      </c:pt>
                      <c:pt idx="80">
                        <c:v>248680295.32796642</c:v>
                      </c:pt>
                      <c:pt idx="81">
                        <c:v>248681400.25124165</c:v>
                      </c:pt>
                      <c:pt idx="82">
                        <c:v>248144953.09501734</c:v>
                      </c:pt>
                      <c:pt idx="83">
                        <c:v>248146058.01829255</c:v>
                      </c:pt>
                      <c:pt idx="84">
                        <c:v>248680295.32796642</c:v>
                      </c:pt>
                      <c:pt idx="85">
                        <c:v>248681400.25124165</c:v>
                      </c:pt>
                      <c:pt idx="86">
                        <c:v>248202668.4974477</c:v>
                      </c:pt>
                      <c:pt idx="87">
                        <c:v>248203773.4207229</c:v>
                      </c:pt>
                      <c:pt idx="88">
                        <c:v>248738010.73039681</c:v>
                      </c:pt>
                      <c:pt idx="89">
                        <c:v>248739115.65367195</c:v>
                      </c:pt>
                      <c:pt idx="90">
                        <c:v>248738010.73039681</c:v>
                      </c:pt>
                      <c:pt idx="91">
                        <c:v>248739115.65367195</c:v>
                      </c:pt>
                      <c:pt idx="92">
                        <c:v>248680295.32796642</c:v>
                      </c:pt>
                      <c:pt idx="93">
                        <c:v>248681400.25124165</c:v>
                      </c:pt>
                      <c:pt idx="94">
                        <c:v>248738010.73039681</c:v>
                      </c:pt>
                      <c:pt idx="95">
                        <c:v>248739115.65367195</c:v>
                      </c:pt>
                      <c:pt idx="96">
                        <c:v>250413791.48762581</c:v>
                      </c:pt>
                      <c:pt idx="97">
                        <c:v>250414896.41090104</c:v>
                      </c:pt>
                      <c:pt idx="98">
                        <c:v>250413791.48762581</c:v>
                      </c:pt>
                      <c:pt idx="99">
                        <c:v>250414896.41090104</c:v>
                      </c:pt>
                      <c:pt idx="100">
                        <c:v>250413791.48762581</c:v>
                      </c:pt>
                      <c:pt idx="101">
                        <c:v>250414896.41090104</c:v>
                      </c:pt>
                      <c:pt idx="102">
                        <c:v>250949133.72057495</c:v>
                      </c:pt>
                      <c:pt idx="103">
                        <c:v>250950238.64385018</c:v>
                      </c:pt>
                      <c:pt idx="104">
                        <c:v>250949133.72057495</c:v>
                      </c:pt>
                      <c:pt idx="105">
                        <c:v>250950238.64385018</c:v>
                      </c:pt>
                      <c:pt idx="106">
                        <c:v>251161986.05199882</c:v>
                      </c:pt>
                      <c:pt idx="107">
                        <c:v>251163090.97527409</c:v>
                      </c:pt>
                      <c:pt idx="108">
                        <c:v>251703352.64112392</c:v>
                      </c:pt>
                      <c:pt idx="109">
                        <c:v>251704457.56439912</c:v>
                      </c:pt>
                      <c:pt idx="110">
                        <c:v>251161986.05199882</c:v>
                      </c:pt>
                      <c:pt idx="111">
                        <c:v>251163090.97527409</c:v>
                      </c:pt>
                      <c:pt idx="112">
                        <c:v>251703352.64112392</c:v>
                      </c:pt>
                      <c:pt idx="113">
                        <c:v>251704457.56439912</c:v>
                      </c:pt>
                      <c:pt idx="114">
                        <c:v>250949133.72057495</c:v>
                      </c:pt>
                      <c:pt idx="115">
                        <c:v>250950238.64385018</c:v>
                      </c:pt>
                      <c:pt idx="116">
                        <c:v>251697328.28494799</c:v>
                      </c:pt>
                      <c:pt idx="117">
                        <c:v>251698433.20822313</c:v>
                      </c:pt>
                      <c:pt idx="118">
                        <c:v>252238694.87407309</c:v>
                      </c:pt>
                      <c:pt idx="119">
                        <c:v>252239799.79734829</c:v>
                      </c:pt>
                      <c:pt idx="120">
                        <c:v>251697328.28494799</c:v>
                      </c:pt>
                      <c:pt idx="121">
                        <c:v>251698433.20822313</c:v>
                      </c:pt>
                      <c:pt idx="122">
                        <c:v>251161986.05199882</c:v>
                      </c:pt>
                      <c:pt idx="123">
                        <c:v>251163090.97527409</c:v>
                      </c:pt>
                      <c:pt idx="124">
                        <c:v>251703352.64112392</c:v>
                      </c:pt>
                      <c:pt idx="125">
                        <c:v>251704457.56439912</c:v>
                      </c:pt>
                      <c:pt idx="126">
                        <c:v>252238694.87407309</c:v>
                      </c:pt>
                      <c:pt idx="127">
                        <c:v>252239799.79734829</c:v>
                      </c:pt>
                      <c:pt idx="128">
                        <c:v>251697328.28494799</c:v>
                      </c:pt>
                      <c:pt idx="129">
                        <c:v>251698433.20822313</c:v>
                      </c:pt>
                      <c:pt idx="130">
                        <c:v>252389560.69913876</c:v>
                      </c:pt>
                      <c:pt idx="131">
                        <c:v>252390665.6224139</c:v>
                      </c:pt>
                      <c:pt idx="132">
                        <c:v>252238694.87407309</c:v>
                      </c:pt>
                      <c:pt idx="133">
                        <c:v>252239799.79734829</c:v>
                      </c:pt>
                      <c:pt idx="134">
                        <c:v>252389560.69913876</c:v>
                      </c:pt>
                      <c:pt idx="135">
                        <c:v>252390665.6224139</c:v>
                      </c:pt>
                      <c:pt idx="136">
                        <c:v>252924902.93208781</c:v>
                      </c:pt>
                      <c:pt idx="137">
                        <c:v>252926007.85536301</c:v>
                      </c:pt>
                      <c:pt idx="138">
                        <c:v>252924902.93208781</c:v>
                      </c:pt>
                      <c:pt idx="139">
                        <c:v>252926007.85536301</c:v>
                      </c:pt>
                      <c:pt idx="140">
                        <c:v>252389560.69913876</c:v>
                      </c:pt>
                      <c:pt idx="141">
                        <c:v>252390665.6224139</c:v>
                      </c:pt>
                      <c:pt idx="142">
                        <c:v>252924902.93208781</c:v>
                      </c:pt>
                      <c:pt idx="143">
                        <c:v>252926007.85536301</c:v>
                      </c:pt>
                      <c:pt idx="144">
                        <c:v>254900405.27329648</c:v>
                      </c:pt>
                      <c:pt idx="145">
                        <c:v>254901510.19657168</c:v>
                      </c:pt>
                      <c:pt idx="146">
                        <c:v>254900405.27329648</c:v>
                      </c:pt>
                      <c:pt idx="147">
                        <c:v>254901510.19657168</c:v>
                      </c:pt>
                      <c:pt idx="148">
                        <c:v>254900405.27329648</c:v>
                      </c:pt>
                      <c:pt idx="149">
                        <c:v>254901510.19657168</c:v>
                      </c:pt>
                      <c:pt idx="150">
                        <c:v>255435747.50624561</c:v>
                      </c:pt>
                      <c:pt idx="151">
                        <c:v>255436852.42952079</c:v>
                      </c:pt>
                      <c:pt idx="152">
                        <c:v>255435747.50624561</c:v>
                      </c:pt>
                      <c:pt idx="153">
                        <c:v>255436852.42952079</c:v>
                      </c:pt>
                      <c:pt idx="154">
                        <c:v>255435747.50624561</c:v>
                      </c:pt>
                      <c:pt idx="155">
                        <c:v>255436852.42952079</c:v>
                      </c:pt>
                      <c:pt idx="156">
                        <c:v>256005232.00609264</c:v>
                      </c:pt>
                      <c:pt idx="157">
                        <c:v>256006336.92936781</c:v>
                      </c:pt>
                      <c:pt idx="158">
                        <c:v>256005232.00609264</c:v>
                      </c:pt>
                      <c:pt idx="159">
                        <c:v>256006336.92936781</c:v>
                      </c:pt>
                      <c:pt idx="160">
                        <c:v>256540574.23904172</c:v>
                      </c:pt>
                      <c:pt idx="161">
                        <c:v>256541679.16231683</c:v>
                      </c:pt>
                      <c:pt idx="162">
                        <c:v>256540574.23904172</c:v>
                      </c:pt>
                      <c:pt idx="163">
                        <c:v>256541679.16231683</c:v>
                      </c:pt>
                      <c:pt idx="164">
                        <c:v>256005232.00609264</c:v>
                      </c:pt>
                      <c:pt idx="165">
                        <c:v>256006336.92936781</c:v>
                      </c:pt>
                      <c:pt idx="166">
                        <c:v>256540574.23904172</c:v>
                      </c:pt>
                      <c:pt idx="167">
                        <c:v>256541679.16231683</c:v>
                      </c:pt>
                      <c:pt idx="168">
                        <c:v>257981001.21760559</c:v>
                      </c:pt>
                      <c:pt idx="169">
                        <c:v>257982106.14088073</c:v>
                      </c:pt>
                      <c:pt idx="170">
                        <c:v>257981001.21760559</c:v>
                      </c:pt>
                      <c:pt idx="171">
                        <c:v>257982106.14088073</c:v>
                      </c:pt>
                      <c:pt idx="172">
                        <c:v>258516343.45055464</c:v>
                      </c:pt>
                      <c:pt idx="173">
                        <c:v>258517448.3738299</c:v>
                      </c:pt>
                      <c:pt idx="174">
                        <c:v>258516343.45055464</c:v>
                      </c:pt>
                      <c:pt idx="175">
                        <c:v>258517448.3738299</c:v>
                      </c:pt>
                      <c:pt idx="176">
                        <c:v>257981001.21760559</c:v>
                      </c:pt>
                      <c:pt idx="177">
                        <c:v>257982106.14088073</c:v>
                      </c:pt>
                      <c:pt idx="178">
                        <c:v>259145012.87741789</c:v>
                      </c:pt>
                      <c:pt idx="179">
                        <c:v>259146117.80069315</c:v>
                      </c:pt>
                      <c:pt idx="180">
                        <c:v>259145012.87741789</c:v>
                      </c:pt>
                      <c:pt idx="181">
                        <c:v>259146117.80069315</c:v>
                      </c:pt>
                      <c:pt idx="182">
                        <c:v>258964549.56064373</c:v>
                      </c:pt>
                      <c:pt idx="183">
                        <c:v>258965654.48391894</c:v>
                      </c:pt>
                      <c:pt idx="184">
                        <c:v>258516343.45055464</c:v>
                      </c:pt>
                      <c:pt idx="185">
                        <c:v>258517448.3738299</c:v>
                      </c:pt>
                      <c:pt idx="186">
                        <c:v>259505916.14976883</c:v>
                      </c:pt>
                      <c:pt idx="187">
                        <c:v>259507021.07304406</c:v>
                      </c:pt>
                      <c:pt idx="188">
                        <c:v>258964549.56064373</c:v>
                      </c:pt>
                      <c:pt idx="189">
                        <c:v>258965654.48391894</c:v>
                      </c:pt>
                      <c:pt idx="190">
                        <c:v>259505916.14976883</c:v>
                      </c:pt>
                      <c:pt idx="191">
                        <c:v>259507021.07304406</c:v>
                      </c:pt>
                      <c:pt idx="192">
                        <c:v>259680355.11036697</c:v>
                      </c:pt>
                      <c:pt idx="193">
                        <c:v>259681460.03364217</c:v>
                      </c:pt>
                      <c:pt idx="194">
                        <c:v>259680355.11036697</c:v>
                      </c:pt>
                      <c:pt idx="195">
                        <c:v>259681460.03364217</c:v>
                      </c:pt>
                      <c:pt idx="196">
                        <c:v>259145012.87741789</c:v>
                      </c:pt>
                      <c:pt idx="197">
                        <c:v>259146117.80069315</c:v>
                      </c:pt>
                      <c:pt idx="198">
                        <c:v>259499891.79359278</c:v>
                      </c:pt>
                      <c:pt idx="199">
                        <c:v>259500996.71686804</c:v>
                      </c:pt>
                      <c:pt idx="200">
                        <c:v>259499891.79359278</c:v>
                      </c:pt>
                      <c:pt idx="201">
                        <c:v>259500996.71686804</c:v>
                      </c:pt>
                      <c:pt idx="202">
                        <c:v>258964549.56064373</c:v>
                      </c:pt>
                      <c:pt idx="203">
                        <c:v>258965654.48391894</c:v>
                      </c:pt>
                      <c:pt idx="204">
                        <c:v>259505916.14976883</c:v>
                      </c:pt>
                      <c:pt idx="205">
                        <c:v>259507021.07304406</c:v>
                      </c:pt>
                      <c:pt idx="206">
                        <c:v>259680355.11036697</c:v>
                      </c:pt>
                      <c:pt idx="207">
                        <c:v>259681460.03364217</c:v>
                      </c:pt>
                      <c:pt idx="208">
                        <c:v>260041258.38271797</c:v>
                      </c:pt>
                      <c:pt idx="209">
                        <c:v>260042363.30599317</c:v>
                      </c:pt>
                      <c:pt idx="210">
                        <c:v>260041258.38271797</c:v>
                      </c:pt>
                      <c:pt idx="211">
                        <c:v>260042363.30599317</c:v>
                      </c:pt>
                      <c:pt idx="212">
                        <c:v>259499891.79359278</c:v>
                      </c:pt>
                      <c:pt idx="213">
                        <c:v>259500996.71686804</c:v>
                      </c:pt>
                      <c:pt idx="214">
                        <c:v>260041258.38271797</c:v>
                      </c:pt>
                      <c:pt idx="215">
                        <c:v>260042363.30599317</c:v>
                      </c:pt>
                      <c:pt idx="216">
                        <c:v>260940318.77215669</c:v>
                      </c:pt>
                      <c:pt idx="217">
                        <c:v>260941423.69543192</c:v>
                      </c:pt>
                      <c:pt idx="218">
                        <c:v>260940318.77215669</c:v>
                      </c:pt>
                      <c:pt idx="219">
                        <c:v>260941423.69543192</c:v>
                      </c:pt>
                      <c:pt idx="220">
                        <c:v>261481685.36128181</c:v>
                      </c:pt>
                      <c:pt idx="221">
                        <c:v>261482790.28455704</c:v>
                      </c:pt>
                      <c:pt idx="222">
                        <c:v>261475661.00510576</c:v>
                      </c:pt>
                      <c:pt idx="223">
                        <c:v>261476765.92838097</c:v>
                      </c:pt>
                      <c:pt idx="224">
                        <c:v>261481685.36128181</c:v>
                      </c:pt>
                      <c:pt idx="225">
                        <c:v>261482790.28455704</c:v>
                      </c:pt>
                      <c:pt idx="226">
                        <c:v>261475661.00510576</c:v>
                      </c:pt>
                      <c:pt idx="227">
                        <c:v>261476765.92838097</c:v>
                      </c:pt>
                      <c:pt idx="228">
                        <c:v>260940318.77215669</c:v>
                      </c:pt>
                      <c:pt idx="229">
                        <c:v>260941423.69543192</c:v>
                      </c:pt>
                      <c:pt idx="230">
                        <c:v>262017027.59423092</c:v>
                      </c:pt>
                      <c:pt idx="231">
                        <c:v>262018132.51750606</c:v>
                      </c:pt>
                      <c:pt idx="232">
                        <c:v>262017027.59423092</c:v>
                      </c:pt>
                      <c:pt idx="233">
                        <c:v>262018132.51750606</c:v>
                      </c:pt>
                      <c:pt idx="234">
                        <c:v>261481685.36128181</c:v>
                      </c:pt>
                      <c:pt idx="235">
                        <c:v>261482790.28455704</c:v>
                      </c:pt>
                      <c:pt idx="236">
                        <c:v>261475661.00510576</c:v>
                      </c:pt>
                      <c:pt idx="237">
                        <c:v>261476765.92838097</c:v>
                      </c:pt>
                      <c:pt idx="238">
                        <c:v>262017027.59423092</c:v>
                      </c:pt>
                      <c:pt idx="239">
                        <c:v>262018132.51750606</c:v>
                      </c:pt>
                      <c:pt idx="240">
                        <c:v>262702968.78194141</c:v>
                      </c:pt>
                      <c:pt idx="241">
                        <c:v>262704073.70521665</c:v>
                      </c:pt>
                      <c:pt idx="242">
                        <c:v>262702968.78194141</c:v>
                      </c:pt>
                      <c:pt idx="243">
                        <c:v>262704073.70521665</c:v>
                      </c:pt>
                      <c:pt idx="244">
                        <c:v>263238311.01489049</c:v>
                      </c:pt>
                      <c:pt idx="245">
                        <c:v>263239415.93816578</c:v>
                      </c:pt>
                      <c:pt idx="246">
                        <c:v>263238311.01489049</c:v>
                      </c:pt>
                      <c:pt idx="247">
                        <c:v>263239415.93816578</c:v>
                      </c:pt>
                      <c:pt idx="248">
                        <c:v>262702968.78194141</c:v>
                      </c:pt>
                      <c:pt idx="249">
                        <c:v>262704073.70521665</c:v>
                      </c:pt>
                      <c:pt idx="250">
                        <c:v>263238311.01489049</c:v>
                      </c:pt>
                      <c:pt idx="251">
                        <c:v>263239415.93816578</c:v>
                      </c:pt>
                      <c:pt idx="252">
                        <c:v>264678737.99345437</c:v>
                      </c:pt>
                      <c:pt idx="253">
                        <c:v>264679842.91672957</c:v>
                      </c:pt>
                      <c:pt idx="254">
                        <c:v>264736453.39588466</c:v>
                      </c:pt>
                      <c:pt idx="255">
                        <c:v>264737558.31915998</c:v>
                      </c:pt>
                      <c:pt idx="256">
                        <c:v>264678737.99345437</c:v>
                      </c:pt>
                      <c:pt idx="257">
                        <c:v>264679842.91672957</c:v>
                      </c:pt>
                      <c:pt idx="258">
                        <c:v>264736453.39588466</c:v>
                      </c:pt>
                      <c:pt idx="259">
                        <c:v>264737558.31915998</c:v>
                      </c:pt>
                      <c:pt idx="260">
                        <c:v>265214080.22640347</c:v>
                      </c:pt>
                      <c:pt idx="261">
                        <c:v>265215185.14967868</c:v>
                      </c:pt>
                      <c:pt idx="262">
                        <c:v>265271795.6288338</c:v>
                      </c:pt>
                      <c:pt idx="263">
                        <c:v>265272900.55210906</c:v>
                      </c:pt>
                      <c:pt idx="264">
                        <c:v>265214080.22640347</c:v>
                      </c:pt>
                      <c:pt idx="265">
                        <c:v>265215185.14967868</c:v>
                      </c:pt>
                      <c:pt idx="266">
                        <c:v>264678737.99345437</c:v>
                      </c:pt>
                      <c:pt idx="267">
                        <c:v>264679842.91672957</c:v>
                      </c:pt>
                      <c:pt idx="268">
                        <c:v>265271795.6288338</c:v>
                      </c:pt>
                      <c:pt idx="269">
                        <c:v>265272900.55210906</c:v>
                      </c:pt>
                      <c:pt idx="270">
                        <c:v>264736453.39588466</c:v>
                      </c:pt>
                      <c:pt idx="271">
                        <c:v>264737558.31915998</c:v>
                      </c:pt>
                      <c:pt idx="272">
                        <c:v>265214080.22640347</c:v>
                      </c:pt>
                      <c:pt idx="273">
                        <c:v>265215185.14967868</c:v>
                      </c:pt>
                      <c:pt idx="274">
                        <c:v>265271795.6288338</c:v>
                      </c:pt>
                      <c:pt idx="275">
                        <c:v>265272900.55210906</c:v>
                      </c:pt>
                      <c:pt idx="276">
                        <c:v>266947576.38606277</c:v>
                      </c:pt>
                      <c:pt idx="277">
                        <c:v>266948681.30933806</c:v>
                      </c:pt>
                      <c:pt idx="278">
                        <c:v>266947576.38606277</c:v>
                      </c:pt>
                      <c:pt idx="279">
                        <c:v>266948681.30933806</c:v>
                      </c:pt>
                      <c:pt idx="280">
                        <c:v>267344961.27187461</c:v>
                      </c:pt>
                      <c:pt idx="281">
                        <c:v>267346066.19514981</c:v>
                      </c:pt>
                      <c:pt idx="282">
                        <c:v>267344961.27187461</c:v>
                      </c:pt>
                      <c:pt idx="283">
                        <c:v>267346066.19514981</c:v>
                      </c:pt>
                      <c:pt idx="284">
                        <c:v>266947576.38606277</c:v>
                      </c:pt>
                      <c:pt idx="285">
                        <c:v>266948681.30933806</c:v>
                      </c:pt>
                      <c:pt idx="286">
                        <c:v>267880303.5048236</c:v>
                      </c:pt>
                      <c:pt idx="287">
                        <c:v>267881408.42809883</c:v>
                      </c:pt>
                      <c:pt idx="288">
                        <c:v>267482918.61901191</c:v>
                      </c:pt>
                      <c:pt idx="289">
                        <c:v>267484023.54228705</c:v>
                      </c:pt>
                      <c:pt idx="290">
                        <c:v>267695770.95043576</c:v>
                      </c:pt>
                      <c:pt idx="291">
                        <c:v>267696875.87371102</c:v>
                      </c:pt>
                      <c:pt idx="292">
                        <c:v>267695770.95043576</c:v>
                      </c:pt>
                      <c:pt idx="293">
                        <c:v>267696875.87371102</c:v>
                      </c:pt>
                      <c:pt idx="294">
                        <c:v>267880303.5048236</c:v>
                      </c:pt>
                      <c:pt idx="295">
                        <c:v>267881408.42809883</c:v>
                      </c:pt>
                      <c:pt idx="296">
                        <c:v>267482918.61901191</c:v>
                      </c:pt>
                      <c:pt idx="297">
                        <c:v>267484023.54228705</c:v>
                      </c:pt>
                      <c:pt idx="298">
                        <c:v>267344961.27187461</c:v>
                      </c:pt>
                      <c:pt idx="299">
                        <c:v>267346066.19514981</c:v>
                      </c:pt>
                      <c:pt idx="300">
                        <c:v>267695770.95043576</c:v>
                      </c:pt>
                      <c:pt idx="301">
                        <c:v>267696875.87371102</c:v>
                      </c:pt>
                      <c:pt idx="302">
                        <c:v>267880303.5048236</c:v>
                      </c:pt>
                      <c:pt idx="303">
                        <c:v>267881408.42809883</c:v>
                      </c:pt>
                      <c:pt idx="304">
                        <c:v>268231113.18338495</c:v>
                      </c:pt>
                      <c:pt idx="305">
                        <c:v>268232218.10666016</c:v>
                      </c:pt>
                      <c:pt idx="306">
                        <c:v>267482918.61901191</c:v>
                      </c:pt>
                      <c:pt idx="307">
                        <c:v>267484023.54228705</c:v>
                      </c:pt>
                      <c:pt idx="308">
                        <c:v>268231113.18338495</c:v>
                      </c:pt>
                      <c:pt idx="309">
                        <c:v>268232218.10666016</c:v>
                      </c:pt>
                      <c:pt idx="310">
                        <c:v>268923345.59757578</c:v>
                      </c:pt>
                      <c:pt idx="311">
                        <c:v>268924450.52085096</c:v>
                      </c:pt>
                      <c:pt idx="312">
                        <c:v>268231113.18338495</c:v>
                      </c:pt>
                      <c:pt idx="313">
                        <c:v>268232218.10666016</c:v>
                      </c:pt>
                      <c:pt idx="314">
                        <c:v>268923345.59757578</c:v>
                      </c:pt>
                      <c:pt idx="315">
                        <c:v>268924450.52085096</c:v>
                      </c:pt>
                      <c:pt idx="316">
                        <c:v>269458687.8305248</c:v>
                      </c:pt>
                      <c:pt idx="317">
                        <c:v>269459792.75380015</c:v>
                      </c:pt>
                      <c:pt idx="318">
                        <c:v>269458687.8305248</c:v>
                      </c:pt>
                      <c:pt idx="319">
                        <c:v>269459792.75380015</c:v>
                      </c:pt>
                      <c:pt idx="320">
                        <c:v>268923345.59757578</c:v>
                      </c:pt>
                      <c:pt idx="321">
                        <c:v>268924450.52085096</c:v>
                      </c:pt>
                      <c:pt idx="322">
                        <c:v>269458687.8305248</c:v>
                      </c:pt>
                      <c:pt idx="323">
                        <c:v>269459792.75380015</c:v>
                      </c:pt>
                      <c:pt idx="324">
                        <c:v>270542013.90404713</c:v>
                      </c:pt>
                      <c:pt idx="325">
                        <c:v>270543118.8273223</c:v>
                      </c:pt>
                      <c:pt idx="326">
                        <c:v>270542013.90404713</c:v>
                      </c:pt>
                      <c:pt idx="327">
                        <c:v>270543118.8273223</c:v>
                      </c:pt>
                      <c:pt idx="328">
                        <c:v>271077356.13699621</c:v>
                      </c:pt>
                      <c:pt idx="329">
                        <c:v>271078461.06027144</c:v>
                      </c:pt>
                      <c:pt idx="330">
                        <c:v>271077356.13699621</c:v>
                      </c:pt>
                      <c:pt idx="331">
                        <c:v>271078461.06027144</c:v>
                      </c:pt>
                      <c:pt idx="332">
                        <c:v>270542013.90404713</c:v>
                      </c:pt>
                      <c:pt idx="333">
                        <c:v>270543118.8273223</c:v>
                      </c:pt>
                      <c:pt idx="334">
                        <c:v>271077356.13699621</c:v>
                      </c:pt>
                      <c:pt idx="335">
                        <c:v>271078461.06027144</c:v>
                      </c:pt>
                      <c:pt idx="336">
                        <c:v>272539016.90452963</c:v>
                      </c:pt>
                      <c:pt idx="337">
                        <c:v>272540121.82780486</c:v>
                      </c:pt>
                      <c:pt idx="338">
                        <c:v>272539016.90452963</c:v>
                      </c:pt>
                      <c:pt idx="339">
                        <c:v>272540121.82780486</c:v>
                      </c:pt>
                      <c:pt idx="340">
                        <c:v>273074359.13747877</c:v>
                      </c:pt>
                      <c:pt idx="341">
                        <c:v>273075464.060754</c:v>
                      </c:pt>
                      <c:pt idx="342">
                        <c:v>273074359.13747877</c:v>
                      </c:pt>
                      <c:pt idx="343">
                        <c:v>273075464.060754</c:v>
                      </c:pt>
                      <c:pt idx="344">
                        <c:v>272539016.90452963</c:v>
                      </c:pt>
                      <c:pt idx="345">
                        <c:v>272540121.82780486</c:v>
                      </c:pt>
                      <c:pt idx="346">
                        <c:v>273074359.13747877</c:v>
                      </c:pt>
                      <c:pt idx="347">
                        <c:v>273075464.060754</c:v>
                      </c:pt>
                      <c:pt idx="348">
                        <c:v>274786621.50816858</c:v>
                      </c:pt>
                      <c:pt idx="349">
                        <c:v>274787726.43144375</c:v>
                      </c:pt>
                      <c:pt idx="350">
                        <c:v>274514786.11604261</c:v>
                      </c:pt>
                      <c:pt idx="351">
                        <c:v>274515891.03931785</c:v>
                      </c:pt>
                      <c:pt idx="352">
                        <c:v>274786621.50816858</c:v>
                      </c:pt>
                      <c:pt idx="353">
                        <c:v>274787726.43144375</c:v>
                      </c:pt>
                      <c:pt idx="354">
                        <c:v>275147524.78051955</c:v>
                      </c:pt>
                      <c:pt idx="355">
                        <c:v>275148629.70379472</c:v>
                      </c:pt>
                      <c:pt idx="356">
                        <c:v>274514786.11604261</c:v>
                      </c:pt>
                      <c:pt idx="357">
                        <c:v>274515891.03931785</c:v>
                      </c:pt>
                      <c:pt idx="358">
                        <c:v>275321963.7411176</c:v>
                      </c:pt>
                      <c:pt idx="359">
                        <c:v>275323068.66439283</c:v>
                      </c:pt>
                      <c:pt idx="360">
                        <c:v>275147524.78051955</c:v>
                      </c:pt>
                      <c:pt idx="361">
                        <c:v>275148629.70379472</c:v>
                      </c:pt>
                      <c:pt idx="362">
                        <c:v>275321963.7411176</c:v>
                      </c:pt>
                      <c:pt idx="363">
                        <c:v>275323068.66439283</c:v>
                      </c:pt>
                      <c:pt idx="364">
                        <c:v>274786621.50816858</c:v>
                      </c:pt>
                      <c:pt idx="365">
                        <c:v>274787726.43144375</c:v>
                      </c:pt>
                      <c:pt idx="366">
                        <c:v>275050128.34899169</c:v>
                      </c:pt>
                      <c:pt idx="367">
                        <c:v>275051233.27226686</c:v>
                      </c:pt>
                      <c:pt idx="368">
                        <c:v>275050128.34899169</c:v>
                      </c:pt>
                      <c:pt idx="369">
                        <c:v>275051233.27226686</c:v>
                      </c:pt>
                      <c:pt idx="370">
                        <c:v>274514786.11604261</c:v>
                      </c:pt>
                      <c:pt idx="371">
                        <c:v>274515891.03931785</c:v>
                      </c:pt>
                      <c:pt idx="372">
                        <c:v>275682867.01346862</c:v>
                      </c:pt>
                      <c:pt idx="373">
                        <c:v>275683971.9367438</c:v>
                      </c:pt>
                      <c:pt idx="374">
                        <c:v>275682867.01346862</c:v>
                      </c:pt>
                      <c:pt idx="375">
                        <c:v>275683971.9367438</c:v>
                      </c:pt>
                      <c:pt idx="376">
                        <c:v>275498334.45908076</c:v>
                      </c:pt>
                      <c:pt idx="377">
                        <c:v>275499439.38235599</c:v>
                      </c:pt>
                      <c:pt idx="378">
                        <c:v>275147524.78051955</c:v>
                      </c:pt>
                      <c:pt idx="379">
                        <c:v>275148629.70379472</c:v>
                      </c:pt>
                      <c:pt idx="380">
                        <c:v>275321963.7411176</c:v>
                      </c:pt>
                      <c:pt idx="381">
                        <c:v>275323068.66439283</c:v>
                      </c:pt>
                      <c:pt idx="382">
                        <c:v>275498334.45908076</c:v>
                      </c:pt>
                      <c:pt idx="383">
                        <c:v>275499439.38235599</c:v>
                      </c:pt>
                      <c:pt idx="384">
                        <c:v>275050128.34899169</c:v>
                      </c:pt>
                      <c:pt idx="385">
                        <c:v>275051233.27226686</c:v>
                      </c:pt>
                      <c:pt idx="386">
                        <c:v>275682867.01346862</c:v>
                      </c:pt>
                      <c:pt idx="387">
                        <c:v>275683971.9367438</c:v>
                      </c:pt>
                      <c:pt idx="388">
                        <c:v>276033676.69202983</c:v>
                      </c:pt>
                      <c:pt idx="389">
                        <c:v>276034781.61530501</c:v>
                      </c:pt>
                      <c:pt idx="390">
                        <c:v>276033676.69202983</c:v>
                      </c:pt>
                      <c:pt idx="391">
                        <c:v>276034781.61530501</c:v>
                      </c:pt>
                      <c:pt idx="392">
                        <c:v>275498334.45908076</c:v>
                      </c:pt>
                      <c:pt idx="393">
                        <c:v>275499439.38235599</c:v>
                      </c:pt>
                      <c:pt idx="394">
                        <c:v>276033676.69202983</c:v>
                      </c:pt>
                      <c:pt idx="395">
                        <c:v>276034781.61530501</c:v>
                      </c:pt>
                      <c:pt idx="396">
                        <c:v>277123293.99203247</c:v>
                      </c:pt>
                      <c:pt idx="397">
                        <c:v>277124398.91530764</c:v>
                      </c:pt>
                      <c:pt idx="398">
                        <c:v>277123293.99203247</c:v>
                      </c:pt>
                      <c:pt idx="399">
                        <c:v>277124398.91530764</c:v>
                      </c:pt>
                      <c:pt idx="400">
                        <c:v>277658636.22498155</c:v>
                      </c:pt>
                      <c:pt idx="401">
                        <c:v>277659741.14825678</c:v>
                      </c:pt>
                      <c:pt idx="402">
                        <c:v>277658636.22498155</c:v>
                      </c:pt>
                      <c:pt idx="403">
                        <c:v>277659741.14825678</c:v>
                      </c:pt>
                      <c:pt idx="404">
                        <c:v>277123293.99203247</c:v>
                      </c:pt>
                      <c:pt idx="405">
                        <c:v>277124398.91530764</c:v>
                      </c:pt>
                      <c:pt idx="406">
                        <c:v>277474103.6705938</c:v>
                      </c:pt>
                      <c:pt idx="407">
                        <c:v>277475208.59386897</c:v>
                      </c:pt>
                      <c:pt idx="408">
                        <c:v>277474103.6705938</c:v>
                      </c:pt>
                      <c:pt idx="409">
                        <c:v>277475208.59386897</c:v>
                      </c:pt>
                      <c:pt idx="410">
                        <c:v>277658636.22498155</c:v>
                      </c:pt>
                      <c:pt idx="411">
                        <c:v>277659741.14825678</c:v>
                      </c:pt>
                      <c:pt idx="412">
                        <c:v>278009445.90354288</c:v>
                      </c:pt>
                      <c:pt idx="413">
                        <c:v>278010550.82681805</c:v>
                      </c:pt>
                      <c:pt idx="414">
                        <c:v>278344577.41269207</c:v>
                      </c:pt>
                      <c:pt idx="415">
                        <c:v>278345682.3359673</c:v>
                      </c:pt>
                      <c:pt idx="416">
                        <c:v>278009445.90354288</c:v>
                      </c:pt>
                      <c:pt idx="417">
                        <c:v>278010550.82681805</c:v>
                      </c:pt>
                      <c:pt idx="418">
                        <c:v>278344577.41269207</c:v>
                      </c:pt>
                      <c:pt idx="419">
                        <c:v>278345682.3359673</c:v>
                      </c:pt>
                      <c:pt idx="420">
                        <c:v>277474103.6705938</c:v>
                      </c:pt>
                      <c:pt idx="421">
                        <c:v>277475208.59386897</c:v>
                      </c:pt>
                      <c:pt idx="422">
                        <c:v>278009445.90354288</c:v>
                      </c:pt>
                      <c:pt idx="423">
                        <c:v>278010550.82681805</c:v>
                      </c:pt>
                      <c:pt idx="424">
                        <c:v>278344577.41269207</c:v>
                      </c:pt>
                      <c:pt idx="425">
                        <c:v>278345682.3359673</c:v>
                      </c:pt>
                      <c:pt idx="426">
                        <c:v>278879919.64564109</c:v>
                      </c:pt>
                      <c:pt idx="427">
                        <c:v>278881024.56891644</c:v>
                      </c:pt>
                      <c:pt idx="428">
                        <c:v>278879919.64564109</c:v>
                      </c:pt>
                      <c:pt idx="429">
                        <c:v>278881024.56891644</c:v>
                      </c:pt>
                      <c:pt idx="430">
                        <c:v>278879919.64564109</c:v>
                      </c:pt>
                      <c:pt idx="431">
                        <c:v>278881024.56891644</c:v>
                      </c:pt>
                      <c:pt idx="432">
                        <c:v>280320346.62420505</c:v>
                      </c:pt>
                      <c:pt idx="433">
                        <c:v>280321451.54748017</c:v>
                      </c:pt>
                      <c:pt idx="434">
                        <c:v>280378062.02663535</c:v>
                      </c:pt>
                      <c:pt idx="435">
                        <c:v>280379166.94991052</c:v>
                      </c:pt>
                      <c:pt idx="436">
                        <c:v>280320346.62420505</c:v>
                      </c:pt>
                      <c:pt idx="437">
                        <c:v>280321451.54748017</c:v>
                      </c:pt>
                      <c:pt idx="438">
                        <c:v>280378062.02663535</c:v>
                      </c:pt>
                      <c:pt idx="439">
                        <c:v>280379166.94991052</c:v>
                      </c:pt>
                      <c:pt idx="440">
                        <c:v>280855688.85715407</c:v>
                      </c:pt>
                      <c:pt idx="441">
                        <c:v>280856793.7804293</c:v>
                      </c:pt>
                      <c:pt idx="442">
                        <c:v>280913404.25958449</c:v>
                      </c:pt>
                      <c:pt idx="443">
                        <c:v>280914509.18285966</c:v>
                      </c:pt>
                      <c:pt idx="444">
                        <c:v>280855688.85715407</c:v>
                      </c:pt>
                      <c:pt idx="445">
                        <c:v>280856793.7804293</c:v>
                      </c:pt>
                      <c:pt idx="446">
                        <c:v>280913404.25958449</c:v>
                      </c:pt>
                      <c:pt idx="447">
                        <c:v>280914509.18285966</c:v>
                      </c:pt>
                      <c:pt idx="448">
                        <c:v>280320346.62420505</c:v>
                      </c:pt>
                      <c:pt idx="449">
                        <c:v>280321451.54748017</c:v>
                      </c:pt>
                      <c:pt idx="450">
                        <c:v>280378062.02663535</c:v>
                      </c:pt>
                      <c:pt idx="451">
                        <c:v>280379166.94991052</c:v>
                      </c:pt>
                      <c:pt idx="452">
                        <c:v>280855688.85715407</c:v>
                      </c:pt>
                      <c:pt idx="453">
                        <c:v>280856793.7804293</c:v>
                      </c:pt>
                      <c:pt idx="454">
                        <c:v>280913404.25958449</c:v>
                      </c:pt>
                      <c:pt idx="455">
                        <c:v>280914509.18285966</c:v>
                      </c:pt>
                      <c:pt idx="456">
                        <c:v>282589185.0168134</c:v>
                      </c:pt>
                      <c:pt idx="457">
                        <c:v>282590289.94008869</c:v>
                      </c:pt>
                      <c:pt idx="458">
                        <c:v>282589185.0168134</c:v>
                      </c:pt>
                      <c:pt idx="459">
                        <c:v>282590289.94008869</c:v>
                      </c:pt>
                      <c:pt idx="460">
                        <c:v>283124527.24976259</c:v>
                      </c:pt>
                      <c:pt idx="461">
                        <c:v>283125632.17303777</c:v>
                      </c:pt>
                      <c:pt idx="462">
                        <c:v>283124527.24976259</c:v>
                      </c:pt>
                      <c:pt idx="463">
                        <c:v>283125632.17303777</c:v>
                      </c:pt>
                      <c:pt idx="464">
                        <c:v>282589185.0168134</c:v>
                      </c:pt>
                      <c:pt idx="465">
                        <c:v>282590289.94008869</c:v>
                      </c:pt>
                      <c:pt idx="466">
                        <c:v>283337379.58118653</c:v>
                      </c:pt>
                      <c:pt idx="467">
                        <c:v>283338484.50446165</c:v>
                      </c:pt>
                      <c:pt idx="468">
                        <c:v>283337379.58118653</c:v>
                      </c:pt>
                      <c:pt idx="469">
                        <c:v>283338484.50446165</c:v>
                      </c:pt>
                      <c:pt idx="470">
                        <c:v>283124527.24976259</c:v>
                      </c:pt>
                      <c:pt idx="471">
                        <c:v>283125632.17303777</c:v>
                      </c:pt>
                      <c:pt idx="472">
                        <c:v>283872721.81413561</c:v>
                      </c:pt>
                      <c:pt idx="473">
                        <c:v>283873826.73741072</c:v>
                      </c:pt>
                      <c:pt idx="474">
                        <c:v>283872721.81413561</c:v>
                      </c:pt>
                      <c:pt idx="475">
                        <c:v>283873826.73741072</c:v>
                      </c:pt>
                      <c:pt idx="476">
                        <c:v>283337379.58118653</c:v>
                      </c:pt>
                      <c:pt idx="477">
                        <c:v>283338484.50446165</c:v>
                      </c:pt>
                      <c:pt idx="478">
                        <c:v>283872721.81413561</c:v>
                      </c:pt>
                      <c:pt idx="479">
                        <c:v>283873826.73741072</c:v>
                      </c:pt>
                      <c:pt idx="480">
                        <c:v>284564954.22832638</c:v>
                      </c:pt>
                      <c:pt idx="481">
                        <c:v>284566059.15160155</c:v>
                      </c:pt>
                      <c:pt idx="482">
                        <c:v>284564954.22832638</c:v>
                      </c:pt>
                      <c:pt idx="483">
                        <c:v>284566059.15160155</c:v>
                      </c:pt>
                      <c:pt idx="484">
                        <c:v>285100296.46127546</c:v>
                      </c:pt>
                      <c:pt idx="485">
                        <c:v>285101401.38455069</c:v>
                      </c:pt>
                      <c:pt idx="486">
                        <c:v>285100296.46127546</c:v>
                      </c:pt>
                      <c:pt idx="487">
                        <c:v>285101401.38455069</c:v>
                      </c:pt>
                      <c:pt idx="488">
                        <c:v>284564954.22832638</c:v>
                      </c:pt>
                      <c:pt idx="489">
                        <c:v>284566059.15160155</c:v>
                      </c:pt>
                      <c:pt idx="490">
                        <c:v>285100296.46127546</c:v>
                      </c:pt>
                      <c:pt idx="491">
                        <c:v>285101401.38455069</c:v>
                      </c:pt>
                      <c:pt idx="492">
                        <c:v>288180625.53528023</c:v>
                      </c:pt>
                      <c:pt idx="493">
                        <c:v>288181730.45855546</c:v>
                      </c:pt>
                      <c:pt idx="494">
                        <c:v>288180625.53528023</c:v>
                      </c:pt>
                      <c:pt idx="495">
                        <c:v>288181730.45855546</c:v>
                      </c:pt>
                      <c:pt idx="496">
                        <c:v>288715967.76822937</c:v>
                      </c:pt>
                      <c:pt idx="497">
                        <c:v>288717072.69150454</c:v>
                      </c:pt>
                      <c:pt idx="498">
                        <c:v>288715967.76822937</c:v>
                      </c:pt>
                      <c:pt idx="499">
                        <c:v>288717072.69150454</c:v>
                      </c:pt>
                      <c:pt idx="500">
                        <c:v>288180625.53528023</c:v>
                      </c:pt>
                      <c:pt idx="501">
                        <c:v>288181730.45855546</c:v>
                      </c:pt>
                      <c:pt idx="502">
                        <c:v>288715967.76822937</c:v>
                      </c:pt>
                      <c:pt idx="503">
                        <c:v>288717072.69150454</c:v>
                      </c:pt>
                      <c:pt idx="504">
                        <c:v>290156394.74679333</c:v>
                      </c:pt>
                      <c:pt idx="505">
                        <c:v>290157499.6700685</c:v>
                      </c:pt>
                      <c:pt idx="506">
                        <c:v>290156394.74679333</c:v>
                      </c:pt>
                      <c:pt idx="507">
                        <c:v>290157499.6700685</c:v>
                      </c:pt>
                      <c:pt idx="508">
                        <c:v>290691736.97974229</c:v>
                      </c:pt>
                      <c:pt idx="509">
                        <c:v>290692841.90301752</c:v>
                      </c:pt>
                      <c:pt idx="510">
                        <c:v>290691736.97974229</c:v>
                      </c:pt>
                      <c:pt idx="511">
                        <c:v>290692841.90301752</c:v>
                      </c:pt>
                      <c:pt idx="512">
                        <c:v>291139943.08983135</c:v>
                      </c:pt>
                      <c:pt idx="513">
                        <c:v>291141048.01310664</c:v>
                      </c:pt>
                      <c:pt idx="514">
                        <c:v>290156394.74679333</c:v>
                      </c:pt>
                      <c:pt idx="515">
                        <c:v>290157499.6700685</c:v>
                      </c:pt>
                      <c:pt idx="516">
                        <c:v>291139943.08983135</c:v>
                      </c:pt>
                      <c:pt idx="517">
                        <c:v>291141048.01310664</c:v>
                      </c:pt>
                      <c:pt idx="518">
                        <c:v>290691736.97974229</c:v>
                      </c:pt>
                      <c:pt idx="519">
                        <c:v>290692841.90301752</c:v>
                      </c:pt>
                      <c:pt idx="520">
                        <c:v>291139943.08983135</c:v>
                      </c:pt>
                      <c:pt idx="521">
                        <c:v>291141048.01310664</c:v>
                      </c:pt>
                      <c:pt idx="522">
                        <c:v>291675285.32278055</c:v>
                      </c:pt>
                      <c:pt idx="523">
                        <c:v>291676390.24605566</c:v>
                      </c:pt>
                      <c:pt idx="524">
                        <c:v>291675285.32278055</c:v>
                      </c:pt>
                      <c:pt idx="525">
                        <c:v>291676390.24605566</c:v>
                      </c:pt>
                      <c:pt idx="526">
                        <c:v>291675285.32278055</c:v>
                      </c:pt>
                      <c:pt idx="527">
                        <c:v>291676390.24605566</c:v>
                      </c:pt>
                      <c:pt idx="528">
                        <c:v>293115712.30134428</c:v>
                      </c:pt>
                      <c:pt idx="529">
                        <c:v>293116817.22461945</c:v>
                      </c:pt>
                      <c:pt idx="530">
                        <c:v>293115712.30134428</c:v>
                      </c:pt>
                      <c:pt idx="531">
                        <c:v>293116817.22461945</c:v>
                      </c:pt>
                      <c:pt idx="532">
                        <c:v>293651054.53429341</c:v>
                      </c:pt>
                      <c:pt idx="533">
                        <c:v>293652159.45756865</c:v>
                      </c:pt>
                      <c:pt idx="534">
                        <c:v>293651054.53429341</c:v>
                      </c:pt>
                      <c:pt idx="535">
                        <c:v>293652159.45756865</c:v>
                      </c:pt>
                      <c:pt idx="536">
                        <c:v>293115712.30134428</c:v>
                      </c:pt>
                      <c:pt idx="537">
                        <c:v>293116817.22461945</c:v>
                      </c:pt>
                      <c:pt idx="538">
                        <c:v>293651054.53429341</c:v>
                      </c:pt>
                      <c:pt idx="539">
                        <c:v>293652159.45756865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FE7-4A7F-9410-7E52AA19232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2058.0818415123913</c:v>
                      </c:pt>
                      <c:pt idx="1">
                        <c:v>2058.0902816938515</c:v>
                      </c:pt>
                      <c:pt idx="2">
                        <c:v>2058.5368415123912</c:v>
                      </c:pt>
                      <c:pt idx="3">
                        <c:v>2058.5452816938514</c:v>
                      </c:pt>
                      <c:pt idx="4">
                        <c:v>2061.9744297225729</c:v>
                      </c:pt>
                      <c:pt idx="5">
                        <c:v>2061.9828699040336</c:v>
                      </c:pt>
                      <c:pt idx="6">
                        <c:v>2062.381841512391</c:v>
                      </c:pt>
                      <c:pt idx="7">
                        <c:v>2062.3902816938516</c:v>
                      </c:pt>
                      <c:pt idx="8">
                        <c:v>2062.4294297225729</c:v>
                      </c:pt>
                      <c:pt idx="9">
                        <c:v>2062.4378699040335</c:v>
                      </c:pt>
                      <c:pt idx="10">
                        <c:v>2066.2744297225727</c:v>
                      </c:pt>
                      <c:pt idx="11">
                        <c:v>2066.2828699040333</c:v>
                      </c:pt>
                      <c:pt idx="12">
                        <c:v>2086.9812422804957</c:v>
                      </c:pt>
                      <c:pt idx="13">
                        <c:v>2086.9896824619559</c:v>
                      </c:pt>
                      <c:pt idx="14">
                        <c:v>2089.3184422804957</c:v>
                      </c:pt>
                      <c:pt idx="15">
                        <c:v>2089.3268824619558</c:v>
                      </c:pt>
                      <c:pt idx="16">
                        <c:v>2090.8738304906774</c:v>
                      </c:pt>
                      <c:pt idx="17">
                        <c:v>2090.8822706721376</c:v>
                      </c:pt>
                      <c:pt idx="18">
                        <c:v>2093.317242280496</c:v>
                      </c:pt>
                      <c:pt idx="19">
                        <c:v>2093.3256824619561</c:v>
                      </c:pt>
                      <c:pt idx="20">
                        <c:v>2093.2110304906778</c:v>
                      </c:pt>
                      <c:pt idx="21">
                        <c:v>2093.2194706721375</c:v>
                      </c:pt>
                      <c:pt idx="22">
                        <c:v>2097.2098304906776</c:v>
                      </c:pt>
                      <c:pt idx="23">
                        <c:v>2097.2182706721374</c:v>
                      </c:pt>
                      <c:pt idx="24">
                        <c:v>2123.9749443148407</c:v>
                      </c:pt>
                      <c:pt idx="25">
                        <c:v>2123.9833844963009</c:v>
                      </c:pt>
                      <c:pt idx="26">
                        <c:v>2124.4481443148406</c:v>
                      </c:pt>
                      <c:pt idx="27">
                        <c:v>2124.4565844963008</c:v>
                      </c:pt>
                      <c:pt idx="28">
                        <c:v>2126.8844247696593</c:v>
                      </c:pt>
                      <c:pt idx="29">
                        <c:v>2126.8928649511195</c:v>
                      </c:pt>
                      <c:pt idx="30">
                        <c:v>2127.3576247696592</c:v>
                      </c:pt>
                      <c:pt idx="31">
                        <c:v>2127.3660649511198</c:v>
                      </c:pt>
                      <c:pt idx="32">
                        <c:v>2127.8675325250224</c:v>
                      </c:pt>
                      <c:pt idx="33">
                        <c:v>2127.8759727064826</c:v>
                      </c:pt>
                      <c:pt idx="34">
                        <c:v>2128.4469443148405</c:v>
                      </c:pt>
                      <c:pt idx="35">
                        <c:v>2128.4553844963007</c:v>
                      </c:pt>
                      <c:pt idx="36">
                        <c:v>2128.3407325250223</c:v>
                      </c:pt>
                      <c:pt idx="37">
                        <c:v>2128.3491727064825</c:v>
                      </c:pt>
                      <c:pt idx="38">
                        <c:v>2131.3564247696595</c:v>
                      </c:pt>
                      <c:pt idx="39">
                        <c:v>2131.3648649511197</c:v>
                      </c:pt>
                      <c:pt idx="40">
                        <c:v>2132.3395325250222</c:v>
                      </c:pt>
                      <c:pt idx="41">
                        <c:v>2132.3479727064823</c:v>
                      </c:pt>
                      <c:pt idx="42">
                        <c:v>2132.641012979841</c:v>
                      </c:pt>
                      <c:pt idx="43">
                        <c:v>2132.6494531613002</c:v>
                      </c:pt>
                      <c:pt idx="44">
                        <c:v>2134.9964129798409</c:v>
                      </c:pt>
                      <c:pt idx="45">
                        <c:v>2135.0048531613006</c:v>
                      </c:pt>
                      <c:pt idx="46">
                        <c:v>2139.1490129798408</c:v>
                      </c:pt>
                      <c:pt idx="47">
                        <c:v>2139.1574531613005</c:v>
                      </c:pt>
                      <c:pt idx="48">
                        <c:v>2145.1926987046154</c:v>
                      </c:pt>
                      <c:pt idx="49">
                        <c:v>2145.2011388860756</c:v>
                      </c:pt>
                      <c:pt idx="50">
                        <c:v>2147.5480987046158</c:v>
                      </c:pt>
                      <c:pt idx="51">
                        <c:v>2147.5565388860755</c:v>
                      </c:pt>
                      <c:pt idx="52">
                        <c:v>2150.949286914798</c:v>
                      </c:pt>
                      <c:pt idx="53">
                        <c:v>2150.9577270962577</c:v>
                      </c:pt>
                      <c:pt idx="54">
                        <c:v>2151.7006987046157</c:v>
                      </c:pt>
                      <c:pt idx="55">
                        <c:v>2151.7091388860754</c:v>
                      </c:pt>
                      <c:pt idx="56">
                        <c:v>2151.4406869147979</c:v>
                      </c:pt>
                      <c:pt idx="57">
                        <c:v>2151.4491270962576</c:v>
                      </c:pt>
                      <c:pt idx="58">
                        <c:v>2155.5932869147978</c:v>
                      </c:pt>
                      <c:pt idx="59">
                        <c:v>2155.6017270962575</c:v>
                      </c:pt>
                      <c:pt idx="60">
                        <c:v>2155.7838255377642</c:v>
                      </c:pt>
                      <c:pt idx="61">
                        <c:v>2155.7922657192239</c:v>
                      </c:pt>
                      <c:pt idx="62">
                        <c:v>2158.1392255377641</c:v>
                      </c:pt>
                      <c:pt idx="63">
                        <c:v>2158.1476657192238</c:v>
                      </c:pt>
                      <c:pt idx="64">
                        <c:v>2161.5404137479463</c:v>
                      </c:pt>
                      <c:pt idx="65">
                        <c:v>2161.5488539294051</c:v>
                      </c:pt>
                      <c:pt idx="66">
                        <c:v>2162.291825537764</c:v>
                      </c:pt>
                      <c:pt idx="67">
                        <c:v>2162.3002657192242</c:v>
                      </c:pt>
                      <c:pt idx="68">
                        <c:v>2162.0318137479462</c:v>
                      </c:pt>
                      <c:pt idx="69">
                        <c:v>2162.040253929405</c:v>
                      </c:pt>
                      <c:pt idx="70">
                        <c:v>2166.1844137479461</c:v>
                      </c:pt>
                      <c:pt idx="71">
                        <c:v>2166.1928539294054</c:v>
                      </c:pt>
                      <c:pt idx="72">
                        <c:v>2174.0920994727203</c:v>
                      </c:pt>
                      <c:pt idx="73">
                        <c:v>2174.1005396541805</c:v>
                      </c:pt>
                      <c:pt idx="74">
                        <c:v>2174.3043326687307</c:v>
                      </c:pt>
                      <c:pt idx="75">
                        <c:v>2174.3127728501913</c:v>
                      </c:pt>
                      <c:pt idx="76">
                        <c:v>2174.5834994727202</c:v>
                      </c:pt>
                      <c:pt idx="77">
                        <c:v>2174.5919396541804</c:v>
                      </c:pt>
                      <c:pt idx="78">
                        <c:v>2174.7957326687306</c:v>
                      </c:pt>
                      <c:pt idx="79">
                        <c:v>2174.8041728501912</c:v>
                      </c:pt>
                      <c:pt idx="80">
                        <c:v>2177.9846876829019</c:v>
                      </c:pt>
                      <c:pt idx="81">
                        <c:v>2177.9931278643621</c:v>
                      </c:pt>
                      <c:pt idx="82">
                        <c:v>2178.7360994727201</c:v>
                      </c:pt>
                      <c:pt idx="83">
                        <c:v>2178.7445396541807</c:v>
                      </c:pt>
                      <c:pt idx="84">
                        <c:v>2178.4760876829018</c:v>
                      </c:pt>
                      <c:pt idx="85">
                        <c:v>2178.4845278643625</c:v>
                      </c:pt>
                      <c:pt idx="86">
                        <c:v>2178.9483326687309</c:v>
                      </c:pt>
                      <c:pt idx="87">
                        <c:v>2178.9567728501911</c:v>
                      </c:pt>
                      <c:pt idx="88">
                        <c:v>2180.0609208789124</c:v>
                      </c:pt>
                      <c:pt idx="89">
                        <c:v>2180.0693610603726</c:v>
                      </c:pt>
                      <c:pt idx="90">
                        <c:v>2182.4345208789123</c:v>
                      </c:pt>
                      <c:pt idx="91">
                        <c:v>2182.4429610603725</c:v>
                      </c:pt>
                      <c:pt idx="92">
                        <c:v>2182.6286876829017</c:v>
                      </c:pt>
                      <c:pt idx="93">
                        <c:v>2182.6371278643624</c:v>
                      </c:pt>
                      <c:pt idx="94">
                        <c:v>2186.7409208789127</c:v>
                      </c:pt>
                      <c:pt idx="95">
                        <c:v>2186.7493610603724</c:v>
                      </c:pt>
                      <c:pt idx="96">
                        <c:v>2192.7775275721092</c:v>
                      </c:pt>
                      <c:pt idx="97">
                        <c:v>2192.7859677535689</c:v>
                      </c:pt>
                      <c:pt idx="98">
                        <c:v>2193.2689275721091</c:v>
                      </c:pt>
                      <c:pt idx="99">
                        <c:v>2193.2773677535693</c:v>
                      </c:pt>
                      <c:pt idx="100">
                        <c:v>2197.4215275721094</c:v>
                      </c:pt>
                      <c:pt idx="101">
                        <c:v>2197.4299677535691</c:v>
                      </c:pt>
                      <c:pt idx="102">
                        <c:v>2198.5341157822913</c:v>
                      </c:pt>
                      <c:pt idx="103">
                        <c:v>2198.5425559637511</c:v>
                      </c:pt>
                      <c:pt idx="104">
                        <c:v>2200.9077157822912</c:v>
                      </c:pt>
                      <c:pt idx="105">
                        <c:v>2200.916155963751</c:v>
                      </c:pt>
                      <c:pt idx="106">
                        <c:v>2200.9442755899895</c:v>
                      </c:pt>
                      <c:pt idx="107">
                        <c:v>2200.9527157714506</c:v>
                      </c:pt>
                      <c:pt idx="108">
                        <c:v>2202.8456710226992</c:v>
                      </c:pt>
                      <c:pt idx="109">
                        <c:v>2202.8541112041594</c:v>
                      </c:pt>
                      <c:pt idx="110">
                        <c:v>2203.3178755899899</c:v>
                      </c:pt>
                      <c:pt idx="111">
                        <c:v>2203.3263157714505</c:v>
                      </c:pt>
                      <c:pt idx="112">
                        <c:v>2203.3370710226995</c:v>
                      </c:pt>
                      <c:pt idx="113">
                        <c:v>2203.3455112041593</c:v>
                      </c:pt>
                      <c:pt idx="114">
                        <c:v>2205.2141157822916</c:v>
                      </c:pt>
                      <c:pt idx="115">
                        <c:v>2205.2225559637509</c:v>
                      </c:pt>
                      <c:pt idx="116">
                        <c:v>2204.836863800173</c:v>
                      </c:pt>
                      <c:pt idx="117">
                        <c:v>2204.8453039816322</c:v>
                      </c:pt>
                      <c:pt idx="118">
                        <c:v>2206.7382592328813</c:v>
                      </c:pt>
                      <c:pt idx="119">
                        <c:v>2206.7466994143419</c:v>
                      </c:pt>
                      <c:pt idx="120">
                        <c:v>2207.2104638001729</c:v>
                      </c:pt>
                      <c:pt idx="121">
                        <c:v>2207.2189039816321</c:v>
                      </c:pt>
                      <c:pt idx="122">
                        <c:v>2207.6242755899898</c:v>
                      </c:pt>
                      <c:pt idx="123">
                        <c:v>2207.6327157714504</c:v>
                      </c:pt>
                      <c:pt idx="124">
                        <c:v>2207.4896710226994</c:v>
                      </c:pt>
                      <c:pt idx="125">
                        <c:v>2207.4981112041592</c:v>
                      </c:pt>
                      <c:pt idx="126">
                        <c:v>2207.2296592328817</c:v>
                      </c:pt>
                      <c:pt idx="127">
                        <c:v>2207.2380994143418</c:v>
                      </c:pt>
                      <c:pt idx="128">
                        <c:v>2211.5168638001728</c:v>
                      </c:pt>
                      <c:pt idx="129">
                        <c:v>2211.5253039816321</c:v>
                      </c:pt>
                      <c:pt idx="130">
                        <c:v>2211.0858015070653</c:v>
                      </c:pt>
                      <c:pt idx="131">
                        <c:v>2211.094241688525</c:v>
                      </c:pt>
                      <c:pt idx="132">
                        <c:v>2211.3822592328816</c:v>
                      </c:pt>
                      <c:pt idx="133">
                        <c:v>2211.3906994143417</c:v>
                      </c:pt>
                      <c:pt idx="134">
                        <c:v>2213.4594015070652</c:v>
                      </c:pt>
                      <c:pt idx="135">
                        <c:v>2213.4678416885254</c:v>
                      </c:pt>
                      <c:pt idx="136">
                        <c:v>2216.842389717247</c:v>
                      </c:pt>
                      <c:pt idx="137">
                        <c:v>2216.8508298987067</c:v>
                      </c:pt>
                      <c:pt idx="138">
                        <c:v>2217.3519897172469</c:v>
                      </c:pt>
                      <c:pt idx="139">
                        <c:v>2217.360429898707</c:v>
                      </c:pt>
                      <c:pt idx="140">
                        <c:v>2217.7658015070651</c:v>
                      </c:pt>
                      <c:pt idx="141">
                        <c:v>2217.7742416885253</c:v>
                      </c:pt>
                      <c:pt idx="142">
                        <c:v>2221.6583897172468</c:v>
                      </c:pt>
                      <c:pt idx="143">
                        <c:v>2221.666829898707</c:v>
                      </c:pt>
                      <c:pt idx="144">
                        <c:v>2229.8810717908041</c:v>
                      </c:pt>
                      <c:pt idx="145">
                        <c:v>2229.8895119722642</c:v>
                      </c:pt>
                      <c:pt idx="146">
                        <c:v>2230.372471790804</c:v>
                      </c:pt>
                      <c:pt idx="147">
                        <c:v>2230.3809119722641</c:v>
                      </c:pt>
                      <c:pt idx="148">
                        <c:v>2234.5250717908038</c:v>
                      </c:pt>
                      <c:pt idx="149">
                        <c:v>2234.5335119722645</c:v>
                      </c:pt>
                      <c:pt idx="150">
                        <c:v>2235.6376600009862</c:v>
                      </c:pt>
                      <c:pt idx="151">
                        <c:v>2235.6461001824455</c:v>
                      </c:pt>
                      <c:pt idx="152">
                        <c:v>2238.0112600009861</c:v>
                      </c:pt>
                      <c:pt idx="153">
                        <c:v>2238.0197001824454</c:v>
                      </c:pt>
                      <c:pt idx="154">
                        <c:v>2242.3176600009861</c:v>
                      </c:pt>
                      <c:pt idx="155">
                        <c:v>2242.3261001824453</c:v>
                      </c:pt>
                      <c:pt idx="156">
                        <c:v>2244.9709159259992</c:v>
                      </c:pt>
                      <c:pt idx="157">
                        <c:v>2244.9793561074589</c:v>
                      </c:pt>
                      <c:pt idx="158">
                        <c:v>2247.3627159259991</c:v>
                      </c:pt>
                      <c:pt idx="159">
                        <c:v>2247.3711561074592</c:v>
                      </c:pt>
                      <c:pt idx="160">
                        <c:v>2248.8635041361808</c:v>
                      </c:pt>
                      <c:pt idx="161">
                        <c:v>2248.8719443176401</c:v>
                      </c:pt>
                      <c:pt idx="162">
                        <c:v>2251.2553041361807</c:v>
                      </c:pt>
                      <c:pt idx="163">
                        <c:v>2251.2637443176404</c:v>
                      </c:pt>
                      <c:pt idx="164">
                        <c:v>2251.822915925999</c:v>
                      </c:pt>
                      <c:pt idx="165">
                        <c:v>2251.8313561074592</c:v>
                      </c:pt>
                      <c:pt idx="166">
                        <c:v>2255.7155041361807</c:v>
                      </c:pt>
                      <c:pt idx="167">
                        <c:v>2255.7239443176404</c:v>
                      </c:pt>
                      <c:pt idx="168">
                        <c:v>2263.2791898609557</c:v>
                      </c:pt>
                      <c:pt idx="169">
                        <c:v>2263.2876300424155</c:v>
                      </c:pt>
                      <c:pt idx="170">
                        <c:v>2263.8069898609556</c:v>
                      </c:pt>
                      <c:pt idx="171">
                        <c:v>2263.8154300424158</c:v>
                      </c:pt>
                      <c:pt idx="172">
                        <c:v>2267.1717780711369</c:v>
                      </c:pt>
                      <c:pt idx="173">
                        <c:v>2267.1802182525971</c:v>
                      </c:pt>
                      <c:pt idx="174">
                        <c:v>2267.6995780711368</c:v>
                      </c:pt>
                      <c:pt idx="175">
                        <c:v>2267.7080182525974</c:v>
                      </c:pt>
                      <c:pt idx="176">
                        <c:v>2268.2671898609556</c:v>
                      </c:pt>
                      <c:pt idx="177">
                        <c:v>2268.2756300424157</c:v>
                      </c:pt>
                      <c:pt idx="178">
                        <c:v>2268.7387738251491</c:v>
                      </c:pt>
                      <c:pt idx="179">
                        <c:v>2268.7472140066093</c:v>
                      </c:pt>
                      <c:pt idx="180">
                        <c:v>2269.248373825149</c:v>
                      </c:pt>
                      <c:pt idx="181">
                        <c:v>2269.2568140066096</c:v>
                      </c:pt>
                      <c:pt idx="182">
                        <c:v>2269.746858847258</c:v>
                      </c:pt>
                      <c:pt idx="183">
                        <c:v>2269.7552990287181</c:v>
                      </c:pt>
                      <c:pt idx="184">
                        <c:v>2272.1597780711368</c:v>
                      </c:pt>
                      <c:pt idx="185">
                        <c:v>2272.1682182525974</c:v>
                      </c:pt>
                      <c:pt idx="186">
                        <c:v>2271.6482542799677</c:v>
                      </c:pt>
                      <c:pt idx="187">
                        <c:v>2271.6566944614274</c:v>
                      </c:pt>
                      <c:pt idx="188">
                        <c:v>2272.1386588472583</c:v>
                      </c:pt>
                      <c:pt idx="189">
                        <c:v>2272.147099028718</c:v>
                      </c:pt>
                      <c:pt idx="190">
                        <c:v>2272.157854279968</c:v>
                      </c:pt>
                      <c:pt idx="191">
                        <c:v>2272.1662944614272</c:v>
                      </c:pt>
                      <c:pt idx="192">
                        <c:v>2272.6313620353308</c:v>
                      </c:pt>
                      <c:pt idx="193">
                        <c:v>2272.6398022167905</c:v>
                      </c:pt>
                      <c:pt idx="194">
                        <c:v>2273.1409620353306</c:v>
                      </c:pt>
                      <c:pt idx="195">
                        <c:v>2273.1494022167908</c:v>
                      </c:pt>
                      <c:pt idx="196">
                        <c:v>2273.5547738251489</c:v>
                      </c:pt>
                      <c:pt idx="197">
                        <c:v>2273.5632140066095</c:v>
                      </c:pt>
                      <c:pt idx="198">
                        <c:v>2275.5034470574396</c:v>
                      </c:pt>
                      <c:pt idx="199">
                        <c:v>2275.5118872389007</c:v>
                      </c:pt>
                      <c:pt idx="200">
                        <c:v>2276.0312470574399</c:v>
                      </c:pt>
                      <c:pt idx="201">
                        <c:v>2276.0396872389006</c:v>
                      </c:pt>
                      <c:pt idx="202">
                        <c:v>2276.5988588472583</c:v>
                      </c:pt>
                      <c:pt idx="203">
                        <c:v>2276.607299028718</c:v>
                      </c:pt>
                      <c:pt idx="204">
                        <c:v>2276.4642542799679</c:v>
                      </c:pt>
                      <c:pt idx="205">
                        <c:v>2276.4726944614272</c:v>
                      </c:pt>
                      <c:pt idx="206">
                        <c:v>2277.4473620353306</c:v>
                      </c:pt>
                      <c:pt idx="207">
                        <c:v>2277.4558022167907</c:v>
                      </c:pt>
                      <c:pt idx="208">
                        <c:v>2277.4048424901493</c:v>
                      </c:pt>
                      <c:pt idx="209">
                        <c:v>2277.41328267161</c:v>
                      </c:pt>
                      <c:pt idx="210">
                        <c:v>2279.7966424901497</c:v>
                      </c:pt>
                      <c:pt idx="211">
                        <c:v>2279.8050826716099</c:v>
                      </c:pt>
                      <c:pt idx="212">
                        <c:v>2280.4914470574399</c:v>
                      </c:pt>
                      <c:pt idx="213">
                        <c:v>2280.4998872389006</c:v>
                      </c:pt>
                      <c:pt idx="214">
                        <c:v>2284.2568424901497</c:v>
                      </c:pt>
                      <c:pt idx="215">
                        <c:v>2284.2652826716098</c:v>
                      </c:pt>
                      <c:pt idx="216">
                        <c:v>2288.0551327822145</c:v>
                      </c:pt>
                      <c:pt idx="217">
                        <c:v>2288.0635729636751</c:v>
                      </c:pt>
                      <c:pt idx="218">
                        <c:v>2288.5829327822148</c:v>
                      </c:pt>
                      <c:pt idx="219">
                        <c:v>2288.591372963675</c:v>
                      </c:pt>
                      <c:pt idx="220">
                        <c:v>2289.9565282149242</c:v>
                      </c:pt>
                      <c:pt idx="221">
                        <c:v>2289.9649683963848</c:v>
                      </c:pt>
                      <c:pt idx="222">
                        <c:v>2291.9477209923962</c:v>
                      </c:pt>
                      <c:pt idx="223">
                        <c:v>2291.9561611738568</c:v>
                      </c:pt>
                      <c:pt idx="224">
                        <c:v>2292.3483282149245</c:v>
                      </c:pt>
                      <c:pt idx="225">
                        <c:v>2292.3567683963847</c:v>
                      </c:pt>
                      <c:pt idx="226">
                        <c:v>2292.4755209923965</c:v>
                      </c:pt>
                      <c:pt idx="227">
                        <c:v>2292.4839611738566</c:v>
                      </c:pt>
                      <c:pt idx="228">
                        <c:v>2293.0431327822148</c:v>
                      </c:pt>
                      <c:pt idx="229">
                        <c:v>2293.051572963675</c:v>
                      </c:pt>
                      <c:pt idx="230">
                        <c:v>2293.8491164251054</c:v>
                      </c:pt>
                      <c:pt idx="231">
                        <c:v>2293.8575566065656</c:v>
                      </c:pt>
                      <c:pt idx="232">
                        <c:v>2296.2409164251058</c:v>
                      </c:pt>
                      <c:pt idx="233">
                        <c:v>2296.2493566065655</c:v>
                      </c:pt>
                      <c:pt idx="234">
                        <c:v>2296.8085282149245</c:v>
                      </c:pt>
                      <c:pt idx="235">
                        <c:v>2296.8169683963847</c:v>
                      </c:pt>
                      <c:pt idx="236">
                        <c:v>2296.9357209923965</c:v>
                      </c:pt>
                      <c:pt idx="237">
                        <c:v>2296.9441611738566</c:v>
                      </c:pt>
                      <c:pt idx="238">
                        <c:v>2300.7011164251057</c:v>
                      </c:pt>
                      <c:pt idx="239">
                        <c:v>2300.7095566065655</c:v>
                      </c:pt>
                      <c:pt idx="240">
                        <c:v>2300.5476550480726</c:v>
                      </c:pt>
                      <c:pt idx="241">
                        <c:v>2300.5560952295323</c:v>
                      </c:pt>
                      <c:pt idx="242">
                        <c:v>2302.9394550480724</c:v>
                      </c:pt>
                      <c:pt idx="243">
                        <c:v>2302.9478952295322</c:v>
                      </c:pt>
                      <c:pt idx="244">
                        <c:v>2306.3042432582542</c:v>
                      </c:pt>
                      <c:pt idx="245">
                        <c:v>2306.3126834397149</c:v>
                      </c:pt>
                      <c:pt idx="246">
                        <c:v>2306.8320432582541</c:v>
                      </c:pt>
                      <c:pt idx="247">
                        <c:v>2306.8404834397147</c:v>
                      </c:pt>
                      <c:pt idx="248">
                        <c:v>2307.3996550480724</c:v>
                      </c:pt>
                      <c:pt idx="249">
                        <c:v>2307.4080952295321</c:v>
                      </c:pt>
                      <c:pt idx="250">
                        <c:v>2311.2922432582541</c:v>
                      </c:pt>
                      <c:pt idx="251">
                        <c:v>2311.3006834397147</c:v>
                      </c:pt>
                      <c:pt idx="252">
                        <c:v>2318.8559289830287</c:v>
                      </c:pt>
                      <c:pt idx="253">
                        <c:v>2318.8643691644893</c:v>
                      </c:pt>
                      <c:pt idx="254">
                        <c:v>2319.0681621790391</c:v>
                      </c:pt>
                      <c:pt idx="255">
                        <c:v>2319.0766023604997</c:v>
                      </c:pt>
                      <c:pt idx="256">
                        <c:v>2319.383728983029</c:v>
                      </c:pt>
                      <c:pt idx="257">
                        <c:v>2319.3921691644891</c:v>
                      </c:pt>
                      <c:pt idx="258">
                        <c:v>2319.5959621790389</c:v>
                      </c:pt>
                      <c:pt idx="259">
                        <c:v>2319.6044023605</c:v>
                      </c:pt>
                      <c:pt idx="260">
                        <c:v>2322.7485171932108</c:v>
                      </c:pt>
                      <c:pt idx="261">
                        <c:v>2322.7569573746705</c:v>
                      </c:pt>
                      <c:pt idx="262">
                        <c:v>2322.9607503892212</c:v>
                      </c:pt>
                      <c:pt idx="263">
                        <c:v>2322.9691905706813</c:v>
                      </c:pt>
                      <c:pt idx="264">
                        <c:v>2323.2763171932106</c:v>
                      </c:pt>
                      <c:pt idx="265">
                        <c:v>2323.2847573746703</c:v>
                      </c:pt>
                      <c:pt idx="266">
                        <c:v>2323.8439289830289</c:v>
                      </c:pt>
                      <c:pt idx="267">
                        <c:v>2323.8523691644891</c:v>
                      </c:pt>
                      <c:pt idx="268">
                        <c:v>2323.488550389221</c:v>
                      </c:pt>
                      <c:pt idx="269">
                        <c:v>2323.4969905706816</c:v>
                      </c:pt>
                      <c:pt idx="270">
                        <c:v>2324.0561621790389</c:v>
                      </c:pt>
                      <c:pt idx="271">
                        <c:v>2324.0646023605</c:v>
                      </c:pt>
                      <c:pt idx="272">
                        <c:v>2327.7365171932106</c:v>
                      </c:pt>
                      <c:pt idx="273">
                        <c:v>2327.7449573746703</c:v>
                      </c:pt>
                      <c:pt idx="274">
                        <c:v>2327.948750389221</c:v>
                      </c:pt>
                      <c:pt idx="275">
                        <c:v>2327.9571905706816</c:v>
                      </c:pt>
                      <c:pt idx="276">
                        <c:v>2337.5413570824171</c:v>
                      </c:pt>
                      <c:pt idx="277">
                        <c:v>2337.5497972638773</c:v>
                      </c:pt>
                      <c:pt idx="278">
                        <c:v>2338.069157082417</c:v>
                      </c:pt>
                      <c:pt idx="279">
                        <c:v>2338.0775972638776</c:v>
                      </c:pt>
                      <c:pt idx="280">
                        <c:v>2339.023812102288</c:v>
                      </c:pt>
                      <c:pt idx="281">
                        <c:v>2339.0322522837487</c:v>
                      </c:pt>
                      <c:pt idx="282">
                        <c:v>2341.4156121022884</c:v>
                      </c:pt>
                      <c:pt idx="283">
                        <c:v>2341.4240522837486</c:v>
                      </c:pt>
                      <c:pt idx="284">
                        <c:v>2342.5293570824169</c:v>
                      </c:pt>
                      <c:pt idx="285">
                        <c:v>2342.5377972638776</c:v>
                      </c:pt>
                      <c:pt idx="286">
                        <c:v>2342.9164003124697</c:v>
                      </c:pt>
                      <c:pt idx="287">
                        <c:v>2342.9248404939294</c:v>
                      </c:pt>
                      <c:pt idx="288">
                        <c:v>2343.2979452925993</c:v>
                      </c:pt>
                      <c:pt idx="289">
                        <c:v>2343.3063854740585</c:v>
                      </c:pt>
                      <c:pt idx="290">
                        <c:v>2343.8441051002983</c:v>
                      </c:pt>
                      <c:pt idx="291">
                        <c:v>2343.8525452817585</c:v>
                      </c:pt>
                      <c:pt idx="292">
                        <c:v>2344.3719051002986</c:v>
                      </c:pt>
                      <c:pt idx="293">
                        <c:v>2344.3803452817583</c:v>
                      </c:pt>
                      <c:pt idx="294">
                        <c:v>2345.3082003124696</c:v>
                      </c:pt>
                      <c:pt idx="295">
                        <c:v>2345.3166404939293</c:v>
                      </c:pt>
                      <c:pt idx="296">
                        <c:v>2345.7079452925991</c:v>
                      </c:pt>
                      <c:pt idx="297">
                        <c:v>2345.7163854740588</c:v>
                      </c:pt>
                      <c:pt idx="298">
                        <c:v>2345.8758121022884</c:v>
                      </c:pt>
                      <c:pt idx="299">
                        <c:v>2345.8842522837485</c:v>
                      </c:pt>
                      <c:pt idx="300">
                        <c:v>2348.8321051002986</c:v>
                      </c:pt>
                      <c:pt idx="301">
                        <c:v>2348.8405452817583</c:v>
                      </c:pt>
                      <c:pt idx="302">
                        <c:v>2349.7684003124696</c:v>
                      </c:pt>
                      <c:pt idx="303">
                        <c:v>2349.7768404939293</c:v>
                      </c:pt>
                      <c:pt idx="304">
                        <c:v>2349.6006933104804</c:v>
                      </c:pt>
                      <c:pt idx="305">
                        <c:v>2349.6091334919411</c:v>
                      </c:pt>
                      <c:pt idx="306">
                        <c:v>2350.3219452925991</c:v>
                      </c:pt>
                      <c:pt idx="307">
                        <c:v>2350.3303854740584</c:v>
                      </c:pt>
                      <c:pt idx="308">
                        <c:v>2352.0106933104807</c:v>
                      </c:pt>
                      <c:pt idx="309">
                        <c:v>2352.0191334919409</c:v>
                      </c:pt>
                      <c:pt idx="310">
                        <c:v>2355.8496310173741</c:v>
                      </c:pt>
                      <c:pt idx="311">
                        <c:v>2355.8580711988338</c:v>
                      </c:pt>
                      <c:pt idx="312">
                        <c:v>2356.6246933104808</c:v>
                      </c:pt>
                      <c:pt idx="313">
                        <c:v>2356.633133491941</c:v>
                      </c:pt>
                      <c:pt idx="314">
                        <c:v>2358.259631017374</c:v>
                      </c:pt>
                      <c:pt idx="315">
                        <c:v>2358.2680711988341</c:v>
                      </c:pt>
                      <c:pt idx="316">
                        <c:v>2359.7422192275553</c:v>
                      </c:pt>
                      <c:pt idx="317">
                        <c:v>2359.750659409016</c:v>
                      </c:pt>
                      <c:pt idx="318">
                        <c:v>2362.1522192275552</c:v>
                      </c:pt>
                      <c:pt idx="319">
                        <c:v>2362.1606594090163</c:v>
                      </c:pt>
                      <c:pt idx="320">
                        <c:v>2362.873631017374</c:v>
                      </c:pt>
                      <c:pt idx="321">
                        <c:v>2362.8820711988337</c:v>
                      </c:pt>
                      <c:pt idx="322">
                        <c:v>2366.7662192275552</c:v>
                      </c:pt>
                      <c:pt idx="323">
                        <c:v>2366.7746594090163</c:v>
                      </c:pt>
                      <c:pt idx="324">
                        <c:v>2366.0592128703929</c:v>
                      </c:pt>
                      <c:pt idx="325">
                        <c:v>2366.0676530518531</c:v>
                      </c:pt>
                      <c:pt idx="326">
                        <c:v>2368.4510128703928</c:v>
                      </c:pt>
                      <c:pt idx="327">
                        <c:v>2368.459453051853</c:v>
                      </c:pt>
                      <c:pt idx="328">
                        <c:v>2371.8158010805751</c:v>
                      </c:pt>
                      <c:pt idx="329">
                        <c:v>2371.8242412620343</c:v>
                      </c:pt>
                      <c:pt idx="330">
                        <c:v>2372.3436010805749</c:v>
                      </c:pt>
                      <c:pt idx="331">
                        <c:v>2372.3520412620346</c:v>
                      </c:pt>
                      <c:pt idx="332">
                        <c:v>2372.9112128703928</c:v>
                      </c:pt>
                      <c:pt idx="333">
                        <c:v>2372.9196530518534</c:v>
                      </c:pt>
                      <c:pt idx="334">
                        <c:v>2376.8038010805749</c:v>
                      </c:pt>
                      <c:pt idx="335">
                        <c:v>2376.8122412620346</c:v>
                      </c:pt>
                      <c:pt idx="336">
                        <c:v>2389.734745436308</c:v>
                      </c:pt>
                      <c:pt idx="337">
                        <c:v>2389.7431856177677</c:v>
                      </c:pt>
                      <c:pt idx="338">
                        <c:v>2392.1629454363078</c:v>
                      </c:pt>
                      <c:pt idx="339">
                        <c:v>2392.171385617768</c:v>
                      </c:pt>
                      <c:pt idx="340">
                        <c:v>2393.6273336464897</c:v>
                      </c:pt>
                      <c:pt idx="341">
                        <c:v>2393.6357738279494</c:v>
                      </c:pt>
                      <c:pt idx="342">
                        <c:v>2396.0555336464895</c:v>
                      </c:pt>
                      <c:pt idx="343">
                        <c:v>2396.0639738279497</c:v>
                      </c:pt>
                      <c:pt idx="344">
                        <c:v>2396.9307454363079</c:v>
                      </c:pt>
                      <c:pt idx="345">
                        <c:v>2396.9391856177676</c:v>
                      </c:pt>
                      <c:pt idx="346">
                        <c:v>2400.8233336464896</c:v>
                      </c:pt>
                      <c:pt idx="347">
                        <c:v>2400.8317738279497</c:v>
                      </c:pt>
                      <c:pt idx="348">
                        <c:v>2404.916914904738</c:v>
                      </c:pt>
                      <c:pt idx="349">
                        <c:v>2404.9253550861977</c:v>
                      </c:pt>
                      <c:pt idx="350">
                        <c:v>2406.1790193712641</c:v>
                      </c:pt>
                      <c:pt idx="351">
                        <c:v>2406.1874595527242</c:v>
                      </c:pt>
                      <c:pt idx="352">
                        <c:v>2407.3269149047378</c:v>
                      </c:pt>
                      <c:pt idx="353">
                        <c:v>2407.335355086198</c:v>
                      </c:pt>
                      <c:pt idx="354">
                        <c:v>2407.8263953595565</c:v>
                      </c:pt>
                      <c:pt idx="355">
                        <c:v>2407.8348355410167</c:v>
                      </c:pt>
                      <c:pt idx="356">
                        <c:v>2408.6072193712639</c:v>
                      </c:pt>
                      <c:pt idx="357">
                        <c:v>2408.6156595527245</c:v>
                      </c:pt>
                      <c:pt idx="358">
                        <c:v>2408.8095031149192</c:v>
                      </c:pt>
                      <c:pt idx="359">
                        <c:v>2408.8179432963798</c:v>
                      </c:pt>
                      <c:pt idx="360">
                        <c:v>2410.2363953595568</c:v>
                      </c:pt>
                      <c:pt idx="361">
                        <c:v>2410.2448355410165</c:v>
                      </c:pt>
                      <c:pt idx="362">
                        <c:v>2411.219503114919</c:v>
                      </c:pt>
                      <c:pt idx="363">
                        <c:v>2411.2279432963796</c:v>
                      </c:pt>
                      <c:pt idx="364">
                        <c:v>2411.9409149047378</c:v>
                      </c:pt>
                      <c:pt idx="365">
                        <c:v>2411.949355086198</c:v>
                      </c:pt>
                      <c:pt idx="366">
                        <c:v>2411.9356075814458</c:v>
                      </c:pt>
                      <c:pt idx="367">
                        <c:v>2411.9440477629059</c:v>
                      </c:pt>
                      <c:pt idx="368">
                        <c:v>2412.4998075814456</c:v>
                      </c:pt>
                      <c:pt idx="369">
                        <c:v>2412.5082477629062</c:v>
                      </c:pt>
                      <c:pt idx="370">
                        <c:v>2413.375019371264</c:v>
                      </c:pt>
                      <c:pt idx="371">
                        <c:v>2413.3834595527242</c:v>
                      </c:pt>
                      <c:pt idx="372">
                        <c:v>2413.5829835697382</c:v>
                      </c:pt>
                      <c:pt idx="373">
                        <c:v>2413.5914237511984</c:v>
                      </c:pt>
                      <c:pt idx="374">
                        <c:v>2414.1289835697385</c:v>
                      </c:pt>
                      <c:pt idx="375">
                        <c:v>2414.1374237511982</c:v>
                      </c:pt>
                      <c:pt idx="376">
                        <c:v>2414.5106883575672</c:v>
                      </c:pt>
                      <c:pt idx="377">
                        <c:v>2414.519128539027</c:v>
                      </c:pt>
                      <c:pt idx="378">
                        <c:v>2414.8503953595568</c:v>
                      </c:pt>
                      <c:pt idx="379">
                        <c:v>2414.8588355410166</c:v>
                      </c:pt>
                      <c:pt idx="380">
                        <c:v>2415.833503114919</c:v>
                      </c:pt>
                      <c:pt idx="381">
                        <c:v>2415.8419432963797</c:v>
                      </c:pt>
                      <c:pt idx="382">
                        <c:v>2416.9388883575675</c:v>
                      </c:pt>
                      <c:pt idx="383">
                        <c:v>2416.9473285390268</c:v>
                      </c:pt>
                      <c:pt idx="384">
                        <c:v>2417.2676075814456</c:v>
                      </c:pt>
                      <c:pt idx="385">
                        <c:v>2417.2760477629063</c:v>
                      </c:pt>
                      <c:pt idx="386">
                        <c:v>2418.7429835697385</c:v>
                      </c:pt>
                      <c:pt idx="387">
                        <c:v>2418.7514237511982</c:v>
                      </c:pt>
                      <c:pt idx="388">
                        <c:v>2420.2672765677485</c:v>
                      </c:pt>
                      <c:pt idx="389">
                        <c:v>2420.2757167492091</c:v>
                      </c:pt>
                      <c:pt idx="390">
                        <c:v>2420.8314765677487</c:v>
                      </c:pt>
                      <c:pt idx="391">
                        <c:v>2420.8399167492089</c:v>
                      </c:pt>
                      <c:pt idx="392">
                        <c:v>2421.7066883575671</c:v>
                      </c:pt>
                      <c:pt idx="393">
                        <c:v>2421.7151285390269</c:v>
                      </c:pt>
                      <c:pt idx="394">
                        <c:v>2425.5992765677483</c:v>
                      </c:pt>
                      <c:pt idx="395">
                        <c:v>2425.607716749209</c:v>
                      </c:pt>
                      <c:pt idx="396">
                        <c:v>2426.1346692945126</c:v>
                      </c:pt>
                      <c:pt idx="397">
                        <c:v>2426.1431094759723</c:v>
                      </c:pt>
                      <c:pt idx="398">
                        <c:v>2426.6806692945129</c:v>
                      </c:pt>
                      <c:pt idx="399">
                        <c:v>2426.6891094759721</c:v>
                      </c:pt>
                      <c:pt idx="400">
                        <c:v>2430.0272575046947</c:v>
                      </c:pt>
                      <c:pt idx="401">
                        <c:v>2430.0356976861544</c:v>
                      </c:pt>
                      <c:pt idx="402">
                        <c:v>2430.573257504695</c:v>
                      </c:pt>
                      <c:pt idx="403">
                        <c:v>2430.5816976861543</c:v>
                      </c:pt>
                      <c:pt idx="404">
                        <c:v>2431.2946692945129</c:v>
                      </c:pt>
                      <c:pt idx="405">
                        <c:v>2431.3031094759722</c:v>
                      </c:pt>
                      <c:pt idx="406">
                        <c:v>2432.8189622925238</c:v>
                      </c:pt>
                      <c:pt idx="407">
                        <c:v>2432.827402473984</c:v>
                      </c:pt>
                      <c:pt idx="408">
                        <c:v>2433.383162292524</c:v>
                      </c:pt>
                      <c:pt idx="409">
                        <c:v>2433.3916024739838</c:v>
                      </c:pt>
                      <c:pt idx="410">
                        <c:v>2435.187257504695</c:v>
                      </c:pt>
                      <c:pt idx="411">
                        <c:v>2435.1956976861543</c:v>
                      </c:pt>
                      <c:pt idx="412">
                        <c:v>2436.711550502705</c:v>
                      </c:pt>
                      <c:pt idx="413">
                        <c:v>2436.7199906841656</c:v>
                      </c:pt>
                      <c:pt idx="414">
                        <c:v>2436.7257961276614</c:v>
                      </c:pt>
                      <c:pt idx="415">
                        <c:v>2436.734236309122</c:v>
                      </c:pt>
                      <c:pt idx="416">
                        <c:v>2437.2757505027053</c:v>
                      </c:pt>
                      <c:pt idx="417">
                        <c:v>2437.2841906841654</c:v>
                      </c:pt>
                      <c:pt idx="418">
                        <c:v>2437.2717961276612</c:v>
                      </c:pt>
                      <c:pt idx="419">
                        <c:v>2437.2802363091223</c:v>
                      </c:pt>
                      <c:pt idx="420">
                        <c:v>2438.1509622925237</c:v>
                      </c:pt>
                      <c:pt idx="421">
                        <c:v>2438.1594024739838</c:v>
                      </c:pt>
                      <c:pt idx="422">
                        <c:v>2442.0435505027049</c:v>
                      </c:pt>
                      <c:pt idx="423">
                        <c:v>2442.0519906841655</c:v>
                      </c:pt>
                      <c:pt idx="424">
                        <c:v>2441.8857961276613</c:v>
                      </c:pt>
                      <c:pt idx="425">
                        <c:v>2441.8942363091219</c:v>
                      </c:pt>
                      <c:pt idx="426">
                        <c:v>2442.4823843378426</c:v>
                      </c:pt>
                      <c:pt idx="427">
                        <c:v>2442.4908245193033</c:v>
                      </c:pt>
                      <c:pt idx="428">
                        <c:v>2444.9105843378425</c:v>
                      </c:pt>
                      <c:pt idx="429">
                        <c:v>2444.9190245193035</c:v>
                      </c:pt>
                      <c:pt idx="430">
                        <c:v>2449.6783843378425</c:v>
                      </c:pt>
                      <c:pt idx="431">
                        <c:v>2449.6868245193032</c:v>
                      </c:pt>
                      <c:pt idx="432">
                        <c:v>2455.0340700626175</c:v>
                      </c:pt>
                      <c:pt idx="433">
                        <c:v>2455.0425102440772</c:v>
                      </c:pt>
                      <c:pt idx="434">
                        <c:v>2455.2463032586279</c:v>
                      </c:pt>
                      <c:pt idx="435">
                        <c:v>2455.2547434400876</c:v>
                      </c:pt>
                      <c:pt idx="436">
                        <c:v>2457.4622700626173</c:v>
                      </c:pt>
                      <c:pt idx="437">
                        <c:v>2457.4707102440771</c:v>
                      </c:pt>
                      <c:pt idx="438">
                        <c:v>2457.6745032586277</c:v>
                      </c:pt>
                      <c:pt idx="439">
                        <c:v>2457.6829434400879</c:v>
                      </c:pt>
                      <c:pt idx="440">
                        <c:v>2458.9266582727992</c:v>
                      </c:pt>
                      <c:pt idx="441">
                        <c:v>2458.9350984542589</c:v>
                      </c:pt>
                      <c:pt idx="442">
                        <c:v>2461.00289146881</c:v>
                      </c:pt>
                      <c:pt idx="443">
                        <c:v>2461.0113316502698</c:v>
                      </c:pt>
                      <c:pt idx="444">
                        <c:v>2461.354858272799</c:v>
                      </c:pt>
                      <c:pt idx="445">
                        <c:v>2461.3632984542587</c:v>
                      </c:pt>
                      <c:pt idx="446">
                        <c:v>2461.5670914688103</c:v>
                      </c:pt>
                      <c:pt idx="447">
                        <c:v>2461.57553165027</c:v>
                      </c:pt>
                      <c:pt idx="448">
                        <c:v>2462.2300700626174</c:v>
                      </c:pt>
                      <c:pt idx="449">
                        <c:v>2462.2385102440771</c:v>
                      </c:pt>
                      <c:pt idx="450">
                        <c:v>2462.4423032586278</c:v>
                      </c:pt>
                      <c:pt idx="451">
                        <c:v>2462.450743440088</c:v>
                      </c:pt>
                      <c:pt idx="452">
                        <c:v>2466.1226582727991</c:v>
                      </c:pt>
                      <c:pt idx="453">
                        <c:v>2466.1310984542588</c:v>
                      </c:pt>
                      <c:pt idx="454">
                        <c:v>2466.3348914688099</c:v>
                      </c:pt>
                      <c:pt idx="455">
                        <c:v>2466.3433316502701</c:v>
                      </c:pt>
                      <c:pt idx="456">
                        <c:v>2473.7194981620059</c:v>
                      </c:pt>
                      <c:pt idx="457">
                        <c:v>2473.7279383434661</c:v>
                      </c:pt>
                      <c:pt idx="458">
                        <c:v>2476.1476981620058</c:v>
                      </c:pt>
                      <c:pt idx="459">
                        <c:v>2476.1561383434664</c:v>
                      </c:pt>
                      <c:pt idx="460">
                        <c:v>2479.4760863721881</c:v>
                      </c:pt>
                      <c:pt idx="461">
                        <c:v>2479.4845265536478</c:v>
                      </c:pt>
                      <c:pt idx="462">
                        <c:v>2480.0402863721879</c:v>
                      </c:pt>
                      <c:pt idx="463">
                        <c:v>2480.0487265536481</c:v>
                      </c:pt>
                      <c:pt idx="464">
                        <c:v>2480.9154981620059</c:v>
                      </c:pt>
                      <c:pt idx="465">
                        <c:v>2480.9239383434665</c:v>
                      </c:pt>
                      <c:pt idx="466">
                        <c:v>2481.8862461798876</c:v>
                      </c:pt>
                      <c:pt idx="467">
                        <c:v>2481.8946863613473</c:v>
                      </c:pt>
                      <c:pt idx="468">
                        <c:v>2482.4504461798879</c:v>
                      </c:pt>
                      <c:pt idx="469">
                        <c:v>2482.4588863613471</c:v>
                      </c:pt>
                      <c:pt idx="470">
                        <c:v>2484.808086372188</c:v>
                      </c:pt>
                      <c:pt idx="471">
                        <c:v>2484.8165265536481</c:v>
                      </c:pt>
                      <c:pt idx="472">
                        <c:v>2485.7788343900693</c:v>
                      </c:pt>
                      <c:pt idx="473">
                        <c:v>2485.787274571529</c:v>
                      </c:pt>
                      <c:pt idx="474">
                        <c:v>2486.3430343900695</c:v>
                      </c:pt>
                      <c:pt idx="475">
                        <c:v>2486.3514745715288</c:v>
                      </c:pt>
                      <c:pt idx="476">
                        <c:v>2487.218246179888</c:v>
                      </c:pt>
                      <c:pt idx="477">
                        <c:v>2487.2266863613472</c:v>
                      </c:pt>
                      <c:pt idx="478">
                        <c:v>2491.1108343900696</c:v>
                      </c:pt>
                      <c:pt idx="479">
                        <c:v>2491.1192745715289</c:v>
                      </c:pt>
                      <c:pt idx="480">
                        <c:v>2492.0277720969621</c:v>
                      </c:pt>
                      <c:pt idx="481">
                        <c:v>2492.0362122784222</c:v>
                      </c:pt>
                      <c:pt idx="482">
                        <c:v>2492.5919720969619</c:v>
                      </c:pt>
                      <c:pt idx="483">
                        <c:v>2492.6004122784225</c:v>
                      </c:pt>
                      <c:pt idx="484">
                        <c:v>2495.9203603071442</c:v>
                      </c:pt>
                      <c:pt idx="485">
                        <c:v>2495.9288004886039</c:v>
                      </c:pt>
                      <c:pt idx="486">
                        <c:v>2496.484560307144</c:v>
                      </c:pt>
                      <c:pt idx="487">
                        <c:v>2496.4930004886041</c:v>
                      </c:pt>
                      <c:pt idx="488">
                        <c:v>2497.3597720969619</c:v>
                      </c:pt>
                      <c:pt idx="489">
                        <c:v>2497.3682122784226</c:v>
                      </c:pt>
                      <c:pt idx="490">
                        <c:v>2501.252360307144</c:v>
                      </c:pt>
                      <c:pt idx="491">
                        <c:v>2501.2608004886042</c:v>
                      </c:pt>
                      <c:pt idx="492">
                        <c:v>2525.9128865158959</c:v>
                      </c:pt>
                      <c:pt idx="493">
                        <c:v>2525.9213266973561</c:v>
                      </c:pt>
                      <c:pt idx="494">
                        <c:v>2526.4952865158957</c:v>
                      </c:pt>
                      <c:pt idx="495">
                        <c:v>2526.5037266973563</c:v>
                      </c:pt>
                      <c:pt idx="496">
                        <c:v>2529.805474726078</c:v>
                      </c:pt>
                      <c:pt idx="497">
                        <c:v>2529.8139149075378</c:v>
                      </c:pt>
                      <c:pt idx="498">
                        <c:v>2530.3878747260778</c:v>
                      </c:pt>
                      <c:pt idx="499">
                        <c:v>2530.396314907538</c:v>
                      </c:pt>
                      <c:pt idx="500">
                        <c:v>2531.4168865158958</c:v>
                      </c:pt>
                      <c:pt idx="501">
                        <c:v>2531.425326697356</c:v>
                      </c:pt>
                      <c:pt idx="502">
                        <c:v>2535.309474726078</c:v>
                      </c:pt>
                      <c:pt idx="503">
                        <c:v>2535.3179149075381</c:v>
                      </c:pt>
                      <c:pt idx="504">
                        <c:v>2542.3571604508534</c:v>
                      </c:pt>
                      <c:pt idx="505">
                        <c:v>2544.2296006323127</c:v>
                      </c:pt>
                      <c:pt idx="506">
                        <c:v>2546.6857604508532</c:v>
                      </c:pt>
                      <c:pt idx="507">
                        <c:v>2546.6942006323129</c:v>
                      </c:pt>
                      <c:pt idx="508">
                        <c:v>2548.1137486610342</c:v>
                      </c:pt>
                      <c:pt idx="509">
                        <c:v>2548.1221888424943</c:v>
                      </c:pt>
                      <c:pt idx="510">
                        <c:v>2550.5783486610339</c:v>
                      </c:pt>
                      <c:pt idx="511">
                        <c:v>2550.5867888424946</c:v>
                      </c:pt>
                      <c:pt idx="512">
                        <c:v>2550.6888294371552</c:v>
                      </c:pt>
                      <c:pt idx="513">
                        <c:v>2550.6972696186162</c:v>
                      </c:pt>
                      <c:pt idx="514">
                        <c:v>2551.7611604508534</c:v>
                      </c:pt>
                      <c:pt idx="515">
                        <c:v>2551.7696006323126</c:v>
                      </c:pt>
                      <c:pt idx="516">
                        <c:v>2551.2712294371554</c:v>
                      </c:pt>
                      <c:pt idx="517">
                        <c:v>2551.279669618616</c:v>
                      </c:pt>
                      <c:pt idx="518">
                        <c:v>2555.6537486610341</c:v>
                      </c:pt>
                      <c:pt idx="519">
                        <c:v>2555.6621888424943</c:v>
                      </c:pt>
                      <c:pt idx="520">
                        <c:v>2556.1928294371551</c:v>
                      </c:pt>
                      <c:pt idx="521">
                        <c:v>2556.2012696186162</c:v>
                      </c:pt>
                      <c:pt idx="522">
                        <c:v>2556.4454176473378</c:v>
                      </c:pt>
                      <c:pt idx="523">
                        <c:v>2556.453857828797</c:v>
                      </c:pt>
                      <c:pt idx="524">
                        <c:v>2558.910017647338</c:v>
                      </c:pt>
                      <c:pt idx="525">
                        <c:v>2558.9184578287968</c:v>
                      </c:pt>
                      <c:pt idx="526">
                        <c:v>2563.9854176473377</c:v>
                      </c:pt>
                      <c:pt idx="527">
                        <c:v>2563.993857828797</c:v>
                      </c:pt>
                      <c:pt idx="528">
                        <c:v>2568.9971033721113</c:v>
                      </c:pt>
                      <c:pt idx="529">
                        <c:v>2569.0055435535714</c:v>
                      </c:pt>
                      <c:pt idx="530">
                        <c:v>2571.4617033721115</c:v>
                      </c:pt>
                      <c:pt idx="531">
                        <c:v>2571.4701435535712</c:v>
                      </c:pt>
                      <c:pt idx="532">
                        <c:v>2572.8896915822938</c:v>
                      </c:pt>
                      <c:pt idx="533">
                        <c:v>2572.8981317637536</c:v>
                      </c:pt>
                      <c:pt idx="534">
                        <c:v>2575.3542915822941</c:v>
                      </c:pt>
                      <c:pt idx="535">
                        <c:v>2575.3627317637533</c:v>
                      </c:pt>
                      <c:pt idx="536">
                        <c:v>2576.5371033721112</c:v>
                      </c:pt>
                      <c:pt idx="537">
                        <c:v>2576.5455435535714</c:v>
                      </c:pt>
                      <c:pt idx="538">
                        <c:v>2580.4296915822938</c:v>
                      </c:pt>
                      <c:pt idx="539">
                        <c:v>2580.4381317637535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FE7-4A7F-9410-7E52AA19232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0.99998366424545748</c:v>
                      </c:pt>
                      <c:pt idx="2">
                        <c:v>0.99916024619543586</c:v>
                      </c:pt>
                      <c:pt idx="3">
                        <c:v>0.9991446541238802</c:v>
                      </c:pt>
                      <c:pt idx="4">
                        <c:v>0.99240865277079149</c:v>
                      </c:pt>
                      <c:pt idx="5">
                        <c:v>0.99239232548981082</c:v>
                      </c:pt>
                      <c:pt idx="6">
                        <c:v>0.9920659041883042</c:v>
                      </c:pt>
                      <c:pt idx="7">
                        <c:v>0.99205032344368016</c:v>
                      </c:pt>
                      <c:pt idx="8">
                        <c:v>0.99160943525111456</c:v>
                      </c:pt>
                      <c:pt idx="9">
                        <c:v>0.99159310380237509</c:v>
                      </c:pt>
                      <c:pt idx="10">
                        <c:v>0.98468300862137204</c:v>
                      </c:pt>
                      <c:pt idx="11">
                        <c:v>0.98466684509933133</c:v>
                      </c:pt>
                      <c:pt idx="12">
                        <c:v>0.94471996204042974</c:v>
                      </c:pt>
                      <c:pt idx="13">
                        <c:v>0.94470364089395586</c:v>
                      </c:pt>
                      <c:pt idx="14">
                        <c:v>0.9405478536866696</c:v>
                      </c:pt>
                      <c:pt idx="15">
                        <c:v>0.94053154712740372</c:v>
                      </c:pt>
                      <c:pt idx="16">
                        <c:v>0.93714194998794165</c:v>
                      </c:pt>
                      <c:pt idx="17">
                        <c:v>0.93712562485596962</c:v>
                      </c:pt>
                      <c:pt idx="18">
                        <c:v>0.93337135586076125</c:v>
                      </c:pt>
                      <c:pt idx="19">
                        <c:v>0.93335508000802292</c:v>
                      </c:pt>
                      <c:pt idx="20">
                        <c:v>0.9329787151004747</c:v>
                      </c:pt>
                      <c:pt idx="21">
                        <c:v>0.93296240078404025</c:v>
                      </c:pt>
                      <c:pt idx="22">
                        <c:v>0.92581918834567389</c:v>
                      </c:pt>
                      <c:pt idx="23">
                        <c:v>0.92580289830877727</c:v>
                      </c:pt>
                      <c:pt idx="24">
                        <c:v>0.8737781853406611</c:v>
                      </c:pt>
                      <c:pt idx="25">
                        <c:v>0.87376186130161415</c:v>
                      </c:pt>
                      <c:pt idx="26">
                        <c:v>0.87293642163756979</c:v>
                      </c:pt>
                      <c:pt idx="27">
                        <c:v>0.87292009850334984</c:v>
                      </c:pt>
                      <c:pt idx="28">
                        <c:v>0.8681632568957709</c:v>
                      </c:pt>
                      <c:pt idx="29">
                        <c:v>0.86814693237333074</c:v>
                      </c:pt>
                      <c:pt idx="30">
                        <c:v>0.86732172337262259</c:v>
                      </c:pt>
                      <c:pt idx="31">
                        <c:v>0.86730539967829179</c:v>
                      </c:pt>
                      <c:pt idx="32">
                        <c:v>0.86619916601867408</c:v>
                      </c:pt>
                      <c:pt idx="33">
                        <c:v>0.86618284061655715</c:v>
                      </c:pt>
                      <c:pt idx="34">
                        <c:v>0.86580938040045663</c:v>
                      </c:pt>
                      <c:pt idx="35">
                        <c:v>0.86579306637697628</c:v>
                      </c:pt>
                      <c:pt idx="36">
                        <c:v>0.86535805969563451</c:v>
                      </c:pt>
                      <c:pt idx="37">
                        <c:v>0.86534173505093448</c:v>
                      </c:pt>
                      <c:pt idx="38">
                        <c:v>0.86019715687201814</c:v>
                      </c:pt>
                      <c:pt idx="39">
                        <c:v>0.86018084155913244</c:v>
                      </c:pt>
                      <c:pt idx="40">
                        <c:v>0.8582370791313052</c:v>
                      </c:pt>
                      <c:pt idx="41">
                        <c:v>0.85822076228790578</c:v>
                      </c:pt>
                      <c:pt idx="42">
                        <c:v>0.85726946953134675</c:v>
                      </c:pt>
                      <c:pt idx="43">
                        <c:v>0.85725314674428299</c:v>
                      </c:pt>
                      <c:pt idx="44">
                        <c:v>0.85307437589458635</c:v>
                      </c:pt>
                      <c:pt idx="45">
                        <c:v>0.85305805753604236</c:v>
                      </c:pt>
                      <c:pt idx="46">
                        <c:v>0.84566182076590923</c:v>
                      </c:pt>
                      <c:pt idx="47">
                        <c:v>0.84564551173435443</c:v>
                      </c:pt>
                      <c:pt idx="48">
                        <c:v>0.83320312403004071</c:v>
                      </c:pt>
                      <c:pt idx="49">
                        <c:v>0.83318680077834628</c:v>
                      </c:pt>
                      <c:pt idx="50">
                        <c:v>0.82900944249195407</c:v>
                      </c:pt>
                      <c:pt idx="51">
                        <c:v>0.82899312277137949</c:v>
                      </c:pt>
                      <c:pt idx="52">
                        <c:v>0.82230849758614699</c:v>
                      </c:pt>
                      <c:pt idx="53">
                        <c:v>0.82229217565097967</c:v>
                      </c:pt>
                      <c:pt idx="54">
                        <c:v>0.82160205772163708</c:v>
                      </c:pt>
                      <c:pt idx="55">
                        <c:v>0.82158574541695695</c:v>
                      </c:pt>
                      <c:pt idx="56">
                        <c:v>0.82143361203660914</c:v>
                      </c:pt>
                      <c:pt idx="57">
                        <c:v>0.82141729078698544</c:v>
                      </c:pt>
                      <c:pt idx="58">
                        <c:v>0.81403098438770638</c:v>
                      </c:pt>
                      <c:pt idx="59">
                        <c:v>0.81401466972284808</c:v>
                      </c:pt>
                      <c:pt idx="60">
                        <c:v>0.81288391052723818</c:v>
                      </c:pt>
                      <c:pt idx="61">
                        <c:v>0.81286758695220762</c:v>
                      </c:pt>
                      <c:pt idx="62">
                        <c:v>0.80869130645110487</c:v>
                      </c:pt>
                      <c:pt idx="63">
                        <c:v>0.80867498582068509</c:v>
                      </c:pt>
                      <c:pt idx="64">
                        <c:v>0.8019895991214705</c:v>
                      </c:pt>
                      <c:pt idx="65">
                        <c:v>0.80197327667454943</c:v>
                      </c:pt>
                      <c:pt idx="66">
                        <c:v>0.80128760786410724</c:v>
                      </c:pt>
                      <c:pt idx="67">
                        <c:v>0.80127129342196945</c:v>
                      </c:pt>
                      <c:pt idx="68">
                        <c:v>0.80111492303511656</c:v>
                      </c:pt>
                      <c:pt idx="69">
                        <c:v>0.80109860116276599</c:v>
                      </c:pt>
                      <c:pt idx="70">
                        <c:v>0.79371525244157581</c:v>
                      </c:pt>
                      <c:pt idx="71">
                        <c:v>0.79369893609214404</c:v>
                      </c:pt>
                      <c:pt idx="72">
                        <c:v>0.77792334425182808</c:v>
                      </c:pt>
                      <c:pt idx="73">
                        <c:v>0.77790702142711032</c:v>
                      </c:pt>
                      <c:pt idx="74">
                        <c:v>0.77747602612566569</c:v>
                      </c:pt>
                      <c:pt idx="75">
                        <c:v>0.77745970301629541</c:v>
                      </c:pt>
                      <c:pt idx="76">
                        <c:v>0.77704881497593048</c:v>
                      </c:pt>
                      <c:pt idx="77">
                        <c:v>0.77703249262659346</c:v>
                      </c:pt>
                      <c:pt idx="78">
                        <c:v>0.77660161165056785</c:v>
                      </c:pt>
                      <c:pt idx="79">
                        <c:v>0.77658528900411394</c:v>
                      </c:pt>
                      <c:pt idx="80">
                        <c:v>0.77034550368320176</c:v>
                      </c:pt>
                      <c:pt idx="81">
                        <c:v>0.7703291800828046</c:v>
                      </c:pt>
                      <c:pt idx="82">
                        <c:v>0.76965157646855376</c:v>
                      </c:pt>
                      <c:pt idx="83">
                        <c:v>0.76963525869170424</c:v>
                      </c:pt>
                      <c:pt idx="84">
                        <c:v>0.76947131615251441</c:v>
                      </c:pt>
                      <c:pt idx="85">
                        <c:v>0.76945499297133446</c:v>
                      </c:pt>
                      <c:pt idx="86">
                        <c:v>0.76920531144100457</c:v>
                      </c:pt>
                      <c:pt idx="87">
                        <c:v>0.76918899326626</c:v>
                      </c:pt>
                      <c:pt idx="88">
                        <c:v>0.76658145259488408</c:v>
                      </c:pt>
                      <c:pt idx="89">
                        <c:v>0.76656513037053331</c:v>
                      </c:pt>
                      <c:pt idx="90">
                        <c:v>0.76235470152987639</c:v>
                      </c:pt>
                      <c:pt idx="91">
                        <c:v>0.7623383816507876</c:v>
                      </c:pt>
                      <c:pt idx="92">
                        <c:v>0.76207715880666904</c:v>
                      </c:pt>
                      <c:pt idx="93">
                        <c:v>0.76206083971092686</c:v>
                      </c:pt>
                      <c:pt idx="94">
                        <c:v>0.75467708678505674</c:v>
                      </c:pt>
                      <c:pt idx="95">
                        <c:v>0.75466077186066272</c:v>
                      </c:pt>
                      <c:pt idx="96">
                        <c:v>0.74194167275324097</c:v>
                      </c:pt>
                      <c:pt idx="97">
                        <c:v>0.74192534880242056</c:v>
                      </c:pt>
                      <c:pt idx="98">
                        <c:v>0.74106763575381784</c:v>
                      </c:pt>
                      <c:pt idx="99">
                        <c:v>0.74105131213255193</c:v>
                      </c:pt>
                      <c:pt idx="100">
                        <c:v>0.73367583944177228</c:v>
                      </c:pt>
                      <c:pt idx="101">
                        <c:v>0.73365951905988003</c:v>
                      </c:pt>
                      <c:pt idx="102">
                        <c:v>0.73104784349121321</c:v>
                      </c:pt>
                      <c:pt idx="103">
                        <c:v>0.73103152022775875</c:v>
                      </c:pt>
                      <c:pt idx="104">
                        <c:v>0.72682338464443963</c:v>
                      </c:pt>
                      <c:pt idx="105">
                        <c:v>0.72680706307773013</c:v>
                      </c:pt>
                      <c:pt idx="106">
                        <c:v>0.72650717433808276</c:v>
                      </c:pt>
                      <c:pt idx="107">
                        <c:v>0.72649085141740188</c:v>
                      </c:pt>
                      <c:pt idx="108">
                        <c:v>0.72247532080689392</c:v>
                      </c:pt>
                      <c:pt idx="109">
                        <c:v>0.72245899621412979</c:v>
                      </c:pt>
                      <c:pt idx="110">
                        <c:v>0.72228205362146936</c:v>
                      </c:pt>
                      <c:pt idx="111">
                        <c:v>0.72226573241282943</c:v>
                      </c:pt>
                      <c:pt idx="112">
                        <c:v>0.72160161642459042</c:v>
                      </c:pt>
                      <c:pt idx="113">
                        <c:v>0.72158529208530997</c:v>
                      </c:pt>
                      <c:pt idx="114">
                        <c:v>0.71915161370130698</c:v>
                      </c:pt>
                      <c:pt idx="115">
                        <c:v>0.71913529579940472</c:v>
                      </c:pt>
                      <c:pt idx="116">
                        <c:v>0.7189293732278712</c:v>
                      </c:pt>
                      <c:pt idx="117">
                        <c:v>0.71891304976420212</c:v>
                      </c:pt>
                      <c:pt idx="118">
                        <c:v>0.71489627991463878</c:v>
                      </c:pt>
                      <c:pt idx="119">
                        <c:v>0.7148799550279028</c:v>
                      </c:pt>
                      <c:pt idx="120">
                        <c:v>0.71470545199913249</c:v>
                      </c:pt>
                      <c:pt idx="121">
                        <c:v>0.71468913005545287</c:v>
                      </c:pt>
                      <c:pt idx="122">
                        <c:v>0.71460940233955539</c:v>
                      </c:pt>
                      <c:pt idx="123">
                        <c:v>0.71459308480014028</c:v>
                      </c:pt>
                      <c:pt idx="124">
                        <c:v>0.71421315722368317</c:v>
                      </c:pt>
                      <c:pt idx="125">
                        <c:v>0.71419683544513546</c:v>
                      </c:pt>
                      <c:pt idx="126">
                        <c:v>0.71402278049736811</c:v>
                      </c:pt>
                      <c:pt idx="127">
                        <c:v>0.7140064558280329</c:v>
                      </c:pt>
                      <c:pt idx="128">
                        <c:v>0.70703517259623205</c:v>
                      </c:pt>
                      <c:pt idx="129">
                        <c:v>0.70701885396502251</c:v>
                      </c:pt>
                      <c:pt idx="130">
                        <c:v>0.7069814461268682</c:v>
                      </c:pt>
                      <c:pt idx="131">
                        <c:v>0.70696512273855949</c:v>
                      </c:pt>
                      <c:pt idx="132">
                        <c:v>0.70663620253716208</c:v>
                      </c:pt>
                      <c:pt idx="133">
                        <c:v>0.70661988011480725</c:v>
                      </c:pt>
                      <c:pt idx="134">
                        <c:v>0.70275742665386687</c:v>
                      </c:pt>
                      <c:pt idx="135">
                        <c:v>0.70274110468027962</c:v>
                      </c:pt>
                      <c:pt idx="136">
                        <c:v>0.69608720006921121</c:v>
                      </c:pt>
                      <c:pt idx="137">
                        <c:v>0.696070877229098</c:v>
                      </c:pt>
                      <c:pt idx="138">
                        <c:v>0.69518032781015604</c:v>
                      </c:pt>
                      <c:pt idx="139">
                        <c:v>0.69516400525518673</c:v>
                      </c:pt>
                      <c:pt idx="140">
                        <c:v>0.69508753014621583</c:v>
                      </c:pt>
                      <c:pt idx="141">
                        <c:v>0.69507121125973481</c:v>
                      </c:pt>
                      <c:pt idx="142">
                        <c:v>0.68751245452409704</c:v>
                      </c:pt>
                      <c:pt idx="143">
                        <c:v>0.6874961347411257</c:v>
                      </c:pt>
                      <c:pt idx="144">
                        <c:v>0.67051093130300543</c:v>
                      </c:pt>
                      <c:pt idx="145">
                        <c:v>0.6704946067917813</c:v>
                      </c:pt>
                      <c:pt idx="146">
                        <c:v>0.66963730630128915</c:v>
                      </c:pt>
                      <c:pt idx="147">
                        <c:v>0.66962098193172337</c:v>
                      </c:pt>
                      <c:pt idx="148">
                        <c:v>0.66225094826014652</c:v>
                      </c:pt>
                      <c:pt idx="149">
                        <c:v>0.66223462541726696</c:v>
                      </c:pt>
                      <c:pt idx="150">
                        <c:v>0.65961807429599251</c:v>
                      </c:pt>
                      <c:pt idx="151">
                        <c:v>0.6596017501737208</c:v>
                      </c:pt>
                      <c:pt idx="152">
                        <c:v>0.6553963310765899</c:v>
                      </c:pt>
                      <c:pt idx="153">
                        <c:v>0.65538000772853311</c:v>
                      </c:pt>
                      <c:pt idx="154">
                        <c:v>0.64773208990566222</c:v>
                      </c:pt>
                      <c:pt idx="155">
                        <c:v>0.64771576840877731</c:v>
                      </c:pt>
                      <c:pt idx="156">
                        <c:v>0.64232301835219152</c:v>
                      </c:pt>
                      <c:pt idx="157">
                        <c:v>0.64230669571636445</c:v>
                      </c:pt>
                      <c:pt idx="158">
                        <c:v>0.63806569588573625</c:v>
                      </c:pt>
                      <c:pt idx="159">
                        <c:v>0.63804937426544928</c:v>
                      </c:pt>
                      <c:pt idx="160">
                        <c:v>0.63474551476288787</c:v>
                      </c:pt>
                      <c:pt idx="161">
                        <c:v>0.634729191794703</c:v>
                      </c:pt>
                      <c:pt idx="162">
                        <c:v>0.63048887354535654</c:v>
                      </c:pt>
                      <c:pt idx="163">
                        <c:v>0.63047255146066283</c:v>
                      </c:pt>
                      <c:pt idx="164">
                        <c:v>0.63012284896843695</c:v>
                      </c:pt>
                      <c:pt idx="165">
                        <c:v>0.63010652965801695</c:v>
                      </c:pt>
                      <c:pt idx="166">
                        <c:v>0.62254744281028673</c:v>
                      </c:pt>
                      <c:pt idx="167">
                        <c:v>0.62253112278613598</c:v>
                      </c:pt>
                      <c:pt idx="168">
                        <c:v>0.60736217147836158</c:v>
                      </c:pt>
                      <c:pt idx="169">
                        <c:v>0.60734584896380672</c:v>
                      </c:pt>
                      <c:pt idx="170">
                        <c:v>0.6064228137550759</c:v>
                      </c:pt>
                      <c:pt idx="171">
                        <c:v>0.60640649140706038</c:v>
                      </c:pt>
                      <c:pt idx="172">
                        <c:v>0.59978477939685104</c:v>
                      </c:pt>
                      <c:pt idx="173">
                        <c:v>0.59976845660380007</c:v>
                      </c:pt>
                      <c:pt idx="174">
                        <c:v>0.59884553167354582</c:v>
                      </c:pt>
                      <c:pt idx="175">
                        <c:v>0.59882920902078618</c:v>
                      </c:pt>
                      <c:pt idx="176">
                        <c:v>0.59848268054079556</c:v>
                      </c:pt>
                      <c:pt idx="177">
                        <c:v>0.59846635988115571</c:v>
                      </c:pt>
                      <c:pt idx="178">
                        <c:v>0.59625482235010241</c:v>
                      </c:pt>
                      <c:pt idx="179">
                        <c:v>0.59623849880289403</c:v>
                      </c:pt>
                      <c:pt idx="180">
                        <c:v>0.595348357140014</c:v>
                      </c:pt>
                      <c:pt idx="181">
                        <c:v>0.59533203366259579</c:v>
                      </c:pt>
                      <c:pt idx="182">
                        <c:v>0.5946709743526517</c:v>
                      </c:pt>
                      <c:pt idx="183">
                        <c:v>0.59465465123123429</c:v>
                      </c:pt>
                      <c:pt idx="184">
                        <c:v>0.5909064270907195</c:v>
                      </c:pt>
                      <c:pt idx="185">
                        <c:v>0.59089010590295821</c:v>
                      </c:pt>
                      <c:pt idx="186">
                        <c:v>0.59064010867479566</c:v>
                      </c:pt>
                      <c:pt idx="187">
                        <c:v>0.59062378514781966</c:v>
                      </c:pt>
                      <c:pt idx="188">
                        <c:v>0.59041486129397558</c:v>
                      </c:pt>
                      <c:pt idx="189">
                        <c:v>0.59039853873444215</c:v>
                      </c:pt>
                      <c:pt idx="190">
                        <c:v>0.58973365631336316</c:v>
                      </c:pt>
                      <c:pt idx="191">
                        <c:v>0.58971733284419114</c:v>
                      </c:pt>
                      <c:pt idx="192">
                        <c:v>0.58867669705127434</c:v>
                      </c:pt>
                      <c:pt idx="193">
                        <c:v>0.58866037350249467</c:v>
                      </c:pt>
                      <c:pt idx="194">
                        <c:v>0.58777029505571887</c:v>
                      </c:pt>
                      <c:pt idx="195">
                        <c:v>0.58775397155305487</c:v>
                      </c:pt>
                      <c:pt idx="196">
                        <c:v>0.58768617576270199</c:v>
                      </c:pt>
                      <c:pt idx="197">
                        <c:v>0.58766985314462838</c:v>
                      </c:pt>
                      <c:pt idx="198">
                        <c:v>0.58377665212120056</c:v>
                      </c:pt>
                      <c:pt idx="199">
                        <c:v>0.58376032920863719</c:v>
                      </c:pt>
                      <c:pt idx="200">
                        <c:v>0.5828374548905273</c:v>
                      </c:pt>
                      <c:pt idx="201">
                        <c:v>0.5828211320892509</c:v>
                      </c:pt>
                      <c:pt idx="202">
                        <c:v>0.58247566053005939</c:v>
                      </c:pt>
                      <c:pt idx="203">
                        <c:v>0.58245933939718986</c:v>
                      </c:pt>
                      <c:pt idx="204">
                        <c:v>0.58207168281196997</c:v>
                      </c:pt>
                      <c:pt idx="205">
                        <c:v>0.58205536009811432</c:v>
                      </c:pt>
                      <c:pt idx="206">
                        <c:v>0.58010874402487089</c:v>
                      </c:pt>
                      <c:pt idx="207">
                        <c:v>0.58009242117908266</c:v>
                      </c:pt>
                      <c:pt idx="208">
                        <c:v>0.57974636131262047</c:v>
                      </c:pt>
                      <c:pt idx="209">
                        <c:v>0.57973003796955913</c:v>
                      </c:pt>
                      <c:pt idx="210">
                        <c:v>0.57549099767712009</c:v>
                      </c:pt>
                      <c:pt idx="211">
                        <c:v>0.57547467466691049</c:v>
                      </c:pt>
                      <c:pt idx="212">
                        <c:v>0.57489911151187822</c:v>
                      </c:pt>
                      <c:pt idx="213">
                        <c:v>0.57488278992323083</c:v>
                      </c:pt>
                      <c:pt idx="214">
                        <c:v>0.5675534447409345</c:v>
                      </c:pt>
                      <c:pt idx="215">
                        <c:v>0.56753712272658186</c:v>
                      </c:pt>
                      <c:pt idx="216">
                        <c:v>0.55971032777098539</c:v>
                      </c:pt>
                      <c:pt idx="217">
                        <c:v>0.55969400480792997</c:v>
                      </c:pt>
                      <c:pt idx="218">
                        <c:v>0.55877115587597559</c:v>
                      </c:pt>
                      <c:pt idx="219">
                        <c:v>0.55875483298820572</c:v>
                      </c:pt>
                      <c:pt idx="220">
                        <c:v>0.5556801434531139</c:v>
                      </c:pt>
                      <c:pt idx="221">
                        <c:v>0.55566382025920391</c:v>
                      </c:pt>
                      <c:pt idx="222">
                        <c:v>0.55213267832072399</c:v>
                      </c:pt>
                      <c:pt idx="223">
                        <c:v>0.55211635527191671</c:v>
                      </c:pt>
                      <c:pt idx="224">
                        <c:v>0.55142466297266102</c:v>
                      </c:pt>
                      <c:pt idx="225">
                        <c:v>0.55140833995519134</c:v>
                      </c:pt>
                      <c:pt idx="226">
                        <c:v>0.55119355686281912</c:v>
                      </c:pt>
                      <c:pt idx="227">
                        <c:v>0.55117723386564477</c:v>
                      </c:pt>
                      <c:pt idx="228">
                        <c:v>0.55083354358885972</c:v>
                      </c:pt>
                      <c:pt idx="229">
                        <c:v>0.55081722160065316</c:v>
                      </c:pt>
                      <c:pt idx="230">
                        <c:v>0.54810232142905291</c:v>
                      </c:pt>
                      <c:pt idx="231">
                        <c:v>0.54808599829666704</c:v>
                      </c:pt>
                      <c:pt idx="232">
                        <c:v>0.54384698928420772</c:v>
                      </c:pt>
                      <c:pt idx="233">
                        <c:v>0.54383066622279364</c:v>
                      </c:pt>
                      <c:pt idx="234">
                        <c:v>0.54348760258073214</c:v>
                      </c:pt>
                      <c:pt idx="235">
                        <c:v>0.54347128025491231</c:v>
                      </c:pt>
                      <c:pt idx="236">
                        <c:v>0.5432564643420541</c:v>
                      </c:pt>
                      <c:pt idx="237">
                        <c:v>0.54324014204369919</c:v>
                      </c:pt>
                      <c:pt idx="238">
                        <c:v>0.53591033456725112</c:v>
                      </c:pt>
                      <c:pt idx="239">
                        <c:v>0.53589401199933628</c:v>
                      </c:pt>
                      <c:pt idx="240">
                        <c:v>0.53536117195543609</c:v>
                      </c:pt>
                      <c:pt idx="241">
                        <c:v>0.53534484891869161</c:v>
                      </c:pt>
                      <c:pt idx="242">
                        <c:v>0.53110556426025457</c:v>
                      </c:pt>
                      <c:pt idx="243">
                        <c:v>0.53108924126465318</c:v>
                      </c:pt>
                      <c:pt idx="244">
                        <c:v>0.5244670337762305</c:v>
                      </c:pt>
                      <c:pt idx="245">
                        <c:v>0.52445071079641759</c:v>
                      </c:pt>
                      <c:pt idx="246">
                        <c:v>0.52352792381838809</c:v>
                      </c:pt>
                      <c:pt idx="247">
                        <c:v>0.52351160083625792</c:v>
                      </c:pt>
                      <c:pt idx="248">
                        <c:v>0.52316884152236132</c:v>
                      </c:pt>
                      <c:pt idx="249">
                        <c:v>0.5231525189594437</c:v>
                      </c:pt>
                      <c:pt idx="250">
                        <c:v>0.51559142527586599</c:v>
                      </c:pt>
                      <c:pt idx="251">
                        <c:v>0.51557510253194994</c:v>
                      </c:pt>
                      <c:pt idx="252">
                        <c:v>0.50040085328466277</c:v>
                      </c:pt>
                      <c:pt idx="253">
                        <c:v>0.50038453046749609</c:v>
                      </c:pt>
                      <c:pt idx="254">
                        <c:v>0.49995355044445228</c:v>
                      </c:pt>
                      <c:pt idx="255">
                        <c:v>0.49993722765801579</c:v>
                      </c:pt>
                      <c:pt idx="256">
                        <c:v>0.49946169014541991</c:v>
                      </c:pt>
                      <c:pt idx="257">
                        <c:v>0.49944536729240252</c:v>
                      </c:pt>
                      <c:pt idx="258">
                        <c:v>0.49901438746531768</c:v>
                      </c:pt>
                      <c:pt idx="259">
                        <c:v>0.49899806463811541</c:v>
                      </c:pt>
                      <c:pt idx="260">
                        <c:v>0.49282336459096343</c:v>
                      </c:pt>
                      <c:pt idx="261">
                        <c:v>0.49280704193279201</c:v>
                      </c:pt>
                      <c:pt idx="262">
                        <c:v>0.49237608135836608</c:v>
                      </c:pt>
                      <c:pt idx="263">
                        <c:v>0.49235975874617227</c:v>
                      </c:pt>
                      <c:pt idx="264">
                        <c:v>0.49188418001537115</c:v>
                      </c:pt>
                      <c:pt idx="265">
                        <c:v>0.49186785729850696</c:v>
                      </c:pt>
                      <c:pt idx="266">
                        <c:v>0.4915252368363946</c:v>
                      </c:pt>
                      <c:pt idx="267">
                        <c:v>0.49150891393639529</c:v>
                      </c:pt>
                      <c:pt idx="268">
                        <c:v>0.49143689469719132</c:v>
                      </c:pt>
                      <c:pt idx="269">
                        <c:v>0.49142057202138989</c:v>
                      </c:pt>
                      <c:pt idx="270">
                        <c:v>0.49107792196126759</c:v>
                      </c:pt>
                      <c:pt idx="271">
                        <c:v>0.49106159904554164</c:v>
                      </c:pt>
                      <c:pt idx="272">
                        <c:v>0.48394763674139196</c:v>
                      </c:pt>
                      <c:pt idx="273">
                        <c:v>0.48393131378439602</c:v>
                      </c:pt>
                      <c:pt idx="274">
                        <c:v>0.48350032022796846</c:v>
                      </c:pt>
                      <c:pt idx="275">
                        <c:v>0.48348399727043762</c:v>
                      </c:pt>
                      <c:pt idx="276">
                        <c:v>0.46442046023367439</c:v>
                      </c:pt>
                      <c:pt idx="277">
                        <c:v>0.46440413796380803</c:v>
                      </c:pt>
                      <c:pt idx="278">
                        <c:v>0.46348115785412708</c:v>
                      </c:pt>
                      <c:pt idx="279">
                        <c:v>0.46346483548064377</c:v>
                      </c:pt>
                      <c:pt idx="280">
                        <c:v>0.46130180536766963</c:v>
                      </c:pt>
                      <c:pt idx="281">
                        <c:v>0.46128548367688355</c:v>
                      </c:pt>
                      <c:pt idx="282">
                        <c:v>0.45704496640953346</c:v>
                      </c:pt>
                      <c:pt idx="283">
                        <c:v>0.45702864414491068</c:v>
                      </c:pt>
                      <c:pt idx="284">
                        <c:v>0.45554418091459825</c:v>
                      </c:pt>
                      <c:pt idx="285">
                        <c:v>0.45552785792353756</c:v>
                      </c:pt>
                      <c:pt idx="286">
                        <c:v>0.45372509680460299</c:v>
                      </c:pt>
                      <c:pt idx="287">
                        <c:v>0.45370877553902605</c:v>
                      </c:pt>
                      <c:pt idx="288">
                        <c:v>0.45352594287888687</c:v>
                      </c:pt>
                      <c:pt idx="289">
                        <c:v>0.45350962050325144</c:v>
                      </c:pt>
                      <c:pt idx="290">
                        <c:v>0.45230251128737886</c:v>
                      </c:pt>
                      <c:pt idx="291">
                        <c:v>0.45228618924759251</c:v>
                      </c:pt>
                      <c:pt idx="292">
                        <c:v>0.45136314217498757</c:v>
                      </c:pt>
                      <c:pt idx="293">
                        <c:v>0.45134682000990445</c:v>
                      </c:pt>
                      <c:pt idx="294">
                        <c:v>0.44946790858088237</c:v>
                      </c:pt>
                      <c:pt idx="295">
                        <c:v>0.44945158663363244</c:v>
                      </c:pt>
                      <c:pt idx="296">
                        <c:v>0.44923711460492788</c:v>
                      </c:pt>
                      <c:pt idx="297">
                        <c:v>0.44922079180541358</c:v>
                      </c:pt>
                      <c:pt idx="298">
                        <c:v>0.44910781786609311</c:v>
                      </c:pt>
                      <c:pt idx="299">
                        <c:v>0.44909149488590427</c:v>
                      </c:pt>
                      <c:pt idx="300">
                        <c:v>0.44342583400678004</c:v>
                      </c:pt>
                      <c:pt idx="301">
                        <c:v>0.44340951104288956</c:v>
                      </c:pt>
                      <c:pt idx="302">
                        <c:v>0.44153023451487744</c:v>
                      </c:pt>
                      <c:pt idx="303">
                        <c:v>0.44151391165127957</c:v>
                      </c:pt>
                      <c:pt idx="304">
                        <c:v>0.44140790666694174</c:v>
                      </c:pt>
                      <c:pt idx="305">
                        <c:v>0.44139158449259358</c:v>
                      </c:pt>
                      <c:pt idx="306">
                        <c:v>0.44102766817288847</c:v>
                      </c:pt>
                      <c:pt idx="307">
                        <c:v>0.44101134494676963</c:v>
                      </c:pt>
                      <c:pt idx="308">
                        <c:v>0.43711884948125046</c:v>
                      </c:pt>
                      <c:pt idx="309">
                        <c:v>0.4371025267832237</c:v>
                      </c:pt>
                      <c:pt idx="310">
                        <c:v>0.42946003122445336</c:v>
                      </c:pt>
                      <c:pt idx="311">
                        <c:v>0.42944370914140656</c:v>
                      </c:pt>
                      <c:pt idx="312">
                        <c:v>0.42890931249295133</c:v>
                      </c:pt>
                      <c:pt idx="313">
                        <c:v>0.42889298918265306</c:v>
                      </c:pt>
                      <c:pt idx="314">
                        <c:v>0.42517086090894474</c:v>
                      </c:pt>
                      <c:pt idx="315">
                        <c:v>0.42515453823576937</c:v>
                      </c:pt>
                      <c:pt idx="316">
                        <c:v>0.42188313848501297</c:v>
                      </c:pt>
                      <c:pt idx="317">
                        <c:v>0.4218668167722327</c:v>
                      </c:pt>
                      <c:pt idx="318">
                        <c:v>0.41759354538580729</c:v>
                      </c:pt>
                      <c:pt idx="319">
                        <c:v>0.41757722296900995</c:v>
                      </c:pt>
                      <c:pt idx="320">
                        <c:v>0.41696151410769156</c:v>
                      </c:pt>
                      <c:pt idx="321">
                        <c:v>0.41694519070307889</c:v>
                      </c:pt>
                      <c:pt idx="322">
                        <c:v>0.40938353122148452</c:v>
                      </c:pt>
                      <c:pt idx="323">
                        <c:v>0.4093672078574479</c:v>
                      </c:pt>
                      <c:pt idx="324">
                        <c:v>0.40934293359986984</c:v>
                      </c:pt>
                      <c:pt idx="325">
                        <c:v>0.40932661350800609</c:v>
                      </c:pt>
                      <c:pt idx="326">
                        <c:v>0.40508419742356672</c:v>
                      </c:pt>
                      <c:pt idx="327">
                        <c:v>0.40506787631425706</c:v>
                      </c:pt>
                      <c:pt idx="328">
                        <c:v>0.39844785890205059</c:v>
                      </c:pt>
                      <c:pt idx="329">
                        <c:v>0.39843153857611402</c:v>
                      </c:pt>
                      <c:pt idx="330">
                        <c:v>0.39750801002865899</c:v>
                      </c:pt>
                      <c:pt idx="331">
                        <c:v>0.39749168946308905</c:v>
                      </c:pt>
                      <c:pt idx="332">
                        <c:v>0.39714492650192562</c:v>
                      </c:pt>
                      <c:pt idx="333">
                        <c:v>0.39712860386883847</c:v>
                      </c:pt>
                      <c:pt idx="334">
                        <c:v>0.38956766961009109</c:v>
                      </c:pt>
                      <c:pt idx="335">
                        <c:v>0.3895513472947752</c:v>
                      </c:pt>
                      <c:pt idx="336">
                        <c:v>0.36480122838569223</c:v>
                      </c:pt>
                      <c:pt idx="337">
                        <c:v>0.3647849062654232</c:v>
                      </c:pt>
                      <c:pt idx="338">
                        <c:v>0.36047988653379359</c:v>
                      </c:pt>
                      <c:pt idx="339">
                        <c:v>0.36046356349400482</c:v>
                      </c:pt>
                      <c:pt idx="340">
                        <c:v>0.3572243929165293</c:v>
                      </c:pt>
                      <c:pt idx="341">
                        <c:v>0.35720807126685722</c:v>
                      </c:pt>
                      <c:pt idx="342">
                        <c:v>0.35290233815445521</c:v>
                      </c:pt>
                      <c:pt idx="343">
                        <c:v>0.35288601544914999</c:v>
                      </c:pt>
                      <c:pt idx="344">
                        <c:v>0.35200009587448405</c:v>
                      </c:pt>
                      <c:pt idx="345">
                        <c:v>0.35198377154149296</c:v>
                      </c:pt>
                      <c:pt idx="346">
                        <c:v>0.34442133192748325</c:v>
                      </c:pt>
                      <c:pt idx="347">
                        <c:v>0.34440500766821702</c:v>
                      </c:pt>
                      <c:pt idx="348">
                        <c:v>0.33508732978854716</c:v>
                      </c:pt>
                      <c:pt idx="349">
                        <c:v>0.33507101096584396</c:v>
                      </c:pt>
                      <c:pt idx="350">
                        <c:v>0.33315866962042578</c:v>
                      </c:pt>
                      <c:pt idx="351">
                        <c:v>0.33314234839433643</c:v>
                      </c:pt>
                      <c:pt idx="352">
                        <c:v>0.33079415866834377</c:v>
                      </c:pt>
                      <c:pt idx="353">
                        <c:v>0.33077783826445756</c:v>
                      </c:pt>
                      <c:pt idx="354">
                        <c:v>0.32947399977700365</c:v>
                      </c:pt>
                      <c:pt idx="355">
                        <c:v>0.32945768135843911</c:v>
                      </c:pt>
                      <c:pt idx="356">
                        <c:v>0.32883610263691848</c:v>
                      </c:pt>
                      <c:pt idx="357">
                        <c:v>0.32881978012955543</c:v>
                      </c:pt>
                      <c:pt idx="358">
                        <c:v>0.32751284009024073</c:v>
                      </c:pt>
                      <c:pt idx="359">
                        <c:v>0.32749652220056752</c:v>
                      </c:pt>
                      <c:pt idx="360">
                        <c:v>0.32518034315389988</c:v>
                      </c:pt>
                      <c:pt idx="361">
                        <c:v>0.32516402306696612</c:v>
                      </c:pt>
                      <c:pt idx="362">
                        <c:v>0.32321859887124704</c:v>
                      </c:pt>
                      <c:pt idx="363">
                        <c:v>0.32320227923832295</c:v>
                      </c:pt>
                      <c:pt idx="364">
                        <c:v>0.32258019661220344</c:v>
                      </c:pt>
                      <c:pt idx="365">
                        <c:v>0.32256387367532674</c:v>
                      </c:pt>
                      <c:pt idx="366">
                        <c:v>0.32226340750808802</c:v>
                      </c:pt>
                      <c:pt idx="367">
                        <c:v>0.32224708582818939</c:v>
                      </c:pt>
                      <c:pt idx="368">
                        <c:v>0.32125901376257349</c:v>
                      </c:pt>
                      <c:pt idx="369">
                        <c:v>0.32124269176517173</c:v>
                      </c:pt>
                      <c:pt idx="370">
                        <c:v>0.32035513674072463</c:v>
                      </c:pt>
                      <c:pt idx="371">
                        <c:v>0.32033881228648875</c:v>
                      </c:pt>
                      <c:pt idx="372">
                        <c:v>0.31857786319365233</c:v>
                      </c:pt>
                      <c:pt idx="373">
                        <c:v>0.31856154433101103</c:v>
                      </c:pt>
                      <c:pt idx="374">
                        <c:v>0.31760502325285089</c:v>
                      </c:pt>
                      <c:pt idx="375">
                        <c:v>0.31758870398942479</c:v>
                      </c:pt>
                      <c:pt idx="376">
                        <c:v>0.31715137498421353</c:v>
                      </c:pt>
                      <c:pt idx="377">
                        <c:v>0.31713505425458416</c:v>
                      </c:pt>
                      <c:pt idx="378">
                        <c:v>0.31696563701056923</c:v>
                      </c:pt>
                      <c:pt idx="379">
                        <c:v>0.31694931423099715</c:v>
                      </c:pt>
                      <c:pt idx="380">
                        <c:v>0.3150027609472269</c:v>
                      </c:pt>
                      <c:pt idx="381">
                        <c:v>0.31498643847559243</c:v>
                      </c:pt>
                      <c:pt idx="382">
                        <c:v>0.31282816428318133</c:v>
                      </c:pt>
                      <c:pt idx="383">
                        <c:v>0.31281184208183216</c:v>
                      </c:pt>
                      <c:pt idx="384">
                        <c:v>0.31277638163845028</c:v>
                      </c:pt>
                      <c:pt idx="385">
                        <c:v>0.31276005739319945</c:v>
                      </c:pt>
                      <c:pt idx="386">
                        <c:v>0.30938834169616886</c:v>
                      </c:pt>
                      <c:pt idx="387">
                        <c:v>0.30937201942446346</c:v>
                      </c:pt>
                      <c:pt idx="388">
                        <c:v>0.30625587167997692</c:v>
                      </c:pt>
                      <c:pt idx="389">
                        <c:v>0.30623955044386075</c:v>
                      </c:pt>
                      <c:pt idx="390">
                        <c:v>0.30525131939633066</c:v>
                      </c:pt>
                      <c:pt idx="391">
                        <c:v>0.305234997796279</c:v>
                      </c:pt>
                      <c:pt idx="392">
                        <c:v>0.30434664524407307</c:v>
                      </c:pt>
                      <c:pt idx="393">
                        <c:v>0.30433032075957051</c:v>
                      </c:pt>
                      <c:pt idx="394">
                        <c:v>0.29676789276096188</c:v>
                      </c:pt>
                      <c:pt idx="395">
                        <c:v>0.29675156855079382</c:v>
                      </c:pt>
                      <c:pt idx="396">
                        <c:v>0.29451388351991592</c:v>
                      </c:pt>
                      <c:pt idx="397">
                        <c:v>0.2944975656285046</c:v>
                      </c:pt>
                      <c:pt idx="398">
                        <c:v>0.29354073854039442</c:v>
                      </c:pt>
                      <c:pt idx="399">
                        <c:v>0.29352442017643904</c:v>
                      </c:pt>
                      <c:pt idx="400">
                        <c:v>0.28694015330914469</c:v>
                      </c:pt>
                      <c:pt idx="401">
                        <c:v>0.28692383658156745</c:v>
                      </c:pt>
                      <c:pt idx="402">
                        <c:v>0.28596668951824733</c:v>
                      </c:pt>
                      <c:pt idx="403">
                        <c:v>0.28595037227236964</c:v>
                      </c:pt>
                      <c:pt idx="404">
                        <c:v>0.28532226283656514</c:v>
                      </c:pt>
                      <c:pt idx="405">
                        <c:v>0.28530594089729239</c:v>
                      </c:pt>
                      <c:pt idx="406">
                        <c:v>0.28219027782642397</c:v>
                      </c:pt>
                      <c:pt idx="407">
                        <c:v>0.28217395713101351</c:v>
                      </c:pt>
                      <c:pt idx="408">
                        <c:v>0.28118553700982374</c:v>
                      </c:pt>
                      <c:pt idx="409">
                        <c:v>0.28116921588061383</c:v>
                      </c:pt>
                      <c:pt idx="410">
                        <c:v>0.27774566382309357</c:v>
                      </c:pt>
                      <c:pt idx="411">
                        <c:v>0.27772934261938564</c:v>
                      </c:pt>
                      <c:pt idx="412">
                        <c:v>0.27461460464656623</c:v>
                      </c:pt>
                      <c:pt idx="413">
                        <c:v>0.27459828485271309</c:v>
                      </c:pt>
                      <c:pt idx="414">
                        <c:v>0.27419752132052305</c:v>
                      </c:pt>
                      <c:pt idx="415">
                        <c:v>0.27418120448449956</c:v>
                      </c:pt>
                      <c:pt idx="416">
                        <c:v>0.27360954665527365</c:v>
                      </c:pt>
                      <c:pt idx="417">
                        <c:v>0.27359322637932398</c:v>
                      </c:pt>
                      <c:pt idx="418">
                        <c:v>0.27322405205774131</c:v>
                      </c:pt>
                      <c:pt idx="419">
                        <c:v>0.27320773467579501</c:v>
                      </c:pt>
                      <c:pt idx="420">
                        <c:v>0.27270147431256053</c:v>
                      </c:pt>
                      <c:pt idx="421">
                        <c:v>0.2726851500430999</c:v>
                      </c:pt>
                      <c:pt idx="422">
                        <c:v>0.26512299049734772</c:v>
                      </c:pt>
                      <c:pt idx="423">
                        <c:v>0.26510666668218641</c:v>
                      </c:pt>
                      <c:pt idx="424">
                        <c:v>0.26500355507951184</c:v>
                      </c:pt>
                      <c:pt idx="425">
                        <c:v>0.26498723354242415</c:v>
                      </c:pt>
                      <c:pt idx="426">
                        <c:v>0.26330057200014406</c:v>
                      </c:pt>
                      <c:pt idx="427">
                        <c:v>0.26328425453214238</c:v>
                      </c:pt>
                      <c:pt idx="428">
                        <c:v>0.25897309440245064</c:v>
                      </c:pt>
                      <c:pt idx="429">
                        <c:v>0.25895677453658467</c:v>
                      </c:pt>
                      <c:pt idx="430">
                        <c:v>0.25048580524680353</c:v>
                      </c:pt>
                      <c:pt idx="431">
                        <c:v>0.25046948143739645</c:v>
                      </c:pt>
                      <c:pt idx="432">
                        <c:v>0.2392372740318604</c:v>
                      </c:pt>
                      <c:pt idx="433">
                        <c:v>0.23922095791497142</c:v>
                      </c:pt>
                      <c:pt idx="434">
                        <c:v>0.23879136123470812</c:v>
                      </c:pt>
                      <c:pt idx="435">
                        <c:v>0.23877504554259138</c:v>
                      </c:pt>
                      <c:pt idx="436">
                        <c:v>0.23490818369058089</c:v>
                      </c:pt>
                      <c:pt idx="437">
                        <c:v>0.23489186471633022</c:v>
                      </c:pt>
                      <c:pt idx="438">
                        <c:v>0.23446176159527082</c:v>
                      </c:pt>
                      <c:pt idx="439">
                        <c:v>0.23444544299196463</c:v>
                      </c:pt>
                      <c:pt idx="440">
                        <c:v>0.23166495726477865</c:v>
                      </c:pt>
                      <c:pt idx="441">
                        <c:v>0.23164864280240977</c:v>
                      </c:pt>
                      <c:pt idx="442">
                        <c:v>0.22789385808444765</c:v>
                      </c:pt>
                      <c:pt idx="443">
                        <c:v>0.22787754160578164</c:v>
                      </c:pt>
                      <c:pt idx="444">
                        <c:v>0.22733388266916849</c:v>
                      </c:pt>
                      <c:pt idx="445">
                        <c:v>0.2273175650504603</c:v>
                      </c:pt>
                      <c:pt idx="446">
                        <c:v>0.22688772766904855</c:v>
                      </c:pt>
                      <c:pt idx="447">
                        <c:v>0.22687141046868547</c:v>
                      </c:pt>
                      <c:pt idx="448">
                        <c:v>0.22641934603407257</c:v>
                      </c:pt>
                      <c:pt idx="449">
                        <c:v>0.22640302233616361</c:v>
                      </c:pt>
                      <c:pt idx="450">
                        <c:v>0.22597187003473923</c:v>
                      </c:pt>
                      <c:pt idx="451">
                        <c:v>0.22595554659471545</c:v>
                      </c:pt>
                      <c:pt idx="452">
                        <c:v>0.2188414565660623</c:v>
                      </c:pt>
                      <c:pt idx="453">
                        <c:v>0.21882513365169723</c:v>
                      </c:pt>
                      <c:pt idx="454">
                        <c:v>0.21839419468771579</c:v>
                      </c:pt>
                      <c:pt idx="455">
                        <c:v>0.21837787207225115</c:v>
                      </c:pt>
                      <c:pt idx="456">
                        <c:v>0.20326971992657117</c:v>
                      </c:pt>
                      <c:pt idx="457">
                        <c:v>0.20325340861567187</c:v>
                      </c:pt>
                      <c:pt idx="458">
                        <c:v>0.19893519165211065</c:v>
                      </c:pt>
                      <c:pt idx="459">
                        <c:v>0.1989188763435647</c:v>
                      </c:pt>
                      <c:pt idx="460">
                        <c:v>0.19237095136395821</c:v>
                      </c:pt>
                      <c:pt idx="461">
                        <c:v>0.19235463916947593</c:v>
                      </c:pt>
                      <c:pt idx="462">
                        <c:v>0.19136359134380612</c:v>
                      </c:pt>
                      <c:pt idx="463">
                        <c:v>0.19134727815044766</c:v>
                      </c:pt>
                      <c:pt idx="464">
                        <c:v>0.19043822062601928</c:v>
                      </c:pt>
                      <c:pt idx="465">
                        <c:v>0.19042189855456709</c:v>
                      </c:pt>
                      <c:pt idx="466">
                        <c:v>0.1878274273985962</c:v>
                      </c:pt>
                      <c:pt idx="467">
                        <c:v>0.18781111456282301</c:v>
                      </c:pt>
                      <c:pt idx="468">
                        <c:v>0.18682023165492045</c:v>
                      </c:pt>
                      <c:pt idx="469">
                        <c:v>0.1868039178106736</c:v>
                      </c:pt>
                      <c:pt idx="470">
                        <c:v>0.18286170084729708</c:v>
                      </c:pt>
                      <c:pt idx="471">
                        <c:v>0.18284538006189452</c:v>
                      </c:pt>
                      <c:pt idx="472">
                        <c:v>0.18025759804502944</c:v>
                      </c:pt>
                      <c:pt idx="473">
                        <c:v>0.18024128777853249</c:v>
                      </c:pt>
                      <c:pt idx="474">
                        <c:v>0.17924971818016602</c:v>
                      </c:pt>
                      <c:pt idx="475">
                        <c:v>0.17923340679084396</c:v>
                      </c:pt>
                      <c:pt idx="476">
                        <c:v>0.17832025329157863</c:v>
                      </c:pt>
                      <c:pt idx="477">
                        <c:v>0.17830393183402835</c:v>
                      </c:pt>
                      <c:pt idx="478">
                        <c:v>0.17074426139640358</c:v>
                      </c:pt>
                      <c:pt idx="479">
                        <c:v>0.17072794143898545</c:v>
                      </c:pt>
                      <c:pt idx="480">
                        <c:v>0.16831133546145635</c:v>
                      </c:pt>
                      <c:pt idx="481">
                        <c:v>0.16829502633926324</c:v>
                      </c:pt>
                      <c:pt idx="482">
                        <c:v>0.16730315371869017</c:v>
                      </c:pt>
                      <c:pt idx="483">
                        <c:v>0.16728684335914526</c:v>
                      </c:pt>
                      <c:pt idx="484">
                        <c:v>0.16074415829714919</c:v>
                      </c:pt>
                      <c:pt idx="485">
                        <c:v>0.16072785256933572</c:v>
                      </c:pt>
                      <c:pt idx="486">
                        <c:v>0.15973515261137483</c:v>
                      </c:pt>
                      <c:pt idx="487">
                        <c:v>0.15971884549947302</c:v>
                      </c:pt>
                      <c:pt idx="488">
                        <c:v>0.1587962324110945</c:v>
                      </c:pt>
                      <c:pt idx="489">
                        <c:v>0.15877991262730121</c:v>
                      </c:pt>
                      <c:pt idx="490">
                        <c:v>0.15122159951766626</c:v>
                      </c:pt>
                      <c:pt idx="491">
                        <c:v>0.15120528174626158</c:v>
                      </c:pt>
                      <c:pt idx="492">
                        <c:v>0.10365585401449083</c:v>
                      </c:pt>
                      <c:pt idx="493">
                        <c:v>0.10363955110935578</c:v>
                      </c:pt>
                      <c:pt idx="494">
                        <c:v>0.1026134614090855</c:v>
                      </c:pt>
                      <c:pt idx="495">
                        <c:v>0.10259715613770447</c:v>
                      </c:pt>
                      <c:pt idx="496">
                        <c:v>9.6093863580259398E-2</c:v>
                      </c:pt>
                      <c:pt idx="497">
                        <c:v>9.6077567760830193E-2</c:v>
                      </c:pt>
                      <c:pt idx="498">
                        <c:v>9.504987707446326E-2</c:v>
                      </c:pt>
                      <c:pt idx="499">
                        <c:v>9.5033578466288293E-2</c:v>
                      </c:pt>
                      <c:pt idx="500">
                        <c:v>9.3829570942372792E-2</c:v>
                      </c:pt>
                      <c:pt idx="501">
                        <c:v>9.3813248435632587E-2</c:v>
                      </c:pt>
                      <c:pt idx="502">
                        <c:v>8.6253368659276006E-2</c:v>
                      </c:pt>
                      <c:pt idx="503">
                        <c:v>8.6237049229848373E-2</c:v>
                      </c:pt>
                      <c:pt idx="504">
                        <c:v>7.2051354954241725E-2</c:v>
                      </c:pt>
                      <c:pt idx="505">
                        <c:v>6.8686413277902245E-2</c:v>
                      </c:pt>
                      <c:pt idx="506">
                        <c:v>6.4288092240841227E-2</c:v>
                      </c:pt>
                      <c:pt idx="507">
                        <c:v>6.4271783066621194E-2</c:v>
                      </c:pt>
                      <c:pt idx="508">
                        <c:v>6.1149082569242688E-2</c:v>
                      </c:pt>
                      <c:pt idx="509">
                        <c:v>6.1132804407357973E-2</c:v>
                      </c:pt>
                      <c:pt idx="510">
                        <c:v>5.6723090360572929E-2</c:v>
                      </c:pt>
                      <c:pt idx="511">
                        <c:v>5.6706791296492448E-2</c:v>
                      </c:pt>
                      <c:pt idx="512">
                        <c:v>5.6077776383019563E-2</c:v>
                      </c:pt>
                      <c:pt idx="513">
                        <c:v>5.6061522522871381E-2</c:v>
                      </c:pt>
                      <c:pt idx="514">
                        <c:v>5.5259475521476066E-2</c:v>
                      </c:pt>
                      <c:pt idx="515">
                        <c:v>5.524314409680834E-2</c:v>
                      </c:pt>
                      <c:pt idx="516">
                        <c:v>5.5026897858497063E-2</c:v>
                      </c:pt>
                      <c:pt idx="517">
                        <c:v>5.5010637791717637E-2</c:v>
                      </c:pt>
                      <c:pt idx="518">
                        <c:v>4.7674810382529936E-2</c:v>
                      </c:pt>
                      <c:pt idx="519">
                        <c:v>4.7658480074256097E-2</c:v>
                      </c:pt>
                      <c:pt idx="520">
                        <c:v>4.618519398816439E-2</c:v>
                      </c:pt>
                      <c:pt idx="521">
                        <c:v>4.6168884859062453E-2</c:v>
                      </c:pt>
                      <c:pt idx="522">
                        <c:v>4.5178574870809701E-2</c:v>
                      </c:pt>
                      <c:pt idx="523">
                        <c:v>4.5162329820447121E-2</c:v>
                      </c:pt>
                      <c:pt idx="524">
                        <c:v>4.0733655340579988E-2</c:v>
                      </c:pt>
                      <c:pt idx="525">
                        <c:v>4.071737685802939E-2</c:v>
                      </c:pt>
                      <c:pt idx="526">
                        <c:v>3.1665588995969454E-2</c:v>
                      </c:pt>
                      <c:pt idx="527">
                        <c:v>3.1649258117554084E-2</c:v>
                      </c:pt>
                      <c:pt idx="528">
                        <c:v>2.1253450480544531E-2</c:v>
                      </c:pt>
                      <c:pt idx="529">
                        <c:v>2.1237408242425378E-2</c:v>
                      </c:pt>
                      <c:pt idx="530">
                        <c:v>1.674664513147258E-2</c:v>
                      </c:pt>
                      <c:pt idx="531">
                        <c:v>1.673051504351122E-2</c:v>
                      </c:pt>
                      <c:pt idx="532">
                        <c:v>1.3924875282178641E-2</c:v>
                      </c:pt>
                      <c:pt idx="533">
                        <c:v>1.390929413649156E-2</c:v>
                      </c:pt>
                      <c:pt idx="534">
                        <c:v>9.3799077165768237E-3</c:v>
                      </c:pt>
                      <c:pt idx="535">
                        <c:v>9.3643269487541213E-3</c:v>
                      </c:pt>
                      <c:pt idx="536">
                        <c:v>7.6076745101890976E-3</c:v>
                      </c:pt>
                      <c:pt idx="537">
                        <c:v>7.591347229209143E-3</c:v>
                      </c:pt>
                      <c:pt idx="538">
                        <c:v>1.6335754541522618E-5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FE7-4A7F-9410-7E52AA19232E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0.99998180528867708</c:v>
                      </c:pt>
                      <c:pt idx="2">
                        <c:v>0.99977277796542841</c:v>
                      </c:pt>
                      <c:pt idx="3">
                        <c:v>0.99976788435950337</c:v>
                      </c:pt>
                      <c:pt idx="4">
                        <c:v>0.99785567466488401</c:v>
                      </c:pt>
                      <c:pt idx="5">
                        <c:v>0.9978513632864634</c:v>
                      </c:pt>
                      <c:pt idx="6">
                        <c:v>0.99083788062828437</c:v>
                      </c:pt>
                      <c:pt idx="7">
                        <c:v>0.99081974719687171</c:v>
                      </c:pt>
                      <c:pt idx="8">
                        <c:v>0.99078690128435809</c:v>
                      </c:pt>
                      <c:pt idx="9">
                        <c:v>0.99076876393876911</c:v>
                      </c:pt>
                      <c:pt idx="10">
                        <c:v>0.99015701081832963</c:v>
                      </c:pt>
                      <c:pt idx="11">
                        <c:v>0.99013921231421709</c:v>
                      </c:pt>
                      <c:pt idx="12">
                        <c:v>0.94526537914347919</c:v>
                      </c:pt>
                      <c:pt idx="13">
                        <c:v>0.94524722425647367</c:v>
                      </c:pt>
                      <c:pt idx="14">
                        <c:v>0.94494686949791851</c:v>
                      </c:pt>
                      <c:pt idx="15">
                        <c:v>0.94492872990575294</c:v>
                      </c:pt>
                      <c:pt idx="16">
                        <c:v>0.94435248199844402</c:v>
                      </c:pt>
                      <c:pt idx="17">
                        <c:v>0.9443343853050854</c:v>
                      </c:pt>
                      <c:pt idx="18">
                        <c:v>0.936116095595528</c:v>
                      </c:pt>
                      <c:pt idx="19">
                        <c:v>0.93609794014818226</c:v>
                      </c:pt>
                      <c:pt idx="20">
                        <c:v>0.93580720445773824</c:v>
                      </c:pt>
                      <c:pt idx="21">
                        <c:v>0.9357890591520861</c:v>
                      </c:pt>
                      <c:pt idx="22">
                        <c:v>0.93523647460690229</c:v>
                      </c:pt>
                      <c:pt idx="23">
                        <c:v>0.93521835917097107</c:v>
                      </c:pt>
                      <c:pt idx="24">
                        <c:v>0.87286632308194212</c:v>
                      </c:pt>
                      <c:pt idx="25">
                        <c:v>0.87284816445373603</c:v>
                      </c:pt>
                      <c:pt idx="26">
                        <c:v>0.87280489284543739</c:v>
                      </c:pt>
                      <c:pt idx="27">
                        <c:v>0.87278673500595416</c:v>
                      </c:pt>
                      <c:pt idx="28">
                        <c:v>0.87227187024092945</c:v>
                      </c:pt>
                      <c:pt idx="29">
                        <c:v>0.87225372139346014</c:v>
                      </c:pt>
                      <c:pt idx="30">
                        <c:v>0.8666911872999038</c:v>
                      </c:pt>
                      <c:pt idx="31">
                        <c:v>0.86667302879709407</c:v>
                      </c:pt>
                      <c:pt idx="32">
                        <c:v>0.86662998090095211</c:v>
                      </c:pt>
                      <c:pt idx="33">
                        <c:v>0.86661182310543106</c:v>
                      </c:pt>
                      <c:pt idx="34">
                        <c:v>0.86609960756889759</c:v>
                      </c:pt>
                      <c:pt idx="35">
                        <c:v>0.86608145787565083</c:v>
                      </c:pt>
                      <c:pt idx="36">
                        <c:v>0.86371648623009512</c:v>
                      </c:pt>
                      <c:pt idx="37">
                        <c:v>0.863698327747213</c:v>
                      </c:pt>
                      <c:pt idx="38">
                        <c:v>0.86365568407044746</c:v>
                      </c:pt>
                      <c:pt idx="39">
                        <c:v>0.86363752620991141</c:v>
                      </c:pt>
                      <c:pt idx="40">
                        <c:v>0.86312905480284186</c:v>
                      </c:pt>
                      <c:pt idx="41">
                        <c:v>0.86311090424289705</c:v>
                      </c:pt>
                      <c:pt idx="42">
                        <c:v>0.85730031845846388</c:v>
                      </c:pt>
                      <c:pt idx="43">
                        <c:v>0.85728216263790036</c:v>
                      </c:pt>
                      <c:pt idx="44">
                        <c:v>0.85698955468887106</c:v>
                      </c:pt>
                      <c:pt idx="45">
                        <c:v>0.8569714030376594</c:v>
                      </c:pt>
                      <c:pt idx="46">
                        <c:v>0.85642351085431656</c:v>
                      </c:pt>
                      <c:pt idx="47">
                        <c:v>0.85640536933669775</c:v>
                      </c:pt>
                      <c:pt idx="48">
                        <c:v>0.83281071029189291</c:v>
                      </c:pt>
                      <c:pt idx="49">
                        <c:v>0.83279255295852372</c:v>
                      </c:pt>
                      <c:pt idx="50">
                        <c:v>0.83250131403009897</c:v>
                      </c:pt>
                      <c:pt idx="51">
                        <c:v>0.83248315996977762</c:v>
                      </c:pt>
                      <c:pt idx="52">
                        <c:v>0.83194095590375317</c:v>
                      </c:pt>
                      <c:pt idx="53">
                        <c:v>0.83192280967399468</c:v>
                      </c:pt>
                      <c:pt idx="54">
                        <c:v>0.82341906431863365</c:v>
                      </c:pt>
                      <c:pt idx="55">
                        <c:v>0.82340090905459906</c:v>
                      </c:pt>
                      <c:pt idx="56">
                        <c:v>0.82335456028891119</c:v>
                      </c:pt>
                      <c:pt idx="57">
                        <c:v>0.82333640565716792</c:v>
                      </c:pt>
                      <c:pt idx="58">
                        <c:v>0.82279955736092014</c:v>
                      </c:pt>
                      <c:pt idx="59">
                        <c:v>0.82278140940223321</c:v>
                      </c:pt>
                      <c:pt idx="60">
                        <c:v>0.81195723382985807</c:v>
                      </c:pt>
                      <c:pt idx="61">
                        <c:v>0.81193907628075124</c:v>
                      </c:pt>
                      <c:pt idx="62">
                        <c:v>0.81164891691005503</c:v>
                      </c:pt>
                      <c:pt idx="63">
                        <c:v>0.81163076204539109</c:v>
                      </c:pt>
                      <c:pt idx="64">
                        <c:v>0.81109260820586249</c:v>
                      </c:pt>
                      <c:pt idx="65">
                        <c:v>0.81107445972785208</c:v>
                      </c:pt>
                      <c:pt idx="66">
                        <c:v>0.80256588788113203</c:v>
                      </c:pt>
                      <c:pt idx="67">
                        <c:v>0.8025477320891512</c:v>
                      </c:pt>
                      <c:pt idx="68">
                        <c:v>0.80250159119375841</c:v>
                      </c:pt>
                      <c:pt idx="69">
                        <c:v>0.80248343592346283</c:v>
                      </c:pt>
                      <c:pt idx="70">
                        <c:v>0.80194973451925577</c:v>
                      </c:pt>
                      <c:pt idx="71">
                        <c:v>0.80193158473837844</c:v>
                      </c:pt>
                      <c:pt idx="72">
                        <c:v>0.77807634599563513</c:v>
                      </c:pt>
                      <c:pt idx="73">
                        <c:v>0.77805818912255265</c:v>
                      </c:pt>
                      <c:pt idx="74">
                        <c:v>0.77801218501242919</c:v>
                      </c:pt>
                      <c:pt idx="75">
                        <c:v>0.77799402856676148</c:v>
                      </c:pt>
                      <c:pt idx="76">
                        <c:v>0.77746280352651254</c:v>
                      </c:pt>
                      <c:pt idx="77">
                        <c:v>0.77744465156657971</c:v>
                      </c:pt>
                      <c:pt idx="78">
                        <c:v>0.7771276861023414</c:v>
                      </c:pt>
                      <c:pt idx="79">
                        <c:v>0.7771095289834038</c:v>
                      </c:pt>
                      <c:pt idx="80">
                        <c:v>0.77706363701844705</c:v>
                      </c:pt>
                      <c:pt idx="81">
                        <c:v>0.77704548031052789</c:v>
                      </c:pt>
                      <c:pt idx="82">
                        <c:v>0.77651524344897582</c:v>
                      </c:pt>
                      <c:pt idx="83">
                        <c:v>0.77649709108220055</c:v>
                      </c:pt>
                      <c:pt idx="84">
                        <c:v>0.76892756840361853</c:v>
                      </c:pt>
                      <c:pt idx="85">
                        <c:v>0.76890941145685499</c:v>
                      </c:pt>
                      <c:pt idx="86">
                        <c:v>0.76886374378460609</c:v>
                      </c:pt>
                      <c:pt idx="87">
                        <c:v>0.76884558719917218</c:v>
                      </c:pt>
                      <c:pt idx="88">
                        <c:v>0.76831762505188861</c:v>
                      </c:pt>
                      <c:pt idx="89">
                        <c:v>0.7682994723345884</c:v>
                      </c:pt>
                      <c:pt idx="90">
                        <c:v>0.76773610246158464</c:v>
                      </c:pt>
                      <c:pt idx="91">
                        <c:v>0.76771794673048677</c:v>
                      </c:pt>
                      <c:pt idx="92">
                        <c:v>0.76742366561026143</c:v>
                      </c:pt>
                      <c:pt idx="93">
                        <c:v>0.76740551211101082</c:v>
                      </c:pt>
                      <c:pt idx="94">
                        <c:v>0.76684686617118414</c:v>
                      </c:pt>
                      <c:pt idx="95">
                        <c:v>0.76682871791579954</c:v>
                      </c:pt>
                      <c:pt idx="96">
                        <c:v>0.73955774612769631</c:v>
                      </c:pt>
                      <c:pt idx="97">
                        <c:v>0.73953958790767693</c:v>
                      </c:pt>
                      <c:pt idx="98">
                        <c:v>0.73949405110709221</c:v>
                      </c:pt>
                      <c:pt idx="99">
                        <c:v>0.73947589316454942</c:v>
                      </c:pt>
                      <c:pt idx="100">
                        <c:v>0.73895022775951036</c:v>
                      </c:pt>
                      <c:pt idx="101">
                        <c:v>0.73893207282411821</c:v>
                      </c:pt>
                      <c:pt idx="102">
                        <c:v>0.73016693718052306</c:v>
                      </c:pt>
                      <c:pt idx="103">
                        <c:v>0.73014878002365768</c:v>
                      </c:pt>
                      <c:pt idx="104">
                        <c:v>0.72985678296176881</c:v>
                      </c:pt>
                      <c:pt idx="105">
                        <c:v>0.7298386273485804</c:v>
                      </c:pt>
                      <c:pt idx="106">
                        <c:v>0.72928631473536554</c:v>
                      </c:pt>
                      <c:pt idx="107">
                        <c:v>0.72926816284881701</c:v>
                      </c:pt>
                      <c:pt idx="108">
                        <c:v>0.72655101500807151</c:v>
                      </c:pt>
                      <c:pt idx="109">
                        <c:v>0.72653285777067678</c:v>
                      </c:pt>
                      <c:pt idx="110">
                        <c:v>0.72624017813646591</c:v>
                      </c:pt>
                      <c:pt idx="111">
                        <c:v>0.72622202249162893</c:v>
                      </c:pt>
                      <c:pt idx="112">
                        <c:v>0.72566866446896472</c:v>
                      </c:pt>
                      <c:pt idx="113">
                        <c:v>0.7256505126183832</c:v>
                      </c:pt>
                      <c:pt idx="114">
                        <c:v>0.7178018344293875</c:v>
                      </c:pt>
                      <c:pt idx="115">
                        <c:v>0.71778367531090448</c:v>
                      </c:pt>
                      <c:pt idx="116">
                        <c:v>0.71773843521028335</c:v>
                      </c:pt>
                      <c:pt idx="117">
                        <c:v>0.71772027628992074</c:v>
                      </c:pt>
                      <c:pt idx="118">
                        <c:v>0.7174023552719192</c:v>
                      </c:pt>
                      <c:pt idx="119">
                        <c:v>0.7173841979970228</c:v>
                      </c:pt>
                      <c:pt idx="120">
                        <c:v>0.71719785389289081</c:v>
                      </c:pt>
                      <c:pt idx="121">
                        <c:v>0.71717969722772723</c:v>
                      </c:pt>
                      <c:pt idx="122">
                        <c:v>0.71709273278907582</c:v>
                      </c:pt>
                      <c:pt idx="123">
                        <c:v>0.71707457687564924</c:v>
                      </c:pt>
                      <c:pt idx="124">
                        <c:v>0.71652386147123381</c:v>
                      </c:pt>
                      <c:pt idx="125">
                        <c:v>0.71650570888694187</c:v>
                      </c:pt>
                      <c:pt idx="126">
                        <c:v>0.70865213601637855</c:v>
                      </c:pt>
                      <c:pt idx="127">
                        <c:v>0.70863397712438869</c:v>
                      </c:pt>
                      <c:pt idx="128">
                        <c:v>0.7085889185921902</c:v>
                      </c:pt>
                      <c:pt idx="129">
                        <c:v>0.70857075985844764</c:v>
                      </c:pt>
                      <c:pt idx="130">
                        <c:v>0.70805015587401554</c:v>
                      </c:pt>
                      <c:pt idx="131">
                        <c:v>0.70803199903021385</c:v>
                      </c:pt>
                      <c:pt idx="132">
                        <c:v>0.70567717817102327</c:v>
                      </c:pt>
                      <c:pt idx="133">
                        <c:v>0.70565902049700335</c:v>
                      </c:pt>
                      <c:pt idx="134">
                        <c:v>0.70536743388769274</c:v>
                      </c:pt>
                      <c:pt idx="135">
                        <c:v>0.70534927749034282</c:v>
                      </c:pt>
                      <c:pt idx="136">
                        <c:v>0.70479888915003119</c:v>
                      </c:pt>
                      <c:pt idx="137">
                        <c:v>0.70478073587393597</c:v>
                      </c:pt>
                      <c:pt idx="138">
                        <c:v>0.69628597913526336</c:v>
                      </c:pt>
                      <c:pt idx="139">
                        <c:v>0.69626782231821549</c:v>
                      </c:pt>
                      <c:pt idx="140">
                        <c:v>0.69621948835227798</c:v>
                      </c:pt>
                      <c:pt idx="141">
                        <c:v>0.69620133179182941</c:v>
                      </c:pt>
                      <c:pt idx="142">
                        <c:v>0.69565315187715415</c:v>
                      </c:pt>
                      <c:pt idx="143">
                        <c:v>0.6956349980386094</c:v>
                      </c:pt>
                      <c:pt idx="144">
                        <c:v>0.66330915736978846</c:v>
                      </c:pt>
                      <c:pt idx="145">
                        <c:v>0.66329099862184437</c:v>
                      </c:pt>
                      <c:pt idx="146">
                        <c:v>0.66324581129917948</c:v>
                      </c:pt>
                      <c:pt idx="147">
                        <c:v>0.66322765264432515</c:v>
                      </c:pt>
                      <c:pt idx="148">
                        <c:v>0.6627072120721671</c:v>
                      </c:pt>
                      <c:pt idx="149">
                        <c:v>0.66268905464926542</c:v>
                      </c:pt>
                      <c:pt idx="150">
                        <c:v>0.65391923398694352</c:v>
                      </c:pt>
                      <c:pt idx="151">
                        <c:v>0.65390107581209911</c:v>
                      </c:pt>
                      <c:pt idx="152">
                        <c:v>0.65361162460082978</c:v>
                      </c:pt>
                      <c:pt idx="153">
                        <c:v>0.65359346702498533</c:v>
                      </c:pt>
                      <c:pt idx="154">
                        <c:v>0.65304899303870823</c:v>
                      </c:pt>
                      <c:pt idx="155">
                        <c:v>0.65303083718744825</c:v>
                      </c:pt>
                      <c:pt idx="156">
                        <c:v>0.64357649363716618</c:v>
                      </c:pt>
                      <c:pt idx="157">
                        <c:v>0.64355833681027952</c:v>
                      </c:pt>
                      <c:pt idx="158">
                        <c:v>0.64326345040335542</c:v>
                      </c:pt>
                      <c:pt idx="159">
                        <c:v>0.64324529455644408</c:v>
                      </c:pt>
                      <c:pt idx="160">
                        <c:v>0.64267529549650737</c:v>
                      </c:pt>
                      <c:pt idx="161">
                        <c:v>0.64265714212622826</c:v>
                      </c:pt>
                      <c:pt idx="162">
                        <c:v>0.63442811716514746</c:v>
                      </c:pt>
                      <c:pt idx="163">
                        <c:v>0.63440996026879348</c:v>
                      </c:pt>
                      <c:pt idx="164">
                        <c:v>0.6341157858083919</c:v>
                      </c:pt>
                      <c:pt idx="165">
                        <c:v>0.63409762973264872</c:v>
                      </c:pt>
                      <c:pt idx="166">
                        <c:v>0.63352927688476357</c:v>
                      </c:pt>
                      <c:pt idx="167">
                        <c:v>0.63351112296918044</c:v>
                      </c:pt>
                      <c:pt idx="168">
                        <c:v>0.60969533128569497</c:v>
                      </c:pt>
                      <c:pt idx="169">
                        <c:v>0.60967717456575721</c:v>
                      </c:pt>
                      <c:pt idx="170">
                        <c:v>0.60962636186300057</c:v>
                      </c:pt>
                      <c:pt idx="171">
                        <c:v>0.60960820530403614</c:v>
                      </c:pt>
                      <c:pt idx="172">
                        <c:v>0.60904117423091375</c:v>
                      </c:pt>
                      <c:pt idx="173">
                        <c:v>0.60902301945843118</c:v>
                      </c:pt>
                      <c:pt idx="174">
                        <c:v>0.60054707885345193</c:v>
                      </c:pt>
                      <c:pt idx="175">
                        <c:v>0.60052892203788066</c:v>
                      </c:pt>
                      <c:pt idx="176">
                        <c:v>0.60047822430309539</c:v>
                      </c:pt>
                      <c:pt idx="177">
                        <c:v>0.60046006761707948</c:v>
                      </c:pt>
                      <c:pt idx="178">
                        <c:v>0.59989421729935555</c:v>
                      </c:pt>
                      <c:pt idx="179">
                        <c:v>0.59987606212484568</c:v>
                      </c:pt>
                      <c:pt idx="180">
                        <c:v>0.59324272389994726</c:v>
                      </c:pt>
                      <c:pt idx="181">
                        <c:v>0.5932245665270669</c:v>
                      </c:pt>
                      <c:pt idx="182">
                        <c:v>0.59293089808459898</c:v>
                      </c:pt>
                      <c:pt idx="183">
                        <c:v>0.59291274122167092</c:v>
                      </c:pt>
                      <c:pt idx="184">
                        <c:v>0.59234669448621657</c:v>
                      </c:pt>
                      <c:pt idx="185">
                        <c:v>0.59232853913681494</c:v>
                      </c:pt>
                      <c:pt idx="186">
                        <c:v>0.5906694537891588</c:v>
                      </c:pt>
                      <c:pt idx="187">
                        <c:v>0.59065129588599752</c:v>
                      </c:pt>
                      <c:pt idx="188">
                        <c:v>0.59060332497158796</c:v>
                      </c:pt>
                      <c:pt idx="189">
                        <c:v>0.59058516710901987</c:v>
                      </c:pt>
                      <c:pt idx="190">
                        <c:v>0.59004268789721381</c:v>
                      </c:pt>
                      <c:pt idx="191">
                        <c:v>0.59002453075838746</c:v>
                      </c:pt>
                      <c:pt idx="192">
                        <c:v>0.58449454724779348</c:v>
                      </c:pt>
                      <c:pt idx="193">
                        <c:v>0.58447638944768376</c:v>
                      </c:pt>
                      <c:pt idx="194">
                        <c:v>0.58442842637074177</c:v>
                      </c:pt>
                      <c:pt idx="195">
                        <c:v>0.5844102685984377</c:v>
                      </c:pt>
                      <c:pt idx="196">
                        <c:v>0.58386798525036909</c:v>
                      </c:pt>
                      <c:pt idx="197">
                        <c:v>0.58385146296986823</c:v>
                      </c:pt>
                      <c:pt idx="198">
                        <c:v>0.58384982808883845</c:v>
                      </c:pt>
                      <c:pt idx="199">
                        <c:v>0.58383330591793181</c:v>
                      </c:pt>
                      <c:pt idx="200">
                        <c:v>0.58378265698256504</c:v>
                      </c:pt>
                      <c:pt idx="201">
                        <c:v>0.58376450003133618</c:v>
                      </c:pt>
                      <c:pt idx="202">
                        <c:v>0.58319944004744062</c:v>
                      </c:pt>
                      <c:pt idx="203">
                        <c:v>0.58318128434890282</c:v>
                      </c:pt>
                      <c:pt idx="204">
                        <c:v>0.58152061509354647</c:v>
                      </c:pt>
                      <c:pt idx="205">
                        <c:v>0.58150245738940576</c:v>
                      </c:pt>
                      <c:pt idx="206">
                        <c:v>0.581454532410137</c:v>
                      </c:pt>
                      <c:pt idx="207">
                        <c:v>0.58143637471935605</c:v>
                      </c:pt>
                      <c:pt idx="208">
                        <c:v>0.58089447309593956</c:v>
                      </c:pt>
                      <c:pt idx="209">
                        <c:v>0.58087631589172706</c:v>
                      </c:pt>
                      <c:pt idx="210">
                        <c:v>0.57510381185910819</c:v>
                      </c:pt>
                      <c:pt idx="211">
                        <c:v>0.57508565431957437</c:v>
                      </c:pt>
                      <c:pt idx="212">
                        <c:v>0.57479268069696332</c:v>
                      </c:pt>
                      <c:pt idx="213">
                        <c:v>0.57477452340075597</c:v>
                      </c:pt>
                      <c:pt idx="214">
                        <c:v>0.57421031755546381</c:v>
                      </c:pt>
                      <c:pt idx="215">
                        <c:v>0.57419216125597128</c:v>
                      </c:pt>
                      <c:pt idx="216">
                        <c:v>0.55936175750173012</c:v>
                      </c:pt>
                      <c:pt idx="217">
                        <c:v>0.55934360027545316</c:v>
                      </c:pt>
                      <c:pt idx="218">
                        <c:v>0.55929297470632644</c:v>
                      </c:pt>
                      <c:pt idx="219">
                        <c:v>0.55927481754718866</c:v>
                      </c:pt>
                      <c:pt idx="220">
                        <c:v>0.55871049092206093</c:v>
                      </c:pt>
                      <c:pt idx="221">
                        <c:v>0.55869233471550006</c:v>
                      </c:pt>
                      <c:pt idx="222">
                        <c:v>0.55061420184126408</c:v>
                      </c:pt>
                      <c:pt idx="223">
                        <c:v>0.55059604437877163</c:v>
                      </c:pt>
                      <c:pt idx="224">
                        <c:v>0.55030294440792671</c:v>
                      </c:pt>
                      <c:pt idx="225">
                        <c:v>0.55028478704489581</c:v>
                      </c:pt>
                      <c:pt idx="226">
                        <c:v>0.55021327741530301</c:v>
                      </c:pt>
                      <c:pt idx="227">
                        <c:v>0.55019512020522165</c:v>
                      </c:pt>
                      <c:pt idx="228">
                        <c:v>0.5501445424927045</c:v>
                      </c:pt>
                      <c:pt idx="229">
                        <c:v>0.55012638532186409</c:v>
                      </c:pt>
                      <c:pt idx="230">
                        <c:v>0.54972107369842871</c:v>
                      </c:pt>
                      <c:pt idx="231">
                        <c:v>0.54970291704423402</c:v>
                      </c:pt>
                      <c:pt idx="232">
                        <c:v>0.54956265403825955</c:v>
                      </c:pt>
                      <c:pt idx="233">
                        <c:v>0.54954449757980761</c:v>
                      </c:pt>
                      <c:pt idx="234">
                        <c:v>0.54146562366331641</c:v>
                      </c:pt>
                      <c:pt idx="235">
                        <c:v>0.54144746637847807</c:v>
                      </c:pt>
                      <c:pt idx="236">
                        <c:v>0.54115446502299347</c:v>
                      </c:pt>
                      <c:pt idx="237">
                        <c:v>0.54113630771406251</c:v>
                      </c:pt>
                      <c:pt idx="238">
                        <c:v>0.54057303797675649</c:v>
                      </c:pt>
                      <c:pt idx="239">
                        <c:v>0.54055488114116368</c:v>
                      </c:pt>
                      <c:pt idx="240">
                        <c:v>0.52976098157134277</c:v>
                      </c:pt>
                      <c:pt idx="241">
                        <c:v>0.52974282430179565</c:v>
                      </c:pt>
                      <c:pt idx="242">
                        <c:v>0.52944958960086808</c:v>
                      </c:pt>
                      <c:pt idx="243">
                        <c:v>0.52943143230156442</c:v>
                      </c:pt>
                      <c:pt idx="244">
                        <c:v>0.52886806990334612</c:v>
                      </c:pt>
                      <c:pt idx="245">
                        <c:v>0.52884991306160789</c:v>
                      </c:pt>
                      <c:pt idx="246">
                        <c:v>0.52036987598850382</c:v>
                      </c:pt>
                      <c:pt idx="247">
                        <c:v>0.52035171878047148</c:v>
                      </c:pt>
                      <c:pt idx="248">
                        <c:v>0.5203011410220949</c:v>
                      </c:pt>
                      <c:pt idx="249">
                        <c:v>0.52028298379698734</c:v>
                      </c:pt>
                      <c:pt idx="250">
                        <c:v>0.51971987213100468</c:v>
                      </c:pt>
                      <c:pt idx="251">
                        <c:v>0.51970171513305252</c:v>
                      </c:pt>
                      <c:pt idx="252">
                        <c:v>0.49588030518927556</c:v>
                      </c:pt>
                      <c:pt idx="253">
                        <c:v>0.49586214814049157</c:v>
                      </c:pt>
                      <c:pt idx="254">
                        <c:v>0.49581151579685478</c:v>
                      </c:pt>
                      <c:pt idx="255">
                        <c:v>0.49579335869974833</c:v>
                      </c:pt>
                      <c:pt idx="256">
                        <c:v>0.49523029295590637</c:v>
                      </c:pt>
                      <c:pt idx="257">
                        <c:v>0.49521213582013812</c:v>
                      </c:pt>
                      <c:pt idx="258">
                        <c:v>0.49493167411181987</c:v>
                      </c:pt>
                      <c:pt idx="259">
                        <c:v>0.49491351710268439</c:v>
                      </c:pt>
                      <c:pt idx="260">
                        <c:v>0.49486288098968645</c:v>
                      </c:pt>
                      <c:pt idx="261">
                        <c:v>0.49484472392580275</c:v>
                      </c:pt>
                      <c:pt idx="262">
                        <c:v>0.4942816446222339</c:v>
                      </c:pt>
                      <c:pt idx="263">
                        <c:v>0.49426348746542031</c:v>
                      </c:pt>
                      <c:pt idx="264">
                        <c:v>0.48673203551787625</c:v>
                      </c:pt>
                      <c:pt idx="265">
                        <c:v>0.4867138786401688</c:v>
                      </c:pt>
                      <c:pt idx="266">
                        <c:v>0.48666321176860916</c:v>
                      </c:pt>
                      <c:pt idx="267">
                        <c:v>0.48664505481545961</c:v>
                      </c:pt>
                      <c:pt idx="268">
                        <c:v>0.48608188291200477</c:v>
                      </c:pt>
                      <c:pt idx="269">
                        <c:v>0.48606372569168399</c:v>
                      </c:pt>
                      <c:pt idx="270">
                        <c:v>0.48578343240821881</c:v>
                      </c:pt>
                      <c:pt idx="271">
                        <c:v>0.48576527558602189</c:v>
                      </c:pt>
                      <c:pt idx="272">
                        <c:v>0.4857146013417285</c:v>
                      </c:pt>
                      <c:pt idx="273">
                        <c:v>0.48569644443763677</c:v>
                      </c:pt>
                      <c:pt idx="274">
                        <c:v>0.48513322867472969</c:v>
                      </c:pt>
                      <c:pt idx="275">
                        <c:v>0.48511507144903798</c:v>
                      </c:pt>
                      <c:pt idx="276">
                        <c:v>0.45736302132001122</c:v>
                      </c:pt>
                      <c:pt idx="277">
                        <c:v>0.45734486493170556</c:v>
                      </c:pt>
                      <c:pt idx="278">
                        <c:v>0.45729407316160431</c:v>
                      </c:pt>
                      <c:pt idx="279">
                        <c:v>0.45727591665358219</c:v>
                      </c:pt>
                      <c:pt idx="280">
                        <c:v>0.45671230351244196</c:v>
                      </c:pt>
                      <c:pt idx="281">
                        <c:v>0.45669414637033001</c:v>
                      </c:pt>
                      <c:pt idx="282">
                        <c:v>0.45078926191210561</c:v>
                      </c:pt>
                      <c:pt idx="283">
                        <c:v>0.45077110616714267</c:v>
                      </c:pt>
                      <c:pt idx="284">
                        <c:v>0.45047643660497677</c:v>
                      </c:pt>
                      <c:pt idx="285">
                        <c:v>0.45045828018476958</c:v>
                      </c:pt>
                      <c:pt idx="286">
                        <c:v>0.44989448258173381</c:v>
                      </c:pt>
                      <c:pt idx="287">
                        <c:v>0.44987632542469158</c:v>
                      </c:pt>
                      <c:pt idx="288">
                        <c:v>0.44797151550525216</c:v>
                      </c:pt>
                      <c:pt idx="289">
                        <c:v>0.44795335891265609</c:v>
                      </c:pt>
                      <c:pt idx="290">
                        <c:v>0.44765694902045755</c:v>
                      </c:pt>
                      <c:pt idx="291">
                        <c:v>0.44763879198255407</c:v>
                      </c:pt>
                      <c:pt idx="292">
                        <c:v>0.4470563005015869</c:v>
                      </c:pt>
                      <c:pt idx="293">
                        <c:v>0.44703814316762047</c:v>
                      </c:pt>
                      <c:pt idx="294">
                        <c:v>0.4445989942825157</c:v>
                      </c:pt>
                      <c:pt idx="295">
                        <c:v>0.44458083813835697</c:v>
                      </c:pt>
                      <c:pt idx="296">
                        <c:v>0.44452997294915192</c:v>
                      </c:pt>
                      <c:pt idx="297">
                        <c:v>0.4445118166625292</c:v>
                      </c:pt>
                      <c:pt idx="298">
                        <c:v>0.44394785446257823</c:v>
                      </c:pt>
                      <c:pt idx="299">
                        <c:v>0.44392969735524801</c:v>
                      </c:pt>
                      <c:pt idx="300">
                        <c:v>0.44164191848637269</c:v>
                      </c:pt>
                      <c:pt idx="301">
                        <c:v>0.44162376313421053</c:v>
                      </c:pt>
                      <c:pt idx="302">
                        <c:v>0.44132862718409377</c:v>
                      </c:pt>
                      <c:pt idx="303">
                        <c:v>0.44131047102454973</c:v>
                      </c:pt>
                      <c:pt idx="304">
                        <c:v>0.44074606582442305</c:v>
                      </c:pt>
                      <c:pt idx="305">
                        <c:v>0.44072790868757339</c:v>
                      </c:pt>
                      <c:pt idx="306">
                        <c:v>0.43520739167611217</c:v>
                      </c:pt>
                      <c:pt idx="307">
                        <c:v>0.43518923527422348</c:v>
                      </c:pt>
                      <c:pt idx="308">
                        <c:v>0.43489258080060539</c:v>
                      </c:pt>
                      <c:pt idx="309">
                        <c:v>0.43487442384997399</c:v>
                      </c:pt>
                      <c:pt idx="310">
                        <c:v>0.43429186224045158</c:v>
                      </c:pt>
                      <c:pt idx="311">
                        <c:v>0.43427370480578259</c:v>
                      </c:pt>
                      <c:pt idx="312">
                        <c:v>0.42348222651236916</c:v>
                      </c:pt>
                      <c:pt idx="313">
                        <c:v>0.42346407033362549</c:v>
                      </c:pt>
                      <c:pt idx="314">
                        <c:v>0.42316731978710004</c:v>
                      </c:pt>
                      <c:pt idx="315">
                        <c:v>0.42314916300483246</c:v>
                      </c:pt>
                      <c:pt idx="316">
                        <c:v>0.42256679434309208</c:v>
                      </c:pt>
                      <c:pt idx="317">
                        <c:v>0.42254863698343981</c:v>
                      </c:pt>
                      <c:pt idx="318">
                        <c:v>0.41433455472220787</c:v>
                      </c:pt>
                      <c:pt idx="319">
                        <c:v>0.41431639880769117</c:v>
                      </c:pt>
                      <c:pt idx="320">
                        <c:v>0.41401916523536958</c:v>
                      </c:pt>
                      <c:pt idx="321">
                        <c:v>0.41400100857936173</c:v>
                      </c:pt>
                      <c:pt idx="322">
                        <c:v>0.41341800600529266</c:v>
                      </c:pt>
                      <c:pt idx="323">
                        <c:v>0.41339984851793837</c:v>
                      </c:pt>
                      <c:pt idx="324">
                        <c:v>0.39630221093343454</c:v>
                      </c:pt>
                      <c:pt idx="325">
                        <c:v>0.39628405687944535</c:v>
                      </c:pt>
                      <c:pt idx="326">
                        <c:v>0.39598729995011683</c:v>
                      </c:pt>
                      <c:pt idx="327">
                        <c:v>0.39596914474346745</c:v>
                      </c:pt>
                      <c:pt idx="328">
                        <c:v>0.39540310935875278</c:v>
                      </c:pt>
                      <c:pt idx="329">
                        <c:v>0.39538495257932321</c:v>
                      </c:pt>
                      <c:pt idx="330">
                        <c:v>0.38691000472703446</c:v>
                      </c:pt>
                      <c:pt idx="331">
                        <c:v>0.38689185019513134</c:v>
                      </c:pt>
                      <c:pt idx="332">
                        <c:v>0.38684044045550353</c:v>
                      </c:pt>
                      <c:pt idx="333">
                        <c:v>0.3868222856536071</c:v>
                      </c:pt>
                      <c:pt idx="334">
                        <c:v>0.38625502307365467</c:v>
                      </c:pt>
                      <c:pt idx="335">
                        <c:v>0.38623686642013316</c:v>
                      </c:pt>
                      <c:pt idx="336">
                        <c:v>0.361381118097162</c:v>
                      </c:pt>
                      <c:pt idx="337">
                        <c:v>0.3613629618394576</c:v>
                      </c:pt>
                      <c:pt idx="338">
                        <c:v>0.36106410589385374</c:v>
                      </c:pt>
                      <c:pt idx="339">
                        <c:v>0.3610459487870829</c:v>
                      </c:pt>
                      <c:pt idx="340">
                        <c:v>0.36044646838416461</c:v>
                      </c:pt>
                      <c:pt idx="341">
                        <c:v>0.36042831033238293</c:v>
                      </c:pt>
                      <c:pt idx="342">
                        <c:v>0.35223347148177003</c:v>
                      </c:pt>
                      <c:pt idx="343">
                        <c:v>0.35221531544092449</c:v>
                      </c:pt>
                      <c:pt idx="344">
                        <c:v>0.35191571834653884</c:v>
                      </c:pt>
                      <c:pt idx="345">
                        <c:v>0.35189756129255589</c:v>
                      </c:pt>
                      <c:pt idx="346">
                        <c:v>0.35129699149883226</c:v>
                      </c:pt>
                      <c:pt idx="347">
                        <c:v>0.35127883320095293</c:v>
                      </c:pt>
                      <c:pt idx="348">
                        <c:v>0.32774435127670853</c:v>
                      </c:pt>
                      <c:pt idx="349">
                        <c:v>0.32772619590641738</c:v>
                      </c:pt>
                      <c:pt idx="350">
                        <c:v>0.32742609585328103</c:v>
                      </c:pt>
                      <c:pt idx="351">
                        <c:v>0.32740793925053752</c:v>
                      </c:pt>
                      <c:pt idx="352">
                        <c:v>0.32680745201562361</c:v>
                      </c:pt>
                      <c:pt idx="353">
                        <c:v>0.32678929381535227</c:v>
                      </c:pt>
                      <c:pt idx="354">
                        <c:v>0.32366301620429622</c:v>
                      </c:pt>
                      <c:pt idx="355">
                        <c:v>0.32364486359364392</c:v>
                      </c:pt>
                      <c:pt idx="356">
                        <c:v>0.32334380046171241</c:v>
                      </c:pt>
                      <c:pt idx="357">
                        <c:v>0.32332564616241838</c:v>
                      </c:pt>
                      <c:pt idx="358">
                        <c:v>0.32273869834200758</c:v>
                      </c:pt>
                      <c:pt idx="359">
                        <c:v>0.32272054159681712</c:v>
                      </c:pt>
                      <c:pt idx="360">
                        <c:v>0.31835215785676552</c:v>
                      </c:pt>
                      <c:pt idx="361">
                        <c:v>0.31833400171772702</c:v>
                      </c:pt>
                      <c:pt idx="362">
                        <c:v>0.31827817629942873</c:v>
                      </c:pt>
                      <c:pt idx="363">
                        <c:v>0.31826001985485342</c:v>
                      </c:pt>
                      <c:pt idx="364">
                        <c:v>0.31765794423187771</c:v>
                      </c:pt>
                      <c:pt idx="365">
                        <c:v>0.31763978584033065</c:v>
                      </c:pt>
                      <c:pt idx="366">
                        <c:v>0.3174895332979899</c:v>
                      </c:pt>
                      <c:pt idx="367">
                        <c:v>0.31747138099692845</c:v>
                      </c:pt>
                      <c:pt idx="368">
                        <c:v>0.31716976352677351</c:v>
                      </c:pt>
                      <c:pt idx="369">
                        <c:v>0.31715160943014614</c:v>
                      </c:pt>
                      <c:pt idx="370">
                        <c:v>0.31656387257170004</c:v>
                      </c:pt>
                      <c:pt idx="371">
                        <c:v>0.31654571584648405</c:v>
                      </c:pt>
                      <c:pt idx="372">
                        <c:v>0.31451797322998604</c:v>
                      </c:pt>
                      <c:pt idx="373">
                        <c:v>0.3144998213131997</c:v>
                      </c:pt>
                      <c:pt idx="374">
                        <c:v>0.31419749387312296</c:v>
                      </c:pt>
                      <c:pt idx="375">
                        <c:v>0.31417934005198001</c:v>
                      </c:pt>
                      <c:pt idx="376">
                        <c:v>0.3135903724689949</c:v>
                      </c:pt>
                      <c:pt idx="377">
                        <c:v>0.31357221582158001</c:v>
                      </c:pt>
                      <c:pt idx="378">
                        <c:v>0.31104957918164089</c:v>
                      </c:pt>
                      <c:pt idx="379">
                        <c:v>0.31103142452441029</c:v>
                      </c:pt>
                      <c:pt idx="380">
                        <c:v>0.31073067477163169</c:v>
                      </c:pt>
                      <c:pt idx="381">
                        <c:v>0.3107125186838039</c:v>
                      </c:pt>
                      <c:pt idx="382">
                        <c:v>0.31011154960709292</c:v>
                      </c:pt>
                      <c:pt idx="383">
                        <c:v>0.3100933915979886</c:v>
                      </c:pt>
                      <c:pt idx="384">
                        <c:v>0.30809629054809645</c:v>
                      </c:pt>
                      <c:pt idx="385">
                        <c:v>0.30807813740187229</c:v>
                      </c:pt>
                      <c:pt idx="386">
                        <c:v>0.30802375240522523</c:v>
                      </c:pt>
                      <c:pt idx="387">
                        <c:v>0.30800559882759648</c:v>
                      </c:pt>
                      <c:pt idx="388">
                        <c:v>0.3074157157661217</c:v>
                      </c:pt>
                      <c:pt idx="389">
                        <c:v>0.30739755916370581</c:v>
                      </c:pt>
                      <c:pt idx="390">
                        <c:v>0.30165710007167745</c:v>
                      </c:pt>
                      <c:pt idx="391">
                        <c:v>0.30163894455607315</c:v>
                      </c:pt>
                      <c:pt idx="392">
                        <c:v>0.30158295826671833</c:v>
                      </c:pt>
                      <c:pt idx="393">
                        <c:v>0.30156480239708933</c:v>
                      </c:pt>
                      <c:pt idx="394">
                        <c:v>0.30096198566067678</c:v>
                      </c:pt>
                      <c:pt idx="395">
                        <c:v>0.30094382748785603</c:v>
                      </c:pt>
                      <c:pt idx="396">
                        <c:v>0.28360898870087475</c:v>
                      </c:pt>
                      <c:pt idx="397">
                        <c:v>0.28359083691326653</c:v>
                      </c:pt>
                      <c:pt idx="398">
                        <c:v>0.28353612706911868</c:v>
                      </c:pt>
                      <c:pt idx="399">
                        <c:v>0.28351797477064161</c:v>
                      </c:pt>
                      <c:pt idx="400">
                        <c:v>0.28292626175124214</c:v>
                      </c:pt>
                      <c:pt idx="401">
                        <c:v>0.28290810584194331</c:v>
                      </c:pt>
                      <c:pt idx="402">
                        <c:v>0.27716814384930499</c:v>
                      </c:pt>
                      <c:pt idx="403">
                        <c:v>0.27714998926836804</c:v>
                      </c:pt>
                      <c:pt idx="404">
                        <c:v>0.27709381468555261</c:v>
                      </c:pt>
                      <c:pt idx="405">
                        <c:v>0.27707565968034648</c:v>
                      </c:pt>
                      <c:pt idx="406">
                        <c:v>0.27647226496962113</c:v>
                      </c:pt>
                      <c:pt idx="407">
                        <c:v>0.27645410716710034</c:v>
                      </c:pt>
                      <c:pt idx="408">
                        <c:v>0.27446477991165708</c:v>
                      </c:pt>
                      <c:pt idx="409">
                        <c:v>0.2744466289576275</c:v>
                      </c:pt>
                      <c:pt idx="410">
                        <c:v>0.27439153797300414</c:v>
                      </c:pt>
                      <c:pt idx="411">
                        <c:v>0.2743733864444351</c:v>
                      </c:pt>
                      <c:pt idx="412">
                        <c:v>0.27377881964239936</c:v>
                      </c:pt>
                      <c:pt idx="413">
                        <c:v>0.27376066400233895</c:v>
                      </c:pt>
                      <c:pt idx="414">
                        <c:v>0.26802166433131386</c:v>
                      </c:pt>
                      <c:pt idx="415">
                        <c:v>0.26800351020661434</c:v>
                      </c:pt>
                      <c:pt idx="416">
                        <c:v>0.26794699005526634</c:v>
                      </c:pt>
                      <c:pt idx="417">
                        <c:v>0.26792883544446594</c:v>
                      </c:pt>
                      <c:pt idx="418">
                        <c:v>0.26732292714973127</c:v>
                      </c:pt>
                      <c:pt idx="419">
                        <c:v>0.26730476926282815</c:v>
                      </c:pt>
                      <c:pt idx="420">
                        <c:v>0.26275850366808301</c:v>
                      </c:pt>
                      <c:pt idx="421">
                        <c:v>0.26274035297337389</c:v>
                      </c:pt>
                      <c:pt idx="422">
                        <c:v>0.26268528551268466</c:v>
                      </c:pt>
                      <c:pt idx="423">
                        <c:v>0.26266713422165472</c:v>
                      </c:pt>
                      <c:pt idx="424">
                        <c:v>0.2620732815917311</c:v>
                      </c:pt>
                      <c:pt idx="425">
                        <c:v>0.26205512606197484</c:v>
                      </c:pt>
                      <c:pt idx="426">
                        <c:v>0.25336445520984968</c:v>
                      </c:pt>
                      <c:pt idx="427">
                        <c:v>0.25334630331577668</c:v>
                      </c:pt>
                      <c:pt idx="428">
                        <c:v>0.25304095321026776</c:v>
                      </c:pt>
                      <c:pt idx="429">
                        <c:v>0.25302279881588774</c:v>
                      </c:pt>
                      <c:pt idx="430">
                        <c:v>0.2524161305642148</c:v>
                      </c:pt>
                      <c:pt idx="431">
                        <c:v>0.25239797249478535</c:v>
                      </c:pt>
                      <c:pt idx="432">
                        <c:v>0.22887786489330914</c:v>
                      </c:pt>
                      <c:pt idx="433">
                        <c:v>0.22885971491445142</c:v>
                      </c:pt>
                      <c:pt idx="434">
                        <c:v>0.22855265577569367</c:v>
                      </c:pt>
                      <c:pt idx="435">
                        <c:v>0.22853450278329149</c:v>
                      </c:pt>
                      <c:pt idx="436">
                        <c:v>0.22793071494324729</c:v>
                      </c:pt>
                      <c:pt idx="437">
                        <c:v>0.22792632484647521</c:v>
                      </c:pt>
                      <c:pt idx="438">
                        <c:v>0.2279125654224603</c:v>
                      </c:pt>
                      <c:pt idx="439">
                        <c:v>0.22790816741124456</c:v>
                      </c:pt>
                      <c:pt idx="440">
                        <c:v>0.22760492065813515</c:v>
                      </c:pt>
                      <c:pt idx="441">
                        <c:v>0.22758676803898378</c:v>
                      </c:pt>
                      <c:pt idx="442">
                        <c:v>0.22697751248080705</c:v>
                      </c:pt>
                      <c:pt idx="443">
                        <c:v>0.22695935526215941</c:v>
                      </c:pt>
                      <c:pt idx="444">
                        <c:v>0.21973521927515535</c:v>
                      </c:pt>
                      <c:pt idx="445">
                        <c:v>0.21971707049029973</c:v>
                      </c:pt>
                      <c:pt idx="446">
                        <c:v>0.21940769915248901</c:v>
                      </c:pt>
                      <c:pt idx="447">
                        <c:v>0.21938954693161722</c:v>
                      </c:pt>
                      <c:pt idx="448">
                        <c:v>0.21877759096924726</c:v>
                      </c:pt>
                      <c:pt idx="449">
                        <c:v>0.21875943358427302</c:v>
                      </c:pt>
                      <c:pt idx="450">
                        <c:v>0.21853611592231975</c:v>
                      </c:pt>
                      <c:pt idx="451">
                        <c:v>0.21851796490368569</c:v>
                      </c:pt>
                      <c:pt idx="452">
                        <c:v>0.2184602665043924</c:v>
                      </c:pt>
                      <c:pt idx="453">
                        <c:v>0.21844211471422559</c:v>
                      </c:pt>
                      <c:pt idx="454">
                        <c:v>0.2178289899368297</c:v>
                      </c:pt>
                      <c:pt idx="455">
                        <c:v>0.21781083281038632</c:v>
                      </c:pt>
                      <c:pt idx="456">
                        <c:v>0.19037446766358992</c:v>
                      </c:pt>
                      <c:pt idx="457">
                        <c:v>0.19035632359163676</c:v>
                      </c:pt>
                      <c:pt idx="458">
                        <c:v>0.19004308177041476</c:v>
                      </c:pt>
                      <c:pt idx="459">
                        <c:v>0.19002493320670266</c:v>
                      </c:pt>
                      <c:pt idx="460">
                        <c:v>0.18940833167944038</c:v>
                      </c:pt>
                      <c:pt idx="461">
                        <c:v>0.18939017635106078</c:v>
                      </c:pt>
                      <c:pt idx="462">
                        <c:v>0.18097831666507122</c:v>
                      </c:pt>
                      <c:pt idx="463">
                        <c:v>0.18096017075796797</c:v>
                      </c:pt>
                      <c:pt idx="464">
                        <c:v>0.18090106259563382</c:v>
                      </c:pt>
                      <c:pt idx="465">
                        <c:v>0.180882915556804</c:v>
                      </c:pt>
                      <c:pt idx="466">
                        <c:v>0.18026084334767895</c:v>
                      </c:pt>
                      <c:pt idx="467">
                        <c:v>0.18024268841406418</c:v>
                      </c:pt>
                      <c:pt idx="468">
                        <c:v>0.17735925055350435</c:v>
                      </c:pt>
                      <c:pt idx="469">
                        <c:v>0.17734110461886746</c:v>
                      </c:pt>
                      <c:pt idx="470">
                        <c:v>0.17728221682897438</c:v>
                      </c:pt>
                      <c:pt idx="471">
                        <c:v>0.17726406976987516</c:v>
                      </c:pt>
                      <c:pt idx="472">
                        <c:v>0.17664421978717743</c:v>
                      </c:pt>
                      <c:pt idx="473">
                        <c:v>0.17662606496225353</c:v>
                      </c:pt>
                      <c:pt idx="474">
                        <c:v>0.16821937181458349</c:v>
                      </c:pt>
                      <c:pt idx="475">
                        <c:v>0.16820122793355094</c:v>
                      </c:pt>
                      <c:pt idx="476">
                        <c:v>0.16814149691661107</c:v>
                      </c:pt>
                      <c:pt idx="477">
                        <c:v>0.16812335173181425</c:v>
                      </c:pt>
                      <c:pt idx="478">
                        <c:v>0.16749729825733298</c:v>
                      </c:pt>
                      <c:pt idx="479">
                        <c:v>0.16747914396719979</c:v>
                      </c:pt>
                      <c:pt idx="480">
                        <c:v>0.15649595770008409</c:v>
                      </c:pt>
                      <c:pt idx="481">
                        <c:v>0.15647781621649515</c:v>
                      </c:pt>
                      <c:pt idx="482">
                        <c:v>0.15641774995858651</c:v>
                      </c:pt>
                      <c:pt idx="483">
                        <c:v>0.15639960702765243</c:v>
                      </c:pt>
                      <c:pt idx="484">
                        <c:v>0.15577208939763945</c:v>
                      </c:pt>
                      <c:pt idx="485">
                        <c:v>0.15575393642954602</c:v>
                      </c:pt>
                      <c:pt idx="486">
                        <c:v>0.14735931160974347</c:v>
                      </c:pt>
                      <c:pt idx="487">
                        <c:v>0.14734117317625545</c:v>
                      </c:pt>
                      <c:pt idx="488">
                        <c:v>0.14728004191801977</c:v>
                      </c:pt>
                      <c:pt idx="489">
                        <c:v>0.14726190178778936</c:v>
                      </c:pt>
                      <c:pt idx="490">
                        <c:v>0.1466265606304207</c:v>
                      </c:pt>
                      <c:pt idx="491">
                        <c:v>0.14660840861234314</c:v>
                      </c:pt>
                      <c:pt idx="492">
                        <c:v>9.4398830698446318E-2</c:v>
                      </c:pt>
                      <c:pt idx="493">
                        <c:v>9.4380696225118285E-2</c:v>
                      </c:pt>
                      <c:pt idx="494">
                        <c:v>9.4316120085006699E-2</c:v>
                      </c:pt>
                      <c:pt idx="495">
                        <c:v>9.4297982710486686E-2</c:v>
                      </c:pt>
                      <c:pt idx="496">
                        <c:v>9.3646802579477564E-2</c:v>
                      </c:pt>
                      <c:pt idx="497">
                        <c:v>9.3628646961104442E-2</c:v>
                      </c:pt>
                      <c:pt idx="498">
                        <c:v>8.5268903535511656E-2</c:v>
                      </c:pt>
                      <c:pt idx="499">
                        <c:v>8.5250776307962906E-2</c:v>
                      </c:pt>
                      <c:pt idx="500">
                        <c:v>8.518401676427706E-2</c:v>
                      </c:pt>
                      <c:pt idx="501">
                        <c:v>8.5165885819922973E-2</c:v>
                      </c:pt>
                      <c:pt idx="502">
                        <c:v>8.449974302037698E-2</c:v>
                      </c:pt>
                      <c:pt idx="503">
                        <c:v>8.4481588268021629E-2</c:v>
                      </c:pt>
                      <c:pt idx="504">
                        <c:v>6.0809255731803069E-2</c:v>
                      </c:pt>
                      <c:pt idx="505">
                        <c:v>6.0509133406864417E-2</c:v>
                      </c:pt>
                      <c:pt idx="506">
                        <c:v>6.0173115111083315E-2</c:v>
                      </c:pt>
                      <c:pt idx="507">
                        <c:v>6.0154973463984844E-2</c:v>
                      </c:pt>
                      <c:pt idx="508">
                        <c:v>5.9512621677387544E-2</c:v>
                      </c:pt>
                      <c:pt idx="509">
                        <c:v>5.9494459684712744E-2</c:v>
                      </c:pt>
                      <c:pt idx="510">
                        <c:v>5.1409404443233608E-2</c:v>
                      </c:pt>
                      <c:pt idx="511">
                        <c:v>5.1391301756440112E-2</c:v>
                      </c:pt>
                      <c:pt idx="512">
                        <c:v>5.1039052390123775E-2</c:v>
                      </c:pt>
                      <c:pt idx="513">
                        <c:v>5.1020919645608211E-2</c:v>
                      </c:pt>
                      <c:pt idx="514">
                        <c:v>5.0357836209212352E-2</c:v>
                      </c:pt>
                      <c:pt idx="515">
                        <c:v>5.0339671354003149E-2</c:v>
                      </c:pt>
                      <c:pt idx="516">
                        <c:v>4.4162617665616515E-2</c:v>
                      </c:pt>
                      <c:pt idx="517">
                        <c:v>4.4144563543510908E-2</c:v>
                      </c:pt>
                      <c:pt idx="518">
                        <c:v>4.4066597010034771E-2</c:v>
                      </c:pt>
                      <c:pt idx="519">
                        <c:v>4.4048531116885906E-2</c:v>
                      </c:pt>
                      <c:pt idx="520">
                        <c:v>4.3321233775395949E-2</c:v>
                      </c:pt>
                      <c:pt idx="521">
                        <c:v>4.3303095422625712E-2</c:v>
                      </c:pt>
                      <c:pt idx="522">
                        <c:v>3.4768220650419769E-2</c:v>
                      </c:pt>
                      <c:pt idx="523">
                        <c:v>3.4750179956212011E-2</c:v>
                      </c:pt>
                      <c:pt idx="524">
                        <c:v>3.4366452255682231E-2</c:v>
                      </c:pt>
                      <c:pt idx="525">
                        <c:v>3.4348350675801352E-2</c:v>
                      </c:pt>
                      <c:pt idx="526">
                        <c:v>3.3661171121649368E-2</c:v>
                      </c:pt>
                      <c:pt idx="527">
                        <c:v>3.3643008207942839E-2</c:v>
                      </c:pt>
                      <c:pt idx="528">
                        <c:v>1.0631408515232987E-2</c:v>
                      </c:pt>
                      <c:pt idx="529">
                        <c:v>1.0614264400109196E-2</c:v>
                      </c:pt>
                      <c:pt idx="530">
                        <c:v>1.0027145784634236E-2</c:v>
                      </c:pt>
                      <c:pt idx="531">
                        <c:v>1.0009480920938478E-2</c:v>
                      </c:pt>
                      <c:pt idx="532">
                        <c:v>9.1802528031275886E-3</c:v>
                      </c:pt>
                      <c:pt idx="533">
                        <c:v>9.1621193717171031E-3</c:v>
                      </c:pt>
                      <c:pt idx="534">
                        <c:v>3.7598454777246024E-3</c:v>
                      </c:pt>
                      <c:pt idx="535">
                        <c:v>3.7555480108923561E-3</c:v>
                      </c:pt>
                      <c:pt idx="536">
                        <c:v>2.5345812128989603E-3</c:v>
                      </c:pt>
                      <c:pt idx="537">
                        <c:v>2.5302767790580465E-3</c:v>
                      </c:pt>
                      <c:pt idx="538">
                        <c:v>1.8194711322370833E-5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FE7-4A7F-9410-7E52AA19232E}"/>
                  </c:ext>
                </c:extLst>
              </c15:ser>
            </c15:filteredLineSeries>
          </c:ext>
        </c:extLst>
      </c:lineChart>
      <c:catAx>
        <c:axId val="340089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18312"/>
        <c:crosses val="autoZero"/>
        <c:auto val="1"/>
        <c:lblAlgn val="ctr"/>
        <c:lblOffset val="100"/>
        <c:noMultiLvlLbl val="0"/>
      </c:catAx>
      <c:valAx>
        <c:axId val="33841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08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0.99998366424545748</c:v>
                </c:pt>
                <c:pt idx="2">
                  <c:v>0.99916024619543586</c:v>
                </c:pt>
                <c:pt idx="3">
                  <c:v>0.9991446541238802</c:v>
                </c:pt>
                <c:pt idx="4">
                  <c:v>0.99240865277079149</c:v>
                </c:pt>
                <c:pt idx="5">
                  <c:v>0.99239232548981082</c:v>
                </c:pt>
                <c:pt idx="6">
                  <c:v>0.9920659041883042</c:v>
                </c:pt>
                <c:pt idx="7">
                  <c:v>0.99205032344368016</c:v>
                </c:pt>
                <c:pt idx="8">
                  <c:v>0.99160943525111456</c:v>
                </c:pt>
                <c:pt idx="9">
                  <c:v>0.99159310380237509</c:v>
                </c:pt>
                <c:pt idx="10">
                  <c:v>0.98468300862137204</c:v>
                </c:pt>
                <c:pt idx="11">
                  <c:v>0.98466684509933133</c:v>
                </c:pt>
                <c:pt idx="12">
                  <c:v>0.94471996204042974</c:v>
                </c:pt>
                <c:pt idx="13">
                  <c:v>0.94470364089395586</c:v>
                </c:pt>
                <c:pt idx="14">
                  <c:v>0.9405478536866696</c:v>
                </c:pt>
                <c:pt idx="15">
                  <c:v>0.94053154712740372</c:v>
                </c:pt>
                <c:pt idx="16">
                  <c:v>0.93714194998794165</c:v>
                </c:pt>
                <c:pt idx="17">
                  <c:v>0.93712562485596962</c:v>
                </c:pt>
                <c:pt idx="18">
                  <c:v>0.93337135586076125</c:v>
                </c:pt>
                <c:pt idx="19">
                  <c:v>0.93335508000802292</c:v>
                </c:pt>
                <c:pt idx="20">
                  <c:v>0.9329787151004747</c:v>
                </c:pt>
                <c:pt idx="21">
                  <c:v>0.93296240078404025</c:v>
                </c:pt>
                <c:pt idx="22">
                  <c:v>0.92581918834567389</c:v>
                </c:pt>
                <c:pt idx="23">
                  <c:v>0.92580289830877727</c:v>
                </c:pt>
                <c:pt idx="24">
                  <c:v>0.8737781853406611</c:v>
                </c:pt>
                <c:pt idx="25">
                  <c:v>0.87376186130161415</c:v>
                </c:pt>
                <c:pt idx="26">
                  <c:v>0.87293642163756979</c:v>
                </c:pt>
                <c:pt idx="27">
                  <c:v>0.87292009850334984</c:v>
                </c:pt>
                <c:pt idx="28">
                  <c:v>0.8681632568957709</c:v>
                </c:pt>
                <c:pt idx="29">
                  <c:v>0.86814693237333074</c:v>
                </c:pt>
                <c:pt idx="30">
                  <c:v>0.86732172337262259</c:v>
                </c:pt>
                <c:pt idx="31">
                  <c:v>0.86730539967829179</c:v>
                </c:pt>
                <c:pt idx="32">
                  <c:v>0.86619916601867408</c:v>
                </c:pt>
                <c:pt idx="33">
                  <c:v>0.86618284061655715</c:v>
                </c:pt>
                <c:pt idx="34">
                  <c:v>0.86580938040045663</c:v>
                </c:pt>
                <c:pt idx="35">
                  <c:v>0.86579306637697628</c:v>
                </c:pt>
                <c:pt idx="36">
                  <c:v>0.86535805969563451</c:v>
                </c:pt>
                <c:pt idx="37">
                  <c:v>0.86534173505093448</c:v>
                </c:pt>
                <c:pt idx="38">
                  <c:v>0.86019715687201814</c:v>
                </c:pt>
                <c:pt idx="39">
                  <c:v>0.86018084155913244</c:v>
                </c:pt>
                <c:pt idx="40">
                  <c:v>0.8582370791313052</c:v>
                </c:pt>
                <c:pt idx="41">
                  <c:v>0.85822076228790578</c:v>
                </c:pt>
                <c:pt idx="42">
                  <c:v>0.85726946953134675</c:v>
                </c:pt>
                <c:pt idx="43">
                  <c:v>0.85725314674428299</c:v>
                </c:pt>
                <c:pt idx="44">
                  <c:v>0.85307437589458635</c:v>
                </c:pt>
                <c:pt idx="45">
                  <c:v>0.85305805753604236</c:v>
                </c:pt>
                <c:pt idx="46">
                  <c:v>0.84566182076590923</c:v>
                </c:pt>
                <c:pt idx="47">
                  <c:v>0.84564551173435443</c:v>
                </c:pt>
                <c:pt idx="48">
                  <c:v>0.83320312403004071</c:v>
                </c:pt>
                <c:pt idx="49">
                  <c:v>0.83318680077834628</c:v>
                </c:pt>
                <c:pt idx="50">
                  <c:v>0.82900944249195407</c:v>
                </c:pt>
                <c:pt idx="51">
                  <c:v>0.82899312277137949</c:v>
                </c:pt>
                <c:pt idx="52">
                  <c:v>0.82230849758614699</c:v>
                </c:pt>
                <c:pt idx="53">
                  <c:v>0.82229217565097967</c:v>
                </c:pt>
                <c:pt idx="54">
                  <c:v>0.82160205772163708</c:v>
                </c:pt>
                <c:pt idx="55">
                  <c:v>0.82158574541695695</c:v>
                </c:pt>
                <c:pt idx="56">
                  <c:v>0.82143361203660914</c:v>
                </c:pt>
                <c:pt idx="57">
                  <c:v>0.82141729078698544</c:v>
                </c:pt>
                <c:pt idx="58">
                  <c:v>0.81403098438770638</c:v>
                </c:pt>
                <c:pt idx="59">
                  <c:v>0.81401466972284808</c:v>
                </c:pt>
                <c:pt idx="60">
                  <c:v>0.81288391052723818</c:v>
                </c:pt>
                <c:pt idx="61">
                  <c:v>0.81286758695220762</c:v>
                </c:pt>
                <c:pt idx="62">
                  <c:v>0.80869130645110487</c:v>
                </c:pt>
                <c:pt idx="63">
                  <c:v>0.80867498582068509</c:v>
                </c:pt>
                <c:pt idx="64">
                  <c:v>0.8019895991214705</c:v>
                </c:pt>
                <c:pt idx="65">
                  <c:v>0.80197327667454943</c:v>
                </c:pt>
                <c:pt idx="66">
                  <c:v>0.80128760786410724</c:v>
                </c:pt>
                <c:pt idx="67">
                  <c:v>0.80127129342196945</c:v>
                </c:pt>
                <c:pt idx="68">
                  <c:v>0.80111492303511656</c:v>
                </c:pt>
                <c:pt idx="69">
                  <c:v>0.80109860116276599</c:v>
                </c:pt>
                <c:pt idx="70">
                  <c:v>0.79371525244157581</c:v>
                </c:pt>
                <c:pt idx="71">
                  <c:v>0.79369893609214404</c:v>
                </c:pt>
                <c:pt idx="72">
                  <c:v>0.77792334425182808</c:v>
                </c:pt>
                <c:pt idx="73">
                  <c:v>0.77790702142711032</c:v>
                </c:pt>
                <c:pt idx="74">
                  <c:v>0.77747602612566569</c:v>
                </c:pt>
                <c:pt idx="75">
                  <c:v>0.77745970301629541</c:v>
                </c:pt>
                <c:pt idx="76">
                  <c:v>0.77704881497593048</c:v>
                </c:pt>
                <c:pt idx="77">
                  <c:v>0.77703249262659346</c:v>
                </c:pt>
                <c:pt idx="78">
                  <c:v>0.77660161165056785</c:v>
                </c:pt>
                <c:pt idx="79">
                  <c:v>0.77658528900411394</c:v>
                </c:pt>
                <c:pt idx="80">
                  <c:v>0.77034550368320176</c:v>
                </c:pt>
                <c:pt idx="81">
                  <c:v>0.7703291800828046</c:v>
                </c:pt>
                <c:pt idx="82">
                  <c:v>0.76965157646855376</c:v>
                </c:pt>
                <c:pt idx="83">
                  <c:v>0.76963525869170424</c:v>
                </c:pt>
                <c:pt idx="84">
                  <c:v>0.76947131615251441</c:v>
                </c:pt>
                <c:pt idx="85">
                  <c:v>0.76945499297133446</c:v>
                </c:pt>
                <c:pt idx="86">
                  <c:v>0.76920531144100457</c:v>
                </c:pt>
                <c:pt idx="87">
                  <c:v>0.76918899326626</c:v>
                </c:pt>
                <c:pt idx="88">
                  <c:v>0.76658145259488408</c:v>
                </c:pt>
                <c:pt idx="89">
                  <c:v>0.76656513037053331</c:v>
                </c:pt>
                <c:pt idx="90">
                  <c:v>0.76235470152987639</c:v>
                </c:pt>
                <c:pt idx="91">
                  <c:v>0.7623383816507876</c:v>
                </c:pt>
                <c:pt idx="92">
                  <c:v>0.76207715880666904</c:v>
                </c:pt>
                <c:pt idx="93">
                  <c:v>0.76206083971092686</c:v>
                </c:pt>
                <c:pt idx="94">
                  <c:v>0.75467708678505674</c:v>
                </c:pt>
                <c:pt idx="95">
                  <c:v>0.75466077186066272</c:v>
                </c:pt>
                <c:pt idx="96">
                  <c:v>0.74194167275324097</c:v>
                </c:pt>
                <c:pt idx="97">
                  <c:v>0.74192534880242056</c:v>
                </c:pt>
                <c:pt idx="98">
                  <c:v>0.74106763575381784</c:v>
                </c:pt>
                <c:pt idx="99">
                  <c:v>0.74105131213255193</c:v>
                </c:pt>
                <c:pt idx="100">
                  <c:v>0.73367583944177228</c:v>
                </c:pt>
                <c:pt idx="101">
                  <c:v>0.73365951905988003</c:v>
                </c:pt>
                <c:pt idx="102">
                  <c:v>0.73104784349121321</c:v>
                </c:pt>
                <c:pt idx="103">
                  <c:v>0.73103152022775875</c:v>
                </c:pt>
                <c:pt idx="104">
                  <c:v>0.72682338464443963</c:v>
                </c:pt>
                <c:pt idx="105">
                  <c:v>0.72680706307773013</c:v>
                </c:pt>
                <c:pt idx="106">
                  <c:v>0.72650717433808276</c:v>
                </c:pt>
                <c:pt idx="107">
                  <c:v>0.72649085141740188</c:v>
                </c:pt>
                <c:pt idx="108">
                  <c:v>0.72247532080689392</c:v>
                </c:pt>
                <c:pt idx="109">
                  <c:v>0.72245899621412979</c:v>
                </c:pt>
                <c:pt idx="110">
                  <c:v>0.72228205362146936</c:v>
                </c:pt>
                <c:pt idx="111">
                  <c:v>0.72226573241282943</c:v>
                </c:pt>
                <c:pt idx="112">
                  <c:v>0.72160161642459042</c:v>
                </c:pt>
                <c:pt idx="113">
                  <c:v>0.72158529208530997</c:v>
                </c:pt>
                <c:pt idx="114">
                  <c:v>0.71915161370130698</c:v>
                </c:pt>
                <c:pt idx="115">
                  <c:v>0.71913529579940472</c:v>
                </c:pt>
                <c:pt idx="116">
                  <c:v>0.7189293732278712</c:v>
                </c:pt>
                <c:pt idx="117">
                  <c:v>0.71891304976420212</c:v>
                </c:pt>
                <c:pt idx="118">
                  <c:v>0.71489627991463878</c:v>
                </c:pt>
                <c:pt idx="119">
                  <c:v>0.7148799550279028</c:v>
                </c:pt>
                <c:pt idx="120">
                  <c:v>0.71470545199913249</c:v>
                </c:pt>
                <c:pt idx="121">
                  <c:v>0.71468913005545287</c:v>
                </c:pt>
                <c:pt idx="122">
                  <c:v>0.71460940233955539</c:v>
                </c:pt>
                <c:pt idx="123">
                  <c:v>0.71459308480014028</c:v>
                </c:pt>
                <c:pt idx="124">
                  <c:v>0.71421315722368317</c:v>
                </c:pt>
                <c:pt idx="125">
                  <c:v>0.71419683544513546</c:v>
                </c:pt>
                <c:pt idx="126">
                  <c:v>0.71402278049736811</c:v>
                </c:pt>
                <c:pt idx="127">
                  <c:v>0.7140064558280329</c:v>
                </c:pt>
                <c:pt idx="128">
                  <c:v>0.70703517259623205</c:v>
                </c:pt>
                <c:pt idx="129">
                  <c:v>0.70701885396502251</c:v>
                </c:pt>
                <c:pt idx="130">
                  <c:v>0.7069814461268682</c:v>
                </c:pt>
                <c:pt idx="131">
                  <c:v>0.70696512273855949</c:v>
                </c:pt>
                <c:pt idx="132">
                  <c:v>0.70663620253716208</c:v>
                </c:pt>
                <c:pt idx="133">
                  <c:v>0.70661988011480725</c:v>
                </c:pt>
                <c:pt idx="134">
                  <c:v>0.70275742665386687</c:v>
                </c:pt>
                <c:pt idx="135">
                  <c:v>0.70274110468027962</c:v>
                </c:pt>
                <c:pt idx="136">
                  <c:v>0.69608720006921121</c:v>
                </c:pt>
                <c:pt idx="137">
                  <c:v>0.696070877229098</c:v>
                </c:pt>
                <c:pt idx="138">
                  <c:v>0.69518032781015604</c:v>
                </c:pt>
                <c:pt idx="139">
                  <c:v>0.69516400525518673</c:v>
                </c:pt>
                <c:pt idx="140">
                  <c:v>0.69508753014621583</c:v>
                </c:pt>
                <c:pt idx="141">
                  <c:v>0.69507121125973481</c:v>
                </c:pt>
                <c:pt idx="142">
                  <c:v>0.68751245452409704</c:v>
                </c:pt>
                <c:pt idx="143">
                  <c:v>0.6874961347411257</c:v>
                </c:pt>
                <c:pt idx="144">
                  <c:v>0.67051093130300543</c:v>
                </c:pt>
                <c:pt idx="145">
                  <c:v>0.6704946067917813</c:v>
                </c:pt>
                <c:pt idx="146">
                  <c:v>0.66963730630128915</c:v>
                </c:pt>
                <c:pt idx="147">
                  <c:v>0.66962098193172337</c:v>
                </c:pt>
                <c:pt idx="148">
                  <c:v>0.66225094826014652</c:v>
                </c:pt>
                <c:pt idx="149">
                  <c:v>0.66223462541726696</c:v>
                </c:pt>
                <c:pt idx="150">
                  <c:v>0.65961807429599251</c:v>
                </c:pt>
                <c:pt idx="151">
                  <c:v>0.6596017501737208</c:v>
                </c:pt>
                <c:pt idx="152">
                  <c:v>0.6553963310765899</c:v>
                </c:pt>
                <c:pt idx="153">
                  <c:v>0.65538000772853311</c:v>
                </c:pt>
                <c:pt idx="154">
                  <c:v>0.64773208990566222</c:v>
                </c:pt>
                <c:pt idx="155">
                  <c:v>0.64771576840877731</c:v>
                </c:pt>
                <c:pt idx="156">
                  <c:v>0.64232301835219152</c:v>
                </c:pt>
                <c:pt idx="157">
                  <c:v>0.64230669571636445</c:v>
                </c:pt>
                <c:pt idx="158">
                  <c:v>0.63806569588573625</c:v>
                </c:pt>
                <c:pt idx="159">
                  <c:v>0.63804937426544928</c:v>
                </c:pt>
                <c:pt idx="160">
                  <c:v>0.63474551476288787</c:v>
                </c:pt>
                <c:pt idx="161">
                  <c:v>0.634729191794703</c:v>
                </c:pt>
                <c:pt idx="162">
                  <c:v>0.63048887354535654</c:v>
                </c:pt>
                <c:pt idx="163">
                  <c:v>0.63047255146066283</c:v>
                </c:pt>
                <c:pt idx="164">
                  <c:v>0.63012284896843695</c:v>
                </c:pt>
                <c:pt idx="165">
                  <c:v>0.63010652965801695</c:v>
                </c:pt>
                <c:pt idx="166">
                  <c:v>0.62254744281028673</c:v>
                </c:pt>
                <c:pt idx="167">
                  <c:v>0.62253112278613598</c:v>
                </c:pt>
                <c:pt idx="168">
                  <c:v>0.60736217147836158</c:v>
                </c:pt>
                <c:pt idx="169">
                  <c:v>0.60734584896380672</c:v>
                </c:pt>
                <c:pt idx="170">
                  <c:v>0.6064228137550759</c:v>
                </c:pt>
                <c:pt idx="171">
                  <c:v>0.60640649140706038</c:v>
                </c:pt>
                <c:pt idx="172">
                  <c:v>0.59978477939685104</c:v>
                </c:pt>
                <c:pt idx="173">
                  <c:v>0.59976845660380007</c:v>
                </c:pt>
                <c:pt idx="174">
                  <c:v>0.59884553167354582</c:v>
                </c:pt>
                <c:pt idx="175">
                  <c:v>0.59882920902078618</c:v>
                </c:pt>
                <c:pt idx="176">
                  <c:v>0.59848268054079556</c:v>
                </c:pt>
                <c:pt idx="177">
                  <c:v>0.59846635988115571</c:v>
                </c:pt>
                <c:pt idx="178">
                  <c:v>0.59625482235010241</c:v>
                </c:pt>
                <c:pt idx="179">
                  <c:v>0.59623849880289403</c:v>
                </c:pt>
                <c:pt idx="180">
                  <c:v>0.595348357140014</c:v>
                </c:pt>
                <c:pt idx="181">
                  <c:v>0.59533203366259579</c:v>
                </c:pt>
                <c:pt idx="182">
                  <c:v>0.5946709743526517</c:v>
                </c:pt>
                <c:pt idx="183">
                  <c:v>0.59465465123123429</c:v>
                </c:pt>
                <c:pt idx="184">
                  <c:v>0.5909064270907195</c:v>
                </c:pt>
                <c:pt idx="185">
                  <c:v>0.59089010590295821</c:v>
                </c:pt>
                <c:pt idx="186">
                  <c:v>0.59064010867479566</c:v>
                </c:pt>
                <c:pt idx="187">
                  <c:v>0.59062378514781966</c:v>
                </c:pt>
                <c:pt idx="188">
                  <c:v>0.59041486129397558</c:v>
                </c:pt>
                <c:pt idx="189">
                  <c:v>0.59039853873444215</c:v>
                </c:pt>
                <c:pt idx="190">
                  <c:v>0.58973365631336316</c:v>
                </c:pt>
                <c:pt idx="191">
                  <c:v>0.58971733284419114</c:v>
                </c:pt>
                <c:pt idx="192">
                  <c:v>0.58867669705127434</c:v>
                </c:pt>
                <c:pt idx="193">
                  <c:v>0.58866037350249467</c:v>
                </c:pt>
                <c:pt idx="194">
                  <c:v>0.58777029505571887</c:v>
                </c:pt>
                <c:pt idx="195">
                  <c:v>0.58775397155305487</c:v>
                </c:pt>
                <c:pt idx="196">
                  <c:v>0.58768617576270199</c:v>
                </c:pt>
                <c:pt idx="197">
                  <c:v>0.58766985314462838</c:v>
                </c:pt>
                <c:pt idx="198">
                  <c:v>0.58377665212120056</c:v>
                </c:pt>
                <c:pt idx="199">
                  <c:v>0.58376032920863719</c:v>
                </c:pt>
                <c:pt idx="200">
                  <c:v>0.5828374548905273</c:v>
                </c:pt>
                <c:pt idx="201">
                  <c:v>0.5828211320892509</c:v>
                </c:pt>
                <c:pt idx="202">
                  <c:v>0.58247566053005939</c:v>
                </c:pt>
                <c:pt idx="203">
                  <c:v>0.58245933939718986</c:v>
                </c:pt>
                <c:pt idx="204">
                  <c:v>0.58207168281196997</c:v>
                </c:pt>
                <c:pt idx="205">
                  <c:v>0.58205536009811432</c:v>
                </c:pt>
                <c:pt idx="206">
                  <c:v>0.58010874402487089</c:v>
                </c:pt>
                <c:pt idx="207">
                  <c:v>0.58009242117908266</c:v>
                </c:pt>
                <c:pt idx="208">
                  <c:v>0.57974636131262047</c:v>
                </c:pt>
                <c:pt idx="209">
                  <c:v>0.57973003796955913</c:v>
                </c:pt>
                <c:pt idx="210">
                  <c:v>0.57549099767712009</c:v>
                </c:pt>
                <c:pt idx="211">
                  <c:v>0.57547467466691049</c:v>
                </c:pt>
                <c:pt idx="212">
                  <c:v>0.57489911151187822</c:v>
                </c:pt>
                <c:pt idx="213">
                  <c:v>0.57488278992323083</c:v>
                </c:pt>
                <c:pt idx="214">
                  <c:v>0.5675534447409345</c:v>
                </c:pt>
                <c:pt idx="215">
                  <c:v>0.56753712272658186</c:v>
                </c:pt>
                <c:pt idx="216">
                  <c:v>0.55971032777098539</c:v>
                </c:pt>
                <c:pt idx="217">
                  <c:v>0.55969400480792997</c:v>
                </c:pt>
                <c:pt idx="218">
                  <c:v>0.55877115587597559</c:v>
                </c:pt>
                <c:pt idx="219">
                  <c:v>0.55875483298820572</c:v>
                </c:pt>
                <c:pt idx="220">
                  <c:v>0.5556801434531139</c:v>
                </c:pt>
                <c:pt idx="221">
                  <c:v>0.55566382025920391</c:v>
                </c:pt>
                <c:pt idx="222">
                  <c:v>0.55213267832072399</c:v>
                </c:pt>
                <c:pt idx="223">
                  <c:v>0.55211635527191671</c:v>
                </c:pt>
                <c:pt idx="224">
                  <c:v>0.55142466297266102</c:v>
                </c:pt>
                <c:pt idx="225">
                  <c:v>0.55140833995519134</c:v>
                </c:pt>
                <c:pt idx="226">
                  <c:v>0.55119355686281912</c:v>
                </c:pt>
                <c:pt idx="227">
                  <c:v>0.55117723386564477</c:v>
                </c:pt>
                <c:pt idx="228">
                  <c:v>0.55083354358885972</c:v>
                </c:pt>
                <c:pt idx="229">
                  <c:v>0.55081722160065316</c:v>
                </c:pt>
                <c:pt idx="230">
                  <c:v>0.54810232142905291</c:v>
                </c:pt>
                <c:pt idx="231">
                  <c:v>0.54808599829666704</c:v>
                </c:pt>
                <c:pt idx="232">
                  <c:v>0.54384698928420772</c:v>
                </c:pt>
                <c:pt idx="233">
                  <c:v>0.54383066622279364</c:v>
                </c:pt>
                <c:pt idx="234">
                  <c:v>0.54348760258073214</c:v>
                </c:pt>
                <c:pt idx="235">
                  <c:v>0.54347128025491231</c:v>
                </c:pt>
                <c:pt idx="236">
                  <c:v>0.5432564643420541</c:v>
                </c:pt>
                <c:pt idx="237">
                  <c:v>0.54324014204369919</c:v>
                </c:pt>
                <c:pt idx="238">
                  <c:v>0.53591033456725112</c:v>
                </c:pt>
                <c:pt idx="239">
                  <c:v>0.53589401199933628</c:v>
                </c:pt>
                <c:pt idx="240">
                  <c:v>0.53536117195543609</c:v>
                </c:pt>
                <c:pt idx="241">
                  <c:v>0.53534484891869161</c:v>
                </c:pt>
                <c:pt idx="242">
                  <c:v>0.53110556426025457</c:v>
                </c:pt>
                <c:pt idx="243">
                  <c:v>0.53108924126465318</c:v>
                </c:pt>
                <c:pt idx="244">
                  <c:v>0.5244670337762305</c:v>
                </c:pt>
                <c:pt idx="245">
                  <c:v>0.52445071079641759</c:v>
                </c:pt>
                <c:pt idx="246">
                  <c:v>0.52352792381838809</c:v>
                </c:pt>
                <c:pt idx="247">
                  <c:v>0.52351160083625792</c:v>
                </c:pt>
                <c:pt idx="248">
                  <c:v>0.52316884152236132</c:v>
                </c:pt>
                <c:pt idx="249">
                  <c:v>0.5231525189594437</c:v>
                </c:pt>
                <c:pt idx="250">
                  <c:v>0.51559142527586599</c:v>
                </c:pt>
                <c:pt idx="251">
                  <c:v>0.51557510253194994</c:v>
                </c:pt>
                <c:pt idx="252">
                  <c:v>0.50040085328466277</c:v>
                </c:pt>
                <c:pt idx="253">
                  <c:v>0.50038453046749609</c:v>
                </c:pt>
                <c:pt idx="254">
                  <c:v>0.49995355044445228</c:v>
                </c:pt>
                <c:pt idx="255">
                  <c:v>0.49993722765801579</c:v>
                </c:pt>
                <c:pt idx="256">
                  <c:v>0.49946169014541991</c:v>
                </c:pt>
                <c:pt idx="257">
                  <c:v>0.49944536729240252</c:v>
                </c:pt>
                <c:pt idx="258">
                  <c:v>0.49901438746531768</c:v>
                </c:pt>
                <c:pt idx="259">
                  <c:v>0.49899806463811541</c:v>
                </c:pt>
                <c:pt idx="260">
                  <c:v>0.49282336459096343</c:v>
                </c:pt>
                <c:pt idx="261">
                  <c:v>0.49280704193279201</c:v>
                </c:pt>
                <c:pt idx="262">
                  <c:v>0.49237608135836608</c:v>
                </c:pt>
                <c:pt idx="263">
                  <c:v>0.49235975874617227</c:v>
                </c:pt>
                <c:pt idx="264">
                  <c:v>0.49188418001537115</c:v>
                </c:pt>
                <c:pt idx="265">
                  <c:v>0.49186785729850696</c:v>
                </c:pt>
                <c:pt idx="266">
                  <c:v>0.4915252368363946</c:v>
                </c:pt>
                <c:pt idx="267">
                  <c:v>0.49150891393639529</c:v>
                </c:pt>
                <c:pt idx="268">
                  <c:v>0.49143689469719132</c:v>
                </c:pt>
                <c:pt idx="269">
                  <c:v>0.49142057202138989</c:v>
                </c:pt>
                <c:pt idx="270">
                  <c:v>0.49107792196126759</c:v>
                </c:pt>
                <c:pt idx="271">
                  <c:v>0.49106159904554164</c:v>
                </c:pt>
                <c:pt idx="272">
                  <c:v>0.48394763674139196</c:v>
                </c:pt>
                <c:pt idx="273">
                  <c:v>0.48393131378439602</c:v>
                </c:pt>
                <c:pt idx="274">
                  <c:v>0.48350032022796846</c:v>
                </c:pt>
                <c:pt idx="275">
                  <c:v>0.48348399727043762</c:v>
                </c:pt>
                <c:pt idx="276">
                  <c:v>0.46442046023367439</c:v>
                </c:pt>
                <c:pt idx="277">
                  <c:v>0.46440413796380803</c:v>
                </c:pt>
                <c:pt idx="278">
                  <c:v>0.46348115785412708</c:v>
                </c:pt>
                <c:pt idx="279">
                  <c:v>0.46346483548064377</c:v>
                </c:pt>
                <c:pt idx="280">
                  <c:v>0.46130180536766963</c:v>
                </c:pt>
                <c:pt idx="281">
                  <c:v>0.46128548367688355</c:v>
                </c:pt>
                <c:pt idx="282">
                  <c:v>0.45704496640953346</c:v>
                </c:pt>
                <c:pt idx="283">
                  <c:v>0.45702864414491068</c:v>
                </c:pt>
                <c:pt idx="284">
                  <c:v>0.45554418091459825</c:v>
                </c:pt>
                <c:pt idx="285">
                  <c:v>0.45552785792353756</c:v>
                </c:pt>
                <c:pt idx="286">
                  <c:v>0.45372509680460299</c:v>
                </c:pt>
                <c:pt idx="287">
                  <c:v>0.45370877553902605</c:v>
                </c:pt>
                <c:pt idx="288">
                  <c:v>0.45352594287888687</c:v>
                </c:pt>
                <c:pt idx="289">
                  <c:v>0.45350962050325144</c:v>
                </c:pt>
                <c:pt idx="290">
                  <c:v>0.45230251128737886</c:v>
                </c:pt>
                <c:pt idx="291">
                  <c:v>0.45228618924759251</c:v>
                </c:pt>
                <c:pt idx="292">
                  <c:v>0.45136314217498757</c:v>
                </c:pt>
                <c:pt idx="293">
                  <c:v>0.45134682000990445</c:v>
                </c:pt>
                <c:pt idx="294">
                  <c:v>0.44946790858088237</c:v>
                </c:pt>
                <c:pt idx="295">
                  <c:v>0.44945158663363244</c:v>
                </c:pt>
                <c:pt idx="296">
                  <c:v>0.44923711460492788</c:v>
                </c:pt>
                <c:pt idx="297">
                  <c:v>0.44922079180541358</c:v>
                </c:pt>
                <c:pt idx="298">
                  <c:v>0.44910781786609311</c:v>
                </c:pt>
                <c:pt idx="299">
                  <c:v>0.44909149488590427</c:v>
                </c:pt>
                <c:pt idx="300">
                  <c:v>0.44342583400678004</c:v>
                </c:pt>
                <c:pt idx="301">
                  <c:v>0.44340951104288956</c:v>
                </c:pt>
                <c:pt idx="302">
                  <c:v>0.44153023451487744</c:v>
                </c:pt>
                <c:pt idx="303">
                  <c:v>0.44151391165127957</c:v>
                </c:pt>
                <c:pt idx="304">
                  <c:v>0.44140790666694174</c:v>
                </c:pt>
                <c:pt idx="305">
                  <c:v>0.44139158449259358</c:v>
                </c:pt>
                <c:pt idx="306">
                  <c:v>0.44102766817288847</c:v>
                </c:pt>
                <c:pt idx="307">
                  <c:v>0.44101134494676963</c:v>
                </c:pt>
                <c:pt idx="308">
                  <c:v>0.43711884948125046</c:v>
                </c:pt>
                <c:pt idx="309">
                  <c:v>0.4371025267832237</c:v>
                </c:pt>
                <c:pt idx="310">
                  <c:v>0.42946003122445336</c:v>
                </c:pt>
                <c:pt idx="311">
                  <c:v>0.42944370914140656</c:v>
                </c:pt>
                <c:pt idx="312">
                  <c:v>0.42890931249295133</c:v>
                </c:pt>
                <c:pt idx="313">
                  <c:v>0.42889298918265306</c:v>
                </c:pt>
                <c:pt idx="314">
                  <c:v>0.42517086090894474</c:v>
                </c:pt>
                <c:pt idx="315">
                  <c:v>0.42515453823576937</c:v>
                </c:pt>
                <c:pt idx="316">
                  <c:v>0.42188313848501297</c:v>
                </c:pt>
                <c:pt idx="317">
                  <c:v>0.4218668167722327</c:v>
                </c:pt>
                <c:pt idx="318">
                  <c:v>0.41759354538580729</c:v>
                </c:pt>
                <c:pt idx="319">
                  <c:v>0.41757722296900995</c:v>
                </c:pt>
                <c:pt idx="320">
                  <c:v>0.41696151410769156</c:v>
                </c:pt>
                <c:pt idx="321">
                  <c:v>0.41694519070307889</c:v>
                </c:pt>
                <c:pt idx="322">
                  <c:v>0.40938353122148452</c:v>
                </c:pt>
                <c:pt idx="323">
                  <c:v>0.4093672078574479</c:v>
                </c:pt>
                <c:pt idx="324">
                  <c:v>0.40934293359986984</c:v>
                </c:pt>
                <c:pt idx="325">
                  <c:v>0.40932661350800609</c:v>
                </c:pt>
                <c:pt idx="326">
                  <c:v>0.40508419742356672</c:v>
                </c:pt>
                <c:pt idx="327">
                  <c:v>0.40506787631425706</c:v>
                </c:pt>
                <c:pt idx="328">
                  <c:v>0.39844785890205059</c:v>
                </c:pt>
                <c:pt idx="329">
                  <c:v>0.39843153857611402</c:v>
                </c:pt>
                <c:pt idx="330">
                  <c:v>0.39750801002865899</c:v>
                </c:pt>
                <c:pt idx="331">
                  <c:v>0.39749168946308905</c:v>
                </c:pt>
                <c:pt idx="332">
                  <c:v>0.39714492650192562</c:v>
                </c:pt>
                <c:pt idx="333">
                  <c:v>0.39712860386883847</c:v>
                </c:pt>
                <c:pt idx="334">
                  <c:v>0.38956766961009109</c:v>
                </c:pt>
                <c:pt idx="335">
                  <c:v>0.3895513472947752</c:v>
                </c:pt>
                <c:pt idx="336">
                  <c:v>0.36480122838569223</c:v>
                </c:pt>
                <c:pt idx="337">
                  <c:v>0.3647849062654232</c:v>
                </c:pt>
                <c:pt idx="338">
                  <c:v>0.36047988653379359</c:v>
                </c:pt>
                <c:pt idx="339">
                  <c:v>0.36046356349400482</c:v>
                </c:pt>
                <c:pt idx="340">
                  <c:v>0.3572243929165293</c:v>
                </c:pt>
                <c:pt idx="341">
                  <c:v>0.35720807126685722</c:v>
                </c:pt>
                <c:pt idx="342">
                  <c:v>0.35290233815445521</c:v>
                </c:pt>
                <c:pt idx="343">
                  <c:v>0.35288601544914999</c:v>
                </c:pt>
                <c:pt idx="344">
                  <c:v>0.35200009587448405</c:v>
                </c:pt>
                <c:pt idx="345">
                  <c:v>0.35198377154149296</c:v>
                </c:pt>
                <c:pt idx="346">
                  <c:v>0.34442133192748325</c:v>
                </c:pt>
                <c:pt idx="347">
                  <c:v>0.34440500766821702</c:v>
                </c:pt>
                <c:pt idx="348">
                  <c:v>0.33508732978854716</c:v>
                </c:pt>
                <c:pt idx="349">
                  <c:v>0.33507101096584396</c:v>
                </c:pt>
                <c:pt idx="350">
                  <c:v>0.33315866962042578</c:v>
                </c:pt>
                <c:pt idx="351">
                  <c:v>0.33314234839433643</c:v>
                </c:pt>
                <c:pt idx="352">
                  <c:v>0.33079415866834377</c:v>
                </c:pt>
                <c:pt idx="353">
                  <c:v>0.33077783826445756</c:v>
                </c:pt>
                <c:pt idx="354">
                  <c:v>0.32947399977700365</c:v>
                </c:pt>
                <c:pt idx="355">
                  <c:v>0.32945768135843911</c:v>
                </c:pt>
                <c:pt idx="356">
                  <c:v>0.32883610263691848</c:v>
                </c:pt>
                <c:pt idx="357">
                  <c:v>0.32881978012955543</c:v>
                </c:pt>
                <c:pt idx="358">
                  <c:v>0.32751284009024073</c:v>
                </c:pt>
                <c:pt idx="359">
                  <c:v>0.32749652220056752</c:v>
                </c:pt>
                <c:pt idx="360">
                  <c:v>0.32518034315389988</c:v>
                </c:pt>
                <c:pt idx="361">
                  <c:v>0.32516402306696612</c:v>
                </c:pt>
                <c:pt idx="362">
                  <c:v>0.32321859887124704</c:v>
                </c:pt>
                <c:pt idx="363">
                  <c:v>0.32320227923832295</c:v>
                </c:pt>
                <c:pt idx="364">
                  <c:v>0.32258019661220344</c:v>
                </c:pt>
                <c:pt idx="365">
                  <c:v>0.32256387367532674</c:v>
                </c:pt>
                <c:pt idx="366">
                  <c:v>0.32226340750808802</c:v>
                </c:pt>
                <c:pt idx="367">
                  <c:v>0.32224708582818939</c:v>
                </c:pt>
                <c:pt idx="368">
                  <c:v>0.32125901376257349</c:v>
                </c:pt>
                <c:pt idx="369">
                  <c:v>0.32124269176517173</c:v>
                </c:pt>
                <c:pt idx="370">
                  <c:v>0.32035513674072463</c:v>
                </c:pt>
                <c:pt idx="371">
                  <c:v>0.32033881228648875</c:v>
                </c:pt>
                <c:pt idx="372">
                  <c:v>0.31857786319365233</c:v>
                </c:pt>
                <c:pt idx="373">
                  <c:v>0.31856154433101103</c:v>
                </c:pt>
                <c:pt idx="374">
                  <c:v>0.31760502325285089</c:v>
                </c:pt>
                <c:pt idx="375">
                  <c:v>0.31758870398942479</c:v>
                </c:pt>
                <c:pt idx="376">
                  <c:v>0.31715137498421353</c:v>
                </c:pt>
                <c:pt idx="377">
                  <c:v>0.31713505425458416</c:v>
                </c:pt>
                <c:pt idx="378">
                  <c:v>0.31696563701056923</c:v>
                </c:pt>
                <c:pt idx="379">
                  <c:v>0.31694931423099715</c:v>
                </c:pt>
                <c:pt idx="380">
                  <c:v>0.3150027609472269</c:v>
                </c:pt>
                <c:pt idx="381">
                  <c:v>0.31498643847559243</c:v>
                </c:pt>
                <c:pt idx="382">
                  <c:v>0.31282816428318133</c:v>
                </c:pt>
                <c:pt idx="383">
                  <c:v>0.31281184208183216</c:v>
                </c:pt>
                <c:pt idx="384">
                  <c:v>0.31277638163845028</c:v>
                </c:pt>
                <c:pt idx="385">
                  <c:v>0.31276005739319945</c:v>
                </c:pt>
                <c:pt idx="386">
                  <c:v>0.30938834169616886</c:v>
                </c:pt>
                <c:pt idx="387">
                  <c:v>0.30937201942446346</c:v>
                </c:pt>
                <c:pt idx="388">
                  <c:v>0.30625587167997692</c:v>
                </c:pt>
                <c:pt idx="389">
                  <c:v>0.30623955044386075</c:v>
                </c:pt>
                <c:pt idx="390">
                  <c:v>0.30525131939633066</c:v>
                </c:pt>
                <c:pt idx="391">
                  <c:v>0.305234997796279</c:v>
                </c:pt>
                <c:pt idx="392">
                  <c:v>0.30434664524407307</c:v>
                </c:pt>
                <c:pt idx="393">
                  <c:v>0.30433032075957051</c:v>
                </c:pt>
                <c:pt idx="394">
                  <c:v>0.29676789276096188</c:v>
                </c:pt>
                <c:pt idx="395">
                  <c:v>0.29675156855079382</c:v>
                </c:pt>
                <c:pt idx="396">
                  <c:v>0.29451388351991592</c:v>
                </c:pt>
                <c:pt idx="397">
                  <c:v>0.2944975656285046</c:v>
                </c:pt>
                <c:pt idx="398">
                  <c:v>0.29354073854039442</c:v>
                </c:pt>
                <c:pt idx="399">
                  <c:v>0.29352442017643904</c:v>
                </c:pt>
                <c:pt idx="400">
                  <c:v>0.28694015330914469</c:v>
                </c:pt>
                <c:pt idx="401">
                  <c:v>0.28692383658156745</c:v>
                </c:pt>
                <c:pt idx="402">
                  <c:v>0.28596668951824733</c:v>
                </c:pt>
                <c:pt idx="403">
                  <c:v>0.28595037227236964</c:v>
                </c:pt>
                <c:pt idx="404">
                  <c:v>0.28532226283656514</c:v>
                </c:pt>
                <c:pt idx="405">
                  <c:v>0.28530594089729239</c:v>
                </c:pt>
                <c:pt idx="406">
                  <c:v>0.28219027782642397</c:v>
                </c:pt>
                <c:pt idx="407">
                  <c:v>0.28217395713101351</c:v>
                </c:pt>
                <c:pt idx="408">
                  <c:v>0.28118553700982374</c:v>
                </c:pt>
                <c:pt idx="409">
                  <c:v>0.28116921588061383</c:v>
                </c:pt>
                <c:pt idx="410">
                  <c:v>0.27774566382309357</c:v>
                </c:pt>
                <c:pt idx="411">
                  <c:v>0.27772934261938564</c:v>
                </c:pt>
                <c:pt idx="412">
                  <c:v>0.27461460464656623</c:v>
                </c:pt>
                <c:pt idx="413">
                  <c:v>0.27459828485271309</c:v>
                </c:pt>
                <c:pt idx="414">
                  <c:v>0.27419752132052305</c:v>
                </c:pt>
                <c:pt idx="415">
                  <c:v>0.27418120448449956</c:v>
                </c:pt>
                <c:pt idx="416">
                  <c:v>0.27360954665527365</c:v>
                </c:pt>
                <c:pt idx="417">
                  <c:v>0.27359322637932398</c:v>
                </c:pt>
                <c:pt idx="418">
                  <c:v>0.27322405205774131</c:v>
                </c:pt>
                <c:pt idx="419">
                  <c:v>0.27320773467579501</c:v>
                </c:pt>
                <c:pt idx="420">
                  <c:v>0.27270147431256053</c:v>
                </c:pt>
                <c:pt idx="421">
                  <c:v>0.2726851500430999</c:v>
                </c:pt>
                <c:pt idx="422">
                  <c:v>0.26512299049734772</c:v>
                </c:pt>
                <c:pt idx="423">
                  <c:v>0.26510666668218641</c:v>
                </c:pt>
                <c:pt idx="424">
                  <c:v>0.26500355507951184</c:v>
                </c:pt>
                <c:pt idx="425">
                  <c:v>0.26498723354242415</c:v>
                </c:pt>
                <c:pt idx="426">
                  <c:v>0.26330057200014406</c:v>
                </c:pt>
                <c:pt idx="427">
                  <c:v>0.26328425453214238</c:v>
                </c:pt>
                <c:pt idx="428">
                  <c:v>0.25897309440245064</c:v>
                </c:pt>
                <c:pt idx="429">
                  <c:v>0.25895677453658467</c:v>
                </c:pt>
                <c:pt idx="430">
                  <c:v>0.25048580524680353</c:v>
                </c:pt>
                <c:pt idx="431">
                  <c:v>0.25046948143739645</c:v>
                </c:pt>
                <c:pt idx="432">
                  <c:v>0.2392372740318604</c:v>
                </c:pt>
                <c:pt idx="433">
                  <c:v>0.23922095791497142</c:v>
                </c:pt>
                <c:pt idx="434">
                  <c:v>0.23879136123470812</c:v>
                </c:pt>
                <c:pt idx="435">
                  <c:v>0.23877504554259138</c:v>
                </c:pt>
                <c:pt idx="436">
                  <c:v>0.23490818369058089</c:v>
                </c:pt>
                <c:pt idx="437">
                  <c:v>0.23489186471633022</c:v>
                </c:pt>
                <c:pt idx="438">
                  <c:v>0.23446176159527082</c:v>
                </c:pt>
                <c:pt idx="439">
                  <c:v>0.23444544299196463</c:v>
                </c:pt>
                <c:pt idx="440">
                  <c:v>0.23166495726477865</c:v>
                </c:pt>
                <c:pt idx="441">
                  <c:v>0.23164864280240977</c:v>
                </c:pt>
                <c:pt idx="442">
                  <c:v>0.22789385808444765</c:v>
                </c:pt>
                <c:pt idx="443">
                  <c:v>0.22787754160578164</c:v>
                </c:pt>
                <c:pt idx="444">
                  <c:v>0.22733388266916849</c:v>
                </c:pt>
                <c:pt idx="445">
                  <c:v>0.2273175650504603</c:v>
                </c:pt>
                <c:pt idx="446">
                  <c:v>0.22688772766904855</c:v>
                </c:pt>
                <c:pt idx="447">
                  <c:v>0.22687141046868547</c:v>
                </c:pt>
                <c:pt idx="448">
                  <c:v>0.22641934603407257</c:v>
                </c:pt>
                <c:pt idx="449">
                  <c:v>0.22640302233616361</c:v>
                </c:pt>
                <c:pt idx="450">
                  <c:v>0.22597187003473923</c:v>
                </c:pt>
                <c:pt idx="451">
                  <c:v>0.22595554659471545</c:v>
                </c:pt>
                <c:pt idx="452">
                  <c:v>0.2188414565660623</c:v>
                </c:pt>
                <c:pt idx="453">
                  <c:v>0.21882513365169723</c:v>
                </c:pt>
                <c:pt idx="454">
                  <c:v>0.21839419468771579</c:v>
                </c:pt>
                <c:pt idx="455">
                  <c:v>0.21837787207225115</c:v>
                </c:pt>
                <c:pt idx="456">
                  <c:v>0.20326971992657117</c:v>
                </c:pt>
                <c:pt idx="457">
                  <c:v>0.20325340861567187</c:v>
                </c:pt>
                <c:pt idx="458">
                  <c:v>0.19893519165211065</c:v>
                </c:pt>
                <c:pt idx="459">
                  <c:v>0.1989188763435647</c:v>
                </c:pt>
                <c:pt idx="460">
                  <c:v>0.19237095136395821</c:v>
                </c:pt>
                <c:pt idx="461">
                  <c:v>0.19235463916947593</c:v>
                </c:pt>
                <c:pt idx="462">
                  <c:v>0.19136359134380612</c:v>
                </c:pt>
                <c:pt idx="463">
                  <c:v>0.19134727815044766</c:v>
                </c:pt>
                <c:pt idx="464">
                  <c:v>0.19043822062601928</c:v>
                </c:pt>
                <c:pt idx="465">
                  <c:v>0.19042189855456709</c:v>
                </c:pt>
                <c:pt idx="466">
                  <c:v>0.1878274273985962</c:v>
                </c:pt>
                <c:pt idx="467">
                  <c:v>0.18781111456282301</c:v>
                </c:pt>
                <c:pt idx="468">
                  <c:v>0.18682023165492045</c:v>
                </c:pt>
                <c:pt idx="469">
                  <c:v>0.1868039178106736</c:v>
                </c:pt>
                <c:pt idx="470">
                  <c:v>0.18286170084729708</c:v>
                </c:pt>
                <c:pt idx="471">
                  <c:v>0.18284538006189452</c:v>
                </c:pt>
                <c:pt idx="472">
                  <c:v>0.18025759804502944</c:v>
                </c:pt>
                <c:pt idx="473">
                  <c:v>0.18024128777853249</c:v>
                </c:pt>
                <c:pt idx="474">
                  <c:v>0.17924971818016602</c:v>
                </c:pt>
                <c:pt idx="475">
                  <c:v>0.17923340679084396</c:v>
                </c:pt>
                <c:pt idx="476">
                  <c:v>0.17832025329157863</c:v>
                </c:pt>
                <c:pt idx="477">
                  <c:v>0.17830393183402835</c:v>
                </c:pt>
                <c:pt idx="478">
                  <c:v>0.17074426139640358</c:v>
                </c:pt>
                <c:pt idx="479">
                  <c:v>0.17072794143898545</c:v>
                </c:pt>
                <c:pt idx="480">
                  <c:v>0.16831133546145635</c:v>
                </c:pt>
                <c:pt idx="481">
                  <c:v>0.16829502633926324</c:v>
                </c:pt>
                <c:pt idx="482">
                  <c:v>0.16730315371869017</c:v>
                </c:pt>
                <c:pt idx="483">
                  <c:v>0.16728684335914526</c:v>
                </c:pt>
                <c:pt idx="484">
                  <c:v>0.16074415829714919</c:v>
                </c:pt>
                <c:pt idx="485">
                  <c:v>0.16072785256933572</c:v>
                </c:pt>
                <c:pt idx="486">
                  <c:v>0.15973515261137483</c:v>
                </c:pt>
                <c:pt idx="487">
                  <c:v>0.15971884549947302</c:v>
                </c:pt>
                <c:pt idx="488">
                  <c:v>0.1587962324110945</c:v>
                </c:pt>
                <c:pt idx="489">
                  <c:v>0.15877991262730121</c:v>
                </c:pt>
                <c:pt idx="490">
                  <c:v>0.15122159951766626</c:v>
                </c:pt>
                <c:pt idx="491">
                  <c:v>0.15120528174626158</c:v>
                </c:pt>
                <c:pt idx="492">
                  <c:v>0.10365585401449083</c:v>
                </c:pt>
                <c:pt idx="493">
                  <c:v>0.10363955110935578</c:v>
                </c:pt>
                <c:pt idx="494">
                  <c:v>0.1026134614090855</c:v>
                </c:pt>
                <c:pt idx="495">
                  <c:v>0.10259715613770447</c:v>
                </c:pt>
                <c:pt idx="496">
                  <c:v>9.6093863580259398E-2</c:v>
                </c:pt>
                <c:pt idx="497">
                  <c:v>9.6077567760830193E-2</c:v>
                </c:pt>
                <c:pt idx="498">
                  <c:v>9.504987707446326E-2</c:v>
                </c:pt>
                <c:pt idx="499">
                  <c:v>9.5033578466288293E-2</c:v>
                </c:pt>
                <c:pt idx="500">
                  <c:v>9.3829570942372792E-2</c:v>
                </c:pt>
                <c:pt idx="501">
                  <c:v>9.3813248435632587E-2</c:v>
                </c:pt>
                <c:pt idx="502">
                  <c:v>8.6253368659276006E-2</c:v>
                </c:pt>
                <c:pt idx="503">
                  <c:v>8.6237049229848373E-2</c:v>
                </c:pt>
                <c:pt idx="504">
                  <c:v>7.2051354954241725E-2</c:v>
                </c:pt>
                <c:pt idx="505">
                  <c:v>6.8686413277902245E-2</c:v>
                </c:pt>
                <c:pt idx="506">
                  <c:v>6.4288092240841227E-2</c:v>
                </c:pt>
                <c:pt idx="507">
                  <c:v>6.4271783066621194E-2</c:v>
                </c:pt>
                <c:pt idx="508">
                  <c:v>6.1149082569242688E-2</c:v>
                </c:pt>
                <c:pt idx="509">
                  <c:v>6.1132804407357973E-2</c:v>
                </c:pt>
                <c:pt idx="510">
                  <c:v>5.6723090360572929E-2</c:v>
                </c:pt>
                <c:pt idx="511">
                  <c:v>5.6706791296492448E-2</c:v>
                </c:pt>
                <c:pt idx="512">
                  <c:v>5.6077776383019563E-2</c:v>
                </c:pt>
                <c:pt idx="513">
                  <c:v>5.6061522522871381E-2</c:v>
                </c:pt>
                <c:pt idx="514">
                  <c:v>5.5259475521476066E-2</c:v>
                </c:pt>
                <c:pt idx="515">
                  <c:v>5.524314409680834E-2</c:v>
                </c:pt>
                <c:pt idx="516">
                  <c:v>5.5026897858497063E-2</c:v>
                </c:pt>
                <c:pt idx="517">
                  <c:v>5.5010637791717637E-2</c:v>
                </c:pt>
                <c:pt idx="518">
                  <c:v>4.7674810382529936E-2</c:v>
                </c:pt>
                <c:pt idx="519">
                  <c:v>4.7658480074256097E-2</c:v>
                </c:pt>
                <c:pt idx="520">
                  <c:v>4.618519398816439E-2</c:v>
                </c:pt>
                <c:pt idx="521">
                  <c:v>4.6168884859062453E-2</c:v>
                </c:pt>
                <c:pt idx="522">
                  <c:v>4.5178574870809701E-2</c:v>
                </c:pt>
                <c:pt idx="523">
                  <c:v>4.5162329820447121E-2</c:v>
                </c:pt>
                <c:pt idx="524">
                  <c:v>4.0733655340579988E-2</c:v>
                </c:pt>
                <c:pt idx="525">
                  <c:v>4.071737685802939E-2</c:v>
                </c:pt>
                <c:pt idx="526">
                  <c:v>3.1665588995969454E-2</c:v>
                </c:pt>
                <c:pt idx="527">
                  <c:v>3.1649258117554084E-2</c:v>
                </c:pt>
                <c:pt idx="528">
                  <c:v>2.1253450480544531E-2</c:v>
                </c:pt>
                <c:pt idx="529">
                  <c:v>2.1237408242425378E-2</c:v>
                </c:pt>
                <c:pt idx="530">
                  <c:v>1.674664513147258E-2</c:v>
                </c:pt>
                <c:pt idx="531">
                  <c:v>1.673051504351122E-2</c:v>
                </c:pt>
                <c:pt idx="532">
                  <c:v>1.3924875282178641E-2</c:v>
                </c:pt>
                <c:pt idx="533">
                  <c:v>1.390929413649156E-2</c:v>
                </c:pt>
                <c:pt idx="534">
                  <c:v>9.3799077165768237E-3</c:v>
                </c:pt>
                <c:pt idx="535">
                  <c:v>9.3643269487541213E-3</c:v>
                </c:pt>
                <c:pt idx="536">
                  <c:v>7.6076745101890976E-3</c:v>
                </c:pt>
                <c:pt idx="537">
                  <c:v>7.591347229209143E-3</c:v>
                </c:pt>
                <c:pt idx="538">
                  <c:v>1.6335754541522618E-5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B-41AF-9D33-A2488EB29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53832"/>
        <c:axId val="5432502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D8B-41AF-9D33-A2488EB2993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235169567.74268693</c:v>
                      </c:pt>
                      <c:pt idx="1">
                        <c:v>235170672.66596216</c:v>
                      </c:pt>
                      <c:pt idx="2">
                        <c:v>235169567.74268693</c:v>
                      </c:pt>
                      <c:pt idx="3">
                        <c:v>235170672.66596216</c:v>
                      </c:pt>
                      <c:pt idx="4">
                        <c:v>235704909.97563601</c:v>
                      </c:pt>
                      <c:pt idx="5">
                        <c:v>235706014.8989113</c:v>
                      </c:pt>
                      <c:pt idx="6">
                        <c:v>235169567.74268693</c:v>
                      </c:pt>
                      <c:pt idx="7">
                        <c:v>235170672.66596216</c:v>
                      </c:pt>
                      <c:pt idx="8">
                        <c:v>235704909.97563601</c:v>
                      </c:pt>
                      <c:pt idx="9">
                        <c:v>235706014.8989113</c:v>
                      </c:pt>
                      <c:pt idx="10">
                        <c:v>235704909.97563601</c:v>
                      </c:pt>
                      <c:pt idx="11">
                        <c:v>235706014.8989113</c:v>
                      </c:pt>
                      <c:pt idx="12">
                        <c:v>238366620.37485951</c:v>
                      </c:pt>
                      <c:pt idx="13">
                        <c:v>238367725.29813471</c:v>
                      </c:pt>
                      <c:pt idx="14">
                        <c:v>238366620.37485951</c:v>
                      </c:pt>
                      <c:pt idx="15">
                        <c:v>238367725.29813471</c:v>
                      </c:pt>
                      <c:pt idx="16">
                        <c:v>238901962.60780856</c:v>
                      </c:pt>
                      <c:pt idx="17">
                        <c:v>238903067.53108379</c:v>
                      </c:pt>
                      <c:pt idx="18">
                        <c:v>238366620.37485951</c:v>
                      </c:pt>
                      <c:pt idx="19">
                        <c:v>238367725.29813471</c:v>
                      </c:pt>
                      <c:pt idx="20">
                        <c:v>238901962.60780856</c:v>
                      </c:pt>
                      <c:pt idx="21">
                        <c:v>238903067.53108379</c:v>
                      </c:pt>
                      <c:pt idx="22">
                        <c:v>238901962.60780856</c:v>
                      </c:pt>
                      <c:pt idx="23">
                        <c:v>238903067.53108379</c:v>
                      </c:pt>
                      <c:pt idx="24">
                        <c:v>242611227.97898087</c:v>
                      </c:pt>
                      <c:pt idx="25">
                        <c:v>242612332.90225607</c:v>
                      </c:pt>
                      <c:pt idx="26">
                        <c:v>242611227.97898087</c:v>
                      </c:pt>
                      <c:pt idx="27">
                        <c:v>242612332.90225607</c:v>
                      </c:pt>
                      <c:pt idx="28">
                        <c:v>242972131.25133184</c:v>
                      </c:pt>
                      <c:pt idx="29">
                        <c:v>242973236.1746071</c:v>
                      </c:pt>
                      <c:pt idx="30">
                        <c:v>242972131.25133184</c:v>
                      </c:pt>
                      <c:pt idx="31">
                        <c:v>242973236.1746071</c:v>
                      </c:pt>
                      <c:pt idx="32">
                        <c:v>243146570.21192995</c:v>
                      </c:pt>
                      <c:pt idx="33">
                        <c:v>243147675.13520518</c:v>
                      </c:pt>
                      <c:pt idx="34">
                        <c:v>242611227.97898087</c:v>
                      </c:pt>
                      <c:pt idx="35">
                        <c:v>242612332.90225607</c:v>
                      </c:pt>
                      <c:pt idx="36">
                        <c:v>243146570.21192995</c:v>
                      </c:pt>
                      <c:pt idx="37">
                        <c:v>243147675.13520518</c:v>
                      </c:pt>
                      <c:pt idx="38">
                        <c:v>242972131.25133184</c:v>
                      </c:pt>
                      <c:pt idx="39">
                        <c:v>242973236.1746071</c:v>
                      </c:pt>
                      <c:pt idx="40">
                        <c:v>243146570.21192995</c:v>
                      </c:pt>
                      <c:pt idx="41">
                        <c:v>243147675.13520518</c:v>
                      </c:pt>
                      <c:pt idx="42">
                        <c:v>243507473.48428088</c:v>
                      </c:pt>
                      <c:pt idx="43">
                        <c:v>243508578.40755606</c:v>
                      </c:pt>
                      <c:pt idx="44">
                        <c:v>243507473.48428088</c:v>
                      </c:pt>
                      <c:pt idx="45">
                        <c:v>243508578.40755606</c:v>
                      </c:pt>
                      <c:pt idx="46">
                        <c:v>243507473.48428088</c:v>
                      </c:pt>
                      <c:pt idx="47">
                        <c:v>243508578.40755606</c:v>
                      </c:pt>
                      <c:pt idx="48">
                        <c:v>244947900.46284476</c:v>
                      </c:pt>
                      <c:pt idx="49">
                        <c:v>244949005.38611999</c:v>
                      </c:pt>
                      <c:pt idx="50">
                        <c:v>244947900.46284476</c:v>
                      </c:pt>
                      <c:pt idx="51">
                        <c:v>244949005.38611999</c:v>
                      </c:pt>
                      <c:pt idx="52">
                        <c:v>245483242.69579393</c:v>
                      </c:pt>
                      <c:pt idx="53">
                        <c:v>245484347.6190691</c:v>
                      </c:pt>
                      <c:pt idx="54">
                        <c:v>244947900.46284476</c:v>
                      </c:pt>
                      <c:pt idx="55">
                        <c:v>244949005.38611999</c:v>
                      </c:pt>
                      <c:pt idx="56">
                        <c:v>245483242.69579393</c:v>
                      </c:pt>
                      <c:pt idx="57">
                        <c:v>245484347.6190691</c:v>
                      </c:pt>
                      <c:pt idx="58">
                        <c:v>245483242.69579393</c:v>
                      </c:pt>
                      <c:pt idx="59">
                        <c:v>245484347.6190691</c:v>
                      </c:pt>
                      <c:pt idx="60">
                        <c:v>246169183.88350439</c:v>
                      </c:pt>
                      <c:pt idx="61">
                        <c:v>246170288.80677962</c:v>
                      </c:pt>
                      <c:pt idx="62">
                        <c:v>246169183.88350439</c:v>
                      </c:pt>
                      <c:pt idx="63">
                        <c:v>246170288.80677962</c:v>
                      </c:pt>
                      <c:pt idx="64">
                        <c:v>246704526.11645356</c:v>
                      </c:pt>
                      <c:pt idx="65">
                        <c:v>246705631.03972864</c:v>
                      </c:pt>
                      <c:pt idx="66">
                        <c:v>246169183.88350439</c:v>
                      </c:pt>
                      <c:pt idx="67">
                        <c:v>246170288.80677962</c:v>
                      </c:pt>
                      <c:pt idx="68">
                        <c:v>246704526.11645356</c:v>
                      </c:pt>
                      <c:pt idx="69">
                        <c:v>246705631.03972864</c:v>
                      </c:pt>
                      <c:pt idx="70">
                        <c:v>246704526.11645356</c:v>
                      </c:pt>
                      <c:pt idx="71">
                        <c:v>246705631.03972864</c:v>
                      </c:pt>
                      <c:pt idx="72">
                        <c:v>248144953.09501734</c:v>
                      </c:pt>
                      <c:pt idx="73">
                        <c:v>248146058.01829255</c:v>
                      </c:pt>
                      <c:pt idx="74">
                        <c:v>248202668.4974477</c:v>
                      </c:pt>
                      <c:pt idx="75">
                        <c:v>248203773.4207229</c:v>
                      </c:pt>
                      <c:pt idx="76">
                        <c:v>248144953.09501734</c:v>
                      </c:pt>
                      <c:pt idx="77">
                        <c:v>248146058.01829255</c:v>
                      </c:pt>
                      <c:pt idx="78">
                        <c:v>248202668.4974477</c:v>
                      </c:pt>
                      <c:pt idx="79">
                        <c:v>248203773.4207229</c:v>
                      </c:pt>
                      <c:pt idx="80">
                        <c:v>248680295.32796642</c:v>
                      </c:pt>
                      <c:pt idx="81">
                        <c:v>248681400.25124165</c:v>
                      </c:pt>
                      <c:pt idx="82">
                        <c:v>248144953.09501734</c:v>
                      </c:pt>
                      <c:pt idx="83">
                        <c:v>248146058.01829255</c:v>
                      </c:pt>
                      <c:pt idx="84">
                        <c:v>248680295.32796642</c:v>
                      </c:pt>
                      <c:pt idx="85">
                        <c:v>248681400.25124165</c:v>
                      </c:pt>
                      <c:pt idx="86">
                        <c:v>248202668.4974477</c:v>
                      </c:pt>
                      <c:pt idx="87">
                        <c:v>248203773.4207229</c:v>
                      </c:pt>
                      <c:pt idx="88">
                        <c:v>248738010.73039681</c:v>
                      </c:pt>
                      <c:pt idx="89">
                        <c:v>248739115.65367195</c:v>
                      </c:pt>
                      <c:pt idx="90">
                        <c:v>248738010.73039681</c:v>
                      </c:pt>
                      <c:pt idx="91">
                        <c:v>248739115.65367195</c:v>
                      </c:pt>
                      <c:pt idx="92">
                        <c:v>248680295.32796642</c:v>
                      </c:pt>
                      <c:pt idx="93">
                        <c:v>248681400.25124165</c:v>
                      </c:pt>
                      <c:pt idx="94">
                        <c:v>248738010.73039681</c:v>
                      </c:pt>
                      <c:pt idx="95">
                        <c:v>248739115.65367195</c:v>
                      </c:pt>
                      <c:pt idx="96">
                        <c:v>250413791.48762581</c:v>
                      </c:pt>
                      <c:pt idx="97">
                        <c:v>250414896.41090104</c:v>
                      </c:pt>
                      <c:pt idx="98">
                        <c:v>250413791.48762581</c:v>
                      </c:pt>
                      <c:pt idx="99">
                        <c:v>250414896.41090104</c:v>
                      </c:pt>
                      <c:pt idx="100">
                        <c:v>250413791.48762581</c:v>
                      </c:pt>
                      <c:pt idx="101">
                        <c:v>250414896.41090104</c:v>
                      </c:pt>
                      <c:pt idx="102">
                        <c:v>250949133.72057495</c:v>
                      </c:pt>
                      <c:pt idx="103">
                        <c:v>250950238.64385018</c:v>
                      </c:pt>
                      <c:pt idx="104">
                        <c:v>250949133.72057495</c:v>
                      </c:pt>
                      <c:pt idx="105">
                        <c:v>250950238.64385018</c:v>
                      </c:pt>
                      <c:pt idx="106">
                        <c:v>251161986.05199882</c:v>
                      </c:pt>
                      <c:pt idx="107">
                        <c:v>251163090.97527409</c:v>
                      </c:pt>
                      <c:pt idx="108">
                        <c:v>251703352.64112392</c:v>
                      </c:pt>
                      <c:pt idx="109">
                        <c:v>251704457.56439912</c:v>
                      </c:pt>
                      <c:pt idx="110">
                        <c:v>251161986.05199882</c:v>
                      </c:pt>
                      <c:pt idx="111">
                        <c:v>251163090.97527409</c:v>
                      </c:pt>
                      <c:pt idx="112">
                        <c:v>251703352.64112392</c:v>
                      </c:pt>
                      <c:pt idx="113">
                        <c:v>251704457.56439912</c:v>
                      </c:pt>
                      <c:pt idx="114">
                        <c:v>250949133.72057495</c:v>
                      </c:pt>
                      <c:pt idx="115">
                        <c:v>250950238.64385018</c:v>
                      </c:pt>
                      <c:pt idx="116">
                        <c:v>251697328.28494799</c:v>
                      </c:pt>
                      <c:pt idx="117">
                        <c:v>251698433.20822313</c:v>
                      </c:pt>
                      <c:pt idx="118">
                        <c:v>252238694.87407309</c:v>
                      </c:pt>
                      <c:pt idx="119">
                        <c:v>252239799.79734829</c:v>
                      </c:pt>
                      <c:pt idx="120">
                        <c:v>251697328.28494799</c:v>
                      </c:pt>
                      <c:pt idx="121">
                        <c:v>251698433.20822313</c:v>
                      </c:pt>
                      <c:pt idx="122">
                        <c:v>251161986.05199882</c:v>
                      </c:pt>
                      <c:pt idx="123">
                        <c:v>251163090.97527409</c:v>
                      </c:pt>
                      <c:pt idx="124">
                        <c:v>251703352.64112392</c:v>
                      </c:pt>
                      <c:pt idx="125">
                        <c:v>251704457.56439912</c:v>
                      </c:pt>
                      <c:pt idx="126">
                        <c:v>252238694.87407309</c:v>
                      </c:pt>
                      <c:pt idx="127">
                        <c:v>252239799.79734829</c:v>
                      </c:pt>
                      <c:pt idx="128">
                        <c:v>251697328.28494799</c:v>
                      </c:pt>
                      <c:pt idx="129">
                        <c:v>251698433.20822313</c:v>
                      </c:pt>
                      <c:pt idx="130">
                        <c:v>252389560.69913876</c:v>
                      </c:pt>
                      <c:pt idx="131">
                        <c:v>252390665.6224139</c:v>
                      </c:pt>
                      <c:pt idx="132">
                        <c:v>252238694.87407309</c:v>
                      </c:pt>
                      <c:pt idx="133">
                        <c:v>252239799.79734829</c:v>
                      </c:pt>
                      <c:pt idx="134">
                        <c:v>252389560.69913876</c:v>
                      </c:pt>
                      <c:pt idx="135">
                        <c:v>252390665.6224139</c:v>
                      </c:pt>
                      <c:pt idx="136">
                        <c:v>252924902.93208781</c:v>
                      </c:pt>
                      <c:pt idx="137">
                        <c:v>252926007.85536301</c:v>
                      </c:pt>
                      <c:pt idx="138">
                        <c:v>252924902.93208781</c:v>
                      </c:pt>
                      <c:pt idx="139">
                        <c:v>252926007.85536301</c:v>
                      </c:pt>
                      <c:pt idx="140">
                        <c:v>252389560.69913876</c:v>
                      </c:pt>
                      <c:pt idx="141">
                        <c:v>252390665.6224139</c:v>
                      </c:pt>
                      <c:pt idx="142">
                        <c:v>252924902.93208781</c:v>
                      </c:pt>
                      <c:pt idx="143">
                        <c:v>252926007.85536301</c:v>
                      </c:pt>
                      <c:pt idx="144">
                        <c:v>254900405.27329648</c:v>
                      </c:pt>
                      <c:pt idx="145">
                        <c:v>254901510.19657168</c:v>
                      </c:pt>
                      <c:pt idx="146">
                        <c:v>254900405.27329648</c:v>
                      </c:pt>
                      <c:pt idx="147">
                        <c:v>254901510.19657168</c:v>
                      </c:pt>
                      <c:pt idx="148">
                        <c:v>254900405.27329648</c:v>
                      </c:pt>
                      <c:pt idx="149">
                        <c:v>254901510.19657168</c:v>
                      </c:pt>
                      <c:pt idx="150">
                        <c:v>255435747.50624561</c:v>
                      </c:pt>
                      <c:pt idx="151">
                        <c:v>255436852.42952079</c:v>
                      </c:pt>
                      <c:pt idx="152">
                        <c:v>255435747.50624561</c:v>
                      </c:pt>
                      <c:pt idx="153">
                        <c:v>255436852.42952079</c:v>
                      </c:pt>
                      <c:pt idx="154">
                        <c:v>255435747.50624561</c:v>
                      </c:pt>
                      <c:pt idx="155">
                        <c:v>255436852.42952079</c:v>
                      </c:pt>
                      <c:pt idx="156">
                        <c:v>256005232.00609264</c:v>
                      </c:pt>
                      <c:pt idx="157">
                        <c:v>256006336.92936781</c:v>
                      </c:pt>
                      <c:pt idx="158">
                        <c:v>256005232.00609264</c:v>
                      </c:pt>
                      <c:pt idx="159">
                        <c:v>256006336.92936781</c:v>
                      </c:pt>
                      <c:pt idx="160">
                        <c:v>256540574.23904172</c:v>
                      </c:pt>
                      <c:pt idx="161">
                        <c:v>256541679.16231683</c:v>
                      </c:pt>
                      <c:pt idx="162">
                        <c:v>256540574.23904172</c:v>
                      </c:pt>
                      <c:pt idx="163">
                        <c:v>256541679.16231683</c:v>
                      </c:pt>
                      <c:pt idx="164">
                        <c:v>256005232.00609264</c:v>
                      </c:pt>
                      <c:pt idx="165">
                        <c:v>256006336.92936781</c:v>
                      </c:pt>
                      <c:pt idx="166">
                        <c:v>256540574.23904172</c:v>
                      </c:pt>
                      <c:pt idx="167">
                        <c:v>256541679.16231683</c:v>
                      </c:pt>
                      <c:pt idx="168">
                        <c:v>257981001.21760559</c:v>
                      </c:pt>
                      <c:pt idx="169">
                        <c:v>257982106.14088073</c:v>
                      </c:pt>
                      <c:pt idx="170">
                        <c:v>257981001.21760559</c:v>
                      </c:pt>
                      <c:pt idx="171">
                        <c:v>257982106.14088073</c:v>
                      </c:pt>
                      <c:pt idx="172">
                        <c:v>258516343.45055464</c:v>
                      </c:pt>
                      <c:pt idx="173">
                        <c:v>258517448.3738299</c:v>
                      </c:pt>
                      <c:pt idx="174">
                        <c:v>258516343.45055464</c:v>
                      </c:pt>
                      <c:pt idx="175">
                        <c:v>258517448.3738299</c:v>
                      </c:pt>
                      <c:pt idx="176">
                        <c:v>257981001.21760559</c:v>
                      </c:pt>
                      <c:pt idx="177">
                        <c:v>257982106.14088073</c:v>
                      </c:pt>
                      <c:pt idx="178">
                        <c:v>259145012.87741789</c:v>
                      </c:pt>
                      <c:pt idx="179">
                        <c:v>259146117.80069315</c:v>
                      </c:pt>
                      <c:pt idx="180">
                        <c:v>259145012.87741789</c:v>
                      </c:pt>
                      <c:pt idx="181">
                        <c:v>259146117.80069315</c:v>
                      </c:pt>
                      <c:pt idx="182">
                        <c:v>258964549.56064373</c:v>
                      </c:pt>
                      <c:pt idx="183">
                        <c:v>258965654.48391894</c:v>
                      </c:pt>
                      <c:pt idx="184">
                        <c:v>258516343.45055464</c:v>
                      </c:pt>
                      <c:pt idx="185">
                        <c:v>258517448.3738299</c:v>
                      </c:pt>
                      <c:pt idx="186">
                        <c:v>259505916.14976883</c:v>
                      </c:pt>
                      <c:pt idx="187">
                        <c:v>259507021.07304406</c:v>
                      </c:pt>
                      <c:pt idx="188">
                        <c:v>258964549.56064373</c:v>
                      </c:pt>
                      <c:pt idx="189">
                        <c:v>258965654.48391894</c:v>
                      </c:pt>
                      <c:pt idx="190">
                        <c:v>259505916.14976883</c:v>
                      </c:pt>
                      <c:pt idx="191">
                        <c:v>259507021.07304406</c:v>
                      </c:pt>
                      <c:pt idx="192">
                        <c:v>259680355.11036697</c:v>
                      </c:pt>
                      <c:pt idx="193">
                        <c:v>259681460.03364217</c:v>
                      </c:pt>
                      <c:pt idx="194">
                        <c:v>259680355.11036697</c:v>
                      </c:pt>
                      <c:pt idx="195">
                        <c:v>259681460.03364217</c:v>
                      </c:pt>
                      <c:pt idx="196">
                        <c:v>259145012.87741789</c:v>
                      </c:pt>
                      <c:pt idx="197">
                        <c:v>259146117.80069315</c:v>
                      </c:pt>
                      <c:pt idx="198">
                        <c:v>259499891.79359278</c:v>
                      </c:pt>
                      <c:pt idx="199">
                        <c:v>259500996.71686804</c:v>
                      </c:pt>
                      <c:pt idx="200">
                        <c:v>259499891.79359278</c:v>
                      </c:pt>
                      <c:pt idx="201">
                        <c:v>259500996.71686804</c:v>
                      </c:pt>
                      <c:pt idx="202">
                        <c:v>258964549.56064373</c:v>
                      </c:pt>
                      <c:pt idx="203">
                        <c:v>258965654.48391894</c:v>
                      </c:pt>
                      <c:pt idx="204">
                        <c:v>259505916.14976883</c:v>
                      </c:pt>
                      <c:pt idx="205">
                        <c:v>259507021.07304406</c:v>
                      </c:pt>
                      <c:pt idx="206">
                        <c:v>259680355.11036697</c:v>
                      </c:pt>
                      <c:pt idx="207">
                        <c:v>259681460.03364217</c:v>
                      </c:pt>
                      <c:pt idx="208">
                        <c:v>260041258.38271797</c:v>
                      </c:pt>
                      <c:pt idx="209">
                        <c:v>260042363.30599317</c:v>
                      </c:pt>
                      <c:pt idx="210">
                        <c:v>260041258.38271797</c:v>
                      </c:pt>
                      <c:pt idx="211">
                        <c:v>260042363.30599317</c:v>
                      </c:pt>
                      <c:pt idx="212">
                        <c:v>259499891.79359278</c:v>
                      </c:pt>
                      <c:pt idx="213">
                        <c:v>259500996.71686804</c:v>
                      </c:pt>
                      <c:pt idx="214">
                        <c:v>260041258.38271797</c:v>
                      </c:pt>
                      <c:pt idx="215">
                        <c:v>260042363.30599317</c:v>
                      </c:pt>
                      <c:pt idx="216">
                        <c:v>260940318.77215669</c:v>
                      </c:pt>
                      <c:pt idx="217">
                        <c:v>260941423.69543192</c:v>
                      </c:pt>
                      <c:pt idx="218">
                        <c:v>260940318.77215669</c:v>
                      </c:pt>
                      <c:pt idx="219">
                        <c:v>260941423.69543192</c:v>
                      </c:pt>
                      <c:pt idx="220">
                        <c:v>261481685.36128181</c:v>
                      </c:pt>
                      <c:pt idx="221">
                        <c:v>261482790.28455704</c:v>
                      </c:pt>
                      <c:pt idx="222">
                        <c:v>261475661.00510576</c:v>
                      </c:pt>
                      <c:pt idx="223">
                        <c:v>261476765.92838097</c:v>
                      </c:pt>
                      <c:pt idx="224">
                        <c:v>261481685.36128181</c:v>
                      </c:pt>
                      <c:pt idx="225">
                        <c:v>261482790.28455704</c:v>
                      </c:pt>
                      <c:pt idx="226">
                        <c:v>261475661.00510576</c:v>
                      </c:pt>
                      <c:pt idx="227">
                        <c:v>261476765.92838097</c:v>
                      </c:pt>
                      <c:pt idx="228">
                        <c:v>260940318.77215669</c:v>
                      </c:pt>
                      <c:pt idx="229">
                        <c:v>260941423.69543192</c:v>
                      </c:pt>
                      <c:pt idx="230">
                        <c:v>262017027.59423092</c:v>
                      </c:pt>
                      <c:pt idx="231">
                        <c:v>262018132.51750606</c:v>
                      </c:pt>
                      <c:pt idx="232">
                        <c:v>262017027.59423092</c:v>
                      </c:pt>
                      <c:pt idx="233">
                        <c:v>262018132.51750606</c:v>
                      </c:pt>
                      <c:pt idx="234">
                        <c:v>261481685.36128181</c:v>
                      </c:pt>
                      <c:pt idx="235">
                        <c:v>261482790.28455704</c:v>
                      </c:pt>
                      <c:pt idx="236">
                        <c:v>261475661.00510576</c:v>
                      </c:pt>
                      <c:pt idx="237">
                        <c:v>261476765.92838097</c:v>
                      </c:pt>
                      <c:pt idx="238">
                        <c:v>262017027.59423092</c:v>
                      </c:pt>
                      <c:pt idx="239">
                        <c:v>262018132.51750606</c:v>
                      </c:pt>
                      <c:pt idx="240">
                        <c:v>262702968.78194141</c:v>
                      </c:pt>
                      <c:pt idx="241">
                        <c:v>262704073.70521665</c:v>
                      </c:pt>
                      <c:pt idx="242">
                        <c:v>262702968.78194141</c:v>
                      </c:pt>
                      <c:pt idx="243">
                        <c:v>262704073.70521665</c:v>
                      </c:pt>
                      <c:pt idx="244">
                        <c:v>263238311.01489049</c:v>
                      </c:pt>
                      <c:pt idx="245">
                        <c:v>263239415.93816578</c:v>
                      </c:pt>
                      <c:pt idx="246">
                        <c:v>263238311.01489049</c:v>
                      </c:pt>
                      <c:pt idx="247">
                        <c:v>263239415.93816578</c:v>
                      </c:pt>
                      <c:pt idx="248">
                        <c:v>262702968.78194141</c:v>
                      </c:pt>
                      <c:pt idx="249">
                        <c:v>262704073.70521665</c:v>
                      </c:pt>
                      <c:pt idx="250">
                        <c:v>263238311.01489049</c:v>
                      </c:pt>
                      <c:pt idx="251">
                        <c:v>263239415.93816578</c:v>
                      </c:pt>
                      <c:pt idx="252">
                        <c:v>264678737.99345437</c:v>
                      </c:pt>
                      <c:pt idx="253">
                        <c:v>264679842.91672957</c:v>
                      </c:pt>
                      <c:pt idx="254">
                        <c:v>264736453.39588466</c:v>
                      </c:pt>
                      <c:pt idx="255">
                        <c:v>264737558.31915998</c:v>
                      </c:pt>
                      <c:pt idx="256">
                        <c:v>264678737.99345437</c:v>
                      </c:pt>
                      <c:pt idx="257">
                        <c:v>264679842.91672957</c:v>
                      </c:pt>
                      <c:pt idx="258">
                        <c:v>264736453.39588466</c:v>
                      </c:pt>
                      <c:pt idx="259">
                        <c:v>264737558.31915998</c:v>
                      </c:pt>
                      <c:pt idx="260">
                        <c:v>265214080.22640347</c:v>
                      </c:pt>
                      <c:pt idx="261">
                        <c:v>265215185.14967868</c:v>
                      </c:pt>
                      <c:pt idx="262">
                        <c:v>265271795.6288338</c:v>
                      </c:pt>
                      <c:pt idx="263">
                        <c:v>265272900.55210906</c:v>
                      </c:pt>
                      <c:pt idx="264">
                        <c:v>265214080.22640347</c:v>
                      </c:pt>
                      <c:pt idx="265">
                        <c:v>265215185.14967868</c:v>
                      </c:pt>
                      <c:pt idx="266">
                        <c:v>264678737.99345437</c:v>
                      </c:pt>
                      <c:pt idx="267">
                        <c:v>264679842.91672957</c:v>
                      </c:pt>
                      <c:pt idx="268">
                        <c:v>265271795.6288338</c:v>
                      </c:pt>
                      <c:pt idx="269">
                        <c:v>265272900.55210906</c:v>
                      </c:pt>
                      <c:pt idx="270">
                        <c:v>264736453.39588466</c:v>
                      </c:pt>
                      <c:pt idx="271">
                        <c:v>264737558.31915998</c:v>
                      </c:pt>
                      <c:pt idx="272">
                        <c:v>265214080.22640347</c:v>
                      </c:pt>
                      <c:pt idx="273">
                        <c:v>265215185.14967868</c:v>
                      </c:pt>
                      <c:pt idx="274">
                        <c:v>265271795.6288338</c:v>
                      </c:pt>
                      <c:pt idx="275">
                        <c:v>265272900.55210906</c:v>
                      </c:pt>
                      <c:pt idx="276">
                        <c:v>266947576.38606277</c:v>
                      </c:pt>
                      <c:pt idx="277">
                        <c:v>266948681.30933806</c:v>
                      </c:pt>
                      <c:pt idx="278">
                        <c:v>266947576.38606277</c:v>
                      </c:pt>
                      <c:pt idx="279">
                        <c:v>266948681.30933806</c:v>
                      </c:pt>
                      <c:pt idx="280">
                        <c:v>267344961.27187461</c:v>
                      </c:pt>
                      <c:pt idx="281">
                        <c:v>267346066.19514981</c:v>
                      </c:pt>
                      <c:pt idx="282">
                        <c:v>267344961.27187461</c:v>
                      </c:pt>
                      <c:pt idx="283">
                        <c:v>267346066.19514981</c:v>
                      </c:pt>
                      <c:pt idx="284">
                        <c:v>266947576.38606277</c:v>
                      </c:pt>
                      <c:pt idx="285">
                        <c:v>266948681.30933806</c:v>
                      </c:pt>
                      <c:pt idx="286">
                        <c:v>267880303.5048236</c:v>
                      </c:pt>
                      <c:pt idx="287">
                        <c:v>267881408.42809883</c:v>
                      </c:pt>
                      <c:pt idx="288">
                        <c:v>267482918.61901191</c:v>
                      </c:pt>
                      <c:pt idx="289">
                        <c:v>267484023.54228705</c:v>
                      </c:pt>
                      <c:pt idx="290">
                        <c:v>267695770.95043576</c:v>
                      </c:pt>
                      <c:pt idx="291">
                        <c:v>267696875.87371102</c:v>
                      </c:pt>
                      <c:pt idx="292">
                        <c:v>267695770.95043576</c:v>
                      </c:pt>
                      <c:pt idx="293">
                        <c:v>267696875.87371102</c:v>
                      </c:pt>
                      <c:pt idx="294">
                        <c:v>267880303.5048236</c:v>
                      </c:pt>
                      <c:pt idx="295">
                        <c:v>267881408.42809883</c:v>
                      </c:pt>
                      <c:pt idx="296">
                        <c:v>267482918.61901191</c:v>
                      </c:pt>
                      <c:pt idx="297">
                        <c:v>267484023.54228705</c:v>
                      </c:pt>
                      <c:pt idx="298">
                        <c:v>267344961.27187461</c:v>
                      </c:pt>
                      <c:pt idx="299">
                        <c:v>267346066.19514981</c:v>
                      </c:pt>
                      <c:pt idx="300">
                        <c:v>267695770.95043576</c:v>
                      </c:pt>
                      <c:pt idx="301">
                        <c:v>267696875.87371102</c:v>
                      </c:pt>
                      <c:pt idx="302">
                        <c:v>267880303.5048236</c:v>
                      </c:pt>
                      <c:pt idx="303">
                        <c:v>267881408.42809883</c:v>
                      </c:pt>
                      <c:pt idx="304">
                        <c:v>268231113.18338495</c:v>
                      </c:pt>
                      <c:pt idx="305">
                        <c:v>268232218.10666016</c:v>
                      </c:pt>
                      <c:pt idx="306">
                        <c:v>267482918.61901191</c:v>
                      </c:pt>
                      <c:pt idx="307">
                        <c:v>267484023.54228705</c:v>
                      </c:pt>
                      <c:pt idx="308">
                        <c:v>268231113.18338495</c:v>
                      </c:pt>
                      <c:pt idx="309">
                        <c:v>268232218.10666016</c:v>
                      </c:pt>
                      <c:pt idx="310">
                        <c:v>268923345.59757578</c:v>
                      </c:pt>
                      <c:pt idx="311">
                        <c:v>268924450.52085096</c:v>
                      </c:pt>
                      <c:pt idx="312">
                        <c:v>268231113.18338495</c:v>
                      </c:pt>
                      <c:pt idx="313">
                        <c:v>268232218.10666016</c:v>
                      </c:pt>
                      <c:pt idx="314">
                        <c:v>268923345.59757578</c:v>
                      </c:pt>
                      <c:pt idx="315">
                        <c:v>268924450.52085096</c:v>
                      </c:pt>
                      <c:pt idx="316">
                        <c:v>269458687.8305248</c:v>
                      </c:pt>
                      <c:pt idx="317">
                        <c:v>269459792.75380015</c:v>
                      </c:pt>
                      <c:pt idx="318">
                        <c:v>269458687.8305248</c:v>
                      </c:pt>
                      <c:pt idx="319">
                        <c:v>269459792.75380015</c:v>
                      </c:pt>
                      <c:pt idx="320">
                        <c:v>268923345.59757578</c:v>
                      </c:pt>
                      <c:pt idx="321">
                        <c:v>268924450.52085096</c:v>
                      </c:pt>
                      <c:pt idx="322">
                        <c:v>269458687.8305248</c:v>
                      </c:pt>
                      <c:pt idx="323">
                        <c:v>269459792.75380015</c:v>
                      </c:pt>
                      <c:pt idx="324">
                        <c:v>270542013.90404713</c:v>
                      </c:pt>
                      <c:pt idx="325">
                        <c:v>270543118.8273223</c:v>
                      </c:pt>
                      <c:pt idx="326">
                        <c:v>270542013.90404713</c:v>
                      </c:pt>
                      <c:pt idx="327">
                        <c:v>270543118.8273223</c:v>
                      </c:pt>
                      <c:pt idx="328">
                        <c:v>271077356.13699621</c:v>
                      </c:pt>
                      <c:pt idx="329">
                        <c:v>271078461.06027144</c:v>
                      </c:pt>
                      <c:pt idx="330">
                        <c:v>271077356.13699621</c:v>
                      </c:pt>
                      <c:pt idx="331">
                        <c:v>271078461.06027144</c:v>
                      </c:pt>
                      <c:pt idx="332">
                        <c:v>270542013.90404713</c:v>
                      </c:pt>
                      <c:pt idx="333">
                        <c:v>270543118.8273223</c:v>
                      </c:pt>
                      <c:pt idx="334">
                        <c:v>271077356.13699621</c:v>
                      </c:pt>
                      <c:pt idx="335">
                        <c:v>271078461.06027144</c:v>
                      </c:pt>
                      <c:pt idx="336">
                        <c:v>272539016.90452963</c:v>
                      </c:pt>
                      <c:pt idx="337">
                        <c:v>272540121.82780486</c:v>
                      </c:pt>
                      <c:pt idx="338">
                        <c:v>272539016.90452963</c:v>
                      </c:pt>
                      <c:pt idx="339">
                        <c:v>272540121.82780486</c:v>
                      </c:pt>
                      <c:pt idx="340">
                        <c:v>273074359.13747877</c:v>
                      </c:pt>
                      <c:pt idx="341">
                        <c:v>273075464.060754</c:v>
                      </c:pt>
                      <c:pt idx="342">
                        <c:v>273074359.13747877</c:v>
                      </c:pt>
                      <c:pt idx="343">
                        <c:v>273075464.060754</c:v>
                      </c:pt>
                      <c:pt idx="344">
                        <c:v>272539016.90452963</c:v>
                      </c:pt>
                      <c:pt idx="345">
                        <c:v>272540121.82780486</c:v>
                      </c:pt>
                      <c:pt idx="346">
                        <c:v>273074359.13747877</c:v>
                      </c:pt>
                      <c:pt idx="347">
                        <c:v>273075464.060754</c:v>
                      </c:pt>
                      <c:pt idx="348">
                        <c:v>274786621.50816858</c:v>
                      </c:pt>
                      <c:pt idx="349">
                        <c:v>274787726.43144375</c:v>
                      </c:pt>
                      <c:pt idx="350">
                        <c:v>274514786.11604261</c:v>
                      </c:pt>
                      <c:pt idx="351">
                        <c:v>274515891.03931785</c:v>
                      </c:pt>
                      <c:pt idx="352">
                        <c:v>274786621.50816858</c:v>
                      </c:pt>
                      <c:pt idx="353">
                        <c:v>274787726.43144375</c:v>
                      </c:pt>
                      <c:pt idx="354">
                        <c:v>275147524.78051955</c:v>
                      </c:pt>
                      <c:pt idx="355">
                        <c:v>275148629.70379472</c:v>
                      </c:pt>
                      <c:pt idx="356">
                        <c:v>274514786.11604261</c:v>
                      </c:pt>
                      <c:pt idx="357">
                        <c:v>274515891.03931785</c:v>
                      </c:pt>
                      <c:pt idx="358">
                        <c:v>275321963.7411176</c:v>
                      </c:pt>
                      <c:pt idx="359">
                        <c:v>275323068.66439283</c:v>
                      </c:pt>
                      <c:pt idx="360">
                        <c:v>275147524.78051955</c:v>
                      </c:pt>
                      <c:pt idx="361">
                        <c:v>275148629.70379472</c:v>
                      </c:pt>
                      <c:pt idx="362">
                        <c:v>275321963.7411176</c:v>
                      </c:pt>
                      <c:pt idx="363">
                        <c:v>275323068.66439283</c:v>
                      </c:pt>
                      <c:pt idx="364">
                        <c:v>274786621.50816858</c:v>
                      </c:pt>
                      <c:pt idx="365">
                        <c:v>274787726.43144375</c:v>
                      </c:pt>
                      <c:pt idx="366">
                        <c:v>275050128.34899169</c:v>
                      </c:pt>
                      <c:pt idx="367">
                        <c:v>275051233.27226686</c:v>
                      </c:pt>
                      <c:pt idx="368">
                        <c:v>275050128.34899169</c:v>
                      </c:pt>
                      <c:pt idx="369">
                        <c:v>275051233.27226686</c:v>
                      </c:pt>
                      <c:pt idx="370">
                        <c:v>274514786.11604261</c:v>
                      </c:pt>
                      <c:pt idx="371">
                        <c:v>274515891.03931785</c:v>
                      </c:pt>
                      <c:pt idx="372">
                        <c:v>275682867.01346862</c:v>
                      </c:pt>
                      <c:pt idx="373">
                        <c:v>275683971.9367438</c:v>
                      </c:pt>
                      <c:pt idx="374">
                        <c:v>275682867.01346862</c:v>
                      </c:pt>
                      <c:pt idx="375">
                        <c:v>275683971.9367438</c:v>
                      </c:pt>
                      <c:pt idx="376">
                        <c:v>275498334.45908076</c:v>
                      </c:pt>
                      <c:pt idx="377">
                        <c:v>275499439.38235599</c:v>
                      </c:pt>
                      <c:pt idx="378">
                        <c:v>275147524.78051955</c:v>
                      </c:pt>
                      <c:pt idx="379">
                        <c:v>275148629.70379472</c:v>
                      </c:pt>
                      <c:pt idx="380">
                        <c:v>275321963.7411176</c:v>
                      </c:pt>
                      <c:pt idx="381">
                        <c:v>275323068.66439283</c:v>
                      </c:pt>
                      <c:pt idx="382">
                        <c:v>275498334.45908076</c:v>
                      </c:pt>
                      <c:pt idx="383">
                        <c:v>275499439.38235599</c:v>
                      </c:pt>
                      <c:pt idx="384">
                        <c:v>275050128.34899169</c:v>
                      </c:pt>
                      <c:pt idx="385">
                        <c:v>275051233.27226686</c:v>
                      </c:pt>
                      <c:pt idx="386">
                        <c:v>275682867.01346862</c:v>
                      </c:pt>
                      <c:pt idx="387">
                        <c:v>275683971.9367438</c:v>
                      </c:pt>
                      <c:pt idx="388">
                        <c:v>276033676.69202983</c:v>
                      </c:pt>
                      <c:pt idx="389">
                        <c:v>276034781.61530501</c:v>
                      </c:pt>
                      <c:pt idx="390">
                        <c:v>276033676.69202983</c:v>
                      </c:pt>
                      <c:pt idx="391">
                        <c:v>276034781.61530501</c:v>
                      </c:pt>
                      <c:pt idx="392">
                        <c:v>275498334.45908076</c:v>
                      </c:pt>
                      <c:pt idx="393">
                        <c:v>275499439.38235599</c:v>
                      </c:pt>
                      <c:pt idx="394">
                        <c:v>276033676.69202983</c:v>
                      </c:pt>
                      <c:pt idx="395">
                        <c:v>276034781.61530501</c:v>
                      </c:pt>
                      <c:pt idx="396">
                        <c:v>277123293.99203247</c:v>
                      </c:pt>
                      <c:pt idx="397">
                        <c:v>277124398.91530764</c:v>
                      </c:pt>
                      <c:pt idx="398">
                        <c:v>277123293.99203247</c:v>
                      </c:pt>
                      <c:pt idx="399">
                        <c:v>277124398.91530764</c:v>
                      </c:pt>
                      <c:pt idx="400">
                        <c:v>277658636.22498155</c:v>
                      </c:pt>
                      <c:pt idx="401">
                        <c:v>277659741.14825678</c:v>
                      </c:pt>
                      <c:pt idx="402">
                        <c:v>277658636.22498155</c:v>
                      </c:pt>
                      <c:pt idx="403">
                        <c:v>277659741.14825678</c:v>
                      </c:pt>
                      <c:pt idx="404">
                        <c:v>277123293.99203247</c:v>
                      </c:pt>
                      <c:pt idx="405">
                        <c:v>277124398.91530764</c:v>
                      </c:pt>
                      <c:pt idx="406">
                        <c:v>277474103.6705938</c:v>
                      </c:pt>
                      <c:pt idx="407">
                        <c:v>277475208.59386897</c:v>
                      </c:pt>
                      <c:pt idx="408">
                        <c:v>277474103.6705938</c:v>
                      </c:pt>
                      <c:pt idx="409">
                        <c:v>277475208.59386897</c:v>
                      </c:pt>
                      <c:pt idx="410">
                        <c:v>277658636.22498155</c:v>
                      </c:pt>
                      <c:pt idx="411">
                        <c:v>277659741.14825678</c:v>
                      </c:pt>
                      <c:pt idx="412">
                        <c:v>278009445.90354288</c:v>
                      </c:pt>
                      <c:pt idx="413">
                        <c:v>278010550.82681805</c:v>
                      </c:pt>
                      <c:pt idx="414">
                        <c:v>278344577.41269207</c:v>
                      </c:pt>
                      <c:pt idx="415">
                        <c:v>278345682.3359673</c:v>
                      </c:pt>
                      <c:pt idx="416">
                        <c:v>278009445.90354288</c:v>
                      </c:pt>
                      <c:pt idx="417">
                        <c:v>278010550.82681805</c:v>
                      </c:pt>
                      <c:pt idx="418">
                        <c:v>278344577.41269207</c:v>
                      </c:pt>
                      <c:pt idx="419">
                        <c:v>278345682.3359673</c:v>
                      </c:pt>
                      <c:pt idx="420">
                        <c:v>277474103.6705938</c:v>
                      </c:pt>
                      <c:pt idx="421">
                        <c:v>277475208.59386897</c:v>
                      </c:pt>
                      <c:pt idx="422">
                        <c:v>278009445.90354288</c:v>
                      </c:pt>
                      <c:pt idx="423">
                        <c:v>278010550.82681805</c:v>
                      </c:pt>
                      <c:pt idx="424">
                        <c:v>278344577.41269207</c:v>
                      </c:pt>
                      <c:pt idx="425">
                        <c:v>278345682.3359673</c:v>
                      </c:pt>
                      <c:pt idx="426">
                        <c:v>278879919.64564109</c:v>
                      </c:pt>
                      <c:pt idx="427">
                        <c:v>278881024.56891644</c:v>
                      </c:pt>
                      <c:pt idx="428">
                        <c:v>278879919.64564109</c:v>
                      </c:pt>
                      <c:pt idx="429">
                        <c:v>278881024.56891644</c:v>
                      </c:pt>
                      <c:pt idx="430">
                        <c:v>278879919.64564109</c:v>
                      </c:pt>
                      <c:pt idx="431">
                        <c:v>278881024.56891644</c:v>
                      </c:pt>
                      <c:pt idx="432">
                        <c:v>280320346.62420505</c:v>
                      </c:pt>
                      <c:pt idx="433">
                        <c:v>280321451.54748017</c:v>
                      </c:pt>
                      <c:pt idx="434">
                        <c:v>280378062.02663535</c:v>
                      </c:pt>
                      <c:pt idx="435">
                        <c:v>280379166.94991052</c:v>
                      </c:pt>
                      <c:pt idx="436">
                        <c:v>280320346.62420505</c:v>
                      </c:pt>
                      <c:pt idx="437">
                        <c:v>280321451.54748017</c:v>
                      </c:pt>
                      <c:pt idx="438">
                        <c:v>280378062.02663535</c:v>
                      </c:pt>
                      <c:pt idx="439">
                        <c:v>280379166.94991052</c:v>
                      </c:pt>
                      <c:pt idx="440">
                        <c:v>280855688.85715407</c:v>
                      </c:pt>
                      <c:pt idx="441">
                        <c:v>280856793.7804293</c:v>
                      </c:pt>
                      <c:pt idx="442">
                        <c:v>280913404.25958449</c:v>
                      </c:pt>
                      <c:pt idx="443">
                        <c:v>280914509.18285966</c:v>
                      </c:pt>
                      <c:pt idx="444">
                        <c:v>280855688.85715407</c:v>
                      </c:pt>
                      <c:pt idx="445">
                        <c:v>280856793.7804293</c:v>
                      </c:pt>
                      <c:pt idx="446">
                        <c:v>280913404.25958449</c:v>
                      </c:pt>
                      <c:pt idx="447">
                        <c:v>280914509.18285966</c:v>
                      </c:pt>
                      <c:pt idx="448">
                        <c:v>280320346.62420505</c:v>
                      </c:pt>
                      <c:pt idx="449">
                        <c:v>280321451.54748017</c:v>
                      </c:pt>
                      <c:pt idx="450">
                        <c:v>280378062.02663535</c:v>
                      </c:pt>
                      <c:pt idx="451">
                        <c:v>280379166.94991052</c:v>
                      </c:pt>
                      <c:pt idx="452">
                        <c:v>280855688.85715407</c:v>
                      </c:pt>
                      <c:pt idx="453">
                        <c:v>280856793.7804293</c:v>
                      </c:pt>
                      <c:pt idx="454">
                        <c:v>280913404.25958449</c:v>
                      </c:pt>
                      <c:pt idx="455">
                        <c:v>280914509.18285966</c:v>
                      </c:pt>
                      <c:pt idx="456">
                        <c:v>282589185.0168134</c:v>
                      </c:pt>
                      <c:pt idx="457">
                        <c:v>282590289.94008869</c:v>
                      </c:pt>
                      <c:pt idx="458">
                        <c:v>282589185.0168134</c:v>
                      </c:pt>
                      <c:pt idx="459">
                        <c:v>282590289.94008869</c:v>
                      </c:pt>
                      <c:pt idx="460">
                        <c:v>283124527.24976259</c:v>
                      </c:pt>
                      <c:pt idx="461">
                        <c:v>283125632.17303777</c:v>
                      </c:pt>
                      <c:pt idx="462">
                        <c:v>283124527.24976259</c:v>
                      </c:pt>
                      <c:pt idx="463">
                        <c:v>283125632.17303777</c:v>
                      </c:pt>
                      <c:pt idx="464">
                        <c:v>282589185.0168134</c:v>
                      </c:pt>
                      <c:pt idx="465">
                        <c:v>282590289.94008869</c:v>
                      </c:pt>
                      <c:pt idx="466">
                        <c:v>283337379.58118653</c:v>
                      </c:pt>
                      <c:pt idx="467">
                        <c:v>283338484.50446165</c:v>
                      </c:pt>
                      <c:pt idx="468">
                        <c:v>283337379.58118653</c:v>
                      </c:pt>
                      <c:pt idx="469">
                        <c:v>283338484.50446165</c:v>
                      </c:pt>
                      <c:pt idx="470">
                        <c:v>283124527.24976259</c:v>
                      </c:pt>
                      <c:pt idx="471">
                        <c:v>283125632.17303777</c:v>
                      </c:pt>
                      <c:pt idx="472">
                        <c:v>283872721.81413561</c:v>
                      </c:pt>
                      <c:pt idx="473">
                        <c:v>283873826.73741072</c:v>
                      </c:pt>
                      <c:pt idx="474">
                        <c:v>283872721.81413561</c:v>
                      </c:pt>
                      <c:pt idx="475">
                        <c:v>283873826.73741072</c:v>
                      </c:pt>
                      <c:pt idx="476">
                        <c:v>283337379.58118653</c:v>
                      </c:pt>
                      <c:pt idx="477">
                        <c:v>283338484.50446165</c:v>
                      </c:pt>
                      <c:pt idx="478">
                        <c:v>283872721.81413561</c:v>
                      </c:pt>
                      <c:pt idx="479">
                        <c:v>283873826.73741072</c:v>
                      </c:pt>
                      <c:pt idx="480">
                        <c:v>284564954.22832638</c:v>
                      </c:pt>
                      <c:pt idx="481">
                        <c:v>284566059.15160155</c:v>
                      </c:pt>
                      <c:pt idx="482">
                        <c:v>284564954.22832638</c:v>
                      </c:pt>
                      <c:pt idx="483">
                        <c:v>284566059.15160155</c:v>
                      </c:pt>
                      <c:pt idx="484">
                        <c:v>285100296.46127546</c:v>
                      </c:pt>
                      <c:pt idx="485">
                        <c:v>285101401.38455069</c:v>
                      </c:pt>
                      <c:pt idx="486">
                        <c:v>285100296.46127546</c:v>
                      </c:pt>
                      <c:pt idx="487">
                        <c:v>285101401.38455069</c:v>
                      </c:pt>
                      <c:pt idx="488">
                        <c:v>284564954.22832638</c:v>
                      </c:pt>
                      <c:pt idx="489">
                        <c:v>284566059.15160155</c:v>
                      </c:pt>
                      <c:pt idx="490">
                        <c:v>285100296.46127546</c:v>
                      </c:pt>
                      <c:pt idx="491">
                        <c:v>285101401.38455069</c:v>
                      </c:pt>
                      <c:pt idx="492">
                        <c:v>288180625.53528023</c:v>
                      </c:pt>
                      <c:pt idx="493">
                        <c:v>288181730.45855546</c:v>
                      </c:pt>
                      <c:pt idx="494">
                        <c:v>288180625.53528023</c:v>
                      </c:pt>
                      <c:pt idx="495">
                        <c:v>288181730.45855546</c:v>
                      </c:pt>
                      <c:pt idx="496">
                        <c:v>288715967.76822937</c:v>
                      </c:pt>
                      <c:pt idx="497">
                        <c:v>288717072.69150454</c:v>
                      </c:pt>
                      <c:pt idx="498">
                        <c:v>288715967.76822937</c:v>
                      </c:pt>
                      <c:pt idx="499">
                        <c:v>288717072.69150454</c:v>
                      </c:pt>
                      <c:pt idx="500">
                        <c:v>288180625.53528023</c:v>
                      </c:pt>
                      <c:pt idx="501">
                        <c:v>288181730.45855546</c:v>
                      </c:pt>
                      <c:pt idx="502">
                        <c:v>288715967.76822937</c:v>
                      </c:pt>
                      <c:pt idx="503">
                        <c:v>288717072.69150454</c:v>
                      </c:pt>
                      <c:pt idx="504">
                        <c:v>290156394.74679333</c:v>
                      </c:pt>
                      <c:pt idx="505">
                        <c:v>290157499.6700685</c:v>
                      </c:pt>
                      <c:pt idx="506">
                        <c:v>290156394.74679333</c:v>
                      </c:pt>
                      <c:pt idx="507">
                        <c:v>290157499.6700685</c:v>
                      </c:pt>
                      <c:pt idx="508">
                        <c:v>290691736.97974229</c:v>
                      </c:pt>
                      <c:pt idx="509">
                        <c:v>290692841.90301752</c:v>
                      </c:pt>
                      <c:pt idx="510">
                        <c:v>290691736.97974229</c:v>
                      </c:pt>
                      <c:pt idx="511">
                        <c:v>290692841.90301752</c:v>
                      </c:pt>
                      <c:pt idx="512">
                        <c:v>291139943.08983135</c:v>
                      </c:pt>
                      <c:pt idx="513">
                        <c:v>291141048.01310664</c:v>
                      </c:pt>
                      <c:pt idx="514">
                        <c:v>290156394.74679333</c:v>
                      </c:pt>
                      <c:pt idx="515">
                        <c:v>290157499.6700685</c:v>
                      </c:pt>
                      <c:pt idx="516">
                        <c:v>291139943.08983135</c:v>
                      </c:pt>
                      <c:pt idx="517">
                        <c:v>291141048.01310664</c:v>
                      </c:pt>
                      <c:pt idx="518">
                        <c:v>290691736.97974229</c:v>
                      </c:pt>
                      <c:pt idx="519">
                        <c:v>290692841.90301752</c:v>
                      </c:pt>
                      <c:pt idx="520">
                        <c:v>291139943.08983135</c:v>
                      </c:pt>
                      <c:pt idx="521">
                        <c:v>291141048.01310664</c:v>
                      </c:pt>
                      <c:pt idx="522">
                        <c:v>291675285.32278055</c:v>
                      </c:pt>
                      <c:pt idx="523">
                        <c:v>291676390.24605566</c:v>
                      </c:pt>
                      <c:pt idx="524">
                        <c:v>291675285.32278055</c:v>
                      </c:pt>
                      <c:pt idx="525">
                        <c:v>291676390.24605566</c:v>
                      </c:pt>
                      <c:pt idx="526">
                        <c:v>291675285.32278055</c:v>
                      </c:pt>
                      <c:pt idx="527">
                        <c:v>291676390.24605566</c:v>
                      </c:pt>
                      <c:pt idx="528">
                        <c:v>293115712.30134428</c:v>
                      </c:pt>
                      <c:pt idx="529">
                        <c:v>293116817.22461945</c:v>
                      </c:pt>
                      <c:pt idx="530">
                        <c:v>293115712.30134428</c:v>
                      </c:pt>
                      <c:pt idx="531">
                        <c:v>293116817.22461945</c:v>
                      </c:pt>
                      <c:pt idx="532">
                        <c:v>293651054.53429341</c:v>
                      </c:pt>
                      <c:pt idx="533">
                        <c:v>293652159.45756865</c:v>
                      </c:pt>
                      <c:pt idx="534">
                        <c:v>293651054.53429341</c:v>
                      </c:pt>
                      <c:pt idx="535">
                        <c:v>293652159.45756865</c:v>
                      </c:pt>
                      <c:pt idx="536">
                        <c:v>293115712.30134428</c:v>
                      </c:pt>
                      <c:pt idx="537">
                        <c:v>293116817.22461945</c:v>
                      </c:pt>
                      <c:pt idx="538">
                        <c:v>293651054.53429341</c:v>
                      </c:pt>
                      <c:pt idx="539">
                        <c:v>293652159.45756865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D8B-41AF-9D33-A2488EB2993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2058.0818415123913</c:v>
                      </c:pt>
                      <c:pt idx="1">
                        <c:v>2058.0902816938515</c:v>
                      </c:pt>
                      <c:pt idx="2">
                        <c:v>2058.5368415123912</c:v>
                      </c:pt>
                      <c:pt idx="3">
                        <c:v>2058.5452816938514</c:v>
                      </c:pt>
                      <c:pt idx="4">
                        <c:v>2061.9744297225729</c:v>
                      </c:pt>
                      <c:pt idx="5">
                        <c:v>2061.9828699040336</c:v>
                      </c:pt>
                      <c:pt idx="6">
                        <c:v>2062.381841512391</c:v>
                      </c:pt>
                      <c:pt idx="7">
                        <c:v>2062.3902816938516</c:v>
                      </c:pt>
                      <c:pt idx="8">
                        <c:v>2062.4294297225729</c:v>
                      </c:pt>
                      <c:pt idx="9">
                        <c:v>2062.4378699040335</c:v>
                      </c:pt>
                      <c:pt idx="10">
                        <c:v>2066.2744297225727</c:v>
                      </c:pt>
                      <c:pt idx="11">
                        <c:v>2066.2828699040333</c:v>
                      </c:pt>
                      <c:pt idx="12">
                        <c:v>2086.9812422804957</c:v>
                      </c:pt>
                      <c:pt idx="13">
                        <c:v>2086.9896824619559</c:v>
                      </c:pt>
                      <c:pt idx="14">
                        <c:v>2089.3184422804957</c:v>
                      </c:pt>
                      <c:pt idx="15">
                        <c:v>2089.3268824619558</c:v>
                      </c:pt>
                      <c:pt idx="16">
                        <c:v>2090.8738304906774</c:v>
                      </c:pt>
                      <c:pt idx="17">
                        <c:v>2090.8822706721376</c:v>
                      </c:pt>
                      <c:pt idx="18">
                        <c:v>2093.317242280496</c:v>
                      </c:pt>
                      <c:pt idx="19">
                        <c:v>2093.3256824619561</c:v>
                      </c:pt>
                      <c:pt idx="20">
                        <c:v>2093.2110304906778</c:v>
                      </c:pt>
                      <c:pt idx="21">
                        <c:v>2093.2194706721375</c:v>
                      </c:pt>
                      <c:pt idx="22">
                        <c:v>2097.2098304906776</c:v>
                      </c:pt>
                      <c:pt idx="23">
                        <c:v>2097.2182706721374</c:v>
                      </c:pt>
                      <c:pt idx="24">
                        <c:v>2123.9749443148407</c:v>
                      </c:pt>
                      <c:pt idx="25">
                        <c:v>2123.9833844963009</c:v>
                      </c:pt>
                      <c:pt idx="26">
                        <c:v>2124.4481443148406</c:v>
                      </c:pt>
                      <c:pt idx="27">
                        <c:v>2124.4565844963008</c:v>
                      </c:pt>
                      <c:pt idx="28">
                        <c:v>2126.8844247696593</c:v>
                      </c:pt>
                      <c:pt idx="29">
                        <c:v>2126.8928649511195</c:v>
                      </c:pt>
                      <c:pt idx="30">
                        <c:v>2127.3576247696592</c:v>
                      </c:pt>
                      <c:pt idx="31">
                        <c:v>2127.3660649511198</c:v>
                      </c:pt>
                      <c:pt idx="32">
                        <c:v>2127.8675325250224</c:v>
                      </c:pt>
                      <c:pt idx="33">
                        <c:v>2127.8759727064826</c:v>
                      </c:pt>
                      <c:pt idx="34">
                        <c:v>2128.4469443148405</c:v>
                      </c:pt>
                      <c:pt idx="35">
                        <c:v>2128.4553844963007</c:v>
                      </c:pt>
                      <c:pt idx="36">
                        <c:v>2128.3407325250223</c:v>
                      </c:pt>
                      <c:pt idx="37">
                        <c:v>2128.3491727064825</c:v>
                      </c:pt>
                      <c:pt idx="38">
                        <c:v>2131.3564247696595</c:v>
                      </c:pt>
                      <c:pt idx="39">
                        <c:v>2131.3648649511197</c:v>
                      </c:pt>
                      <c:pt idx="40">
                        <c:v>2132.3395325250222</c:v>
                      </c:pt>
                      <c:pt idx="41">
                        <c:v>2132.3479727064823</c:v>
                      </c:pt>
                      <c:pt idx="42">
                        <c:v>2132.641012979841</c:v>
                      </c:pt>
                      <c:pt idx="43">
                        <c:v>2132.6494531613002</c:v>
                      </c:pt>
                      <c:pt idx="44">
                        <c:v>2134.9964129798409</c:v>
                      </c:pt>
                      <c:pt idx="45">
                        <c:v>2135.0048531613006</c:v>
                      </c:pt>
                      <c:pt idx="46">
                        <c:v>2139.1490129798408</c:v>
                      </c:pt>
                      <c:pt idx="47">
                        <c:v>2139.1574531613005</c:v>
                      </c:pt>
                      <c:pt idx="48">
                        <c:v>2145.1926987046154</c:v>
                      </c:pt>
                      <c:pt idx="49">
                        <c:v>2145.2011388860756</c:v>
                      </c:pt>
                      <c:pt idx="50">
                        <c:v>2147.5480987046158</c:v>
                      </c:pt>
                      <c:pt idx="51">
                        <c:v>2147.5565388860755</c:v>
                      </c:pt>
                      <c:pt idx="52">
                        <c:v>2150.949286914798</c:v>
                      </c:pt>
                      <c:pt idx="53">
                        <c:v>2150.9577270962577</c:v>
                      </c:pt>
                      <c:pt idx="54">
                        <c:v>2151.7006987046157</c:v>
                      </c:pt>
                      <c:pt idx="55">
                        <c:v>2151.7091388860754</c:v>
                      </c:pt>
                      <c:pt idx="56">
                        <c:v>2151.4406869147979</c:v>
                      </c:pt>
                      <c:pt idx="57">
                        <c:v>2151.4491270962576</c:v>
                      </c:pt>
                      <c:pt idx="58">
                        <c:v>2155.5932869147978</c:v>
                      </c:pt>
                      <c:pt idx="59">
                        <c:v>2155.6017270962575</c:v>
                      </c:pt>
                      <c:pt idx="60">
                        <c:v>2155.7838255377642</c:v>
                      </c:pt>
                      <c:pt idx="61">
                        <c:v>2155.7922657192239</c:v>
                      </c:pt>
                      <c:pt idx="62">
                        <c:v>2158.1392255377641</c:v>
                      </c:pt>
                      <c:pt idx="63">
                        <c:v>2158.1476657192238</c:v>
                      </c:pt>
                      <c:pt idx="64">
                        <c:v>2161.5404137479463</c:v>
                      </c:pt>
                      <c:pt idx="65">
                        <c:v>2161.5488539294051</c:v>
                      </c:pt>
                      <c:pt idx="66">
                        <c:v>2162.291825537764</c:v>
                      </c:pt>
                      <c:pt idx="67">
                        <c:v>2162.3002657192242</c:v>
                      </c:pt>
                      <c:pt idx="68">
                        <c:v>2162.0318137479462</c:v>
                      </c:pt>
                      <c:pt idx="69">
                        <c:v>2162.040253929405</c:v>
                      </c:pt>
                      <c:pt idx="70">
                        <c:v>2166.1844137479461</c:v>
                      </c:pt>
                      <c:pt idx="71">
                        <c:v>2166.1928539294054</c:v>
                      </c:pt>
                      <c:pt idx="72">
                        <c:v>2174.0920994727203</c:v>
                      </c:pt>
                      <c:pt idx="73">
                        <c:v>2174.1005396541805</c:v>
                      </c:pt>
                      <c:pt idx="74">
                        <c:v>2174.3043326687307</c:v>
                      </c:pt>
                      <c:pt idx="75">
                        <c:v>2174.3127728501913</c:v>
                      </c:pt>
                      <c:pt idx="76">
                        <c:v>2174.5834994727202</c:v>
                      </c:pt>
                      <c:pt idx="77">
                        <c:v>2174.5919396541804</c:v>
                      </c:pt>
                      <c:pt idx="78">
                        <c:v>2174.7957326687306</c:v>
                      </c:pt>
                      <c:pt idx="79">
                        <c:v>2174.8041728501912</c:v>
                      </c:pt>
                      <c:pt idx="80">
                        <c:v>2177.9846876829019</c:v>
                      </c:pt>
                      <c:pt idx="81">
                        <c:v>2177.9931278643621</c:v>
                      </c:pt>
                      <c:pt idx="82">
                        <c:v>2178.7360994727201</c:v>
                      </c:pt>
                      <c:pt idx="83">
                        <c:v>2178.7445396541807</c:v>
                      </c:pt>
                      <c:pt idx="84">
                        <c:v>2178.4760876829018</c:v>
                      </c:pt>
                      <c:pt idx="85">
                        <c:v>2178.4845278643625</c:v>
                      </c:pt>
                      <c:pt idx="86">
                        <c:v>2178.9483326687309</c:v>
                      </c:pt>
                      <c:pt idx="87">
                        <c:v>2178.9567728501911</c:v>
                      </c:pt>
                      <c:pt idx="88">
                        <c:v>2180.0609208789124</c:v>
                      </c:pt>
                      <c:pt idx="89">
                        <c:v>2180.0693610603726</c:v>
                      </c:pt>
                      <c:pt idx="90">
                        <c:v>2182.4345208789123</c:v>
                      </c:pt>
                      <c:pt idx="91">
                        <c:v>2182.4429610603725</c:v>
                      </c:pt>
                      <c:pt idx="92">
                        <c:v>2182.6286876829017</c:v>
                      </c:pt>
                      <c:pt idx="93">
                        <c:v>2182.6371278643624</c:v>
                      </c:pt>
                      <c:pt idx="94">
                        <c:v>2186.7409208789127</c:v>
                      </c:pt>
                      <c:pt idx="95">
                        <c:v>2186.7493610603724</c:v>
                      </c:pt>
                      <c:pt idx="96">
                        <c:v>2192.7775275721092</c:v>
                      </c:pt>
                      <c:pt idx="97">
                        <c:v>2192.7859677535689</c:v>
                      </c:pt>
                      <c:pt idx="98">
                        <c:v>2193.2689275721091</c:v>
                      </c:pt>
                      <c:pt idx="99">
                        <c:v>2193.2773677535693</c:v>
                      </c:pt>
                      <c:pt idx="100">
                        <c:v>2197.4215275721094</c:v>
                      </c:pt>
                      <c:pt idx="101">
                        <c:v>2197.4299677535691</c:v>
                      </c:pt>
                      <c:pt idx="102">
                        <c:v>2198.5341157822913</c:v>
                      </c:pt>
                      <c:pt idx="103">
                        <c:v>2198.5425559637511</c:v>
                      </c:pt>
                      <c:pt idx="104">
                        <c:v>2200.9077157822912</c:v>
                      </c:pt>
                      <c:pt idx="105">
                        <c:v>2200.916155963751</c:v>
                      </c:pt>
                      <c:pt idx="106">
                        <c:v>2200.9442755899895</c:v>
                      </c:pt>
                      <c:pt idx="107">
                        <c:v>2200.9527157714506</c:v>
                      </c:pt>
                      <c:pt idx="108">
                        <c:v>2202.8456710226992</c:v>
                      </c:pt>
                      <c:pt idx="109">
                        <c:v>2202.8541112041594</c:v>
                      </c:pt>
                      <c:pt idx="110">
                        <c:v>2203.3178755899899</c:v>
                      </c:pt>
                      <c:pt idx="111">
                        <c:v>2203.3263157714505</c:v>
                      </c:pt>
                      <c:pt idx="112">
                        <c:v>2203.3370710226995</c:v>
                      </c:pt>
                      <c:pt idx="113">
                        <c:v>2203.3455112041593</c:v>
                      </c:pt>
                      <c:pt idx="114">
                        <c:v>2205.2141157822916</c:v>
                      </c:pt>
                      <c:pt idx="115">
                        <c:v>2205.2225559637509</c:v>
                      </c:pt>
                      <c:pt idx="116">
                        <c:v>2204.836863800173</c:v>
                      </c:pt>
                      <c:pt idx="117">
                        <c:v>2204.8453039816322</c:v>
                      </c:pt>
                      <c:pt idx="118">
                        <c:v>2206.7382592328813</c:v>
                      </c:pt>
                      <c:pt idx="119">
                        <c:v>2206.7466994143419</c:v>
                      </c:pt>
                      <c:pt idx="120">
                        <c:v>2207.2104638001729</c:v>
                      </c:pt>
                      <c:pt idx="121">
                        <c:v>2207.2189039816321</c:v>
                      </c:pt>
                      <c:pt idx="122">
                        <c:v>2207.6242755899898</c:v>
                      </c:pt>
                      <c:pt idx="123">
                        <c:v>2207.6327157714504</c:v>
                      </c:pt>
                      <c:pt idx="124">
                        <c:v>2207.4896710226994</c:v>
                      </c:pt>
                      <c:pt idx="125">
                        <c:v>2207.4981112041592</c:v>
                      </c:pt>
                      <c:pt idx="126">
                        <c:v>2207.2296592328817</c:v>
                      </c:pt>
                      <c:pt idx="127">
                        <c:v>2207.2380994143418</c:v>
                      </c:pt>
                      <c:pt idx="128">
                        <c:v>2211.5168638001728</c:v>
                      </c:pt>
                      <c:pt idx="129">
                        <c:v>2211.5253039816321</c:v>
                      </c:pt>
                      <c:pt idx="130">
                        <c:v>2211.0858015070653</c:v>
                      </c:pt>
                      <c:pt idx="131">
                        <c:v>2211.094241688525</c:v>
                      </c:pt>
                      <c:pt idx="132">
                        <c:v>2211.3822592328816</c:v>
                      </c:pt>
                      <c:pt idx="133">
                        <c:v>2211.3906994143417</c:v>
                      </c:pt>
                      <c:pt idx="134">
                        <c:v>2213.4594015070652</c:v>
                      </c:pt>
                      <c:pt idx="135">
                        <c:v>2213.4678416885254</c:v>
                      </c:pt>
                      <c:pt idx="136">
                        <c:v>2216.842389717247</c:v>
                      </c:pt>
                      <c:pt idx="137">
                        <c:v>2216.8508298987067</c:v>
                      </c:pt>
                      <c:pt idx="138">
                        <c:v>2217.3519897172469</c:v>
                      </c:pt>
                      <c:pt idx="139">
                        <c:v>2217.360429898707</c:v>
                      </c:pt>
                      <c:pt idx="140">
                        <c:v>2217.7658015070651</c:v>
                      </c:pt>
                      <c:pt idx="141">
                        <c:v>2217.7742416885253</c:v>
                      </c:pt>
                      <c:pt idx="142">
                        <c:v>2221.6583897172468</c:v>
                      </c:pt>
                      <c:pt idx="143">
                        <c:v>2221.666829898707</c:v>
                      </c:pt>
                      <c:pt idx="144">
                        <c:v>2229.8810717908041</c:v>
                      </c:pt>
                      <c:pt idx="145">
                        <c:v>2229.8895119722642</c:v>
                      </c:pt>
                      <c:pt idx="146">
                        <c:v>2230.372471790804</c:v>
                      </c:pt>
                      <c:pt idx="147">
                        <c:v>2230.3809119722641</c:v>
                      </c:pt>
                      <c:pt idx="148">
                        <c:v>2234.5250717908038</c:v>
                      </c:pt>
                      <c:pt idx="149">
                        <c:v>2234.5335119722645</c:v>
                      </c:pt>
                      <c:pt idx="150">
                        <c:v>2235.6376600009862</c:v>
                      </c:pt>
                      <c:pt idx="151">
                        <c:v>2235.6461001824455</c:v>
                      </c:pt>
                      <c:pt idx="152">
                        <c:v>2238.0112600009861</c:v>
                      </c:pt>
                      <c:pt idx="153">
                        <c:v>2238.0197001824454</c:v>
                      </c:pt>
                      <c:pt idx="154">
                        <c:v>2242.3176600009861</c:v>
                      </c:pt>
                      <c:pt idx="155">
                        <c:v>2242.3261001824453</c:v>
                      </c:pt>
                      <c:pt idx="156">
                        <c:v>2244.9709159259992</c:v>
                      </c:pt>
                      <c:pt idx="157">
                        <c:v>2244.9793561074589</c:v>
                      </c:pt>
                      <c:pt idx="158">
                        <c:v>2247.3627159259991</c:v>
                      </c:pt>
                      <c:pt idx="159">
                        <c:v>2247.3711561074592</c:v>
                      </c:pt>
                      <c:pt idx="160">
                        <c:v>2248.8635041361808</c:v>
                      </c:pt>
                      <c:pt idx="161">
                        <c:v>2248.8719443176401</c:v>
                      </c:pt>
                      <c:pt idx="162">
                        <c:v>2251.2553041361807</c:v>
                      </c:pt>
                      <c:pt idx="163">
                        <c:v>2251.2637443176404</c:v>
                      </c:pt>
                      <c:pt idx="164">
                        <c:v>2251.822915925999</c:v>
                      </c:pt>
                      <c:pt idx="165">
                        <c:v>2251.8313561074592</c:v>
                      </c:pt>
                      <c:pt idx="166">
                        <c:v>2255.7155041361807</c:v>
                      </c:pt>
                      <c:pt idx="167">
                        <c:v>2255.7239443176404</c:v>
                      </c:pt>
                      <c:pt idx="168">
                        <c:v>2263.2791898609557</c:v>
                      </c:pt>
                      <c:pt idx="169">
                        <c:v>2263.2876300424155</c:v>
                      </c:pt>
                      <c:pt idx="170">
                        <c:v>2263.8069898609556</c:v>
                      </c:pt>
                      <c:pt idx="171">
                        <c:v>2263.8154300424158</c:v>
                      </c:pt>
                      <c:pt idx="172">
                        <c:v>2267.1717780711369</c:v>
                      </c:pt>
                      <c:pt idx="173">
                        <c:v>2267.1802182525971</c:v>
                      </c:pt>
                      <c:pt idx="174">
                        <c:v>2267.6995780711368</c:v>
                      </c:pt>
                      <c:pt idx="175">
                        <c:v>2267.7080182525974</c:v>
                      </c:pt>
                      <c:pt idx="176">
                        <c:v>2268.2671898609556</c:v>
                      </c:pt>
                      <c:pt idx="177">
                        <c:v>2268.2756300424157</c:v>
                      </c:pt>
                      <c:pt idx="178">
                        <c:v>2268.7387738251491</c:v>
                      </c:pt>
                      <c:pt idx="179">
                        <c:v>2268.7472140066093</c:v>
                      </c:pt>
                      <c:pt idx="180">
                        <c:v>2269.248373825149</c:v>
                      </c:pt>
                      <c:pt idx="181">
                        <c:v>2269.2568140066096</c:v>
                      </c:pt>
                      <c:pt idx="182">
                        <c:v>2269.746858847258</c:v>
                      </c:pt>
                      <c:pt idx="183">
                        <c:v>2269.7552990287181</c:v>
                      </c:pt>
                      <c:pt idx="184">
                        <c:v>2272.1597780711368</c:v>
                      </c:pt>
                      <c:pt idx="185">
                        <c:v>2272.1682182525974</c:v>
                      </c:pt>
                      <c:pt idx="186">
                        <c:v>2271.6482542799677</c:v>
                      </c:pt>
                      <c:pt idx="187">
                        <c:v>2271.6566944614274</c:v>
                      </c:pt>
                      <c:pt idx="188">
                        <c:v>2272.1386588472583</c:v>
                      </c:pt>
                      <c:pt idx="189">
                        <c:v>2272.147099028718</c:v>
                      </c:pt>
                      <c:pt idx="190">
                        <c:v>2272.157854279968</c:v>
                      </c:pt>
                      <c:pt idx="191">
                        <c:v>2272.1662944614272</c:v>
                      </c:pt>
                      <c:pt idx="192">
                        <c:v>2272.6313620353308</c:v>
                      </c:pt>
                      <c:pt idx="193">
                        <c:v>2272.6398022167905</c:v>
                      </c:pt>
                      <c:pt idx="194">
                        <c:v>2273.1409620353306</c:v>
                      </c:pt>
                      <c:pt idx="195">
                        <c:v>2273.1494022167908</c:v>
                      </c:pt>
                      <c:pt idx="196">
                        <c:v>2273.5547738251489</c:v>
                      </c:pt>
                      <c:pt idx="197">
                        <c:v>2273.5632140066095</c:v>
                      </c:pt>
                      <c:pt idx="198">
                        <c:v>2275.5034470574396</c:v>
                      </c:pt>
                      <c:pt idx="199">
                        <c:v>2275.5118872389007</c:v>
                      </c:pt>
                      <c:pt idx="200">
                        <c:v>2276.0312470574399</c:v>
                      </c:pt>
                      <c:pt idx="201">
                        <c:v>2276.0396872389006</c:v>
                      </c:pt>
                      <c:pt idx="202">
                        <c:v>2276.5988588472583</c:v>
                      </c:pt>
                      <c:pt idx="203">
                        <c:v>2276.607299028718</c:v>
                      </c:pt>
                      <c:pt idx="204">
                        <c:v>2276.4642542799679</c:v>
                      </c:pt>
                      <c:pt idx="205">
                        <c:v>2276.4726944614272</c:v>
                      </c:pt>
                      <c:pt idx="206">
                        <c:v>2277.4473620353306</c:v>
                      </c:pt>
                      <c:pt idx="207">
                        <c:v>2277.4558022167907</c:v>
                      </c:pt>
                      <c:pt idx="208">
                        <c:v>2277.4048424901493</c:v>
                      </c:pt>
                      <c:pt idx="209">
                        <c:v>2277.41328267161</c:v>
                      </c:pt>
                      <c:pt idx="210">
                        <c:v>2279.7966424901497</c:v>
                      </c:pt>
                      <c:pt idx="211">
                        <c:v>2279.8050826716099</c:v>
                      </c:pt>
                      <c:pt idx="212">
                        <c:v>2280.4914470574399</c:v>
                      </c:pt>
                      <c:pt idx="213">
                        <c:v>2280.4998872389006</c:v>
                      </c:pt>
                      <c:pt idx="214">
                        <c:v>2284.2568424901497</c:v>
                      </c:pt>
                      <c:pt idx="215">
                        <c:v>2284.2652826716098</c:v>
                      </c:pt>
                      <c:pt idx="216">
                        <c:v>2288.0551327822145</c:v>
                      </c:pt>
                      <c:pt idx="217">
                        <c:v>2288.0635729636751</c:v>
                      </c:pt>
                      <c:pt idx="218">
                        <c:v>2288.5829327822148</c:v>
                      </c:pt>
                      <c:pt idx="219">
                        <c:v>2288.591372963675</c:v>
                      </c:pt>
                      <c:pt idx="220">
                        <c:v>2289.9565282149242</c:v>
                      </c:pt>
                      <c:pt idx="221">
                        <c:v>2289.9649683963848</c:v>
                      </c:pt>
                      <c:pt idx="222">
                        <c:v>2291.9477209923962</c:v>
                      </c:pt>
                      <c:pt idx="223">
                        <c:v>2291.9561611738568</c:v>
                      </c:pt>
                      <c:pt idx="224">
                        <c:v>2292.3483282149245</c:v>
                      </c:pt>
                      <c:pt idx="225">
                        <c:v>2292.3567683963847</c:v>
                      </c:pt>
                      <c:pt idx="226">
                        <c:v>2292.4755209923965</c:v>
                      </c:pt>
                      <c:pt idx="227">
                        <c:v>2292.4839611738566</c:v>
                      </c:pt>
                      <c:pt idx="228">
                        <c:v>2293.0431327822148</c:v>
                      </c:pt>
                      <c:pt idx="229">
                        <c:v>2293.051572963675</c:v>
                      </c:pt>
                      <c:pt idx="230">
                        <c:v>2293.8491164251054</c:v>
                      </c:pt>
                      <c:pt idx="231">
                        <c:v>2293.8575566065656</c:v>
                      </c:pt>
                      <c:pt idx="232">
                        <c:v>2296.2409164251058</c:v>
                      </c:pt>
                      <c:pt idx="233">
                        <c:v>2296.2493566065655</c:v>
                      </c:pt>
                      <c:pt idx="234">
                        <c:v>2296.8085282149245</c:v>
                      </c:pt>
                      <c:pt idx="235">
                        <c:v>2296.8169683963847</c:v>
                      </c:pt>
                      <c:pt idx="236">
                        <c:v>2296.9357209923965</c:v>
                      </c:pt>
                      <c:pt idx="237">
                        <c:v>2296.9441611738566</c:v>
                      </c:pt>
                      <c:pt idx="238">
                        <c:v>2300.7011164251057</c:v>
                      </c:pt>
                      <c:pt idx="239">
                        <c:v>2300.7095566065655</c:v>
                      </c:pt>
                      <c:pt idx="240">
                        <c:v>2300.5476550480726</c:v>
                      </c:pt>
                      <c:pt idx="241">
                        <c:v>2300.5560952295323</c:v>
                      </c:pt>
                      <c:pt idx="242">
                        <c:v>2302.9394550480724</c:v>
                      </c:pt>
                      <c:pt idx="243">
                        <c:v>2302.9478952295322</c:v>
                      </c:pt>
                      <c:pt idx="244">
                        <c:v>2306.3042432582542</c:v>
                      </c:pt>
                      <c:pt idx="245">
                        <c:v>2306.3126834397149</c:v>
                      </c:pt>
                      <c:pt idx="246">
                        <c:v>2306.8320432582541</c:v>
                      </c:pt>
                      <c:pt idx="247">
                        <c:v>2306.8404834397147</c:v>
                      </c:pt>
                      <c:pt idx="248">
                        <c:v>2307.3996550480724</c:v>
                      </c:pt>
                      <c:pt idx="249">
                        <c:v>2307.4080952295321</c:v>
                      </c:pt>
                      <c:pt idx="250">
                        <c:v>2311.2922432582541</c:v>
                      </c:pt>
                      <c:pt idx="251">
                        <c:v>2311.3006834397147</c:v>
                      </c:pt>
                      <c:pt idx="252">
                        <c:v>2318.8559289830287</c:v>
                      </c:pt>
                      <c:pt idx="253">
                        <c:v>2318.8643691644893</c:v>
                      </c:pt>
                      <c:pt idx="254">
                        <c:v>2319.0681621790391</c:v>
                      </c:pt>
                      <c:pt idx="255">
                        <c:v>2319.0766023604997</c:v>
                      </c:pt>
                      <c:pt idx="256">
                        <c:v>2319.383728983029</c:v>
                      </c:pt>
                      <c:pt idx="257">
                        <c:v>2319.3921691644891</c:v>
                      </c:pt>
                      <c:pt idx="258">
                        <c:v>2319.5959621790389</c:v>
                      </c:pt>
                      <c:pt idx="259">
                        <c:v>2319.6044023605</c:v>
                      </c:pt>
                      <c:pt idx="260">
                        <c:v>2322.7485171932108</c:v>
                      </c:pt>
                      <c:pt idx="261">
                        <c:v>2322.7569573746705</c:v>
                      </c:pt>
                      <c:pt idx="262">
                        <c:v>2322.9607503892212</c:v>
                      </c:pt>
                      <c:pt idx="263">
                        <c:v>2322.9691905706813</c:v>
                      </c:pt>
                      <c:pt idx="264">
                        <c:v>2323.2763171932106</c:v>
                      </c:pt>
                      <c:pt idx="265">
                        <c:v>2323.2847573746703</c:v>
                      </c:pt>
                      <c:pt idx="266">
                        <c:v>2323.8439289830289</c:v>
                      </c:pt>
                      <c:pt idx="267">
                        <c:v>2323.8523691644891</c:v>
                      </c:pt>
                      <c:pt idx="268">
                        <c:v>2323.488550389221</c:v>
                      </c:pt>
                      <c:pt idx="269">
                        <c:v>2323.4969905706816</c:v>
                      </c:pt>
                      <c:pt idx="270">
                        <c:v>2324.0561621790389</c:v>
                      </c:pt>
                      <c:pt idx="271">
                        <c:v>2324.0646023605</c:v>
                      </c:pt>
                      <c:pt idx="272">
                        <c:v>2327.7365171932106</c:v>
                      </c:pt>
                      <c:pt idx="273">
                        <c:v>2327.7449573746703</c:v>
                      </c:pt>
                      <c:pt idx="274">
                        <c:v>2327.948750389221</c:v>
                      </c:pt>
                      <c:pt idx="275">
                        <c:v>2327.9571905706816</c:v>
                      </c:pt>
                      <c:pt idx="276">
                        <c:v>2337.5413570824171</c:v>
                      </c:pt>
                      <c:pt idx="277">
                        <c:v>2337.5497972638773</c:v>
                      </c:pt>
                      <c:pt idx="278">
                        <c:v>2338.069157082417</c:v>
                      </c:pt>
                      <c:pt idx="279">
                        <c:v>2338.0775972638776</c:v>
                      </c:pt>
                      <c:pt idx="280">
                        <c:v>2339.023812102288</c:v>
                      </c:pt>
                      <c:pt idx="281">
                        <c:v>2339.0322522837487</c:v>
                      </c:pt>
                      <c:pt idx="282">
                        <c:v>2341.4156121022884</c:v>
                      </c:pt>
                      <c:pt idx="283">
                        <c:v>2341.4240522837486</c:v>
                      </c:pt>
                      <c:pt idx="284">
                        <c:v>2342.5293570824169</c:v>
                      </c:pt>
                      <c:pt idx="285">
                        <c:v>2342.5377972638776</c:v>
                      </c:pt>
                      <c:pt idx="286">
                        <c:v>2342.9164003124697</c:v>
                      </c:pt>
                      <c:pt idx="287">
                        <c:v>2342.9248404939294</c:v>
                      </c:pt>
                      <c:pt idx="288">
                        <c:v>2343.2979452925993</c:v>
                      </c:pt>
                      <c:pt idx="289">
                        <c:v>2343.3063854740585</c:v>
                      </c:pt>
                      <c:pt idx="290">
                        <c:v>2343.8441051002983</c:v>
                      </c:pt>
                      <c:pt idx="291">
                        <c:v>2343.8525452817585</c:v>
                      </c:pt>
                      <c:pt idx="292">
                        <c:v>2344.3719051002986</c:v>
                      </c:pt>
                      <c:pt idx="293">
                        <c:v>2344.3803452817583</c:v>
                      </c:pt>
                      <c:pt idx="294">
                        <c:v>2345.3082003124696</c:v>
                      </c:pt>
                      <c:pt idx="295">
                        <c:v>2345.3166404939293</c:v>
                      </c:pt>
                      <c:pt idx="296">
                        <c:v>2345.7079452925991</c:v>
                      </c:pt>
                      <c:pt idx="297">
                        <c:v>2345.7163854740588</c:v>
                      </c:pt>
                      <c:pt idx="298">
                        <c:v>2345.8758121022884</c:v>
                      </c:pt>
                      <c:pt idx="299">
                        <c:v>2345.8842522837485</c:v>
                      </c:pt>
                      <c:pt idx="300">
                        <c:v>2348.8321051002986</c:v>
                      </c:pt>
                      <c:pt idx="301">
                        <c:v>2348.8405452817583</c:v>
                      </c:pt>
                      <c:pt idx="302">
                        <c:v>2349.7684003124696</c:v>
                      </c:pt>
                      <c:pt idx="303">
                        <c:v>2349.7768404939293</c:v>
                      </c:pt>
                      <c:pt idx="304">
                        <c:v>2349.6006933104804</c:v>
                      </c:pt>
                      <c:pt idx="305">
                        <c:v>2349.6091334919411</c:v>
                      </c:pt>
                      <c:pt idx="306">
                        <c:v>2350.3219452925991</c:v>
                      </c:pt>
                      <c:pt idx="307">
                        <c:v>2350.3303854740584</c:v>
                      </c:pt>
                      <c:pt idx="308">
                        <c:v>2352.0106933104807</c:v>
                      </c:pt>
                      <c:pt idx="309">
                        <c:v>2352.0191334919409</c:v>
                      </c:pt>
                      <c:pt idx="310">
                        <c:v>2355.8496310173741</c:v>
                      </c:pt>
                      <c:pt idx="311">
                        <c:v>2355.8580711988338</c:v>
                      </c:pt>
                      <c:pt idx="312">
                        <c:v>2356.6246933104808</c:v>
                      </c:pt>
                      <c:pt idx="313">
                        <c:v>2356.633133491941</c:v>
                      </c:pt>
                      <c:pt idx="314">
                        <c:v>2358.259631017374</c:v>
                      </c:pt>
                      <c:pt idx="315">
                        <c:v>2358.2680711988341</c:v>
                      </c:pt>
                      <c:pt idx="316">
                        <c:v>2359.7422192275553</c:v>
                      </c:pt>
                      <c:pt idx="317">
                        <c:v>2359.750659409016</c:v>
                      </c:pt>
                      <c:pt idx="318">
                        <c:v>2362.1522192275552</c:v>
                      </c:pt>
                      <c:pt idx="319">
                        <c:v>2362.1606594090163</c:v>
                      </c:pt>
                      <c:pt idx="320">
                        <c:v>2362.873631017374</c:v>
                      </c:pt>
                      <c:pt idx="321">
                        <c:v>2362.8820711988337</c:v>
                      </c:pt>
                      <c:pt idx="322">
                        <c:v>2366.7662192275552</c:v>
                      </c:pt>
                      <c:pt idx="323">
                        <c:v>2366.7746594090163</c:v>
                      </c:pt>
                      <c:pt idx="324">
                        <c:v>2366.0592128703929</c:v>
                      </c:pt>
                      <c:pt idx="325">
                        <c:v>2366.0676530518531</c:v>
                      </c:pt>
                      <c:pt idx="326">
                        <c:v>2368.4510128703928</c:v>
                      </c:pt>
                      <c:pt idx="327">
                        <c:v>2368.459453051853</c:v>
                      </c:pt>
                      <c:pt idx="328">
                        <c:v>2371.8158010805751</c:v>
                      </c:pt>
                      <c:pt idx="329">
                        <c:v>2371.8242412620343</c:v>
                      </c:pt>
                      <c:pt idx="330">
                        <c:v>2372.3436010805749</c:v>
                      </c:pt>
                      <c:pt idx="331">
                        <c:v>2372.3520412620346</c:v>
                      </c:pt>
                      <c:pt idx="332">
                        <c:v>2372.9112128703928</c:v>
                      </c:pt>
                      <c:pt idx="333">
                        <c:v>2372.9196530518534</c:v>
                      </c:pt>
                      <c:pt idx="334">
                        <c:v>2376.8038010805749</c:v>
                      </c:pt>
                      <c:pt idx="335">
                        <c:v>2376.8122412620346</c:v>
                      </c:pt>
                      <c:pt idx="336">
                        <c:v>2389.734745436308</c:v>
                      </c:pt>
                      <c:pt idx="337">
                        <c:v>2389.7431856177677</c:v>
                      </c:pt>
                      <c:pt idx="338">
                        <c:v>2392.1629454363078</c:v>
                      </c:pt>
                      <c:pt idx="339">
                        <c:v>2392.171385617768</c:v>
                      </c:pt>
                      <c:pt idx="340">
                        <c:v>2393.6273336464897</c:v>
                      </c:pt>
                      <c:pt idx="341">
                        <c:v>2393.6357738279494</c:v>
                      </c:pt>
                      <c:pt idx="342">
                        <c:v>2396.0555336464895</c:v>
                      </c:pt>
                      <c:pt idx="343">
                        <c:v>2396.0639738279497</c:v>
                      </c:pt>
                      <c:pt idx="344">
                        <c:v>2396.9307454363079</c:v>
                      </c:pt>
                      <c:pt idx="345">
                        <c:v>2396.9391856177676</c:v>
                      </c:pt>
                      <c:pt idx="346">
                        <c:v>2400.8233336464896</c:v>
                      </c:pt>
                      <c:pt idx="347">
                        <c:v>2400.8317738279497</c:v>
                      </c:pt>
                      <c:pt idx="348">
                        <c:v>2404.916914904738</c:v>
                      </c:pt>
                      <c:pt idx="349">
                        <c:v>2404.9253550861977</c:v>
                      </c:pt>
                      <c:pt idx="350">
                        <c:v>2406.1790193712641</c:v>
                      </c:pt>
                      <c:pt idx="351">
                        <c:v>2406.1874595527242</c:v>
                      </c:pt>
                      <c:pt idx="352">
                        <c:v>2407.3269149047378</c:v>
                      </c:pt>
                      <c:pt idx="353">
                        <c:v>2407.335355086198</c:v>
                      </c:pt>
                      <c:pt idx="354">
                        <c:v>2407.8263953595565</c:v>
                      </c:pt>
                      <c:pt idx="355">
                        <c:v>2407.8348355410167</c:v>
                      </c:pt>
                      <c:pt idx="356">
                        <c:v>2408.6072193712639</c:v>
                      </c:pt>
                      <c:pt idx="357">
                        <c:v>2408.6156595527245</c:v>
                      </c:pt>
                      <c:pt idx="358">
                        <c:v>2408.8095031149192</c:v>
                      </c:pt>
                      <c:pt idx="359">
                        <c:v>2408.8179432963798</c:v>
                      </c:pt>
                      <c:pt idx="360">
                        <c:v>2410.2363953595568</c:v>
                      </c:pt>
                      <c:pt idx="361">
                        <c:v>2410.2448355410165</c:v>
                      </c:pt>
                      <c:pt idx="362">
                        <c:v>2411.219503114919</c:v>
                      </c:pt>
                      <c:pt idx="363">
                        <c:v>2411.2279432963796</c:v>
                      </c:pt>
                      <c:pt idx="364">
                        <c:v>2411.9409149047378</c:v>
                      </c:pt>
                      <c:pt idx="365">
                        <c:v>2411.949355086198</c:v>
                      </c:pt>
                      <c:pt idx="366">
                        <c:v>2411.9356075814458</c:v>
                      </c:pt>
                      <c:pt idx="367">
                        <c:v>2411.9440477629059</c:v>
                      </c:pt>
                      <c:pt idx="368">
                        <c:v>2412.4998075814456</c:v>
                      </c:pt>
                      <c:pt idx="369">
                        <c:v>2412.5082477629062</c:v>
                      </c:pt>
                      <c:pt idx="370">
                        <c:v>2413.375019371264</c:v>
                      </c:pt>
                      <c:pt idx="371">
                        <c:v>2413.3834595527242</c:v>
                      </c:pt>
                      <c:pt idx="372">
                        <c:v>2413.5829835697382</c:v>
                      </c:pt>
                      <c:pt idx="373">
                        <c:v>2413.5914237511984</c:v>
                      </c:pt>
                      <c:pt idx="374">
                        <c:v>2414.1289835697385</c:v>
                      </c:pt>
                      <c:pt idx="375">
                        <c:v>2414.1374237511982</c:v>
                      </c:pt>
                      <c:pt idx="376">
                        <c:v>2414.5106883575672</c:v>
                      </c:pt>
                      <c:pt idx="377">
                        <c:v>2414.519128539027</c:v>
                      </c:pt>
                      <c:pt idx="378">
                        <c:v>2414.8503953595568</c:v>
                      </c:pt>
                      <c:pt idx="379">
                        <c:v>2414.8588355410166</c:v>
                      </c:pt>
                      <c:pt idx="380">
                        <c:v>2415.833503114919</c:v>
                      </c:pt>
                      <c:pt idx="381">
                        <c:v>2415.8419432963797</c:v>
                      </c:pt>
                      <c:pt idx="382">
                        <c:v>2416.9388883575675</c:v>
                      </c:pt>
                      <c:pt idx="383">
                        <c:v>2416.9473285390268</c:v>
                      </c:pt>
                      <c:pt idx="384">
                        <c:v>2417.2676075814456</c:v>
                      </c:pt>
                      <c:pt idx="385">
                        <c:v>2417.2760477629063</c:v>
                      </c:pt>
                      <c:pt idx="386">
                        <c:v>2418.7429835697385</c:v>
                      </c:pt>
                      <c:pt idx="387">
                        <c:v>2418.7514237511982</c:v>
                      </c:pt>
                      <c:pt idx="388">
                        <c:v>2420.2672765677485</c:v>
                      </c:pt>
                      <c:pt idx="389">
                        <c:v>2420.2757167492091</c:v>
                      </c:pt>
                      <c:pt idx="390">
                        <c:v>2420.8314765677487</c:v>
                      </c:pt>
                      <c:pt idx="391">
                        <c:v>2420.8399167492089</c:v>
                      </c:pt>
                      <c:pt idx="392">
                        <c:v>2421.7066883575671</c:v>
                      </c:pt>
                      <c:pt idx="393">
                        <c:v>2421.7151285390269</c:v>
                      </c:pt>
                      <c:pt idx="394">
                        <c:v>2425.5992765677483</c:v>
                      </c:pt>
                      <c:pt idx="395">
                        <c:v>2425.607716749209</c:v>
                      </c:pt>
                      <c:pt idx="396">
                        <c:v>2426.1346692945126</c:v>
                      </c:pt>
                      <c:pt idx="397">
                        <c:v>2426.1431094759723</c:v>
                      </c:pt>
                      <c:pt idx="398">
                        <c:v>2426.6806692945129</c:v>
                      </c:pt>
                      <c:pt idx="399">
                        <c:v>2426.6891094759721</c:v>
                      </c:pt>
                      <c:pt idx="400">
                        <c:v>2430.0272575046947</c:v>
                      </c:pt>
                      <c:pt idx="401">
                        <c:v>2430.0356976861544</c:v>
                      </c:pt>
                      <c:pt idx="402">
                        <c:v>2430.573257504695</c:v>
                      </c:pt>
                      <c:pt idx="403">
                        <c:v>2430.5816976861543</c:v>
                      </c:pt>
                      <c:pt idx="404">
                        <c:v>2431.2946692945129</c:v>
                      </c:pt>
                      <c:pt idx="405">
                        <c:v>2431.3031094759722</c:v>
                      </c:pt>
                      <c:pt idx="406">
                        <c:v>2432.8189622925238</c:v>
                      </c:pt>
                      <c:pt idx="407">
                        <c:v>2432.827402473984</c:v>
                      </c:pt>
                      <c:pt idx="408">
                        <c:v>2433.383162292524</c:v>
                      </c:pt>
                      <c:pt idx="409">
                        <c:v>2433.3916024739838</c:v>
                      </c:pt>
                      <c:pt idx="410">
                        <c:v>2435.187257504695</c:v>
                      </c:pt>
                      <c:pt idx="411">
                        <c:v>2435.1956976861543</c:v>
                      </c:pt>
                      <c:pt idx="412">
                        <c:v>2436.711550502705</c:v>
                      </c:pt>
                      <c:pt idx="413">
                        <c:v>2436.7199906841656</c:v>
                      </c:pt>
                      <c:pt idx="414">
                        <c:v>2436.7257961276614</c:v>
                      </c:pt>
                      <c:pt idx="415">
                        <c:v>2436.734236309122</c:v>
                      </c:pt>
                      <c:pt idx="416">
                        <c:v>2437.2757505027053</c:v>
                      </c:pt>
                      <c:pt idx="417">
                        <c:v>2437.2841906841654</c:v>
                      </c:pt>
                      <c:pt idx="418">
                        <c:v>2437.2717961276612</c:v>
                      </c:pt>
                      <c:pt idx="419">
                        <c:v>2437.2802363091223</c:v>
                      </c:pt>
                      <c:pt idx="420">
                        <c:v>2438.1509622925237</c:v>
                      </c:pt>
                      <c:pt idx="421">
                        <c:v>2438.1594024739838</c:v>
                      </c:pt>
                      <c:pt idx="422">
                        <c:v>2442.0435505027049</c:v>
                      </c:pt>
                      <c:pt idx="423">
                        <c:v>2442.0519906841655</c:v>
                      </c:pt>
                      <c:pt idx="424">
                        <c:v>2441.8857961276613</c:v>
                      </c:pt>
                      <c:pt idx="425">
                        <c:v>2441.8942363091219</c:v>
                      </c:pt>
                      <c:pt idx="426">
                        <c:v>2442.4823843378426</c:v>
                      </c:pt>
                      <c:pt idx="427">
                        <c:v>2442.4908245193033</c:v>
                      </c:pt>
                      <c:pt idx="428">
                        <c:v>2444.9105843378425</c:v>
                      </c:pt>
                      <c:pt idx="429">
                        <c:v>2444.9190245193035</c:v>
                      </c:pt>
                      <c:pt idx="430">
                        <c:v>2449.6783843378425</c:v>
                      </c:pt>
                      <c:pt idx="431">
                        <c:v>2449.6868245193032</c:v>
                      </c:pt>
                      <c:pt idx="432">
                        <c:v>2455.0340700626175</c:v>
                      </c:pt>
                      <c:pt idx="433">
                        <c:v>2455.0425102440772</c:v>
                      </c:pt>
                      <c:pt idx="434">
                        <c:v>2455.2463032586279</c:v>
                      </c:pt>
                      <c:pt idx="435">
                        <c:v>2455.2547434400876</c:v>
                      </c:pt>
                      <c:pt idx="436">
                        <c:v>2457.4622700626173</c:v>
                      </c:pt>
                      <c:pt idx="437">
                        <c:v>2457.4707102440771</c:v>
                      </c:pt>
                      <c:pt idx="438">
                        <c:v>2457.6745032586277</c:v>
                      </c:pt>
                      <c:pt idx="439">
                        <c:v>2457.6829434400879</c:v>
                      </c:pt>
                      <c:pt idx="440">
                        <c:v>2458.9266582727992</c:v>
                      </c:pt>
                      <c:pt idx="441">
                        <c:v>2458.9350984542589</c:v>
                      </c:pt>
                      <c:pt idx="442">
                        <c:v>2461.00289146881</c:v>
                      </c:pt>
                      <c:pt idx="443">
                        <c:v>2461.0113316502698</c:v>
                      </c:pt>
                      <c:pt idx="444">
                        <c:v>2461.354858272799</c:v>
                      </c:pt>
                      <c:pt idx="445">
                        <c:v>2461.3632984542587</c:v>
                      </c:pt>
                      <c:pt idx="446">
                        <c:v>2461.5670914688103</c:v>
                      </c:pt>
                      <c:pt idx="447">
                        <c:v>2461.57553165027</c:v>
                      </c:pt>
                      <c:pt idx="448">
                        <c:v>2462.2300700626174</c:v>
                      </c:pt>
                      <c:pt idx="449">
                        <c:v>2462.2385102440771</c:v>
                      </c:pt>
                      <c:pt idx="450">
                        <c:v>2462.4423032586278</c:v>
                      </c:pt>
                      <c:pt idx="451">
                        <c:v>2462.450743440088</c:v>
                      </c:pt>
                      <c:pt idx="452">
                        <c:v>2466.1226582727991</c:v>
                      </c:pt>
                      <c:pt idx="453">
                        <c:v>2466.1310984542588</c:v>
                      </c:pt>
                      <c:pt idx="454">
                        <c:v>2466.3348914688099</c:v>
                      </c:pt>
                      <c:pt idx="455">
                        <c:v>2466.3433316502701</c:v>
                      </c:pt>
                      <c:pt idx="456">
                        <c:v>2473.7194981620059</c:v>
                      </c:pt>
                      <c:pt idx="457">
                        <c:v>2473.7279383434661</c:v>
                      </c:pt>
                      <c:pt idx="458">
                        <c:v>2476.1476981620058</c:v>
                      </c:pt>
                      <c:pt idx="459">
                        <c:v>2476.1561383434664</c:v>
                      </c:pt>
                      <c:pt idx="460">
                        <c:v>2479.4760863721881</c:v>
                      </c:pt>
                      <c:pt idx="461">
                        <c:v>2479.4845265536478</c:v>
                      </c:pt>
                      <c:pt idx="462">
                        <c:v>2480.0402863721879</c:v>
                      </c:pt>
                      <c:pt idx="463">
                        <c:v>2480.0487265536481</c:v>
                      </c:pt>
                      <c:pt idx="464">
                        <c:v>2480.9154981620059</c:v>
                      </c:pt>
                      <c:pt idx="465">
                        <c:v>2480.9239383434665</c:v>
                      </c:pt>
                      <c:pt idx="466">
                        <c:v>2481.8862461798876</c:v>
                      </c:pt>
                      <c:pt idx="467">
                        <c:v>2481.8946863613473</c:v>
                      </c:pt>
                      <c:pt idx="468">
                        <c:v>2482.4504461798879</c:v>
                      </c:pt>
                      <c:pt idx="469">
                        <c:v>2482.4588863613471</c:v>
                      </c:pt>
                      <c:pt idx="470">
                        <c:v>2484.808086372188</c:v>
                      </c:pt>
                      <c:pt idx="471">
                        <c:v>2484.8165265536481</c:v>
                      </c:pt>
                      <c:pt idx="472">
                        <c:v>2485.7788343900693</c:v>
                      </c:pt>
                      <c:pt idx="473">
                        <c:v>2485.787274571529</c:v>
                      </c:pt>
                      <c:pt idx="474">
                        <c:v>2486.3430343900695</c:v>
                      </c:pt>
                      <c:pt idx="475">
                        <c:v>2486.3514745715288</c:v>
                      </c:pt>
                      <c:pt idx="476">
                        <c:v>2487.218246179888</c:v>
                      </c:pt>
                      <c:pt idx="477">
                        <c:v>2487.2266863613472</c:v>
                      </c:pt>
                      <c:pt idx="478">
                        <c:v>2491.1108343900696</c:v>
                      </c:pt>
                      <c:pt idx="479">
                        <c:v>2491.1192745715289</c:v>
                      </c:pt>
                      <c:pt idx="480">
                        <c:v>2492.0277720969621</c:v>
                      </c:pt>
                      <c:pt idx="481">
                        <c:v>2492.0362122784222</c:v>
                      </c:pt>
                      <c:pt idx="482">
                        <c:v>2492.5919720969619</c:v>
                      </c:pt>
                      <c:pt idx="483">
                        <c:v>2492.6004122784225</c:v>
                      </c:pt>
                      <c:pt idx="484">
                        <c:v>2495.9203603071442</c:v>
                      </c:pt>
                      <c:pt idx="485">
                        <c:v>2495.9288004886039</c:v>
                      </c:pt>
                      <c:pt idx="486">
                        <c:v>2496.484560307144</c:v>
                      </c:pt>
                      <c:pt idx="487">
                        <c:v>2496.4930004886041</c:v>
                      </c:pt>
                      <c:pt idx="488">
                        <c:v>2497.3597720969619</c:v>
                      </c:pt>
                      <c:pt idx="489">
                        <c:v>2497.3682122784226</c:v>
                      </c:pt>
                      <c:pt idx="490">
                        <c:v>2501.252360307144</c:v>
                      </c:pt>
                      <c:pt idx="491">
                        <c:v>2501.2608004886042</c:v>
                      </c:pt>
                      <c:pt idx="492">
                        <c:v>2525.9128865158959</c:v>
                      </c:pt>
                      <c:pt idx="493">
                        <c:v>2525.9213266973561</c:v>
                      </c:pt>
                      <c:pt idx="494">
                        <c:v>2526.4952865158957</c:v>
                      </c:pt>
                      <c:pt idx="495">
                        <c:v>2526.5037266973563</c:v>
                      </c:pt>
                      <c:pt idx="496">
                        <c:v>2529.805474726078</c:v>
                      </c:pt>
                      <c:pt idx="497">
                        <c:v>2529.8139149075378</c:v>
                      </c:pt>
                      <c:pt idx="498">
                        <c:v>2530.3878747260778</c:v>
                      </c:pt>
                      <c:pt idx="499">
                        <c:v>2530.396314907538</c:v>
                      </c:pt>
                      <c:pt idx="500">
                        <c:v>2531.4168865158958</c:v>
                      </c:pt>
                      <c:pt idx="501">
                        <c:v>2531.425326697356</c:v>
                      </c:pt>
                      <c:pt idx="502">
                        <c:v>2535.309474726078</c:v>
                      </c:pt>
                      <c:pt idx="503">
                        <c:v>2535.3179149075381</c:v>
                      </c:pt>
                      <c:pt idx="504">
                        <c:v>2542.3571604508534</c:v>
                      </c:pt>
                      <c:pt idx="505">
                        <c:v>2544.2296006323127</c:v>
                      </c:pt>
                      <c:pt idx="506">
                        <c:v>2546.6857604508532</c:v>
                      </c:pt>
                      <c:pt idx="507">
                        <c:v>2546.6942006323129</c:v>
                      </c:pt>
                      <c:pt idx="508">
                        <c:v>2548.1137486610342</c:v>
                      </c:pt>
                      <c:pt idx="509">
                        <c:v>2548.1221888424943</c:v>
                      </c:pt>
                      <c:pt idx="510">
                        <c:v>2550.5783486610339</c:v>
                      </c:pt>
                      <c:pt idx="511">
                        <c:v>2550.5867888424946</c:v>
                      </c:pt>
                      <c:pt idx="512">
                        <c:v>2550.6888294371552</c:v>
                      </c:pt>
                      <c:pt idx="513">
                        <c:v>2550.6972696186162</c:v>
                      </c:pt>
                      <c:pt idx="514">
                        <c:v>2551.7611604508534</c:v>
                      </c:pt>
                      <c:pt idx="515">
                        <c:v>2551.7696006323126</c:v>
                      </c:pt>
                      <c:pt idx="516">
                        <c:v>2551.2712294371554</c:v>
                      </c:pt>
                      <c:pt idx="517">
                        <c:v>2551.279669618616</c:v>
                      </c:pt>
                      <c:pt idx="518">
                        <c:v>2555.6537486610341</c:v>
                      </c:pt>
                      <c:pt idx="519">
                        <c:v>2555.6621888424943</c:v>
                      </c:pt>
                      <c:pt idx="520">
                        <c:v>2556.1928294371551</c:v>
                      </c:pt>
                      <c:pt idx="521">
                        <c:v>2556.2012696186162</c:v>
                      </c:pt>
                      <c:pt idx="522">
                        <c:v>2556.4454176473378</c:v>
                      </c:pt>
                      <c:pt idx="523">
                        <c:v>2556.453857828797</c:v>
                      </c:pt>
                      <c:pt idx="524">
                        <c:v>2558.910017647338</c:v>
                      </c:pt>
                      <c:pt idx="525">
                        <c:v>2558.9184578287968</c:v>
                      </c:pt>
                      <c:pt idx="526">
                        <c:v>2563.9854176473377</c:v>
                      </c:pt>
                      <c:pt idx="527">
                        <c:v>2563.993857828797</c:v>
                      </c:pt>
                      <c:pt idx="528">
                        <c:v>2568.9971033721113</c:v>
                      </c:pt>
                      <c:pt idx="529">
                        <c:v>2569.0055435535714</c:v>
                      </c:pt>
                      <c:pt idx="530">
                        <c:v>2571.4617033721115</c:v>
                      </c:pt>
                      <c:pt idx="531">
                        <c:v>2571.4701435535712</c:v>
                      </c:pt>
                      <c:pt idx="532">
                        <c:v>2572.8896915822938</c:v>
                      </c:pt>
                      <c:pt idx="533">
                        <c:v>2572.8981317637536</c:v>
                      </c:pt>
                      <c:pt idx="534">
                        <c:v>2575.3542915822941</c:v>
                      </c:pt>
                      <c:pt idx="535">
                        <c:v>2575.3627317637533</c:v>
                      </c:pt>
                      <c:pt idx="536">
                        <c:v>2576.5371033721112</c:v>
                      </c:pt>
                      <c:pt idx="537">
                        <c:v>2576.5455435535714</c:v>
                      </c:pt>
                      <c:pt idx="538">
                        <c:v>2580.4296915822938</c:v>
                      </c:pt>
                      <c:pt idx="539">
                        <c:v>2580.4381317637535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D8B-41AF-9D33-A2488EB2993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19551.0500637363</c:v>
                      </c:pt>
                      <c:pt idx="1">
                        <c:v>19551.129548436023</c:v>
                      </c:pt>
                      <c:pt idx="2">
                        <c:v>19551.0500637363</c:v>
                      </c:pt>
                      <c:pt idx="3">
                        <c:v>19551.129548436023</c:v>
                      </c:pt>
                      <c:pt idx="4">
                        <c:v>19598.01579551899</c:v>
                      </c:pt>
                      <c:pt idx="5">
                        <c:v>19598.095280218713</c:v>
                      </c:pt>
                      <c:pt idx="6">
                        <c:v>19551.0500637363</c:v>
                      </c:pt>
                      <c:pt idx="7">
                        <c:v>19551.129548436023</c:v>
                      </c:pt>
                      <c:pt idx="8">
                        <c:v>19598.01579551899</c:v>
                      </c:pt>
                      <c:pt idx="9">
                        <c:v>19598.095280218713</c:v>
                      </c:pt>
                      <c:pt idx="10">
                        <c:v>19598.01579551899</c:v>
                      </c:pt>
                      <c:pt idx="11">
                        <c:v>19598.095280218713</c:v>
                      </c:pt>
                      <c:pt idx="12">
                        <c:v>19817.247614791748</c:v>
                      </c:pt>
                      <c:pt idx="13">
                        <c:v>19817.327099491464</c:v>
                      </c:pt>
                      <c:pt idx="14">
                        <c:v>19817.247614791748</c:v>
                      </c:pt>
                      <c:pt idx="15">
                        <c:v>19817.327099491464</c:v>
                      </c:pt>
                      <c:pt idx="16">
                        <c:v>19864.21334657443</c:v>
                      </c:pt>
                      <c:pt idx="17">
                        <c:v>19864.29283127415</c:v>
                      </c:pt>
                      <c:pt idx="18">
                        <c:v>19817.247614791748</c:v>
                      </c:pt>
                      <c:pt idx="19">
                        <c:v>19817.327099491464</c:v>
                      </c:pt>
                      <c:pt idx="20">
                        <c:v>19864.21334657443</c:v>
                      </c:pt>
                      <c:pt idx="21">
                        <c:v>19864.29283127415</c:v>
                      </c:pt>
                      <c:pt idx="22">
                        <c:v>19864.21334657443</c:v>
                      </c:pt>
                      <c:pt idx="23">
                        <c:v>19864.29283127415</c:v>
                      </c:pt>
                      <c:pt idx="24">
                        <c:v>20168.635216017381</c:v>
                      </c:pt>
                      <c:pt idx="25">
                        <c:v>20168.714700717101</c:v>
                      </c:pt>
                      <c:pt idx="26">
                        <c:v>20168.635216017381</c:v>
                      </c:pt>
                      <c:pt idx="27">
                        <c:v>20168.714700717101</c:v>
                      </c:pt>
                      <c:pt idx="28">
                        <c:v>20199.62838109328</c:v>
                      </c:pt>
                      <c:pt idx="29">
                        <c:v>20199.707865793003</c:v>
                      </c:pt>
                      <c:pt idx="30">
                        <c:v>20199.62838109328</c:v>
                      </c:pt>
                      <c:pt idx="31">
                        <c:v>20199.707865793003</c:v>
                      </c:pt>
                      <c:pt idx="32">
                        <c:v>20215.600947800071</c:v>
                      </c:pt>
                      <c:pt idx="33">
                        <c:v>20215.680432499787</c:v>
                      </c:pt>
                      <c:pt idx="34">
                        <c:v>20168.635216017381</c:v>
                      </c:pt>
                      <c:pt idx="35">
                        <c:v>20168.714700717101</c:v>
                      </c:pt>
                      <c:pt idx="36">
                        <c:v>20215.600947800071</c:v>
                      </c:pt>
                      <c:pt idx="37">
                        <c:v>20215.680432499787</c:v>
                      </c:pt>
                      <c:pt idx="38">
                        <c:v>20199.62838109328</c:v>
                      </c:pt>
                      <c:pt idx="39">
                        <c:v>20199.707865793003</c:v>
                      </c:pt>
                      <c:pt idx="40">
                        <c:v>20215.600947800071</c:v>
                      </c:pt>
                      <c:pt idx="41">
                        <c:v>20215.680432499787</c:v>
                      </c:pt>
                      <c:pt idx="42">
                        <c:v>20246.594112875973</c:v>
                      </c:pt>
                      <c:pt idx="43">
                        <c:v>20246.673597575689</c:v>
                      </c:pt>
                      <c:pt idx="44">
                        <c:v>20246.594112875973</c:v>
                      </c:pt>
                      <c:pt idx="45">
                        <c:v>20246.673597575689</c:v>
                      </c:pt>
                      <c:pt idx="46">
                        <c:v>20246.594112875973</c:v>
                      </c:pt>
                      <c:pt idx="47">
                        <c:v>20246.673597575689</c:v>
                      </c:pt>
                      <c:pt idx="48">
                        <c:v>20364.067921404861</c:v>
                      </c:pt>
                      <c:pt idx="49">
                        <c:v>20364.147406104581</c:v>
                      </c:pt>
                      <c:pt idx="50">
                        <c:v>20364.067921404861</c:v>
                      </c:pt>
                      <c:pt idx="51">
                        <c:v>20364.147406104581</c:v>
                      </c:pt>
                      <c:pt idx="52">
                        <c:v>20411.033653187562</c:v>
                      </c:pt>
                      <c:pt idx="53">
                        <c:v>20411.113137887274</c:v>
                      </c:pt>
                      <c:pt idx="54">
                        <c:v>20364.067921404861</c:v>
                      </c:pt>
                      <c:pt idx="55">
                        <c:v>20364.147406104581</c:v>
                      </c:pt>
                      <c:pt idx="56">
                        <c:v>20411.033653187562</c:v>
                      </c:pt>
                      <c:pt idx="57">
                        <c:v>20411.113137887274</c:v>
                      </c:pt>
                      <c:pt idx="58">
                        <c:v>20411.033653187562</c:v>
                      </c:pt>
                      <c:pt idx="59">
                        <c:v>20411.113137887274</c:v>
                      </c:pt>
                      <c:pt idx="60">
                        <c:v>20465.825932148728</c:v>
                      </c:pt>
                      <c:pt idx="61">
                        <c:v>20465.905416848447</c:v>
                      </c:pt>
                      <c:pt idx="62">
                        <c:v>20465.825932148728</c:v>
                      </c:pt>
                      <c:pt idx="63">
                        <c:v>20465.905416848447</c:v>
                      </c:pt>
                      <c:pt idx="64">
                        <c:v>20512.791663931424</c:v>
                      </c:pt>
                      <c:pt idx="65">
                        <c:v>20512.871148631133</c:v>
                      </c:pt>
                      <c:pt idx="66">
                        <c:v>20465.825932148728</c:v>
                      </c:pt>
                      <c:pt idx="67">
                        <c:v>20465.905416848447</c:v>
                      </c:pt>
                      <c:pt idx="68">
                        <c:v>20512.791663931424</c:v>
                      </c:pt>
                      <c:pt idx="69">
                        <c:v>20512.871148631133</c:v>
                      </c:pt>
                      <c:pt idx="70">
                        <c:v>20512.791663931424</c:v>
                      </c:pt>
                      <c:pt idx="71">
                        <c:v>20512.871148631133</c:v>
                      </c:pt>
                      <c:pt idx="72">
                        <c:v>20630.265472460309</c:v>
                      </c:pt>
                      <c:pt idx="73">
                        <c:v>20630.344957160029</c:v>
                      </c:pt>
                      <c:pt idx="74">
                        <c:v>20635.090635734487</c:v>
                      </c:pt>
                      <c:pt idx="75">
                        <c:v>20635.170120434206</c:v>
                      </c:pt>
                      <c:pt idx="76">
                        <c:v>20630.265472460309</c:v>
                      </c:pt>
                      <c:pt idx="77">
                        <c:v>20630.344957160029</c:v>
                      </c:pt>
                      <c:pt idx="78">
                        <c:v>20635.090635734487</c:v>
                      </c:pt>
                      <c:pt idx="79">
                        <c:v>20635.170120434206</c:v>
                      </c:pt>
                      <c:pt idx="80">
                        <c:v>20677.231204242999</c:v>
                      </c:pt>
                      <c:pt idx="81">
                        <c:v>20677.310688942718</c:v>
                      </c:pt>
                      <c:pt idx="82">
                        <c:v>20630.265472460309</c:v>
                      </c:pt>
                      <c:pt idx="83">
                        <c:v>20630.344957160029</c:v>
                      </c:pt>
                      <c:pt idx="84">
                        <c:v>20677.231204242999</c:v>
                      </c:pt>
                      <c:pt idx="85">
                        <c:v>20677.310688942718</c:v>
                      </c:pt>
                      <c:pt idx="86">
                        <c:v>20635.090635734487</c:v>
                      </c:pt>
                      <c:pt idx="87">
                        <c:v>20635.170120434206</c:v>
                      </c:pt>
                      <c:pt idx="88">
                        <c:v>20682.056367517176</c:v>
                      </c:pt>
                      <c:pt idx="89">
                        <c:v>20682.135852216892</c:v>
                      </c:pt>
                      <c:pt idx="90">
                        <c:v>20682.056367517176</c:v>
                      </c:pt>
                      <c:pt idx="91">
                        <c:v>20682.135852216892</c:v>
                      </c:pt>
                      <c:pt idx="92">
                        <c:v>20677.231204242999</c:v>
                      </c:pt>
                      <c:pt idx="93">
                        <c:v>20677.310688942718</c:v>
                      </c:pt>
                      <c:pt idx="94">
                        <c:v>20682.056367517176</c:v>
                      </c:pt>
                      <c:pt idx="95">
                        <c:v>20682.135852216892</c:v>
                      </c:pt>
                      <c:pt idx="96">
                        <c:v>20817.213533374368</c:v>
                      </c:pt>
                      <c:pt idx="97">
                        <c:v>20817.293018074088</c:v>
                      </c:pt>
                      <c:pt idx="98">
                        <c:v>20817.213533374368</c:v>
                      </c:pt>
                      <c:pt idx="99">
                        <c:v>20817.293018074088</c:v>
                      </c:pt>
                      <c:pt idx="100">
                        <c:v>20817.213533374368</c:v>
                      </c:pt>
                      <c:pt idx="101">
                        <c:v>20817.293018074088</c:v>
                      </c:pt>
                      <c:pt idx="102">
                        <c:v>20864.179265157061</c:v>
                      </c:pt>
                      <c:pt idx="103">
                        <c:v>20864.258749856781</c:v>
                      </c:pt>
                      <c:pt idx="104">
                        <c:v>20864.179265157061</c:v>
                      </c:pt>
                      <c:pt idx="105">
                        <c:v>20864.258749856781</c:v>
                      </c:pt>
                      <c:pt idx="106">
                        <c:v>20879.850788743035</c:v>
                      </c:pt>
                      <c:pt idx="107">
                        <c:v>20879.930273442758</c:v>
                      </c:pt>
                      <c:pt idx="108">
                        <c:v>20921.980093045044</c:v>
                      </c:pt>
                      <c:pt idx="109">
                        <c:v>20922.059577744756</c:v>
                      </c:pt>
                      <c:pt idx="110">
                        <c:v>20879.850788743035</c:v>
                      </c:pt>
                      <c:pt idx="111">
                        <c:v>20879.930273442758</c:v>
                      </c:pt>
                      <c:pt idx="112">
                        <c:v>20921.980093045044</c:v>
                      </c:pt>
                      <c:pt idx="113">
                        <c:v>20922.059577744756</c:v>
                      </c:pt>
                      <c:pt idx="114">
                        <c:v>20864.179265157061</c:v>
                      </c:pt>
                      <c:pt idx="115">
                        <c:v>20864.258749856781</c:v>
                      </c:pt>
                      <c:pt idx="116">
                        <c:v>20926.816520525736</c:v>
                      </c:pt>
                      <c:pt idx="117">
                        <c:v>20926.896005225448</c:v>
                      </c:pt>
                      <c:pt idx="118">
                        <c:v>20968.945824827733</c:v>
                      </c:pt>
                      <c:pt idx="119">
                        <c:v>20969.025309527453</c:v>
                      </c:pt>
                      <c:pt idx="120">
                        <c:v>20926.816520525736</c:v>
                      </c:pt>
                      <c:pt idx="121">
                        <c:v>20926.896005225448</c:v>
                      </c:pt>
                      <c:pt idx="122">
                        <c:v>20879.850788743035</c:v>
                      </c:pt>
                      <c:pt idx="123">
                        <c:v>20879.930273442758</c:v>
                      </c:pt>
                      <c:pt idx="124">
                        <c:v>20921.980093045044</c:v>
                      </c:pt>
                      <c:pt idx="125">
                        <c:v>20922.059577744756</c:v>
                      </c:pt>
                      <c:pt idx="126">
                        <c:v>20968.945824827733</c:v>
                      </c:pt>
                      <c:pt idx="127">
                        <c:v>20969.025309527453</c:v>
                      </c:pt>
                      <c:pt idx="128">
                        <c:v>20926.816520525736</c:v>
                      </c:pt>
                      <c:pt idx="129">
                        <c:v>20926.896005225448</c:v>
                      </c:pt>
                      <c:pt idx="130">
                        <c:v>20981.653073685949</c:v>
                      </c:pt>
                      <c:pt idx="131">
                        <c:v>20981.732558385665</c:v>
                      </c:pt>
                      <c:pt idx="132">
                        <c:v>20968.945824827733</c:v>
                      </c:pt>
                      <c:pt idx="133">
                        <c:v>20969.025309527453</c:v>
                      </c:pt>
                      <c:pt idx="134">
                        <c:v>20981.653073685949</c:v>
                      </c:pt>
                      <c:pt idx="135">
                        <c:v>20981.732558385665</c:v>
                      </c:pt>
                      <c:pt idx="136">
                        <c:v>21028.618805468635</c:v>
                      </c:pt>
                      <c:pt idx="137">
                        <c:v>21028.698290168351</c:v>
                      </c:pt>
                      <c:pt idx="138">
                        <c:v>21028.618805468635</c:v>
                      </c:pt>
                      <c:pt idx="139">
                        <c:v>21028.698290168351</c:v>
                      </c:pt>
                      <c:pt idx="140">
                        <c:v>20981.653073685949</c:v>
                      </c:pt>
                      <c:pt idx="141">
                        <c:v>20981.732558385665</c:v>
                      </c:pt>
                      <c:pt idx="142">
                        <c:v>21028.618805468635</c:v>
                      </c:pt>
                      <c:pt idx="143">
                        <c:v>21028.698290168351</c:v>
                      </c:pt>
                      <c:pt idx="144">
                        <c:v>21188.17764410048</c:v>
                      </c:pt>
                      <c:pt idx="145">
                        <c:v>21188.257128800204</c:v>
                      </c:pt>
                      <c:pt idx="146">
                        <c:v>21188.17764410048</c:v>
                      </c:pt>
                      <c:pt idx="147">
                        <c:v>21188.257128800204</c:v>
                      </c:pt>
                      <c:pt idx="148">
                        <c:v>21188.17764410048</c:v>
                      </c:pt>
                      <c:pt idx="149">
                        <c:v>21188.257128800204</c:v>
                      </c:pt>
                      <c:pt idx="150">
                        <c:v>21235.143375883174</c:v>
                      </c:pt>
                      <c:pt idx="151">
                        <c:v>21235.22286058289</c:v>
                      </c:pt>
                      <c:pt idx="152">
                        <c:v>21235.143375883174</c:v>
                      </c:pt>
                      <c:pt idx="153">
                        <c:v>21235.22286058289</c:v>
                      </c:pt>
                      <c:pt idx="154">
                        <c:v>21235.143375883174</c:v>
                      </c:pt>
                      <c:pt idx="155">
                        <c:v>21235.22286058289</c:v>
                      </c:pt>
                      <c:pt idx="156">
                        <c:v>21283.668953091474</c:v>
                      </c:pt>
                      <c:pt idx="157">
                        <c:v>21283.74843779119</c:v>
                      </c:pt>
                      <c:pt idx="158">
                        <c:v>21283.668953091474</c:v>
                      </c:pt>
                      <c:pt idx="159">
                        <c:v>21283.74843779119</c:v>
                      </c:pt>
                      <c:pt idx="160">
                        <c:v>21330.634684874163</c:v>
                      </c:pt>
                      <c:pt idx="161">
                        <c:v>21330.714169573876</c:v>
                      </c:pt>
                      <c:pt idx="162">
                        <c:v>21330.634684874163</c:v>
                      </c:pt>
                      <c:pt idx="163">
                        <c:v>21330.714169573876</c:v>
                      </c:pt>
                      <c:pt idx="164">
                        <c:v>21283.668953091474</c:v>
                      </c:pt>
                      <c:pt idx="165">
                        <c:v>21283.74843779119</c:v>
                      </c:pt>
                      <c:pt idx="166">
                        <c:v>21330.634684874163</c:v>
                      </c:pt>
                      <c:pt idx="167">
                        <c:v>21330.714169573876</c:v>
                      </c:pt>
                      <c:pt idx="168">
                        <c:v>21448.108493403055</c:v>
                      </c:pt>
                      <c:pt idx="169">
                        <c:v>21448.187978102771</c:v>
                      </c:pt>
                      <c:pt idx="170">
                        <c:v>21448.108493403055</c:v>
                      </c:pt>
                      <c:pt idx="171">
                        <c:v>21448.187978102771</c:v>
                      </c:pt>
                      <c:pt idx="172">
                        <c:v>21495.074225185741</c:v>
                      </c:pt>
                      <c:pt idx="173">
                        <c:v>21495.153709885461</c:v>
                      </c:pt>
                      <c:pt idx="174">
                        <c:v>21495.074225185741</c:v>
                      </c:pt>
                      <c:pt idx="175">
                        <c:v>21495.153709885461</c:v>
                      </c:pt>
                      <c:pt idx="176">
                        <c:v>21448.108493403055</c:v>
                      </c:pt>
                      <c:pt idx="177">
                        <c:v>21448.187978102771</c:v>
                      </c:pt>
                      <c:pt idx="178">
                        <c:v>21539.565245326117</c:v>
                      </c:pt>
                      <c:pt idx="179">
                        <c:v>21539.644730025841</c:v>
                      </c:pt>
                      <c:pt idx="180">
                        <c:v>21539.565245326117</c:v>
                      </c:pt>
                      <c:pt idx="181">
                        <c:v>21539.644730025841</c:v>
                      </c:pt>
                      <c:pt idx="182">
                        <c:v>21528.429106100022</c:v>
                      </c:pt>
                      <c:pt idx="183">
                        <c:v>21528.508590799738</c:v>
                      </c:pt>
                      <c:pt idx="184">
                        <c:v>21495.074225185741</c:v>
                      </c:pt>
                      <c:pt idx="185">
                        <c:v>21495.153709885461</c:v>
                      </c:pt>
                      <c:pt idx="186">
                        <c:v>21570.558410402024</c:v>
                      </c:pt>
                      <c:pt idx="187">
                        <c:v>21570.637895101743</c:v>
                      </c:pt>
                      <c:pt idx="188">
                        <c:v>21528.429106100022</c:v>
                      </c:pt>
                      <c:pt idx="189">
                        <c:v>21528.508590799738</c:v>
                      </c:pt>
                      <c:pt idx="190">
                        <c:v>21570.558410402024</c:v>
                      </c:pt>
                      <c:pt idx="191">
                        <c:v>21570.637895101743</c:v>
                      </c:pt>
                      <c:pt idx="192">
                        <c:v>21586.53097710881</c:v>
                      </c:pt>
                      <c:pt idx="193">
                        <c:v>21586.61046180853</c:v>
                      </c:pt>
                      <c:pt idx="194">
                        <c:v>21586.53097710881</c:v>
                      </c:pt>
                      <c:pt idx="195">
                        <c:v>21586.61046180853</c:v>
                      </c:pt>
                      <c:pt idx="196">
                        <c:v>21539.565245326117</c:v>
                      </c:pt>
                      <c:pt idx="197">
                        <c:v>21539.644730025841</c:v>
                      </c:pt>
                      <c:pt idx="198">
                        <c:v>21575.394837882708</c:v>
                      </c:pt>
                      <c:pt idx="199">
                        <c:v>21575.474322582431</c:v>
                      </c:pt>
                      <c:pt idx="200">
                        <c:v>21575.394837882708</c:v>
                      </c:pt>
                      <c:pt idx="201">
                        <c:v>21575.474322582431</c:v>
                      </c:pt>
                      <c:pt idx="202">
                        <c:v>21528.429106100022</c:v>
                      </c:pt>
                      <c:pt idx="203">
                        <c:v>21528.508590799738</c:v>
                      </c:pt>
                      <c:pt idx="204">
                        <c:v>21570.558410402024</c:v>
                      </c:pt>
                      <c:pt idx="205">
                        <c:v>21570.637895101743</c:v>
                      </c:pt>
                      <c:pt idx="206">
                        <c:v>21586.53097710881</c:v>
                      </c:pt>
                      <c:pt idx="207">
                        <c:v>21586.61046180853</c:v>
                      </c:pt>
                      <c:pt idx="208">
                        <c:v>21617.524142184717</c:v>
                      </c:pt>
                      <c:pt idx="209">
                        <c:v>21617.603626884436</c:v>
                      </c:pt>
                      <c:pt idx="210">
                        <c:v>21617.524142184717</c:v>
                      </c:pt>
                      <c:pt idx="211">
                        <c:v>21617.603626884436</c:v>
                      </c:pt>
                      <c:pt idx="212">
                        <c:v>21575.394837882708</c:v>
                      </c:pt>
                      <c:pt idx="213">
                        <c:v>21575.474322582431</c:v>
                      </c:pt>
                      <c:pt idx="214">
                        <c:v>21617.524142184717</c:v>
                      </c:pt>
                      <c:pt idx="215">
                        <c:v>21617.603626884436</c:v>
                      </c:pt>
                      <c:pt idx="216">
                        <c:v>21692.868646411604</c:v>
                      </c:pt>
                      <c:pt idx="217">
                        <c:v>21692.94813111132</c:v>
                      </c:pt>
                      <c:pt idx="218">
                        <c:v>21692.868646411604</c:v>
                      </c:pt>
                      <c:pt idx="219">
                        <c:v>21692.94813111132</c:v>
                      </c:pt>
                      <c:pt idx="220">
                        <c:v>21734.997950713605</c:v>
                      </c:pt>
                      <c:pt idx="221">
                        <c:v>21735.077435413325</c:v>
                      </c:pt>
                      <c:pt idx="222">
                        <c:v>21739.834378194297</c:v>
                      </c:pt>
                      <c:pt idx="223">
                        <c:v>21739.913862894013</c:v>
                      </c:pt>
                      <c:pt idx="224">
                        <c:v>21734.997950713605</c:v>
                      </c:pt>
                      <c:pt idx="225">
                        <c:v>21735.077435413325</c:v>
                      </c:pt>
                      <c:pt idx="226">
                        <c:v>21739.834378194297</c:v>
                      </c:pt>
                      <c:pt idx="227">
                        <c:v>21739.913862894013</c:v>
                      </c:pt>
                      <c:pt idx="228">
                        <c:v>21692.868646411604</c:v>
                      </c:pt>
                      <c:pt idx="229">
                        <c:v>21692.94813111132</c:v>
                      </c:pt>
                      <c:pt idx="230">
                        <c:v>21781.963682496298</c:v>
                      </c:pt>
                      <c:pt idx="231">
                        <c:v>21782.043167196014</c:v>
                      </c:pt>
                      <c:pt idx="232">
                        <c:v>21781.963682496298</c:v>
                      </c:pt>
                      <c:pt idx="233">
                        <c:v>21782.043167196014</c:v>
                      </c:pt>
                      <c:pt idx="234">
                        <c:v>21734.997950713605</c:v>
                      </c:pt>
                      <c:pt idx="235">
                        <c:v>21735.077435413325</c:v>
                      </c:pt>
                      <c:pt idx="236">
                        <c:v>21739.834378194297</c:v>
                      </c:pt>
                      <c:pt idx="237">
                        <c:v>21739.913862894013</c:v>
                      </c:pt>
                      <c:pt idx="238">
                        <c:v>21781.963682496298</c:v>
                      </c:pt>
                      <c:pt idx="239">
                        <c:v>21782.043167196014</c:v>
                      </c:pt>
                      <c:pt idx="240">
                        <c:v>21836.755961457471</c:v>
                      </c:pt>
                      <c:pt idx="241">
                        <c:v>21836.835446157187</c:v>
                      </c:pt>
                      <c:pt idx="242">
                        <c:v>21836.755961457471</c:v>
                      </c:pt>
                      <c:pt idx="243">
                        <c:v>21836.835446157187</c:v>
                      </c:pt>
                      <c:pt idx="244">
                        <c:v>21883.721693240161</c:v>
                      </c:pt>
                      <c:pt idx="245">
                        <c:v>21883.801177939884</c:v>
                      </c:pt>
                      <c:pt idx="246">
                        <c:v>21883.721693240161</c:v>
                      </c:pt>
                      <c:pt idx="247">
                        <c:v>21883.801177939884</c:v>
                      </c:pt>
                      <c:pt idx="248">
                        <c:v>21836.755961457471</c:v>
                      </c:pt>
                      <c:pt idx="249">
                        <c:v>21836.835446157187</c:v>
                      </c:pt>
                      <c:pt idx="250">
                        <c:v>21883.721693240161</c:v>
                      </c:pt>
                      <c:pt idx="251">
                        <c:v>21883.801177939884</c:v>
                      </c:pt>
                      <c:pt idx="252">
                        <c:v>22001.195501769049</c:v>
                      </c:pt>
                      <c:pt idx="253">
                        <c:v>22001.274986468768</c:v>
                      </c:pt>
                      <c:pt idx="254">
                        <c:v>22006.020665043223</c:v>
                      </c:pt>
                      <c:pt idx="255">
                        <c:v>22006.100149742953</c:v>
                      </c:pt>
                      <c:pt idx="256">
                        <c:v>22001.195501769049</c:v>
                      </c:pt>
                      <c:pt idx="257">
                        <c:v>22001.274986468768</c:v>
                      </c:pt>
                      <c:pt idx="258">
                        <c:v>22006.020665043223</c:v>
                      </c:pt>
                      <c:pt idx="259">
                        <c:v>22006.100149742953</c:v>
                      </c:pt>
                      <c:pt idx="260">
                        <c:v>22048.161233551746</c:v>
                      </c:pt>
                      <c:pt idx="261">
                        <c:v>22048.240718251458</c:v>
                      </c:pt>
                      <c:pt idx="262">
                        <c:v>22052.98639682592</c:v>
                      </c:pt>
                      <c:pt idx="263">
                        <c:v>22053.065881525643</c:v>
                      </c:pt>
                      <c:pt idx="264">
                        <c:v>22048.161233551746</c:v>
                      </c:pt>
                      <c:pt idx="265">
                        <c:v>22048.240718251458</c:v>
                      </c:pt>
                      <c:pt idx="266">
                        <c:v>22001.195501769049</c:v>
                      </c:pt>
                      <c:pt idx="267">
                        <c:v>22001.274986468768</c:v>
                      </c:pt>
                      <c:pt idx="268">
                        <c:v>22052.98639682592</c:v>
                      </c:pt>
                      <c:pt idx="269">
                        <c:v>22053.065881525643</c:v>
                      </c:pt>
                      <c:pt idx="270">
                        <c:v>22006.020665043223</c:v>
                      </c:pt>
                      <c:pt idx="271">
                        <c:v>22006.100149742953</c:v>
                      </c:pt>
                      <c:pt idx="272">
                        <c:v>22048.161233551746</c:v>
                      </c:pt>
                      <c:pt idx="273">
                        <c:v>22048.240718251458</c:v>
                      </c:pt>
                      <c:pt idx="274">
                        <c:v>22052.98639682592</c:v>
                      </c:pt>
                      <c:pt idx="275">
                        <c:v>22053.065881525643</c:v>
                      </c:pt>
                      <c:pt idx="276">
                        <c:v>22188.143562683108</c:v>
                      </c:pt>
                      <c:pt idx="277">
                        <c:v>22188.223047382831</c:v>
                      </c:pt>
                      <c:pt idx="278">
                        <c:v>22188.143562683108</c:v>
                      </c:pt>
                      <c:pt idx="279">
                        <c:v>22188.223047382831</c:v>
                      </c:pt>
                      <c:pt idx="280">
                        <c:v>22222.27430154361</c:v>
                      </c:pt>
                      <c:pt idx="281">
                        <c:v>22222.353786243326</c:v>
                      </c:pt>
                      <c:pt idx="282">
                        <c:v>22222.27430154361</c:v>
                      </c:pt>
                      <c:pt idx="283">
                        <c:v>22222.353786243326</c:v>
                      </c:pt>
                      <c:pt idx="284">
                        <c:v>22188.143562683108</c:v>
                      </c:pt>
                      <c:pt idx="285">
                        <c:v>22188.223047382831</c:v>
                      </c:pt>
                      <c:pt idx="286">
                        <c:v>22269.240033326289</c:v>
                      </c:pt>
                      <c:pt idx="287">
                        <c:v>22269.319518026012</c:v>
                      </c:pt>
                      <c:pt idx="288">
                        <c:v>22235.109294465798</c:v>
                      </c:pt>
                      <c:pt idx="289">
                        <c:v>22235.18877916551</c:v>
                      </c:pt>
                      <c:pt idx="290">
                        <c:v>22250.780818051775</c:v>
                      </c:pt>
                      <c:pt idx="291">
                        <c:v>22250.860302751498</c:v>
                      </c:pt>
                      <c:pt idx="292">
                        <c:v>22250.780818051775</c:v>
                      </c:pt>
                      <c:pt idx="293">
                        <c:v>22250.860302751498</c:v>
                      </c:pt>
                      <c:pt idx="294">
                        <c:v>22269.240033326289</c:v>
                      </c:pt>
                      <c:pt idx="295">
                        <c:v>22269.319518026012</c:v>
                      </c:pt>
                      <c:pt idx="296">
                        <c:v>22235.109294465798</c:v>
                      </c:pt>
                      <c:pt idx="297">
                        <c:v>22235.18877916551</c:v>
                      </c:pt>
                      <c:pt idx="298">
                        <c:v>22222.27430154361</c:v>
                      </c:pt>
                      <c:pt idx="299">
                        <c:v>22222.353786243326</c:v>
                      </c:pt>
                      <c:pt idx="300">
                        <c:v>22250.780818051775</c:v>
                      </c:pt>
                      <c:pt idx="301">
                        <c:v>22250.860302751498</c:v>
                      </c:pt>
                      <c:pt idx="302">
                        <c:v>22269.240033326289</c:v>
                      </c:pt>
                      <c:pt idx="303">
                        <c:v>22269.319518026012</c:v>
                      </c:pt>
                      <c:pt idx="304">
                        <c:v>22297.746549834468</c:v>
                      </c:pt>
                      <c:pt idx="305">
                        <c:v>22297.826034534191</c:v>
                      </c:pt>
                      <c:pt idx="306">
                        <c:v>22235.109294465798</c:v>
                      </c:pt>
                      <c:pt idx="307">
                        <c:v>22235.18877916551</c:v>
                      </c:pt>
                      <c:pt idx="308">
                        <c:v>22297.746549834468</c:v>
                      </c:pt>
                      <c:pt idx="309">
                        <c:v>22297.826034534191</c:v>
                      </c:pt>
                      <c:pt idx="310">
                        <c:v>22352.583102994689</c:v>
                      </c:pt>
                      <c:pt idx="311">
                        <c:v>22352.662587694409</c:v>
                      </c:pt>
                      <c:pt idx="312">
                        <c:v>22297.746549834468</c:v>
                      </c:pt>
                      <c:pt idx="313">
                        <c:v>22297.826034534191</c:v>
                      </c:pt>
                      <c:pt idx="314">
                        <c:v>22352.583102994689</c:v>
                      </c:pt>
                      <c:pt idx="315">
                        <c:v>22352.662587694409</c:v>
                      </c:pt>
                      <c:pt idx="316">
                        <c:v>22399.548834777379</c:v>
                      </c:pt>
                      <c:pt idx="317">
                        <c:v>22399.628319477102</c:v>
                      </c:pt>
                      <c:pt idx="318">
                        <c:v>22399.548834777379</c:v>
                      </c:pt>
                      <c:pt idx="319">
                        <c:v>22399.628319477102</c:v>
                      </c:pt>
                      <c:pt idx="320">
                        <c:v>22352.583102994689</c:v>
                      </c:pt>
                      <c:pt idx="321">
                        <c:v>22352.662587694409</c:v>
                      </c:pt>
                      <c:pt idx="322">
                        <c:v>22399.548834777379</c:v>
                      </c:pt>
                      <c:pt idx="323">
                        <c:v>22399.628319477102</c:v>
                      </c:pt>
                      <c:pt idx="324">
                        <c:v>22488.47185259905</c:v>
                      </c:pt>
                      <c:pt idx="325">
                        <c:v>22488.55133729877</c:v>
                      </c:pt>
                      <c:pt idx="326">
                        <c:v>22488.47185259905</c:v>
                      </c:pt>
                      <c:pt idx="327">
                        <c:v>22488.55133729877</c:v>
                      </c:pt>
                      <c:pt idx="328">
                        <c:v>22535.437584381743</c:v>
                      </c:pt>
                      <c:pt idx="329">
                        <c:v>22535.517069081459</c:v>
                      </c:pt>
                      <c:pt idx="330">
                        <c:v>22535.437584381743</c:v>
                      </c:pt>
                      <c:pt idx="331">
                        <c:v>22535.517069081459</c:v>
                      </c:pt>
                      <c:pt idx="332">
                        <c:v>22488.47185259905</c:v>
                      </c:pt>
                      <c:pt idx="333">
                        <c:v>22488.55133729877</c:v>
                      </c:pt>
                      <c:pt idx="334">
                        <c:v>22535.437584381743</c:v>
                      </c:pt>
                      <c:pt idx="335">
                        <c:v>22535.517069081459</c:v>
                      </c:pt>
                      <c:pt idx="336">
                        <c:v>22654.598982400217</c:v>
                      </c:pt>
                      <c:pt idx="337">
                        <c:v>22654.678467099937</c:v>
                      </c:pt>
                      <c:pt idx="338">
                        <c:v>22654.598982400217</c:v>
                      </c:pt>
                      <c:pt idx="339">
                        <c:v>22654.678467099937</c:v>
                      </c:pt>
                      <c:pt idx="340">
                        <c:v>22701.564714182903</c:v>
                      </c:pt>
                      <c:pt idx="341">
                        <c:v>22701.644198882623</c:v>
                      </c:pt>
                      <c:pt idx="342">
                        <c:v>22701.564714182903</c:v>
                      </c:pt>
                      <c:pt idx="343">
                        <c:v>22701.644198882623</c:v>
                      </c:pt>
                      <c:pt idx="344">
                        <c:v>22654.598982400217</c:v>
                      </c:pt>
                      <c:pt idx="345">
                        <c:v>22654.678467099937</c:v>
                      </c:pt>
                      <c:pt idx="346">
                        <c:v>22701.564714182903</c:v>
                      </c:pt>
                      <c:pt idx="347">
                        <c:v>22701.644198882623</c:v>
                      </c:pt>
                      <c:pt idx="348">
                        <c:v>22839.859453824687</c:v>
                      </c:pt>
                      <c:pt idx="349">
                        <c:v>22839.938938524407</c:v>
                      </c:pt>
                      <c:pt idx="350">
                        <c:v>22819.038522711795</c:v>
                      </c:pt>
                      <c:pt idx="351">
                        <c:v>22819.118007411515</c:v>
                      </c:pt>
                      <c:pt idx="352">
                        <c:v>22839.859453824687</c:v>
                      </c:pt>
                      <c:pt idx="353">
                        <c:v>22839.938938524407</c:v>
                      </c:pt>
                      <c:pt idx="354">
                        <c:v>22870.852618900597</c:v>
                      </c:pt>
                      <c:pt idx="355">
                        <c:v>22870.932103600313</c:v>
                      </c:pt>
                      <c:pt idx="356">
                        <c:v>22819.038522711795</c:v>
                      </c:pt>
                      <c:pt idx="357">
                        <c:v>22819.118007411515</c:v>
                      </c:pt>
                      <c:pt idx="358">
                        <c:v>22886.825185607373</c:v>
                      </c:pt>
                      <c:pt idx="359">
                        <c:v>22886.904670307096</c:v>
                      </c:pt>
                      <c:pt idx="360">
                        <c:v>22870.852618900597</c:v>
                      </c:pt>
                      <c:pt idx="361">
                        <c:v>22870.932103600313</c:v>
                      </c:pt>
                      <c:pt idx="362">
                        <c:v>22886.825185607373</c:v>
                      </c:pt>
                      <c:pt idx="363">
                        <c:v>22886.904670307096</c:v>
                      </c:pt>
                      <c:pt idx="364">
                        <c:v>22839.859453824687</c:v>
                      </c:pt>
                      <c:pt idx="365">
                        <c:v>22839.938938524407</c:v>
                      </c:pt>
                      <c:pt idx="366">
                        <c:v>22866.004254494484</c:v>
                      </c:pt>
                      <c:pt idx="367">
                        <c:v>22866.083739194204</c:v>
                      </c:pt>
                      <c:pt idx="368">
                        <c:v>22866.004254494484</c:v>
                      </c:pt>
                      <c:pt idx="369">
                        <c:v>22866.083739194204</c:v>
                      </c:pt>
                      <c:pt idx="370">
                        <c:v>22819.038522711795</c:v>
                      </c:pt>
                      <c:pt idx="371">
                        <c:v>22819.118007411515</c:v>
                      </c:pt>
                      <c:pt idx="372">
                        <c:v>22917.818350683287</c:v>
                      </c:pt>
                      <c:pt idx="373">
                        <c:v>22917.897835383006</c:v>
                      </c:pt>
                      <c:pt idx="374">
                        <c:v>22917.818350683287</c:v>
                      </c:pt>
                      <c:pt idx="375">
                        <c:v>22917.897835383006</c:v>
                      </c:pt>
                      <c:pt idx="376">
                        <c:v>22899.359135408762</c:v>
                      </c:pt>
                      <c:pt idx="377">
                        <c:v>22899.438620108482</c:v>
                      </c:pt>
                      <c:pt idx="378">
                        <c:v>22870.852618900597</c:v>
                      </c:pt>
                      <c:pt idx="379">
                        <c:v>22870.932103600313</c:v>
                      </c:pt>
                      <c:pt idx="380">
                        <c:v>22886.825185607373</c:v>
                      </c:pt>
                      <c:pt idx="381">
                        <c:v>22886.904670307096</c:v>
                      </c:pt>
                      <c:pt idx="382">
                        <c:v>22899.359135408762</c:v>
                      </c:pt>
                      <c:pt idx="383">
                        <c:v>22899.438620108482</c:v>
                      </c:pt>
                      <c:pt idx="384">
                        <c:v>22866.004254494484</c:v>
                      </c:pt>
                      <c:pt idx="385">
                        <c:v>22866.083739194204</c:v>
                      </c:pt>
                      <c:pt idx="386">
                        <c:v>22917.818350683287</c:v>
                      </c:pt>
                      <c:pt idx="387">
                        <c:v>22917.897835383006</c:v>
                      </c:pt>
                      <c:pt idx="388">
                        <c:v>22946.324867191455</c:v>
                      </c:pt>
                      <c:pt idx="389">
                        <c:v>22946.404351891175</c:v>
                      </c:pt>
                      <c:pt idx="390">
                        <c:v>22946.324867191455</c:v>
                      </c:pt>
                      <c:pt idx="391">
                        <c:v>22946.404351891175</c:v>
                      </c:pt>
                      <c:pt idx="392">
                        <c:v>22899.359135408762</c:v>
                      </c:pt>
                      <c:pt idx="393">
                        <c:v>22899.438620108482</c:v>
                      </c:pt>
                      <c:pt idx="394">
                        <c:v>22946.324867191455</c:v>
                      </c:pt>
                      <c:pt idx="395">
                        <c:v>22946.404351891175</c:v>
                      </c:pt>
                      <c:pt idx="396">
                        <c:v>23035.292159212178</c:v>
                      </c:pt>
                      <c:pt idx="397">
                        <c:v>23035.371643911887</c:v>
                      </c:pt>
                      <c:pt idx="398">
                        <c:v>23035.292159212178</c:v>
                      </c:pt>
                      <c:pt idx="399">
                        <c:v>23035.371643911887</c:v>
                      </c:pt>
                      <c:pt idx="400">
                        <c:v>23082.257890994864</c:v>
                      </c:pt>
                      <c:pt idx="401">
                        <c:v>23082.337375694584</c:v>
                      </c:pt>
                      <c:pt idx="402">
                        <c:v>23082.257890994864</c:v>
                      </c:pt>
                      <c:pt idx="403">
                        <c:v>23082.337375694584</c:v>
                      </c:pt>
                      <c:pt idx="404">
                        <c:v>23035.292159212178</c:v>
                      </c:pt>
                      <c:pt idx="405">
                        <c:v>23035.371643911887</c:v>
                      </c:pt>
                      <c:pt idx="406">
                        <c:v>23063.798675720351</c:v>
                      </c:pt>
                      <c:pt idx="407">
                        <c:v>23063.878160420063</c:v>
                      </c:pt>
                      <c:pt idx="408">
                        <c:v>23063.798675720351</c:v>
                      </c:pt>
                      <c:pt idx="409">
                        <c:v>23063.878160420063</c:v>
                      </c:pt>
                      <c:pt idx="410">
                        <c:v>23082.257890994864</c:v>
                      </c:pt>
                      <c:pt idx="411">
                        <c:v>23082.337375694584</c:v>
                      </c:pt>
                      <c:pt idx="412">
                        <c:v>23110.764407503037</c:v>
                      </c:pt>
                      <c:pt idx="413">
                        <c:v>23110.843892202756</c:v>
                      </c:pt>
                      <c:pt idx="414">
                        <c:v>23137.050169956034</c:v>
                      </c:pt>
                      <c:pt idx="415">
                        <c:v>23137.129654655761</c:v>
                      </c:pt>
                      <c:pt idx="416">
                        <c:v>23110.764407503037</c:v>
                      </c:pt>
                      <c:pt idx="417">
                        <c:v>23110.843892202756</c:v>
                      </c:pt>
                      <c:pt idx="418">
                        <c:v>23137.050169956034</c:v>
                      </c:pt>
                      <c:pt idx="419">
                        <c:v>23137.129654655761</c:v>
                      </c:pt>
                      <c:pt idx="420">
                        <c:v>23063.798675720351</c:v>
                      </c:pt>
                      <c:pt idx="421">
                        <c:v>23063.878160420063</c:v>
                      </c:pt>
                      <c:pt idx="422">
                        <c:v>23110.764407503037</c:v>
                      </c:pt>
                      <c:pt idx="423">
                        <c:v>23110.843892202756</c:v>
                      </c:pt>
                      <c:pt idx="424">
                        <c:v>23137.050169956034</c:v>
                      </c:pt>
                      <c:pt idx="425">
                        <c:v>23137.129654655761</c:v>
                      </c:pt>
                      <c:pt idx="426">
                        <c:v>23184.01590173872</c:v>
                      </c:pt>
                      <c:pt idx="427">
                        <c:v>23184.095386438446</c:v>
                      </c:pt>
                      <c:pt idx="428">
                        <c:v>23184.01590173872</c:v>
                      </c:pt>
                      <c:pt idx="429">
                        <c:v>23184.095386438446</c:v>
                      </c:pt>
                      <c:pt idx="430">
                        <c:v>23184.01590173872</c:v>
                      </c:pt>
                      <c:pt idx="431">
                        <c:v>23184.095386438446</c:v>
                      </c:pt>
                      <c:pt idx="432">
                        <c:v>23301.489710267619</c:v>
                      </c:pt>
                      <c:pt idx="433">
                        <c:v>23301.569194967331</c:v>
                      </c:pt>
                      <c:pt idx="434">
                        <c:v>23306.314873541796</c:v>
                      </c:pt>
                      <c:pt idx="435">
                        <c:v>23306.394358241509</c:v>
                      </c:pt>
                      <c:pt idx="436">
                        <c:v>23301.489710267619</c:v>
                      </c:pt>
                      <c:pt idx="437">
                        <c:v>23301.569194967331</c:v>
                      </c:pt>
                      <c:pt idx="438">
                        <c:v>23306.314873541796</c:v>
                      </c:pt>
                      <c:pt idx="439">
                        <c:v>23306.394358241509</c:v>
                      </c:pt>
                      <c:pt idx="440">
                        <c:v>23348.455442050305</c:v>
                      </c:pt>
                      <c:pt idx="441">
                        <c:v>23348.534926750024</c:v>
                      </c:pt>
                      <c:pt idx="442">
                        <c:v>23353.280605324489</c:v>
                      </c:pt>
                      <c:pt idx="443">
                        <c:v>23353.360090024202</c:v>
                      </c:pt>
                      <c:pt idx="444">
                        <c:v>23348.455442050305</c:v>
                      </c:pt>
                      <c:pt idx="445">
                        <c:v>23348.534926750024</c:v>
                      </c:pt>
                      <c:pt idx="446">
                        <c:v>23353.280605324489</c:v>
                      </c:pt>
                      <c:pt idx="447">
                        <c:v>23353.360090024202</c:v>
                      </c:pt>
                      <c:pt idx="448">
                        <c:v>23301.489710267619</c:v>
                      </c:pt>
                      <c:pt idx="449">
                        <c:v>23301.569194967331</c:v>
                      </c:pt>
                      <c:pt idx="450">
                        <c:v>23306.314873541796</c:v>
                      </c:pt>
                      <c:pt idx="451">
                        <c:v>23306.394358241509</c:v>
                      </c:pt>
                      <c:pt idx="452">
                        <c:v>23348.455442050305</c:v>
                      </c:pt>
                      <c:pt idx="453">
                        <c:v>23348.534926750024</c:v>
                      </c:pt>
                      <c:pt idx="454">
                        <c:v>23353.280605324489</c:v>
                      </c:pt>
                      <c:pt idx="455">
                        <c:v>23353.360090024202</c:v>
                      </c:pt>
                      <c:pt idx="456">
                        <c:v>23488.437771181671</c:v>
                      </c:pt>
                      <c:pt idx="457">
                        <c:v>23488.517255881394</c:v>
                      </c:pt>
                      <c:pt idx="458">
                        <c:v>23488.437771181671</c:v>
                      </c:pt>
                      <c:pt idx="459">
                        <c:v>23488.517255881394</c:v>
                      </c:pt>
                      <c:pt idx="460">
                        <c:v>23535.403502964364</c:v>
                      </c:pt>
                      <c:pt idx="461">
                        <c:v>23535.482987664083</c:v>
                      </c:pt>
                      <c:pt idx="462">
                        <c:v>23535.403502964364</c:v>
                      </c:pt>
                      <c:pt idx="463">
                        <c:v>23535.482987664083</c:v>
                      </c:pt>
                      <c:pt idx="464">
                        <c:v>23488.437771181671</c:v>
                      </c:pt>
                      <c:pt idx="465">
                        <c:v>23488.517255881394</c:v>
                      </c:pt>
                      <c:pt idx="466">
                        <c:v>23551.075026550348</c:v>
                      </c:pt>
                      <c:pt idx="467">
                        <c:v>23551.154511250057</c:v>
                      </c:pt>
                      <c:pt idx="468">
                        <c:v>23551.075026550348</c:v>
                      </c:pt>
                      <c:pt idx="469">
                        <c:v>23551.154511250057</c:v>
                      </c:pt>
                      <c:pt idx="470">
                        <c:v>23535.403502964364</c:v>
                      </c:pt>
                      <c:pt idx="471">
                        <c:v>23535.482987664083</c:v>
                      </c:pt>
                      <c:pt idx="472">
                        <c:v>23598.040758333042</c:v>
                      </c:pt>
                      <c:pt idx="473">
                        <c:v>23598.120243032754</c:v>
                      </c:pt>
                      <c:pt idx="474">
                        <c:v>23598.040758333042</c:v>
                      </c:pt>
                      <c:pt idx="475">
                        <c:v>23598.120243032754</c:v>
                      </c:pt>
                      <c:pt idx="476">
                        <c:v>23551.075026550348</c:v>
                      </c:pt>
                      <c:pt idx="477">
                        <c:v>23551.154511250057</c:v>
                      </c:pt>
                      <c:pt idx="478">
                        <c:v>23598.040758333042</c:v>
                      </c:pt>
                      <c:pt idx="479">
                        <c:v>23598.120243032754</c:v>
                      </c:pt>
                      <c:pt idx="480">
                        <c:v>23652.877311493248</c:v>
                      </c:pt>
                      <c:pt idx="481">
                        <c:v>23652.956796192968</c:v>
                      </c:pt>
                      <c:pt idx="482">
                        <c:v>23652.877311493248</c:v>
                      </c:pt>
                      <c:pt idx="483">
                        <c:v>23652.956796192968</c:v>
                      </c:pt>
                      <c:pt idx="484">
                        <c:v>23699.843043275949</c:v>
                      </c:pt>
                      <c:pt idx="485">
                        <c:v>23699.922527975665</c:v>
                      </c:pt>
                      <c:pt idx="486">
                        <c:v>23699.843043275949</c:v>
                      </c:pt>
                      <c:pt idx="487">
                        <c:v>23699.922527975665</c:v>
                      </c:pt>
                      <c:pt idx="488">
                        <c:v>23652.877311493248</c:v>
                      </c:pt>
                      <c:pt idx="489">
                        <c:v>23652.956796192968</c:v>
                      </c:pt>
                      <c:pt idx="490">
                        <c:v>23699.843043275949</c:v>
                      </c:pt>
                      <c:pt idx="491">
                        <c:v>23699.922527975665</c:v>
                      </c:pt>
                      <c:pt idx="492">
                        <c:v>23954.89319089878</c:v>
                      </c:pt>
                      <c:pt idx="493">
                        <c:v>23954.972675598496</c:v>
                      </c:pt>
                      <c:pt idx="494">
                        <c:v>23954.89319089878</c:v>
                      </c:pt>
                      <c:pt idx="495">
                        <c:v>23954.972675598496</c:v>
                      </c:pt>
                      <c:pt idx="496">
                        <c:v>24001.858922681473</c:v>
                      </c:pt>
                      <c:pt idx="497">
                        <c:v>24001.938407381185</c:v>
                      </c:pt>
                      <c:pt idx="498">
                        <c:v>24001.858922681473</c:v>
                      </c:pt>
                      <c:pt idx="499">
                        <c:v>24001.938407381185</c:v>
                      </c:pt>
                      <c:pt idx="500">
                        <c:v>23954.89319089878</c:v>
                      </c:pt>
                      <c:pt idx="501">
                        <c:v>23954.972675598496</c:v>
                      </c:pt>
                      <c:pt idx="502">
                        <c:v>24001.858922681473</c:v>
                      </c:pt>
                      <c:pt idx="503">
                        <c:v>24001.938407381185</c:v>
                      </c:pt>
                      <c:pt idx="504">
                        <c:v>24119.332731210365</c:v>
                      </c:pt>
                      <c:pt idx="505">
                        <c:v>24119.412215910081</c:v>
                      </c:pt>
                      <c:pt idx="506">
                        <c:v>24119.332731210365</c:v>
                      </c:pt>
                      <c:pt idx="507">
                        <c:v>24119.412215910081</c:v>
                      </c:pt>
                      <c:pt idx="508">
                        <c:v>24166.298462993047</c:v>
                      </c:pt>
                      <c:pt idx="509">
                        <c:v>24166.377947692774</c:v>
                      </c:pt>
                      <c:pt idx="510">
                        <c:v>24166.298462993047</c:v>
                      </c:pt>
                      <c:pt idx="511">
                        <c:v>24166.377947692774</c:v>
                      </c:pt>
                      <c:pt idx="512">
                        <c:v>24199.653343907328</c:v>
                      </c:pt>
                      <c:pt idx="513">
                        <c:v>24199.732828607051</c:v>
                      </c:pt>
                      <c:pt idx="514">
                        <c:v>24119.332731210365</c:v>
                      </c:pt>
                      <c:pt idx="515">
                        <c:v>24119.412215910081</c:v>
                      </c:pt>
                      <c:pt idx="516">
                        <c:v>24199.653343907328</c:v>
                      </c:pt>
                      <c:pt idx="517">
                        <c:v>24199.732828607051</c:v>
                      </c:pt>
                      <c:pt idx="518">
                        <c:v>24166.298462993047</c:v>
                      </c:pt>
                      <c:pt idx="519">
                        <c:v>24166.377947692774</c:v>
                      </c:pt>
                      <c:pt idx="520">
                        <c:v>24199.653343907328</c:v>
                      </c:pt>
                      <c:pt idx="521">
                        <c:v>24199.732828607051</c:v>
                      </c:pt>
                      <c:pt idx="522">
                        <c:v>24246.619075690025</c:v>
                      </c:pt>
                      <c:pt idx="523">
                        <c:v>24246.698560389734</c:v>
                      </c:pt>
                      <c:pt idx="524">
                        <c:v>24246.619075690025</c:v>
                      </c:pt>
                      <c:pt idx="525">
                        <c:v>24246.698560389734</c:v>
                      </c:pt>
                      <c:pt idx="526">
                        <c:v>24246.619075690025</c:v>
                      </c:pt>
                      <c:pt idx="527">
                        <c:v>24246.698560389734</c:v>
                      </c:pt>
                      <c:pt idx="528">
                        <c:v>24364.09288421891</c:v>
                      </c:pt>
                      <c:pt idx="529">
                        <c:v>24364.172368918622</c:v>
                      </c:pt>
                      <c:pt idx="530">
                        <c:v>24364.09288421891</c:v>
                      </c:pt>
                      <c:pt idx="531">
                        <c:v>24364.172368918622</c:v>
                      </c:pt>
                      <c:pt idx="532">
                        <c:v>24411.058616001599</c:v>
                      </c:pt>
                      <c:pt idx="533">
                        <c:v>24411.138100701319</c:v>
                      </c:pt>
                      <c:pt idx="534">
                        <c:v>24411.058616001599</c:v>
                      </c:pt>
                      <c:pt idx="535">
                        <c:v>24411.138100701319</c:v>
                      </c:pt>
                      <c:pt idx="536">
                        <c:v>24364.09288421891</c:v>
                      </c:pt>
                      <c:pt idx="537">
                        <c:v>24364.172368918622</c:v>
                      </c:pt>
                      <c:pt idx="538">
                        <c:v>24411.058616001599</c:v>
                      </c:pt>
                      <c:pt idx="539">
                        <c:v>24411.138100701319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D8B-41AF-9D33-A2488EB2993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0.99998180528867708</c:v>
                      </c:pt>
                      <c:pt idx="2">
                        <c:v>0.99977277796542841</c:v>
                      </c:pt>
                      <c:pt idx="3">
                        <c:v>0.99976788435950337</c:v>
                      </c:pt>
                      <c:pt idx="4">
                        <c:v>0.99785567466488401</c:v>
                      </c:pt>
                      <c:pt idx="5">
                        <c:v>0.9978513632864634</c:v>
                      </c:pt>
                      <c:pt idx="6">
                        <c:v>0.99083788062828437</c:v>
                      </c:pt>
                      <c:pt idx="7">
                        <c:v>0.99081974719687171</c:v>
                      </c:pt>
                      <c:pt idx="8">
                        <c:v>0.99078690128435809</c:v>
                      </c:pt>
                      <c:pt idx="9">
                        <c:v>0.99076876393876911</c:v>
                      </c:pt>
                      <c:pt idx="10">
                        <c:v>0.99015701081832963</c:v>
                      </c:pt>
                      <c:pt idx="11">
                        <c:v>0.99013921231421709</c:v>
                      </c:pt>
                      <c:pt idx="12">
                        <c:v>0.94526537914347919</c:v>
                      </c:pt>
                      <c:pt idx="13">
                        <c:v>0.94524722425647367</c:v>
                      </c:pt>
                      <c:pt idx="14">
                        <c:v>0.94494686949791851</c:v>
                      </c:pt>
                      <c:pt idx="15">
                        <c:v>0.94492872990575294</c:v>
                      </c:pt>
                      <c:pt idx="16">
                        <c:v>0.94435248199844402</c:v>
                      </c:pt>
                      <c:pt idx="17">
                        <c:v>0.9443343853050854</c:v>
                      </c:pt>
                      <c:pt idx="18">
                        <c:v>0.936116095595528</c:v>
                      </c:pt>
                      <c:pt idx="19">
                        <c:v>0.93609794014818226</c:v>
                      </c:pt>
                      <c:pt idx="20">
                        <c:v>0.93580720445773824</c:v>
                      </c:pt>
                      <c:pt idx="21">
                        <c:v>0.9357890591520861</c:v>
                      </c:pt>
                      <c:pt idx="22">
                        <c:v>0.93523647460690229</c:v>
                      </c:pt>
                      <c:pt idx="23">
                        <c:v>0.93521835917097107</c:v>
                      </c:pt>
                      <c:pt idx="24">
                        <c:v>0.87286632308194212</c:v>
                      </c:pt>
                      <c:pt idx="25">
                        <c:v>0.87284816445373603</c:v>
                      </c:pt>
                      <c:pt idx="26">
                        <c:v>0.87280489284543739</c:v>
                      </c:pt>
                      <c:pt idx="27">
                        <c:v>0.87278673500595416</c:v>
                      </c:pt>
                      <c:pt idx="28">
                        <c:v>0.87227187024092945</c:v>
                      </c:pt>
                      <c:pt idx="29">
                        <c:v>0.87225372139346014</c:v>
                      </c:pt>
                      <c:pt idx="30">
                        <c:v>0.8666911872999038</c:v>
                      </c:pt>
                      <c:pt idx="31">
                        <c:v>0.86667302879709407</c:v>
                      </c:pt>
                      <c:pt idx="32">
                        <c:v>0.86662998090095211</c:v>
                      </c:pt>
                      <c:pt idx="33">
                        <c:v>0.86661182310543106</c:v>
                      </c:pt>
                      <c:pt idx="34">
                        <c:v>0.86609960756889759</c:v>
                      </c:pt>
                      <c:pt idx="35">
                        <c:v>0.86608145787565083</c:v>
                      </c:pt>
                      <c:pt idx="36">
                        <c:v>0.86371648623009512</c:v>
                      </c:pt>
                      <c:pt idx="37">
                        <c:v>0.863698327747213</c:v>
                      </c:pt>
                      <c:pt idx="38">
                        <c:v>0.86365568407044746</c:v>
                      </c:pt>
                      <c:pt idx="39">
                        <c:v>0.86363752620991141</c:v>
                      </c:pt>
                      <c:pt idx="40">
                        <c:v>0.86312905480284186</c:v>
                      </c:pt>
                      <c:pt idx="41">
                        <c:v>0.86311090424289705</c:v>
                      </c:pt>
                      <c:pt idx="42">
                        <c:v>0.85730031845846388</c:v>
                      </c:pt>
                      <c:pt idx="43">
                        <c:v>0.85728216263790036</c:v>
                      </c:pt>
                      <c:pt idx="44">
                        <c:v>0.85698955468887106</c:v>
                      </c:pt>
                      <c:pt idx="45">
                        <c:v>0.8569714030376594</c:v>
                      </c:pt>
                      <c:pt idx="46">
                        <c:v>0.85642351085431656</c:v>
                      </c:pt>
                      <c:pt idx="47">
                        <c:v>0.85640536933669775</c:v>
                      </c:pt>
                      <c:pt idx="48">
                        <c:v>0.83281071029189291</c:v>
                      </c:pt>
                      <c:pt idx="49">
                        <c:v>0.83279255295852372</c:v>
                      </c:pt>
                      <c:pt idx="50">
                        <c:v>0.83250131403009897</c:v>
                      </c:pt>
                      <c:pt idx="51">
                        <c:v>0.83248315996977762</c:v>
                      </c:pt>
                      <c:pt idx="52">
                        <c:v>0.83194095590375317</c:v>
                      </c:pt>
                      <c:pt idx="53">
                        <c:v>0.83192280967399468</c:v>
                      </c:pt>
                      <c:pt idx="54">
                        <c:v>0.82341906431863365</c:v>
                      </c:pt>
                      <c:pt idx="55">
                        <c:v>0.82340090905459906</c:v>
                      </c:pt>
                      <c:pt idx="56">
                        <c:v>0.82335456028891119</c:v>
                      </c:pt>
                      <c:pt idx="57">
                        <c:v>0.82333640565716792</c:v>
                      </c:pt>
                      <c:pt idx="58">
                        <c:v>0.82279955736092014</c:v>
                      </c:pt>
                      <c:pt idx="59">
                        <c:v>0.82278140940223321</c:v>
                      </c:pt>
                      <c:pt idx="60">
                        <c:v>0.81195723382985807</c:v>
                      </c:pt>
                      <c:pt idx="61">
                        <c:v>0.81193907628075124</c:v>
                      </c:pt>
                      <c:pt idx="62">
                        <c:v>0.81164891691005503</c:v>
                      </c:pt>
                      <c:pt idx="63">
                        <c:v>0.81163076204539109</c:v>
                      </c:pt>
                      <c:pt idx="64">
                        <c:v>0.81109260820586249</c:v>
                      </c:pt>
                      <c:pt idx="65">
                        <c:v>0.81107445972785208</c:v>
                      </c:pt>
                      <c:pt idx="66">
                        <c:v>0.80256588788113203</c:v>
                      </c:pt>
                      <c:pt idx="67">
                        <c:v>0.8025477320891512</c:v>
                      </c:pt>
                      <c:pt idx="68">
                        <c:v>0.80250159119375841</c:v>
                      </c:pt>
                      <c:pt idx="69">
                        <c:v>0.80248343592346283</c:v>
                      </c:pt>
                      <c:pt idx="70">
                        <c:v>0.80194973451925577</c:v>
                      </c:pt>
                      <c:pt idx="71">
                        <c:v>0.80193158473837844</c:v>
                      </c:pt>
                      <c:pt idx="72">
                        <c:v>0.77807634599563513</c:v>
                      </c:pt>
                      <c:pt idx="73">
                        <c:v>0.77805818912255265</c:v>
                      </c:pt>
                      <c:pt idx="74">
                        <c:v>0.77801218501242919</c:v>
                      </c:pt>
                      <c:pt idx="75">
                        <c:v>0.77799402856676148</c:v>
                      </c:pt>
                      <c:pt idx="76">
                        <c:v>0.77746280352651254</c:v>
                      </c:pt>
                      <c:pt idx="77">
                        <c:v>0.77744465156657971</c:v>
                      </c:pt>
                      <c:pt idx="78">
                        <c:v>0.7771276861023414</c:v>
                      </c:pt>
                      <c:pt idx="79">
                        <c:v>0.7771095289834038</c:v>
                      </c:pt>
                      <c:pt idx="80">
                        <c:v>0.77706363701844705</c:v>
                      </c:pt>
                      <c:pt idx="81">
                        <c:v>0.77704548031052789</c:v>
                      </c:pt>
                      <c:pt idx="82">
                        <c:v>0.77651524344897582</c:v>
                      </c:pt>
                      <c:pt idx="83">
                        <c:v>0.77649709108220055</c:v>
                      </c:pt>
                      <c:pt idx="84">
                        <c:v>0.76892756840361853</c:v>
                      </c:pt>
                      <c:pt idx="85">
                        <c:v>0.76890941145685499</c:v>
                      </c:pt>
                      <c:pt idx="86">
                        <c:v>0.76886374378460609</c:v>
                      </c:pt>
                      <c:pt idx="87">
                        <c:v>0.76884558719917218</c:v>
                      </c:pt>
                      <c:pt idx="88">
                        <c:v>0.76831762505188861</c:v>
                      </c:pt>
                      <c:pt idx="89">
                        <c:v>0.7682994723345884</c:v>
                      </c:pt>
                      <c:pt idx="90">
                        <c:v>0.76773610246158464</c:v>
                      </c:pt>
                      <c:pt idx="91">
                        <c:v>0.76771794673048677</c:v>
                      </c:pt>
                      <c:pt idx="92">
                        <c:v>0.76742366561026143</c:v>
                      </c:pt>
                      <c:pt idx="93">
                        <c:v>0.76740551211101082</c:v>
                      </c:pt>
                      <c:pt idx="94">
                        <c:v>0.76684686617118414</c:v>
                      </c:pt>
                      <c:pt idx="95">
                        <c:v>0.76682871791579954</c:v>
                      </c:pt>
                      <c:pt idx="96">
                        <c:v>0.73955774612769631</c:v>
                      </c:pt>
                      <c:pt idx="97">
                        <c:v>0.73953958790767693</c:v>
                      </c:pt>
                      <c:pt idx="98">
                        <c:v>0.73949405110709221</c:v>
                      </c:pt>
                      <c:pt idx="99">
                        <c:v>0.73947589316454942</c:v>
                      </c:pt>
                      <c:pt idx="100">
                        <c:v>0.73895022775951036</c:v>
                      </c:pt>
                      <c:pt idx="101">
                        <c:v>0.73893207282411821</c:v>
                      </c:pt>
                      <c:pt idx="102">
                        <c:v>0.73016693718052306</c:v>
                      </c:pt>
                      <c:pt idx="103">
                        <c:v>0.73014878002365768</c:v>
                      </c:pt>
                      <c:pt idx="104">
                        <c:v>0.72985678296176881</c:v>
                      </c:pt>
                      <c:pt idx="105">
                        <c:v>0.7298386273485804</c:v>
                      </c:pt>
                      <c:pt idx="106">
                        <c:v>0.72928631473536554</c:v>
                      </c:pt>
                      <c:pt idx="107">
                        <c:v>0.72926816284881701</c:v>
                      </c:pt>
                      <c:pt idx="108">
                        <c:v>0.72655101500807151</c:v>
                      </c:pt>
                      <c:pt idx="109">
                        <c:v>0.72653285777067678</c:v>
                      </c:pt>
                      <c:pt idx="110">
                        <c:v>0.72624017813646591</c:v>
                      </c:pt>
                      <c:pt idx="111">
                        <c:v>0.72622202249162893</c:v>
                      </c:pt>
                      <c:pt idx="112">
                        <c:v>0.72566866446896472</c:v>
                      </c:pt>
                      <c:pt idx="113">
                        <c:v>0.7256505126183832</c:v>
                      </c:pt>
                      <c:pt idx="114">
                        <c:v>0.7178018344293875</c:v>
                      </c:pt>
                      <c:pt idx="115">
                        <c:v>0.71778367531090448</c:v>
                      </c:pt>
                      <c:pt idx="116">
                        <c:v>0.71773843521028335</c:v>
                      </c:pt>
                      <c:pt idx="117">
                        <c:v>0.71772027628992074</c:v>
                      </c:pt>
                      <c:pt idx="118">
                        <c:v>0.7174023552719192</c:v>
                      </c:pt>
                      <c:pt idx="119">
                        <c:v>0.7173841979970228</c:v>
                      </c:pt>
                      <c:pt idx="120">
                        <c:v>0.71719785389289081</c:v>
                      </c:pt>
                      <c:pt idx="121">
                        <c:v>0.71717969722772723</c:v>
                      </c:pt>
                      <c:pt idx="122">
                        <c:v>0.71709273278907582</c:v>
                      </c:pt>
                      <c:pt idx="123">
                        <c:v>0.71707457687564924</c:v>
                      </c:pt>
                      <c:pt idx="124">
                        <c:v>0.71652386147123381</c:v>
                      </c:pt>
                      <c:pt idx="125">
                        <c:v>0.71650570888694187</c:v>
                      </c:pt>
                      <c:pt idx="126">
                        <c:v>0.70865213601637855</c:v>
                      </c:pt>
                      <c:pt idx="127">
                        <c:v>0.70863397712438869</c:v>
                      </c:pt>
                      <c:pt idx="128">
                        <c:v>0.7085889185921902</c:v>
                      </c:pt>
                      <c:pt idx="129">
                        <c:v>0.70857075985844764</c:v>
                      </c:pt>
                      <c:pt idx="130">
                        <c:v>0.70805015587401554</c:v>
                      </c:pt>
                      <c:pt idx="131">
                        <c:v>0.70803199903021385</c:v>
                      </c:pt>
                      <c:pt idx="132">
                        <c:v>0.70567717817102327</c:v>
                      </c:pt>
                      <c:pt idx="133">
                        <c:v>0.70565902049700335</c:v>
                      </c:pt>
                      <c:pt idx="134">
                        <c:v>0.70536743388769274</c:v>
                      </c:pt>
                      <c:pt idx="135">
                        <c:v>0.70534927749034282</c:v>
                      </c:pt>
                      <c:pt idx="136">
                        <c:v>0.70479888915003119</c:v>
                      </c:pt>
                      <c:pt idx="137">
                        <c:v>0.70478073587393597</c:v>
                      </c:pt>
                      <c:pt idx="138">
                        <c:v>0.69628597913526336</c:v>
                      </c:pt>
                      <c:pt idx="139">
                        <c:v>0.69626782231821549</c:v>
                      </c:pt>
                      <c:pt idx="140">
                        <c:v>0.69621948835227798</c:v>
                      </c:pt>
                      <c:pt idx="141">
                        <c:v>0.69620133179182941</c:v>
                      </c:pt>
                      <c:pt idx="142">
                        <c:v>0.69565315187715415</c:v>
                      </c:pt>
                      <c:pt idx="143">
                        <c:v>0.6956349980386094</c:v>
                      </c:pt>
                      <c:pt idx="144">
                        <c:v>0.66330915736978846</c:v>
                      </c:pt>
                      <c:pt idx="145">
                        <c:v>0.66329099862184437</c:v>
                      </c:pt>
                      <c:pt idx="146">
                        <c:v>0.66324581129917948</c:v>
                      </c:pt>
                      <c:pt idx="147">
                        <c:v>0.66322765264432515</c:v>
                      </c:pt>
                      <c:pt idx="148">
                        <c:v>0.6627072120721671</c:v>
                      </c:pt>
                      <c:pt idx="149">
                        <c:v>0.66268905464926542</c:v>
                      </c:pt>
                      <c:pt idx="150">
                        <c:v>0.65391923398694352</c:v>
                      </c:pt>
                      <c:pt idx="151">
                        <c:v>0.65390107581209911</c:v>
                      </c:pt>
                      <c:pt idx="152">
                        <c:v>0.65361162460082978</c:v>
                      </c:pt>
                      <c:pt idx="153">
                        <c:v>0.65359346702498533</c:v>
                      </c:pt>
                      <c:pt idx="154">
                        <c:v>0.65304899303870823</c:v>
                      </c:pt>
                      <c:pt idx="155">
                        <c:v>0.65303083718744825</c:v>
                      </c:pt>
                      <c:pt idx="156">
                        <c:v>0.64357649363716618</c:v>
                      </c:pt>
                      <c:pt idx="157">
                        <c:v>0.64355833681027952</c:v>
                      </c:pt>
                      <c:pt idx="158">
                        <c:v>0.64326345040335542</c:v>
                      </c:pt>
                      <c:pt idx="159">
                        <c:v>0.64324529455644408</c:v>
                      </c:pt>
                      <c:pt idx="160">
                        <c:v>0.64267529549650737</c:v>
                      </c:pt>
                      <c:pt idx="161">
                        <c:v>0.64265714212622826</c:v>
                      </c:pt>
                      <c:pt idx="162">
                        <c:v>0.63442811716514746</c:v>
                      </c:pt>
                      <c:pt idx="163">
                        <c:v>0.63440996026879348</c:v>
                      </c:pt>
                      <c:pt idx="164">
                        <c:v>0.6341157858083919</c:v>
                      </c:pt>
                      <c:pt idx="165">
                        <c:v>0.63409762973264872</c:v>
                      </c:pt>
                      <c:pt idx="166">
                        <c:v>0.63352927688476357</c:v>
                      </c:pt>
                      <c:pt idx="167">
                        <c:v>0.63351112296918044</c:v>
                      </c:pt>
                      <c:pt idx="168">
                        <c:v>0.60969533128569497</c:v>
                      </c:pt>
                      <c:pt idx="169">
                        <c:v>0.60967717456575721</c:v>
                      </c:pt>
                      <c:pt idx="170">
                        <c:v>0.60962636186300057</c:v>
                      </c:pt>
                      <c:pt idx="171">
                        <c:v>0.60960820530403614</c:v>
                      </c:pt>
                      <c:pt idx="172">
                        <c:v>0.60904117423091375</c:v>
                      </c:pt>
                      <c:pt idx="173">
                        <c:v>0.60902301945843118</c:v>
                      </c:pt>
                      <c:pt idx="174">
                        <c:v>0.60054707885345193</c:v>
                      </c:pt>
                      <c:pt idx="175">
                        <c:v>0.60052892203788066</c:v>
                      </c:pt>
                      <c:pt idx="176">
                        <c:v>0.60047822430309539</c:v>
                      </c:pt>
                      <c:pt idx="177">
                        <c:v>0.60046006761707948</c:v>
                      </c:pt>
                      <c:pt idx="178">
                        <c:v>0.59989421729935555</c:v>
                      </c:pt>
                      <c:pt idx="179">
                        <c:v>0.59987606212484568</c:v>
                      </c:pt>
                      <c:pt idx="180">
                        <c:v>0.59324272389994726</c:v>
                      </c:pt>
                      <c:pt idx="181">
                        <c:v>0.5932245665270669</c:v>
                      </c:pt>
                      <c:pt idx="182">
                        <c:v>0.59293089808459898</c:v>
                      </c:pt>
                      <c:pt idx="183">
                        <c:v>0.59291274122167092</c:v>
                      </c:pt>
                      <c:pt idx="184">
                        <c:v>0.59234669448621657</c:v>
                      </c:pt>
                      <c:pt idx="185">
                        <c:v>0.59232853913681494</c:v>
                      </c:pt>
                      <c:pt idx="186">
                        <c:v>0.5906694537891588</c:v>
                      </c:pt>
                      <c:pt idx="187">
                        <c:v>0.59065129588599752</c:v>
                      </c:pt>
                      <c:pt idx="188">
                        <c:v>0.59060332497158796</c:v>
                      </c:pt>
                      <c:pt idx="189">
                        <c:v>0.59058516710901987</c:v>
                      </c:pt>
                      <c:pt idx="190">
                        <c:v>0.59004268789721381</c:v>
                      </c:pt>
                      <c:pt idx="191">
                        <c:v>0.59002453075838746</c:v>
                      </c:pt>
                      <c:pt idx="192">
                        <c:v>0.58449454724779348</c:v>
                      </c:pt>
                      <c:pt idx="193">
                        <c:v>0.58447638944768376</c:v>
                      </c:pt>
                      <c:pt idx="194">
                        <c:v>0.58442842637074177</c:v>
                      </c:pt>
                      <c:pt idx="195">
                        <c:v>0.5844102685984377</c:v>
                      </c:pt>
                      <c:pt idx="196">
                        <c:v>0.58386798525036909</c:v>
                      </c:pt>
                      <c:pt idx="197">
                        <c:v>0.58385146296986823</c:v>
                      </c:pt>
                      <c:pt idx="198">
                        <c:v>0.58384982808883845</c:v>
                      </c:pt>
                      <c:pt idx="199">
                        <c:v>0.58383330591793181</c:v>
                      </c:pt>
                      <c:pt idx="200">
                        <c:v>0.58378265698256504</c:v>
                      </c:pt>
                      <c:pt idx="201">
                        <c:v>0.58376450003133618</c:v>
                      </c:pt>
                      <c:pt idx="202">
                        <c:v>0.58319944004744062</c:v>
                      </c:pt>
                      <c:pt idx="203">
                        <c:v>0.58318128434890282</c:v>
                      </c:pt>
                      <c:pt idx="204">
                        <c:v>0.58152061509354647</c:v>
                      </c:pt>
                      <c:pt idx="205">
                        <c:v>0.58150245738940576</c:v>
                      </c:pt>
                      <c:pt idx="206">
                        <c:v>0.581454532410137</c:v>
                      </c:pt>
                      <c:pt idx="207">
                        <c:v>0.58143637471935605</c:v>
                      </c:pt>
                      <c:pt idx="208">
                        <c:v>0.58089447309593956</c:v>
                      </c:pt>
                      <c:pt idx="209">
                        <c:v>0.58087631589172706</c:v>
                      </c:pt>
                      <c:pt idx="210">
                        <c:v>0.57510381185910819</c:v>
                      </c:pt>
                      <c:pt idx="211">
                        <c:v>0.57508565431957437</c:v>
                      </c:pt>
                      <c:pt idx="212">
                        <c:v>0.57479268069696332</c:v>
                      </c:pt>
                      <c:pt idx="213">
                        <c:v>0.57477452340075597</c:v>
                      </c:pt>
                      <c:pt idx="214">
                        <c:v>0.57421031755546381</c:v>
                      </c:pt>
                      <c:pt idx="215">
                        <c:v>0.57419216125597128</c:v>
                      </c:pt>
                      <c:pt idx="216">
                        <c:v>0.55936175750173012</c:v>
                      </c:pt>
                      <c:pt idx="217">
                        <c:v>0.55934360027545316</c:v>
                      </c:pt>
                      <c:pt idx="218">
                        <c:v>0.55929297470632644</c:v>
                      </c:pt>
                      <c:pt idx="219">
                        <c:v>0.55927481754718866</c:v>
                      </c:pt>
                      <c:pt idx="220">
                        <c:v>0.55871049092206093</c:v>
                      </c:pt>
                      <c:pt idx="221">
                        <c:v>0.55869233471550006</c:v>
                      </c:pt>
                      <c:pt idx="222">
                        <c:v>0.55061420184126408</c:v>
                      </c:pt>
                      <c:pt idx="223">
                        <c:v>0.55059604437877163</c:v>
                      </c:pt>
                      <c:pt idx="224">
                        <c:v>0.55030294440792671</c:v>
                      </c:pt>
                      <c:pt idx="225">
                        <c:v>0.55028478704489581</c:v>
                      </c:pt>
                      <c:pt idx="226">
                        <c:v>0.55021327741530301</c:v>
                      </c:pt>
                      <c:pt idx="227">
                        <c:v>0.55019512020522165</c:v>
                      </c:pt>
                      <c:pt idx="228">
                        <c:v>0.5501445424927045</c:v>
                      </c:pt>
                      <c:pt idx="229">
                        <c:v>0.55012638532186409</c:v>
                      </c:pt>
                      <c:pt idx="230">
                        <c:v>0.54972107369842871</c:v>
                      </c:pt>
                      <c:pt idx="231">
                        <c:v>0.54970291704423402</c:v>
                      </c:pt>
                      <c:pt idx="232">
                        <c:v>0.54956265403825955</c:v>
                      </c:pt>
                      <c:pt idx="233">
                        <c:v>0.54954449757980761</c:v>
                      </c:pt>
                      <c:pt idx="234">
                        <c:v>0.54146562366331641</c:v>
                      </c:pt>
                      <c:pt idx="235">
                        <c:v>0.54144746637847807</c:v>
                      </c:pt>
                      <c:pt idx="236">
                        <c:v>0.54115446502299347</c:v>
                      </c:pt>
                      <c:pt idx="237">
                        <c:v>0.54113630771406251</c:v>
                      </c:pt>
                      <c:pt idx="238">
                        <c:v>0.54057303797675649</c:v>
                      </c:pt>
                      <c:pt idx="239">
                        <c:v>0.54055488114116368</c:v>
                      </c:pt>
                      <c:pt idx="240">
                        <c:v>0.52976098157134277</c:v>
                      </c:pt>
                      <c:pt idx="241">
                        <c:v>0.52974282430179565</c:v>
                      </c:pt>
                      <c:pt idx="242">
                        <c:v>0.52944958960086808</c:v>
                      </c:pt>
                      <c:pt idx="243">
                        <c:v>0.52943143230156442</c:v>
                      </c:pt>
                      <c:pt idx="244">
                        <c:v>0.52886806990334612</c:v>
                      </c:pt>
                      <c:pt idx="245">
                        <c:v>0.52884991306160789</c:v>
                      </c:pt>
                      <c:pt idx="246">
                        <c:v>0.52036987598850382</c:v>
                      </c:pt>
                      <c:pt idx="247">
                        <c:v>0.52035171878047148</c:v>
                      </c:pt>
                      <c:pt idx="248">
                        <c:v>0.5203011410220949</c:v>
                      </c:pt>
                      <c:pt idx="249">
                        <c:v>0.52028298379698734</c:v>
                      </c:pt>
                      <c:pt idx="250">
                        <c:v>0.51971987213100468</c:v>
                      </c:pt>
                      <c:pt idx="251">
                        <c:v>0.51970171513305252</c:v>
                      </c:pt>
                      <c:pt idx="252">
                        <c:v>0.49588030518927556</c:v>
                      </c:pt>
                      <c:pt idx="253">
                        <c:v>0.49586214814049157</c:v>
                      </c:pt>
                      <c:pt idx="254">
                        <c:v>0.49581151579685478</c:v>
                      </c:pt>
                      <c:pt idx="255">
                        <c:v>0.49579335869974833</c:v>
                      </c:pt>
                      <c:pt idx="256">
                        <c:v>0.49523029295590637</c:v>
                      </c:pt>
                      <c:pt idx="257">
                        <c:v>0.49521213582013812</c:v>
                      </c:pt>
                      <c:pt idx="258">
                        <c:v>0.49493167411181987</c:v>
                      </c:pt>
                      <c:pt idx="259">
                        <c:v>0.49491351710268439</c:v>
                      </c:pt>
                      <c:pt idx="260">
                        <c:v>0.49486288098968645</c:v>
                      </c:pt>
                      <c:pt idx="261">
                        <c:v>0.49484472392580275</c:v>
                      </c:pt>
                      <c:pt idx="262">
                        <c:v>0.4942816446222339</c:v>
                      </c:pt>
                      <c:pt idx="263">
                        <c:v>0.49426348746542031</c:v>
                      </c:pt>
                      <c:pt idx="264">
                        <c:v>0.48673203551787625</c:v>
                      </c:pt>
                      <c:pt idx="265">
                        <c:v>0.4867138786401688</c:v>
                      </c:pt>
                      <c:pt idx="266">
                        <c:v>0.48666321176860916</c:v>
                      </c:pt>
                      <c:pt idx="267">
                        <c:v>0.48664505481545961</c:v>
                      </c:pt>
                      <c:pt idx="268">
                        <c:v>0.48608188291200477</c:v>
                      </c:pt>
                      <c:pt idx="269">
                        <c:v>0.48606372569168399</c:v>
                      </c:pt>
                      <c:pt idx="270">
                        <c:v>0.48578343240821881</c:v>
                      </c:pt>
                      <c:pt idx="271">
                        <c:v>0.48576527558602189</c:v>
                      </c:pt>
                      <c:pt idx="272">
                        <c:v>0.4857146013417285</c:v>
                      </c:pt>
                      <c:pt idx="273">
                        <c:v>0.48569644443763677</c:v>
                      </c:pt>
                      <c:pt idx="274">
                        <c:v>0.48513322867472969</c:v>
                      </c:pt>
                      <c:pt idx="275">
                        <c:v>0.48511507144903798</c:v>
                      </c:pt>
                      <c:pt idx="276">
                        <c:v>0.45736302132001122</c:v>
                      </c:pt>
                      <c:pt idx="277">
                        <c:v>0.45734486493170556</c:v>
                      </c:pt>
                      <c:pt idx="278">
                        <c:v>0.45729407316160431</c:v>
                      </c:pt>
                      <c:pt idx="279">
                        <c:v>0.45727591665358219</c:v>
                      </c:pt>
                      <c:pt idx="280">
                        <c:v>0.45671230351244196</c:v>
                      </c:pt>
                      <c:pt idx="281">
                        <c:v>0.45669414637033001</c:v>
                      </c:pt>
                      <c:pt idx="282">
                        <c:v>0.45078926191210561</c:v>
                      </c:pt>
                      <c:pt idx="283">
                        <c:v>0.45077110616714267</c:v>
                      </c:pt>
                      <c:pt idx="284">
                        <c:v>0.45047643660497677</c:v>
                      </c:pt>
                      <c:pt idx="285">
                        <c:v>0.45045828018476958</c:v>
                      </c:pt>
                      <c:pt idx="286">
                        <c:v>0.44989448258173381</c:v>
                      </c:pt>
                      <c:pt idx="287">
                        <c:v>0.44987632542469158</c:v>
                      </c:pt>
                      <c:pt idx="288">
                        <c:v>0.44797151550525216</c:v>
                      </c:pt>
                      <c:pt idx="289">
                        <c:v>0.44795335891265609</c:v>
                      </c:pt>
                      <c:pt idx="290">
                        <c:v>0.44765694902045755</c:v>
                      </c:pt>
                      <c:pt idx="291">
                        <c:v>0.44763879198255407</c:v>
                      </c:pt>
                      <c:pt idx="292">
                        <c:v>0.4470563005015869</c:v>
                      </c:pt>
                      <c:pt idx="293">
                        <c:v>0.44703814316762047</c:v>
                      </c:pt>
                      <c:pt idx="294">
                        <c:v>0.4445989942825157</c:v>
                      </c:pt>
                      <c:pt idx="295">
                        <c:v>0.44458083813835697</c:v>
                      </c:pt>
                      <c:pt idx="296">
                        <c:v>0.44452997294915192</c:v>
                      </c:pt>
                      <c:pt idx="297">
                        <c:v>0.4445118166625292</c:v>
                      </c:pt>
                      <c:pt idx="298">
                        <c:v>0.44394785446257823</c:v>
                      </c:pt>
                      <c:pt idx="299">
                        <c:v>0.44392969735524801</c:v>
                      </c:pt>
                      <c:pt idx="300">
                        <c:v>0.44164191848637269</c:v>
                      </c:pt>
                      <c:pt idx="301">
                        <c:v>0.44162376313421053</c:v>
                      </c:pt>
                      <c:pt idx="302">
                        <c:v>0.44132862718409377</c:v>
                      </c:pt>
                      <c:pt idx="303">
                        <c:v>0.44131047102454973</c:v>
                      </c:pt>
                      <c:pt idx="304">
                        <c:v>0.44074606582442305</c:v>
                      </c:pt>
                      <c:pt idx="305">
                        <c:v>0.44072790868757339</c:v>
                      </c:pt>
                      <c:pt idx="306">
                        <c:v>0.43520739167611217</c:v>
                      </c:pt>
                      <c:pt idx="307">
                        <c:v>0.43518923527422348</c:v>
                      </c:pt>
                      <c:pt idx="308">
                        <c:v>0.43489258080060539</c:v>
                      </c:pt>
                      <c:pt idx="309">
                        <c:v>0.43487442384997399</c:v>
                      </c:pt>
                      <c:pt idx="310">
                        <c:v>0.43429186224045158</c:v>
                      </c:pt>
                      <c:pt idx="311">
                        <c:v>0.43427370480578259</c:v>
                      </c:pt>
                      <c:pt idx="312">
                        <c:v>0.42348222651236916</c:v>
                      </c:pt>
                      <c:pt idx="313">
                        <c:v>0.42346407033362549</c:v>
                      </c:pt>
                      <c:pt idx="314">
                        <c:v>0.42316731978710004</c:v>
                      </c:pt>
                      <c:pt idx="315">
                        <c:v>0.42314916300483246</c:v>
                      </c:pt>
                      <c:pt idx="316">
                        <c:v>0.42256679434309208</c:v>
                      </c:pt>
                      <c:pt idx="317">
                        <c:v>0.42254863698343981</c:v>
                      </c:pt>
                      <c:pt idx="318">
                        <c:v>0.41433455472220787</c:v>
                      </c:pt>
                      <c:pt idx="319">
                        <c:v>0.41431639880769117</c:v>
                      </c:pt>
                      <c:pt idx="320">
                        <c:v>0.41401916523536958</c:v>
                      </c:pt>
                      <c:pt idx="321">
                        <c:v>0.41400100857936173</c:v>
                      </c:pt>
                      <c:pt idx="322">
                        <c:v>0.41341800600529266</c:v>
                      </c:pt>
                      <c:pt idx="323">
                        <c:v>0.41339984851793837</c:v>
                      </c:pt>
                      <c:pt idx="324">
                        <c:v>0.39630221093343454</c:v>
                      </c:pt>
                      <c:pt idx="325">
                        <c:v>0.39628405687944535</c:v>
                      </c:pt>
                      <c:pt idx="326">
                        <c:v>0.39598729995011683</c:v>
                      </c:pt>
                      <c:pt idx="327">
                        <c:v>0.39596914474346745</c:v>
                      </c:pt>
                      <c:pt idx="328">
                        <c:v>0.39540310935875278</c:v>
                      </c:pt>
                      <c:pt idx="329">
                        <c:v>0.39538495257932321</c:v>
                      </c:pt>
                      <c:pt idx="330">
                        <c:v>0.38691000472703446</c:v>
                      </c:pt>
                      <c:pt idx="331">
                        <c:v>0.38689185019513134</c:v>
                      </c:pt>
                      <c:pt idx="332">
                        <c:v>0.38684044045550353</c:v>
                      </c:pt>
                      <c:pt idx="333">
                        <c:v>0.3868222856536071</c:v>
                      </c:pt>
                      <c:pt idx="334">
                        <c:v>0.38625502307365467</c:v>
                      </c:pt>
                      <c:pt idx="335">
                        <c:v>0.38623686642013316</c:v>
                      </c:pt>
                      <c:pt idx="336">
                        <c:v>0.361381118097162</c:v>
                      </c:pt>
                      <c:pt idx="337">
                        <c:v>0.3613629618394576</c:v>
                      </c:pt>
                      <c:pt idx="338">
                        <c:v>0.36106410589385374</c:v>
                      </c:pt>
                      <c:pt idx="339">
                        <c:v>0.3610459487870829</c:v>
                      </c:pt>
                      <c:pt idx="340">
                        <c:v>0.36044646838416461</c:v>
                      </c:pt>
                      <c:pt idx="341">
                        <c:v>0.36042831033238293</c:v>
                      </c:pt>
                      <c:pt idx="342">
                        <c:v>0.35223347148177003</c:v>
                      </c:pt>
                      <c:pt idx="343">
                        <c:v>0.35221531544092449</c:v>
                      </c:pt>
                      <c:pt idx="344">
                        <c:v>0.35191571834653884</c:v>
                      </c:pt>
                      <c:pt idx="345">
                        <c:v>0.35189756129255589</c:v>
                      </c:pt>
                      <c:pt idx="346">
                        <c:v>0.35129699149883226</c:v>
                      </c:pt>
                      <c:pt idx="347">
                        <c:v>0.35127883320095293</c:v>
                      </c:pt>
                      <c:pt idx="348">
                        <c:v>0.32774435127670853</c:v>
                      </c:pt>
                      <c:pt idx="349">
                        <c:v>0.32772619590641738</c:v>
                      </c:pt>
                      <c:pt idx="350">
                        <c:v>0.32742609585328103</c:v>
                      </c:pt>
                      <c:pt idx="351">
                        <c:v>0.32740793925053752</c:v>
                      </c:pt>
                      <c:pt idx="352">
                        <c:v>0.32680745201562361</c:v>
                      </c:pt>
                      <c:pt idx="353">
                        <c:v>0.32678929381535227</c:v>
                      </c:pt>
                      <c:pt idx="354">
                        <c:v>0.32366301620429622</c:v>
                      </c:pt>
                      <c:pt idx="355">
                        <c:v>0.32364486359364392</c:v>
                      </c:pt>
                      <c:pt idx="356">
                        <c:v>0.32334380046171241</c:v>
                      </c:pt>
                      <c:pt idx="357">
                        <c:v>0.32332564616241838</c:v>
                      </c:pt>
                      <c:pt idx="358">
                        <c:v>0.32273869834200758</c:v>
                      </c:pt>
                      <c:pt idx="359">
                        <c:v>0.32272054159681712</c:v>
                      </c:pt>
                      <c:pt idx="360">
                        <c:v>0.31835215785676552</c:v>
                      </c:pt>
                      <c:pt idx="361">
                        <c:v>0.31833400171772702</c:v>
                      </c:pt>
                      <c:pt idx="362">
                        <c:v>0.31827817629942873</c:v>
                      </c:pt>
                      <c:pt idx="363">
                        <c:v>0.31826001985485342</c:v>
                      </c:pt>
                      <c:pt idx="364">
                        <c:v>0.31765794423187771</c:v>
                      </c:pt>
                      <c:pt idx="365">
                        <c:v>0.31763978584033065</c:v>
                      </c:pt>
                      <c:pt idx="366">
                        <c:v>0.3174895332979899</c:v>
                      </c:pt>
                      <c:pt idx="367">
                        <c:v>0.31747138099692845</c:v>
                      </c:pt>
                      <c:pt idx="368">
                        <c:v>0.31716976352677351</c:v>
                      </c:pt>
                      <c:pt idx="369">
                        <c:v>0.31715160943014614</c:v>
                      </c:pt>
                      <c:pt idx="370">
                        <c:v>0.31656387257170004</c:v>
                      </c:pt>
                      <c:pt idx="371">
                        <c:v>0.31654571584648405</c:v>
                      </c:pt>
                      <c:pt idx="372">
                        <c:v>0.31451797322998604</c:v>
                      </c:pt>
                      <c:pt idx="373">
                        <c:v>0.3144998213131997</c:v>
                      </c:pt>
                      <c:pt idx="374">
                        <c:v>0.31419749387312296</c:v>
                      </c:pt>
                      <c:pt idx="375">
                        <c:v>0.31417934005198001</c:v>
                      </c:pt>
                      <c:pt idx="376">
                        <c:v>0.3135903724689949</c:v>
                      </c:pt>
                      <c:pt idx="377">
                        <c:v>0.31357221582158001</c:v>
                      </c:pt>
                      <c:pt idx="378">
                        <c:v>0.31104957918164089</c:v>
                      </c:pt>
                      <c:pt idx="379">
                        <c:v>0.31103142452441029</c:v>
                      </c:pt>
                      <c:pt idx="380">
                        <c:v>0.31073067477163169</c:v>
                      </c:pt>
                      <c:pt idx="381">
                        <c:v>0.3107125186838039</c:v>
                      </c:pt>
                      <c:pt idx="382">
                        <c:v>0.31011154960709292</c:v>
                      </c:pt>
                      <c:pt idx="383">
                        <c:v>0.3100933915979886</c:v>
                      </c:pt>
                      <c:pt idx="384">
                        <c:v>0.30809629054809645</c:v>
                      </c:pt>
                      <c:pt idx="385">
                        <c:v>0.30807813740187229</c:v>
                      </c:pt>
                      <c:pt idx="386">
                        <c:v>0.30802375240522523</c:v>
                      </c:pt>
                      <c:pt idx="387">
                        <c:v>0.30800559882759648</c:v>
                      </c:pt>
                      <c:pt idx="388">
                        <c:v>0.3074157157661217</c:v>
                      </c:pt>
                      <c:pt idx="389">
                        <c:v>0.30739755916370581</c:v>
                      </c:pt>
                      <c:pt idx="390">
                        <c:v>0.30165710007167745</c:v>
                      </c:pt>
                      <c:pt idx="391">
                        <c:v>0.30163894455607315</c:v>
                      </c:pt>
                      <c:pt idx="392">
                        <c:v>0.30158295826671833</c:v>
                      </c:pt>
                      <c:pt idx="393">
                        <c:v>0.30156480239708933</c:v>
                      </c:pt>
                      <c:pt idx="394">
                        <c:v>0.30096198566067678</c:v>
                      </c:pt>
                      <c:pt idx="395">
                        <c:v>0.30094382748785603</c:v>
                      </c:pt>
                      <c:pt idx="396">
                        <c:v>0.28360898870087475</c:v>
                      </c:pt>
                      <c:pt idx="397">
                        <c:v>0.28359083691326653</c:v>
                      </c:pt>
                      <c:pt idx="398">
                        <c:v>0.28353612706911868</c:v>
                      </c:pt>
                      <c:pt idx="399">
                        <c:v>0.28351797477064161</c:v>
                      </c:pt>
                      <c:pt idx="400">
                        <c:v>0.28292626175124214</c:v>
                      </c:pt>
                      <c:pt idx="401">
                        <c:v>0.28290810584194331</c:v>
                      </c:pt>
                      <c:pt idx="402">
                        <c:v>0.27716814384930499</c:v>
                      </c:pt>
                      <c:pt idx="403">
                        <c:v>0.27714998926836804</c:v>
                      </c:pt>
                      <c:pt idx="404">
                        <c:v>0.27709381468555261</c:v>
                      </c:pt>
                      <c:pt idx="405">
                        <c:v>0.27707565968034648</c:v>
                      </c:pt>
                      <c:pt idx="406">
                        <c:v>0.27647226496962113</c:v>
                      </c:pt>
                      <c:pt idx="407">
                        <c:v>0.27645410716710034</c:v>
                      </c:pt>
                      <c:pt idx="408">
                        <c:v>0.27446477991165708</c:v>
                      </c:pt>
                      <c:pt idx="409">
                        <c:v>0.2744466289576275</c:v>
                      </c:pt>
                      <c:pt idx="410">
                        <c:v>0.27439153797300414</c:v>
                      </c:pt>
                      <c:pt idx="411">
                        <c:v>0.2743733864444351</c:v>
                      </c:pt>
                      <c:pt idx="412">
                        <c:v>0.27377881964239936</c:v>
                      </c:pt>
                      <c:pt idx="413">
                        <c:v>0.27376066400233895</c:v>
                      </c:pt>
                      <c:pt idx="414">
                        <c:v>0.26802166433131386</c:v>
                      </c:pt>
                      <c:pt idx="415">
                        <c:v>0.26800351020661434</c:v>
                      </c:pt>
                      <c:pt idx="416">
                        <c:v>0.26794699005526634</c:v>
                      </c:pt>
                      <c:pt idx="417">
                        <c:v>0.26792883544446594</c:v>
                      </c:pt>
                      <c:pt idx="418">
                        <c:v>0.26732292714973127</c:v>
                      </c:pt>
                      <c:pt idx="419">
                        <c:v>0.26730476926282815</c:v>
                      </c:pt>
                      <c:pt idx="420">
                        <c:v>0.26275850366808301</c:v>
                      </c:pt>
                      <c:pt idx="421">
                        <c:v>0.26274035297337389</c:v>
                      </c:pt>
                      <c:pt idx="422">
                        <c:v>0.26268528551268466</c:v>
                      </c:pt>
                      <c:pt idx="423">
                        <c:v>0.26266713422165472</c:v>
                      </c:pt>
                      <c:pt idx="424">
                        <c:v>0.2620732815917311</c:v>
                      </c:pt>
                      <c:pt idx="425">
                        <c:v>0.26205512606197484</c:v>
                      </c:pt>
                      <c:pt idx="426">
                        <c:v>0.25336445520984968</c:v>
                      </c:pt>
                      <c:pt idx="427">
                        <c:v>0.25334630331577668</c:v>
                      </c:pt>
                      <c:pt idx="428">
                        <c:v>0.25304095321026776</c:v>
                      </c:pt>
                      <c:pt idx="429">
                        <c:v>0.25302279881588774</c:v>
                      </c:pt>
                      <c:pt idx="430">
                        <c:v>0.2524161305642148</c:v>
                      </c:pt>
                      <c:pt idx="431">
                        <c:v>0.25239797249478535</c:v>
                      </c:pt>
                      <c:pt idx="432">
                        <c:v>0.22887786489330914</c:v>
                      </c:pt>
                      <c:pt idx="433">
                        <c:v>0.22885971491445142</c:v>
                      </c:pt>
                      <c:pt idx="434">
                        <c:v>0.22855265577569367</c:v>
                      </c:pt>
                      <c:pt idx="435">
                        <c:v>0.22853450278329149</c:v>
                      </c:pt>
                      <c:pt idx="436">
                        <c:v>0.22793071494324729</c:v>
                      </c:pt>
                      <c:pt idx="437">
                        <c:v>0.22792632484647521</c:v>
                      </c:pt>
                      <c:pt idx="438">
                        <c:v>0.2279125654224603</c:v>
                      </c:pt>
                      <c:pt idx="439">
                        <c:v>0.22790816741124456</c:v>
                      </c:pt>
                      <c:pt idx="440">
                        <c:v>0.22760492065813515</c:v>
                      </c:pt>
                      <c:pt idx="441">
                        <c:v>0.22758676803898378</c:v>
                      </c:pt>
                      <c:pt idx="442">
                        <c:v>0.22697751248080705</c:v>
                      </c:pt>
                      <c:pt idx="443">
                        <c:v>0.22695935526215941</c:v>
                      </c:pt>
                      <c:pt idx="444">
                        <c:v>0.21973521927515535</c:v>
                      </c:pt>
                      <c:pt idx="445">
                        <c:v>0.21971707049029973</c:v>
                      </c:pt>
                      <c:pt idx="446">
                        <c:v>0.21940769915248901</c:v>
                      </c:pt>
                      <c:pt idx="447">
                        <c:v>0.21938954693161722</c:v>
                      </c:pt>
                      <c:pt idx="448">
                        <c:v>0.21877759096924726</c:v>
                      </c:pt>
                      <c:pt idx="449">
                        <c:v>0.21875943358427302</c:v>
                      </c:pt>
                      <c:pt idx="450">
                        <c:v>0.21853611592231975</c:v>
                      </c:pt>
                      <c:pt idx="451">
                        <c:v>0.21851796490368569</c:v>
                      </c:pt>
                      <c:pt idx="452">
                        <c:v>0.2184602665043924</c:v>
                      </c:pt>
                      <c:pt idx="453">
                        <c:v>0.21844211471422559</c:v>
                      </c:pt>
                      <c:pt idx="454">
                        <c:v>0.2178289899368297</c:v>
                      </c:pt>
                      <c:pt idx="455">
                        <c:v>0.21781083281038632</c:v>
                      </c:pt>
                      <c:pt idx="456">
                        <c:v>0.19037446766358992</c:v>
                      </c:pt>
                      <c:pt idx="457">
                        <c:v>0.19035632359163676</c:v>
                      </c:pt>
                      <c:pt idx="458">
                        <c:v>0.19004308177041476</c:v>
                      </c:pt>
                      <c:pt idx="459">
                        <c:v>0.19002493320670266</c:v>
                      </c:pt>
                      <c:pt idx="460">
                        <c:v>0.18940833167944038</c:v>
                      </c:pt>
                      <c:pt idx="461">
                        <c:v>0.18939017635106078</c:v>
                      </c:pt>
                      <c:pt idx="462">
                        <c:v>0.18097831666507122</c:v>
                      </c:pt>
                      <c:pt idx="463">
                        <c:v>0.18096017075796797</c:v>
                      </c:pt>
                      <c:pt idx="464">
                        <c:v>0.18090106259563382</c:v>
                      </c:pt>
                      <c:pt idx="465">
                        <c:v>0.180882915556804</c:v>
                      </c:pt>
                      <c:pt idx="466">
                        <c:v>0.18026084334767895</c:v>
                      </c:pt>
                      <c:pt idx="467">
                        <c:v>0.18024268841406418</c:v>
                      </c:pt>
                      <c:pt idx="468">
                        <c:v>0.17735925055350435</c:v>
                      </c:pt>
                      <c:pt idx="469">
                        <c:v>0.17734110461886746</c:v>
                      </c:pt>
                      <c:pt idx="470">
                        <c:v>0.17728221682897438</c:v>
                      </c:pt>
                      <c:pt idx="471">
                        <c:v>0.17726406976987516</c:v>
                      </c:pt>
                      <c:pt idx="472">
                        <c:v>0.17664421978717743</c:v>
                      </c:pt>
                      <c:pt idx="473">
                        <c:v>0.17662606496225353</c:v>
                      </c:pt>
                      <c:pt idx="474">
                        <c:v>0.16821937181458349</c:v>
                      </c:pt>
                      <c:pt idx="475">
                        <c:v>0.16820122793355094</c:v>
                      </c:pt>
                      <c:pt idx="476">
                        <c:v>0.16814149691661107</c:v>
                      </c:pt>
                      <c:pt idx="477">
                        <c:v>0.16812335173181425</c:v>
                      </c:pt>
                      <c:pt idx="478">
                        <c:v>0.16749729825733298</c:v>
                      </c:pt>
                      <c:pt idx="479">
                        <c:v>0.16747914396719979</c:v>
                      </c:pt>
                      <c:pt idx="480">
                        <c:v>0.15649595770008409</c:v>
                      </c:pt>
                      <c:pt idx="481">
                        <c:v>0.15647781621649515</c:v>
                      </c:pt>
                      <c:pt idx="482">
                        <c:v>0.15641774995858651</c:v>
                      </c:pt>
                      <c:pt idx="483">
                        <c:v>0.15639960702765243</c:v>
                      </c:pt>
                      <c:pt idx="484">
                        <c:v>0.15577208939763945</c:v>
                      </c:pt>
                      <c:pt idx="485">
                        <c:v>0.15575393642954602</c:v>
                      </c:pt>
                      <c:pt idx="486">
                        <c:v>0.14735931160974347</c:v>
                      </c:pt>
                      <c:pt idx="487">
                        <c:v>0.14734117317625545</c:v>
                      </c:pt>
                      <c:pt idx="488">
                        <c:v>0.14728004191801977</c:v>
                      </c:pt>
                      <c:pt idx="489">
                        <c:v>0.14726190178778936</c:v>
                      </c:pt>
                      <c:pt idx="490">
                        <c:v>0.1466265606304207</c:v>
                      </c:pt>
                      <c:pt idx="491">
                        <c:v>0.14660840861234314</c:v>
                      </c:pt>
                      <c:pt idx="492">
                        <c:v>9.4398830698446318E-2</c:v>
                      </c:pt>
                      <c:pt idx="493">
                        <c:v>9.4380696225118285E-2</c:v>
                      </c:pt>
                      <c:pt idx="494">
                        <c:v>9.4316120085006699E-2</c:v>
                      </c:pt>
                      <c:pt idx="495">
                        <c:v>9.4297982710486686E-2</c:v>
                      </c:pt>
                      <c:pt idx="496">
                        <c:v>9.3646802579477564E-2</c:v>
                      </c:pt>
                      <c:pt idx="497">
                        <c:v>9.3628646961104442E-2</c:v>
                      </c:pt>
                      <c:pt idx="498">
                        <c:v>8.5268903535511656E-2</c:v>
                      </c:pt>
                      <c:pt idx="499">
                        <c:v>8.5250776307962906E-2</c:v>
                      </c:pt>
                      <c:pt idx="500">
                        <c:v>8.518401676427706E-2</c:v>
                      </c:pt>
                      <c:pt idx="501">
                        <c:v>8.5165885819922973E-2</c:v>
                      </c:pt>
                      <c:pt idx="502">
                        <c:v>8.449974302037698E-2</c:v>
                      </c:pt>
                      <c:pt idx="503">
                        <c:v>8.4481588268021629E-2</c:v>
                      </c:pt>
                      <c:pt idx="504">
                        <c:v>6.0809255731803069E-2</c:v>
                      </c:pt>
                      <c:pt idx="505">
                        <c:v>6.0509133406864417E-2</c:v>
                      </c:pt>
                      <c:pt idx="506">
                        <c:v>6.0173115111083315E-2</c:v>
                      </c:pt>
                      <c:pt idx="507">
                        <c:v>6.0154973463984844E-2</c:v>
                      </c:pt>
                      <c:pt idx="508">
                        <c:v>5.9512621677387544E-2</c:v>
                      </c:pt>
                      <c:pt idx="509">
                        <c:v>5.9494459684712744E-2</c:v>
                      </c:pt>
                      <c:pt idx="510">
                        <c:v>5.1409404443233608E-2</c:v>
                      </c:pt>
                      <c:pt idx="511">
                        <c:v>5.1391301756440112E-2</c:v>
                      </c:pt>
                      <c:pt idx="512">
                        <c:v>5.1039052390123775E-2</c:v>
                      </c:pt>
                      <c:pt idx="513">
                        <c:v>5.1020919645608211E-2</c:v>
                      </c:pt>
                      <c:pt idx="514">
                        <c:v>5.0357836209212352E-2</c:v>
                      </c:pt>
                      <c:pt idx="515">
                        <c:v>5.0339671354003149E-2</c:v>
                      </c:pt>
                      <c:pt idx="516">
                        <c:v>4.4162617665616515E-2</c:v>
                      </c:pt>
                      <c:pt idx="517">
                        <c:v>4.4144563543510908E-2</c:v>
                      </c:pt>
                      <c:pt idx="518">
                        <c:v>4.4066597010034771E-2</c:v>
                      </c:pt>
                      <c:pt idx="519">
                        <c:v>4.4048531116885906E-2</c:v>
                      </c:pt>
                      <c:pt idx="520">
                        <c:v>4.3321233775395949E-2</c:v>
                      </c:pt>
                      <c:pt idx="521">
                        <c:v>4.3303095422625712E-2</c:v>
                      </c:pt>
                      <c:pt idx="522">
                        <c:v>3.4768220650419769E-2</c:v>
                      </c:pt>
                      <c:pt idx="523">
                        <c:v>3.4750179956212011E-2</c:v>
                      </c:pt>
                      <c:pt idx="524">
                        <c:v>3.4366452255682231E-2</c:v>
                      </c:pt>
                      <c:pt idx="525">
                        <c:v>3.4348350675801352E-2</c:v>
                      </c:pt>
                      <c:pt idx="526">
                        <c:v>3.3661171121649368E-2</c:v>
                      </c:pt>
                      <c:pt idx="527">
                        <c:v>3.3643008207942839E-2</c:v>
                      </c:pt>
                      <c:pt idx="528">
                        <c:v>1.0631408515232987E-2</c:v>
                      </c:pt>
                      <c:pt idx="529">
                        <c:v>1.0614264400109196E-2</c:v>
                      </c:pt>
                      <c:pt idx="530">
                        <c:v>1.0027145784634236E-2</c:v>
                      </c:pt>
                      <c:pt idx="531">
                        <c:v>1.0009480920938478E-2</c:v>
                      </c:pt>
                      <c:pt idx="532">
                        <c:v>9.1802528031275886E-3</c:v>
                      </c:pt>
                      <c:pt idx="533">
                        <c:v>9.1621193717171031E-3</c:v>
                      </c:pt>
                      <c:pt idx="534">
                        <c:v>3.7598454777246024E-3</c:v>
                      </c:pt>
                      <c:pt idx="535">
                        <c:v>3.7555480108923561E-3</c:v>
                      </c:pt>
                      <c:pt idx="536">
                        <c:v>2.5345812128989603E-3</c:v>
                      </c:pt>
                      <c:pt idx="537">
                        <c:v>2.5302767790580465E-3</c:v>
                      </c:pt>
                      <c:pt idx="538">
                        <c:v>1.8194711322370833E-5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D8B-41AF-9D33-A2488EB29936}"/>
                  </c:ext>
                </c:extLst>
              </c15:ser>
            </c15:filteredLineSeries>
          </c:ext>
        </c:extLst>
      </c:lineChart>
      <c:catAx>
        <c:axId val="54325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0224"/>
        <c:crosses val="autoZero"/>
        <c:auto val="1"/>
        <c:lblAlgn val="ctr"/>
        <c:lblOffset val="100"/>
        <c:noMultiLvlLbl val="0"/>
      </c:catAx>
      <c:valAx>
        <c:axId val="54325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0.99998180528867708</c:v>
                </c:pt>
                <c:pt idx="2">
                  <c:v>0.99977277796542841</c:v>
                </c:pt>
                <c:pt idx="3">
                  <c:v>0.99976788435950337</c:v>
                </c:pt>
                <c:pt idx="4">
                  <c:v>0.99785567466488401</c:v>
                </c:pt>
                <c:pt idx="5">
                  <c:v>0.9978513632864634</c:v>
                </c:pt>
                <c:pt idx="6">
                  <c:v>0.99083788062828437</c:v>
                </c:pt>
                <c:pt idx="7">
                  <c:v>0.99081974719687171</c:v>
                </c:pt>
                <c:pt idx="8">
                  <c:v>0.99078690128435809</c:v>
                </c:pt>
                <c:pt idx="9">
                  <c:v>0.99076876393876911</c:v>
                </c:pt>
                <c:pt idx="10">
                  <c:v>0.99015701081832963</c:v>
                </c:pt>
                <c:pt idx="11">
                  <c:v>0.99013921231421709</c:v>
                </c:pt>
                <c:pt idx="12">
                  <c:v>0.94526537914347919</c:v>
                </c:pt>
                <c:pt idx="13">
                  <c:v>0.94524722425647367</c:v>
                </c:pt>
                <c:pt idx="14">
                  <c:v>0.94494686949791851</c:v>
                </c:pt>
                <c:pt idx="15">
                  <c:v>0.94492872990575294</c:v>
                </c:pt>
                <c:pt idx="16">
                  <c:v>0.94435248199844402</c:v>
                </c:pt>
                <c:pt idx="17">
                  <c:v>0.9443343853050854</c:v>
                </c:pt>
                <c:pt idx="18">
                  <c:v>0.936116095595528</c:v>
                </c:pt>
                <c:pt idx="19">
                  <c:v>0.93609794014818226</c:v>
                </c:pt>
                <c:pt idx="20">
                  <c:v>0.93580720445773824</c:v>
                </c:pt>
                <c:pt idx="21">
                  <c:v>0.9357890591520861</c:v>
                </c:pt>
                <c:pt idx="22">
                  <c:v>0.93523647460690229</c:v>
                </c:pt>
                <c:pt idx="23">
                  <c:v>0.93521835917097107</c:v>
                </c:pt>
                <c:pt idx="24">
                  <c:v>0.87286632308194212</c:v>
                </c:pt>
                <c:pt idx="25">
                  <c:v>0.87284816445373603</c:v>
                </c:pt>
                <c:pt idx="26">
                  <c:v>0.87280489284543739</c:v>
                </c:pt>
                <c:pt idx="27">
                  <c:v>0.87278673500595416</c:v>
                </c:pt>
                <c:pt idx="28">
                  <c:v>0.87227187024092945</c:v>
                </c:pt>
                <c:pt idx="29">
                  <c:v>0.87225372139346014</c:v>
                </c:pt>
                <c:pt idx="30">
                  <c:v>0.8666911872999038</c:v>
                </c:pt>
                <c:pt idx="31">
                  <c:v>0.86667302879709407</c:v>
                </c:pt>
                <c:pt idx="32">
                  <c:v>0.86662998090095211</c:v>
                </c:pt>
                <c:pt idx="33">
                  <c:v>0.86661182310543106</c:v>
                </c:pt>
                <c:pt idx="34">
                  <c:v>0.86609960756889759</c:v>
                </c:pt>
                <c:pt idx="35">
                  <c:v>0.86608145787565083</c:v>
                </c:pt>
                <c:pt idx="36">
                  <c:v>0.86371648623009512</c:v>
                </c:pt>
                <c:pt idx="37">
                  <c:v>0.863698327747213</c:v>
                </c:pt>
                <c:pt idx="38">
                  <c:v>0.86365568407044746</c:v>
                </c:pt>
                <c:pt idx="39">
                  <c:v>0.86363752620991141</c:v>
                </c:pt>
                <c:pt idx="40">
                  <c:v>0.86312905480284186</c:v>
                </c:pt>
                <c:pt idx="41">
                  <c:v>0.86311090424289705</c:v>
                </c:pt>
                <c:pt idx="42">
                  <c:v>0.85730031845846388</c:v>
                </c:pt>
                <c:pt idx="43">
                  <c:v>0.85728216263790036</c:v>
                </c:pt>
                <c:pt idx="44">
                  <c:v>0.85698955468887106</c:v>
                </c:pt>
                <c:pt idx="45">
                  <c:v>0.8569714030376594</c:v>
                </c:pt>
                <c:pt idx="46">
                  <c:v>0.85642351085431656</c:v>
                </c:pt>
                <c:pt idx="47">
                  <c:v>0.85640536933669775</c:v>
                </c:pt>
                <c:pt idx="48">
                  <c:v>0.83281071029189291</c:v>
                </c:pt>
                <c:pt idx="49">
                  <c:v>0.83279255295852372</c:v>
                </c:pt>
                <c:pt idx="50">
                  <c:v>0.83250131403009897</c:v>
                </c:pt>
                <c:pt idx="51">
                  <c:v>0.83248315996977762</c:v>
                </c:pt>
                <c:pt idx="52">
                  <c:v>0.83194095590375317</c:v>
                </c:pt>
                <c:pt idx="53">
                  <c:v>0.83192280967399468</c:v>
                </c:pt>
                <c:pt idx="54">
                  <c:v>0.82341906431863365</c:v>
                </c:pt>
                <c:pt idx="55">
                  <c:v>0.82340090905459906</c:v>
                </c:pt>
                <c:pt idx="56">
                  <c:v>0.82335456028891119</c:v>
                </c:pt>
                <c:pt idx="57">
                  <c:v>0.82333640565716792</c:v>
                </c:pt>
                <c:pt idx="58">
                  <c:v>0.82279955736092014</c:v>
                </c:pt>
                <c:pt idx="59">
                  <c:v>0.82278140940223321</c:v>
                </c:pt>
                <c:pt idx="60">
                  <c:v>0.81195723382985807</c:v>
                </c:pt>
                <c:pt idx="61">
                  <c:v>0.81193907628075124</c:v>
                </c:pt>
                <c:pt idx="62">
                  <c:v>0.81164891691005503</c:v>
                </c:pt>
                <c:pt idx="63">
                  <c:v>0.81163076204539109</c:v>
                </c:pt>
                <c:pt idx="64">
                  <c:v>0.81109260820586249</c:v>
                </c:pt>
                <c:pt idx="65">
                  <c:v>0.81107445972785208</c:v>
                </c:pt>
                <c:pt idx="66">
                  <c:v>0.80256588788113203</c:v>
                </c:pt>
                <c:pt idx="67">
                  <c:v>0.8025477320891512</c:v>
                </c:pt>
                <c:pt idx="68">
                  <c:v>0.80250159119375841</c:v>
                </c:pt>
                <c:pt idx="69">
                  <c:v>0.80248343592346283</c:v>
                </c:pt>
                <c:pt idx="70">
                  <c:v>0.80194973451925577</c:v>
                </c:pt>
                <c:pt idx="71">
                  <c:v>0.80193158473837844</c:v>
                </c:pt>
                <c:pt idx="72">
                  <c:v>0.77807634599563513</c:v>
                </c:pt>
                <c:pt idx="73">
                  <c:v>0.77805818912255265</c:v>
                </c:pt>
                <c:pt idx="74">
                  <c:v>0.77801218501242919</c:v>
                </c:pt>
                <c:pt idx="75">
                  <c:v>0.77799402856676148</c:v>
                </c:pt>
                <c:pt idx="76">
                  <c:v>0.77746280352651254</c:v>
                </c:pt>
                <c:pt idx="77">
                  <c:v>0.77744465156657971</c:v>
                </c:pt>
                <c:pt idx="78">
                  <c:v>0.7771276861023414</c:v>
                </c:pt>
                <c:pt idx="79">
                  <c:v>0.7771095289834038</c:v>
                </c:pt>
                <c:pt idx="80">
                  <c:v>0.77706363701844705</c:v>
                </c:pt>
                <c:pt idx="81">
                  <c:v>0.77704548031052789</c:v>
                </c:pt>
                <c:pt idx="82">
                  <c:v>0.77651524344897582</c:v>
                </c:pt>
                <c:pt idx="83">
                  <c:v>0.77649709108220055</c:v>
                </c:pt>
                <c:pt idx="84">
                  <c:v>0.76892756840361853</c:v>
                </c:pt>
                <c:pt idx="85">
                  <c:v>0.76890941145685499</c:v>
                </c:pt>
                <c:pt idx="86">
                  <c:v>0.76886374378460609</c:v>
                </c:pt>
                <c:pt idx="87">
                  <c:v>0.76884558719917218</c:v>
                </c:pt>
                <c:pt idx="88">
                  <c:v>0.76831762505188861</c:v>
                </c:pt>
                <c:pt idx="89">
                  <c:v>0.7682994723345884</c:v>
                </c:pt>
                <c:pt idx="90">
                  <c:v>0.76773610246158464</c:v>
                </c:pt>
                <c:pt idx="91">
                  <c:v>0.76771794673048677</c:v>
                </c:pt>
                <c:pt idx="92">
                  <c:v>0.76742366561026143</c:v>
                </c:pt>
                <c:pt idx="93">
                  <c:v>0.76740551211101082</c:v>
                </c:pt>
                <c:pt idx="94">
                  <c:v>0.76684686617118414</c:v>
                </c:pt>
                <c:pt idx="95">
                  <c:v>0.76682871791579954</c:v>
                </c:pt>
                <c:pt idx="96">
                  <c:v>0.73955774612769631</c:v>
                </c:pt>
                <c:pt idx="97">
                  <c:v>0.73953958790767693</c:v>
                </c:pt>
                <c:pt idx="98">
                  <c:v>0.73949405110709221</c:v>
                </c:pt>
                <c:pt idx="99">
                  <c:v>0.73947589316454942</c:v>
                </c:pt>
                <c:pt idx="100">
                  <c:v>0.73895022775951036</c:v>
                </c:pt>
                <c:pt idx="101">
                  <c:v>0.73893207282411821</c:v>
                </c:pt>
                <c:pt idx="102">
                  <c:v>0.73016693718052306</c:v>
                </c:pt>
                <c:pt idx="103">
                  <c:v>0.73014878002365768</c:v>
                </c:pt>
                <c:pt idx="104">
                  <c:v>0.72985678296176881</c:v>
                </c:pt>
                <c:pt idx="105">
                  <c:v>0.7298386273485804</c:v>
                </c:pt>
                <c:pt idx="106">
                  <c:v>0.72928631473536554</c:v>
                </c:pt>
                <c:pt idx="107">
                  <c:v>0.72926816284881701</c:v>
                </c:pt>
                <c:pt idx="108">
                  <c:v>0.72655101500807151</c:v>
                </c:pt>
                <c:pt idx="109">
                  <c:v>0.72653285777067678</c:v>
                </c:pt>
                <c:pt idx="110">
                  <c:v>0.72624017813646591</c:v>
                </c:pt>
                <c:pt idx="111">
                  <c:v>0.72622202249162893</c:v>
                </c:pt>
                <c:pt idx="112">
                  <c:v>0.72566866446896472</c:v>
                </c:pt>
                <c:pt idx="113">
                  <c:v>0.7256505126183832</c:v>
                </c:pt>
                <c:pt idx="114">
                  <c:v>0.7178018344293875</c:v>
                </c:pt>
                <c:pt idx="115">
                  <c:v>0.71778367531090448</c:v>
                </c:pt>
                <c:pt idx="116">
                  <c:v>0.71773843521028335</c:v>
                </c:pt>
                <c:pt idx="117">
                  <c:v>0.71772027628992074</c:v>
                </c:pt>
                <c:pt idx="118">
                  <c:v>0.7174023552719192</c:v>
                </c:pt>
                <c:pt idx="119">
                  <c:v>0.7173841979970228</c:v>
                </c:pt>
                <c:pt idx="120">
                  <c:v>0.71719785389289081</c:v>
                </c:pt>
                <c:pt idx="121">
                  <c:v>0.71717969722772723</c:v>
                </c:pt>
                <c:pt idx="122">
                  <c:v>0.71709273278907582</c:v>
                </c:pt>
                <c:pt idx="123">
                  <c:v>0.71707457687564924</c:v>
                </c:pt>
                <c:pt idx="124">
                  <c:v>0.71652386147123381</c:v>
                </c:pt>
                <c:pt idx="125">
                  <c:v>0.71650570888694187</c:v>
                </c:pt>
                <c:pt idx="126">
                  <c:v>0.70865213601637855</c:v>
                </c:pt>
                <c:pt idx="127">
                  <c:v>0.70863397712438869</c:v>
                </c:pt>
                <c:pt idx="128">
                  <c:v>0.7085889185921902</c:v>
                </c:pt>
                <c:pt idx="129">
                  <c:v>0.70857075985844764</c:v>
                </c:pt>
                <c:pt idx="130">
                  <c:v>0.70805015587401554</c:v>
                </c:pt>
                <c:pt idx="131">
                  <c:v>0.70803199903021385</c:v>
                </c:pt>
                <c:pt idx="132">
                  <c:v>0.70567717817102327</c:v>
                </c:pt>
                <c:pt idx="133">
                  <c:v>0.70565902049700335</c:v>
                </c:pt>
                <c:pt idx="134">
                  <c:v>0.70536743388769274</c:v>
                </c:pt>
                <c:pt idx="135">
                  <c:v>0.70534927749034282</c:v>
                </c:pt>
                <c:pt idx="136">
                  <c:v>0.70479888915003119</c:v>
                </c:pt>
                <c:pt idx="137">
                  <c:v>0.70478073587393597</c:v>
                </c:pt>
                <c:pt idx="138">
                  <c:v>0.69628597913526336</c:v>
                </c:pt>
                <c:pt idx="139">
                  <c:v>0.69626782231821549</c:v>
                </c:pt>
                <c:pt idx="140">
                  <c:v>0.69621948835227798</c:v>
                </c:pt>
                <c:pt idx="141">
                  <c:v>0.69620133179182941</c:v>
                </c:pt>
                <c:pt idx="142">
                  <c:v>0.69565315187715415</c:v>
                </c:pt>
                <c:pt idx="143">
                  <c:v>0.6956349980386094</c:v>
                </c:pt>
                <c:pt idx="144">
                  <c:v>0.66330915736978846</c:v>
                </c:pt>
                <c:pt idx="145">
                  <c:v>0.66329099862184437</c:v>
                </c:pt>
                <c:pt idx="146">
                  <c:v>0.66324581129917948</c:v>
                </c:pt>
                <c:pt idx="147">
                  <c:v>0.66322765264432515</c:v>
                </c:pt>
                <c:pt idx="148">
                  <c:v>0.6627072120721671</c:v>
                </c:pt>
                <c:pt idx="149">
                  <c:v>0.66268905464926542</c:v>
                </c:pt>
                <c:pt idx="150">
                  <c:v>0.65391923398694352</c:v>
                </c:pt>
                <c:pt idx="151">
                  <c:v>0.65390107581209911</c:v>
                </c:pt>
                <c:pt idx="152">
                  <c:v>0.65361162460082978</c:v>
                </c:pt>
                <c:pt idx="153">
                  <c:v>0.65359346702498533</c:v>
                </c:pt>
                <c:pt idx="154">
                  <c:v>0.65304899303870823</c:v>
                </c:pt>
                <c:pt idx="155">
                  <c:v>0.65303083718744825</c:v>
                </c:pt>
                <c:pt idx="156">
                  <c:v>0.64357649363716618</c:v>
                </c:pt>
                <c:pt idx="157">
                  <c:v>0.64355833681027952</c:v>
                </c:pt>
                <c:pt idx="158">
                  <c:v>0.64326345040335542</c:v>
                </c:pt>
                <c:pt idx="159">
                  <c:v>0.64324529455644408</c:v>
                </c:pt>
                <c:pt idx="160">
                  <c:v>0.64267529549650737</c:v>
                </c:pt>
                <c:pt idx="161">
                  <c:v>0.64265714212622826</c:v>
                </c:pt>
                <c:pt idx="162">
                  <c:v>0.63442811716514746</c:v>
                </c:pt>
                <c:pt idx="163">
                  <c:v>0.63440996026879348</c:v>
                </c:pt>
                <c:pt idx="164">
                  <c:v>0.6341157858083919</c:v>
                </c:pt>
                <c:pt idx="165">
                  <c:v>0.63409762973264872</c:v>
                </c:pt>
                <c:pt idx="166">
                  <c:v>0.63352927688476357</c:v>
                </c:pt>
                <c:pt idx="167">
                  <c:v>0.63351112296918044</c:v>
                </c:pt>
                <c:pt idx="168">
                  <c:v>0.60969533128569497</c:v>
                </c:pt>
                <c:pt idx="169">
                  <c:v>0.60967717456575721</c:v>
                </c:pt>
                <c:pt idx="170">
                  <c:v>0.60962636186300057</c:v>
                </c:pt>
                <c:pt idx="171">
                  <c:v>0.60960820530403614</c:v>
                </c:pt>
                <c:pt idx="172">
                  <c:v>0.60904117423091375</c:v>
                </c:pt>
                <c:pt idx="173">
                  <c:v>0.60902301945843118</c:v>
                </c:pt>
                <c:pt idx="174">
                  <c:v>0.60054707885345193</c:v>
                </c:pt>
                <c:pt idx="175">
                  <c:v>0.60052892203788066</c:v>
                </c:pt>
                <c:pt idx="176">
                  <c:v>0.60047822430309539</c:v>
                </c:pt>
                <c:pt idx="177">
                  <c:v>0.60046006761707948</c:v>
                </c:pt>
                <c:pt idx="178">
                  <c:v>0.59989421729935555</c:v>
                </c:pt>
                <c:pt idx="179">
                  <c:v>0.59987606212484568</c:v>
                </c:pt>
                <c:pt idx="180">
                  <c:v>0.59324272389994726</c:v>
                </c:pt>
                <c:pt idx="181">
                  <c:v>0.5932245665270669</c:v>
                </c:pt>
                <c:pt idx="182">
                  <c:v>0.59293089808459898</c:v>
                </c:pt>
                <c:pt idx="183">
                  <c:v>0.59291274122167092</c:v>
                </c:pt>
                <c:pt idx="184">
                  <c:v>0.59234669448621657</c:v>
                </c:pt>
                <c:pt idx="185">
                  <c:v>0.59232853913681494</c:v>
                </c:pt>
                <c:pt idx="186">
                  <c:v>0.5906694537891588</c:v>
                </c:pt>
                <c:pt idx="187">
                  <c:v>0.59065129588599752</c:v>
                </c:pt>
                <c:pt idx="188">
                  <c:v>0.59060332497158796</c:v>
                </c:pt>
                <c:pt idx="189">
                  <c:v>0.59058516710901987</c:v>
                </c:pt>
                <c:pt idx="190">
                  <c:v>0.59004268789721381</c:v>
                </c:pt>
                <c:pt idx="191">
                  <c:v>0.59002453075838746</c:v>
                </c:pt>
                <c:pt idx="192">
                  <c:v>0.58449454724779348</c:v>
                </c:pt>
                <c:pt idx="193">
                  <c:v>0.58447638944768376</c:v>
                </c:pt>
                <c:pt idx="194">
                  <c:v>0.58442842637074177</c:v>
                </c:pt>
                <c:pt idx="195">
                  <c:v>0.5844102685984377</c:v>
                </c:pt>
                <c:pt idx="196">
                  <c:v>0.58386798525036909</c:v>
                </c:pt>
                <c:pt idx="197">
                  <c:v>0.58385146296986823</c:v>
                </c:pt>
                <c:pt idx="198">
                  <c:v>0.58384982808883845</c:v>
                </c:pt>
                <c:pt idx="199">
                  <c:v>0.58383330591793181</c:v>
                </c:pt>
                <c:pt idx="200">
                  <c:v>0.58378265698256504</c:v>
                </c:pt>
                <c:pt idx="201">
                  <c:v>0.58376450003133618</c:v>
                </c:pt>
                <c:pt idx="202">
                  <c:v>0.58319944004744062</c:v>
                </c:pt>
                <c:pt idx="203">
                  <c:v>0.58318128434890282</c:v>
                </c:pt>
                <c:pt idx="204">
                  <c:v>0.58152061509354647</c:v>
                </c:pt>
                <c:pt idx="205">
                  <c:v>0.58150245738940576</c:v>
                </c:pt>
                <c:pt idx="206">
                  <c:v>0.581454532410137</c:v>
                </c:pt>
                <c:pt idx="207">
                  <c:v>0.58143637471935605</c:v>
                </c:pt>
                <c:pt idx="208">
                  <c:v>0.58089447309593956</c:v>
                </c:pt>
                <c:pt idx="209">
                  <c:v>0.58087631589172706</c:v>
                </c:pt>
                <c:pt idx="210">
                  <c:v>0.57510381185910819</c:v>
                </c:pt>
                <c:pt idx="211">
                  <c:v>0.57508565431957437</c:v>
                </c:pt>
                <c:pt idx="212">
                  <c:v>0.57479268069696332</c:v>
                </c:pt>
                <c:pt idx="213">
                  <c:v>0.57477452340075597</c:v>
                </c:pt>
                <c:pt idx="214">
                  <c:v>0.57421031755546381</c:v>
                </c:pt>
                <c:pt idx="215">
                  <c:v>0.57419216125597128</c:v>
                </c:pt>
                <c:pt idx="216">
                  <c:v>0.55936175750173012</c:v>
                </c:pt>
                <c:pt idx="217">
                  <c:v>0.55934360027545316</c:v>
                </c:pt>
                <c:pt idx="218">
                  <c:v>0.55929297470632644</c:v>
                </c:pt>
                <c:pt idx="219">
                  <c:v>0.55927481754718866</c:v>
                </c:pt>
                <c:pt idx="220">
                  <c:v>0.55871049092206093</c:v>
                </c:pt>
                <c:pt idx="221">
                  <c:v>0.55869233471550006</c:v>
                </c:pt>
                <c:pt idx="222">
                  <c:v>0.55061420184126408</c:v>
                </c:pt>
                <c:pt idx="223">
                  <c:v>0.55059604437877163</c:v>
                </c:pt>
                <c:pt idx="224">
                  <c:v>0.55030294440792671</c:v>
                </c:pt>
                <c:pt idx="225">
                  <c:v>0.55028478704489581</c:v>
                </c:pt>
                <c:pt idx="226">
                  <c:v>0.55021327741530301</c:v>
                </c:pt>
                <c:pt idx="227">
                  <c:v>0.55019512020522165</c:v>
                </c:pt>
                <c:pt idx="228">
                  <c:v>0.5501445424927045</c:v>
                </c:pt>
                <c:pt idx="229">
                  <c:v>0.55012638532186409</c:v>
                </c:pt>
                <c:pt idx="230">
                  <c:v>0.54972107369842871</c:v>
                </c:pt>
                <c:pt idx="231">
                  <c:v>0.54970291704423402</c:v>
                </c:pt>
                <c:pt idx="232">
                  <c:v>0.54956265403825955</c:v>
                </c:pt>
                <c:pt idx="233">
                  <c:v>0.54954449757980761</c:v>
                </c:pt>
                <c:pt idx="234">
                  <c:v>0.54146562366331641</c:v>
                </c:pt>
                <c:pt idx="235">
                  <c:v>0.54144746637847807</c:v>
                </c:pt>
                <c:pt idx="236">
                  <c:v>0.54115446502299347</c:v>
                </c:pt>
                <c:pt idx="237">
                  <c:v>0.54113630771406251</c:v>
                </c:pt>
                <c:pt idx="238">
                  <c:v>0.54057303797675649</c:v>
                </c:pt>
                <c:pt idx="239">
                  <c:v>0.54055488114116368</c:v>
                </c:pt>
                <c:pt idx="240">
                  <c:v>0.52976098157134277</c:v>
                </c:pt>
                <c:pt idx="241">
                  <c:v>0.52974282430179565</c:v>
                </c:pt>
                <c:pt idx="242">
                  <c:v>0.52944958960086808</c:v>
                </c:pt>
                <c:pt idx="243">
                  <c:v>0.52943143230156442</c:v>
                </c:pt>
                <c:pt idx="244">
                  <c:v>0.52886806990334612</c:v>
                </c:pt>
                <c:pt idx="245">
                  <c:v>0.52884991306160789</c:v>
                </c:pt>
                <c:pt idx="246">
                  <c:v>0.52036987598850382</c:v>
                </c:pt>
                <c:pt idx="247">
                  <c:v>0.52035171878047148</c:v>
                </c:pt>
                <c:pt idx="248">
                  <c:v>0.5203011410220949</c:v>
                </c:pt>
                <c:pt idx="249">
                  <c:v>0.52028298379698734</c:v>
                </c:pt>
                <c:pt idx="250">
                  <c:v>0.51971987213100468</c:v>
                </c:pt>
                <c:pt idx="251">
                  <c:v>0.51970171513305252</c:v>
                </c:pt>
                <c:pt idx="252">
                  <c:v>0.49588030518927556</c:v>
                </c:pt>
                <c:pt idx="253">
                  <c:v>0.49586214814049157</c:v>
                </c:pt>
                <c:pt idx="254">
                  <c:v>0.49581151579685478</c:v>
                </c:pt>
                <c:pt idx="255">
                  <c:v>0.49579335869974833</c:v>
                </c:pt>
                <c:pt idx="256">
                  <c:v>0.49523029295590637</c:v>
                </c:pt>
                <c:pt idx="257">
                  <c:v>0.49521213582013812</c:v>
                </c:pt>
                <c:pt idx="258">
                  <c:v>0.49493167411181987</c:v>
                </c:pt>
                <c:pt idx="259">
                  <c:v>0.49491351710268439</c:v>
                </c:pt>
                <c:pt idx="260">
                  <c:v>0.49486288098968645</c:v>
                </c:pt>
                <c:pt idx="261">
                  <c:v>0.49484472392580275</c:v>
                </c:pt>
                <c:pt idx="262">
                  <c:v>0.4942816446222339</c:v>
                </c:pt>
                <c:pt idx="263">
                  <c:v>0.49426348746542031</c:v>
                </c:pt>
                <c:pt idx="264">
                  <c:v>0.48673203551787625</c:v>
                </c:pt>
                <c:pt idx="265">
                  <c:v>0.4867138786401688</c:v>
                </c:pt>
                <c:pt idx="266">
                  <c:v>0.48666321176860916</c:v>
                </c:pt>
                <c:pt idx="267">
                  <c:v>0.48664505481545961</c:v>
                </c:pt>
                <c:pt idx="268">
                  <c:v>0.48608188291200477</c:v>
                </c:pt>
                <c:pt idx="269">
                  <c:v>0.48606372569168399</c:v>
                </c:pt>
                <c:pt idx="270">
                  <c:v>0.48578343240821881</c:v>
                </c:pt>
                <c:pt idx="271">
                  <c:v>0.48576527558602189</c:v>
                </c:pt>
                <c:pt idx="272">
                  <c:v>0.4857146013417285</c:v>
                </c:pt>
                <c:pt idx="273">
                  <c:v>0.48569644443763677</c:v>
                </c:pt>
                <c:pt idx="274">
                  <c:v>0.48513322867472969</c:v>
                </c:pt>
                <c:pt idx="275">
                  <c:v>0.48511507144903798</c:v>
                </c:pt>
                <c:pt idx="276">
                  <c:v>0.45736302132001122</c:v>
                </c:pt>
                <c:pt idx="277">
                  <c:v>0.45734486493170556</c:v>
                </c:pt>
                <c:pt idx="278">
                  <c:v>0.45729407316160431</c:v>
                </c:pt>
                <c:pt idx="279">
                  <c:v>0.45727591665358219</c:v>
                </c:pt>
                <c:pt idx="280">
                  <c:v>0.45671230351244196</c:v>
                </c:pt>
                <c:pt idx="281">
                  <c:v>0.45669414637033001</c:v>
                </c:pt>
                <c:pt idx="282">
                  <c:v>0.45078926191210561</c:v>
                </c:pt>
                <c:pt idx="283">
                  <c:v>0.45077110616714267</c:v>
                </c:pt>
                <c:pt idx="284">
                  <c:v>0.45047643660497677</c:v>
                </c:pt>
                <c:pt idx="285">
                  <c:v>0.45045828018476958</c:v>
                </c:pt>
                <c:pt idx="286">
                  <c:v>0.44989448258173381</c:v>
                </c:pt>
                <c:pt idx="287">
                  <c:v>0.44987632542469158</c:v>
                </c:pt>
                <c:pt idx="288">
                  <c:v>0.44797151550525216</c:v>
                </c:pt>
                <c:pt idx="289">
                  <c:v>0.44795335891265609</c:v>
                </c:pt>
                <c:pt idx="290">
                  <c:v>0.44765694902045755</c:v>
                </c:pt>
                <c:pt idx="291">
                  <c:v>0.44763879198255407</c:v>
                </c:pt>
                <c:pt idx="292">
                  <c:v>0.4470563005015869</c:v>
                </c:pt>
                <c:pt idx="293">
                  <c:v>0.44703814316762047</c:v>
                </c:pt>
                <c:pt idx="294">
                  <c:v>0.4445989942825157</c:v>
                </c:pt>
                <c:pt idx="295">
                  <c:v>0.44458083813835697</c:v>
                </c:pt>
                <c:pt idx="296">
                  <c:v>0.44452997294915192</c:v>
                </c:pt>
                <c:pt idx="297">
                  <c:v>0.4445118166625292</c:v>
                </c:pt>
                <c:pt idx="298">
                  <c:v>0.44394785446257823</c:v>
                </c:pt>
                <c:pt idx="299">
                  <c:v>0.44392969735524801</c:v>
                </c:pt>
                <c:pt idx="300">
                  <c:v>0.44164191848637269</c:v>
                </c:pt>
                <c:pt idx="301">
                  <c:v>0.44162376313421053</c:v>
                </c:pt>
                <c:pt idx="302">
                  <c:v>0.44132862718409377</c:v>
                </c:pt>
                <c:pt idx="303">
                  <c:v>0.44131047102454973</c:v>
                </c:pt>
                <c:pt idx="304">
                  <c:v>0.44074606582442305</c:v>
                </c:pt>
                <c:pt idx="305">
                  <c:v>0.44072790868757339</c:v>
                </c:pt>
                <c:pt idx="306">
                  <c:v>0.43520739167611217</c:v>
                </c:pt>
                <c:pt idx="307">
                  <c:v>0.43518923527422348</c:v>
                </c:pt>
                <c:pt idx="308">
                  <c:v>0.43489258080060539</c:v>
                </c:pt>
                <c:pt idx="309">
                  <c:v>0.43487442384997399</c:v>
                </c:pt>
                <c:pt idx="310">
                  <c:v>0.43429186224045158</c:v>
                </c:pt>
                <c:pt idx="311">
                  <c:v>0.43427370480578259</c:v>
                </c:pt>
                <c:pt idx="312">
                  <c:v>0.42348222651236916</c:v>
                </c:pt>
                <c:pt idx="313">
                  <c:v>0.42346407033362549</c:v>
                </c:pt>
                <c:pt idx="314">
                  <c:v>0.42316731978710004</c:v>
                </c:pt>
                <c:pt idx="315">
                  <c:v>0.42314916300483246</c:v>
                </c:pt>
                <c:pt idx="316">
                  <c:v>0.42256679434309208</c:v>
                </c:pt>
                <c:pt idx="317">
                  <c:v>0.42254863698343981</c:v>
                </c:pt>
                <c:pt idx="318">
                  <c:v>0.41433455472220787</c:v>
                </c:pt>
                <c:pt idx="319">
                  <c:v>0.41431639880769117</c:v>
                </c:pt>
                <c:pt idx="320">
                  <c:v>0.41401916523536958</c:v>
                </c:pt>
                <c:pt idx="321">
                  <c:v>0.41400100857936173</c:v>
                </c:pt>
                <c:pt idx="322">
                  <c:v>0.41341800600529266</c:v>
                </c:pt>
                <c:pt idx="323">
                  <c:v>0.41339984851793837</c:v>
                </c:pt>
                <c:pt idx="324">
                  <c:v>0.39630221093343454</c:v>
                </c:pt>
                <c:pt idx="325">
                  <c:v>0.39628405687944535</c:v>
                </c:pt>
                <c:pt idx="326">
                  <c:v>0.39598729995011683</c:v>
                </c:pt>
                <c:pt idx="327">
                  <c:v>0.39596914474346745</c:v>
                </c:pt>
                <c:pt idx="328">
                  <c:v>0.39540310935875278</c:v>
                </c:pt>
                <c:pt idx="329">
                  <c:v>0.39538495257932321</c:v>
                </c:pt>
                <c:pt idx="330">
                  <c:v>0.38691000472703446</c:v>
                </c:pt>
                <c:pt idx="331">
                  <c:v>0.38689185019513134</c:v>
                </c:pt>
                <c:pt idx="332">
                  <c:v>0.38684044045550353</c:v>
                </c:pt>
                <c:pt idx="333">
                  <c:v>0.3868222856536071</c:v>
                </c:pt>
                <c:pt idx="334">
                  <c:v>0.38625502307365467</c:v>
                </c:pt>
                <c:pt idx="335">
                  <c:v>0.38623686642013316</c:v>
                </c:pt>
                <c:pt idx="336">
                  <c:v>0.361381118097162</c:v>
                </c:pt>
                <c:pt idx="337">
                  <c:v>0.3613629618394576</c:v>
                </c:pt>
                <c:pt idx="338">
                  <c:v>0.36106410589385374</c:v>
                </c:pt>
                <c:pt idx="339">
                  <c:v>0.3610459487870829</c:v>
                </c:pt>
                <c:pt idx="340">
                  <c:v>0.36044646838416461</c:v>
                </c:pt>
                <c:pt idx="341">
                  <c:v>0.36042831033238293</c:v>
                </c:pt>
                <c:pt idx="342">
                  <c:v>0.35223347148177003</c:v>
                </c:pt>
                <c:pt idx="343">
                  <c:v>0.35221531544092449</c:v>
                </c:pt>
                <c:pt idx="344">
                  <c:v>0.35191571834653884</c:v>
                </c:pt>
                <c:pt idx="345">
                  <c:v>0.35189756129255589</c:v>
                </c:pt>
                <c:pt idx="346">
                  <c:v>0.35129699149883226</c:v>
                </c:pt>
                <c:pt idx="347">
                  <c:v>0.35127883320095293</c:v>
                </c:pt>
                <c:pt idx="348">
                  <c:v>0.32774435127670853</c:v>
                </c:pt>
                <c:pt idx="349">
                  <c:v>0.32772619590641738</c:v>
                </c:pt>
                <c:pt idx="350">
                  <c:v>0.32742609585328103</c:v>
                </c:pt>
                <c:pt idx="351">
                  <c:v>0.32740793925053752</c:v>
                </c:pt>
                <c:pt idx="352">
                  <c:v>0.32680745201562361</c:v>
                </c:pt>
                <c:pt idx="353">
                  <c:v>0.32678929381535227</c:v>
                </c:pt>
                <c:pt idx="354">
                  <c:v>0.32366301620429622</c:v>
                </c:pt>
                <c:pt idx="355">
                  <c:v>0.32364486359364392</c:v>
                </c:pt>
                <c:pt idx="356">
                  <c:v>0.32334380046171241</c:v>
                </c:pt>
                <c:pt idx="357">
                  <c:v>0.32332564616241838</c:v>
                </c:pt>
                <c:pt idx="358">
                  <c:v>0.32273869834200758</c:v>
                </c:pt>
                <c:pt idx="359">
                  <c:v>0.32272054159681712</c:v>
                </c:pt>
                <c:pt idx="360">
                  <c:v>0.31835215785676552</c:v>
                </c:pt>
                <c:pt idx="361">
                  <c:v>0.31833400171772702</c:v>
                </c:pt>
                <c:pt idx="362">
                  <c:v>0.31827817629942873</c:v>
                </c:pt>
                <c:pt idx="363">
                  <c:v>0.31826001985485342</c:v>
                </c:pt>
                <c:pt idx="364">
                  <c:v>0.31765794423187771</c:v>
                </c:pt>
                <c:pt idx="365">
                  <c:v>0.31763978584033065</c:v>
                </c:pt>
                <c:pt idx="366">
                  <c:v>0.3174895332979899</c:v>
                </c:pt>
                <c:pt idx="367">
                  <c:v>0.31747138099692845</c:v>
                </c:pt>
                <c:pt idx="368">
                  <c:v>0.31716976352677351</c:v>
                </c:pt>
                <c:pt idx="369">
                  <c:v>0.31715160943014614</c:v>
                </c:pt>
                <c:pt idx="370">
                  <c:v>0.31656387257170004</c:v>
                </c:pt>
                <c:pt idx="371">
                  <c:v>0.31654571584648405</c:v>
                </c:pt>
                <c:pt idx="372">
                  <c:v>0.31451797322998604</c:v>
                </c:pt>
                <c:pt idx="373">
                  <c:v>0.3144998213131997</c:v>
                </c:pt>
                <c:pt idx="374">
                  <c:v>0.31419749387312296</c:v>
                </c:pt>
                <c:pt idx="375">
                  <c:v>0.31417934005198001</c:v>
                </c:pt>
                <c:pt idx="376">
                  <c:v>0.3135903724689949</c:v>
                </c:pt>
                <c:pt idx="377">
                  <c:v>0.31357221582158001</c:v>
                </c:pt>
                <c:pt idx="378">
                  <c:v>0.31104957918164089</c:v>
                </c:pt>
                <c:pt idx="379">
                  <c:v>0.31103142452441029</c:v>
                </c:pt>
                <c:pt idx="380">
                  <c:v>0.31073067477163169</c:v>
                </c:pt>
                <c:pt idx="381">
                  <c:v>0.3107125186838039</c:v>
                </c:pt>
                <c:pt idx="382">
                  <c:v>0.31011154960709292</c:v>
                </c:pt>
                <c:pt idx="383">
                  <c:v>0.3100933915979886</c:v>
                </c:pt>
                <c:pt idx="384">
                  <c:v>0.30809629054809645</c:v>
                </c:pt>
                <c:pt idx="385">
                  <c:v>0.30807813740187229</c:v>
                </c:pt>
                <c:pt idx="386">
                  <c:v>0.30802375240522523</c:v>
                </c:pt>
                <c:pt idx="387">
                  <c:v>0.30800559882759648</c:v>
                </c:pt>
                <c:pt idx="388">
                  <c:v>0.3074157157661217</c:v>
                </c:pt>
                <c:pt idx="389">
                  <c:v>0.30739755916370581</c:v>
                </c:pt>
                <c:pt idx="390">
                  <c:v>0.30165710007167745</c:v>
                </c:pt>
                <c:pt idx="391">
                  <c:v>0.30163894455607315</c:v>
                </c:pt>
                <c:pt idx="392">
                  <c:v>0.30158295826671833</c:v>
                </c:pt>
                <c:pt idx="393">
                  <c:v>0.30156480239708933</c:v>
                </c:pt>
                <c:pt idx="394">
                  <c:v>0.30096198566067678</c:v>
                </c:pt>
                <c:pt idx="395">
                  <c:v>0.30094382748785603</c:v>
                </c:pt>
                <c:pt idx="396">
                  <c:v>0.28360898870087475</c:v>
                </c:pt>
                <c:pt idx="397">
                  <c:v>0.28359083691326653</c:v>
                </c:pt>
                <c:pt idx="398">
                  <c:v>0.28353612706911868</c:v>
                </c:pt>
                <c:pt idx="399">
                  <c:v>0.28351797477064161</c:v>
                </c:pt>
                <c:pt idx="400">
                  <c:v>0.28292626175124214</c:v>
                </c:pt>
                <c:pt idx="401">
                  <c:v>0.28290810584194331</c:v>
                </c:pt>
                <c:pt idx="402">
                  <c:v>0.27716814384930499</c:v>
                </c:pt>
                <c:pt idx="403">
                  <c:v>0.27714998926836804</c:v>
                </c:pt>
                <c:pt idx="404">
                  <c:v>0.27709381468555261</c:v>
                </c:pt>
                <c:pt idx="405">
                  <c:v>0.27707565968034648</c:v>
                </c:pt>
                <c:pt idx="406">
                  <c:v>0.27647226496962113</c:v>
                </c:pt>
                <c:pt idx="407">
                  <c:v>0.27645410716710034</c:v>
                </c:pt>
                <c:pt idx="408">
                  <c:v>0.27446477991165708</c:v>
                </c:pt>
                <c:pt idx="409">
                  <c:v>0.2744466289576275</c:v>
                </c:pt>
                <c:pt idx="410">
                  <c:v>0.27439153797300414</c:v>
                </c:pt>
                <c:pt idx="411">
                  <c:v>0.2743733864444351</c:v>
                </c:pt>
                <c:pt idx="412">
                  <c:v>0.27377881964239936</c:v>
                </c:pt>
                <c:pt idx="413">
                  <c:v>0.27376066400233895</c:v>
                </c:pt>
                <c:pt idx="414">
                  <c:v>0.26802166433131386</c:v>
                </c:pt>
                <c:pt idx="415">
                  <c:v>0.26800351020661434</c:v>
                </c:pt>
                <c:pt idx="416">
                  <c:v>0.26794699005526634</c:v>
                </c:pt>
                <c:pt idx="417">
                  <c:v>0.26792883544446594</c:v>
                </c:pt>
                <c:pt idx="418">
                  <c:v>0.26732292714973127</c:v>
                </c:pt>
                <c:pt idx="419">
                  <c:v>0.26730476926282815</c:v>
                </c:pt>
                <c:pt idx="420">
                  <c:v>0.26275850366808301</c:v>
                </c:pt>
                <c:pt idx="421">
                  <c:v>0.26274035297337389</c:v>
                </c:pt>
                <c:pt idx="422">
                  <c:v>0.26268528551268466</c:v>
                </c:pt>
                <c:pt idx="423">
                  <c:v>0.26266713422165472</c:v>
                </c:pt>
                <c:pt idx="424">
                  <c:v>0.2620732815917311</c:v>
                </c:pt>
                <c:pt idx="425">
                  <c:v>0.26205512606197484</c:v>
                </c:pt>
                <c:pt idx="426">
                  <c:v>0.25336445520984968</c:v>
                </c:pt>
                <c:pt idx="427">
                  <c:v>0.25334630331577668</c:v>
                </c:pt>
                <c:pt idx="428">
                  <c:v>0.25304095321026776</c:v>
                </c:pt>
                <c:pt idx="429">
                  <c:v>0.25302279881588774</c:v>
                </c:pt>
                <c:pt idx="430">
                  <c:v>0.2524161305642148</c:v>
                </c:pt>
                <c:pt idx="431">
                  <c:v>0.25239797249478535</c:v>
                </c:pt>
                <c:pt idx="432">
                  <c:v>0.22887786489330914</c:v>
                </c:pt>
                <c:pt idx="433">
                  <c:v>0.22885971491445142</c:v>
                </c:pt>
                <c:pt idx="434">
                  <c:v>0.22855265577569367</c:v>
                </c:pt>
                <c:pt idx="435">
                  <c:v>0.22853450278329149</c:v>
                </c:pt>
                <c:pt idx="436">
                  <c:v>0.22793071494324729</c:v>
                </c:pt>
                <c:pt idx="437">
                  <c:v>0.22792632484647521</c:v>
                </c:pt>
                <c:pt idx="438">
                  <c:v>0.2279125654224603</c:v>
                </c:pt>
                <c:pt idx="439">
                  <c:v>0.22790816741124456</c:v>
                </c:pt>
                <c:pt idx="440">
                  <c:v>0.22760492065813515</c:v>
                </c:pt>
                <c:pt idx="441">
                  <c:v>0.22758676803898378</c:v>
                </c:pt>
                <c:pt idx="442">
                  <c:v>0.22697751248080705</c:v>
                </c:pt>
                <c:pt idx="443">
                  <c:v>0.22695935526215941</c:v>
                </c:pt>
                <c:pt idx="444">
                  <c:v>0.21973521927515535</c:v>
                </c:pt>
                <c:pt idx="445">
                  <c:v>0.21971707049029973</c:v>
                </c:pt>
                <c:pt idx="446">
                  <c:v>0.21940769915248901</c:v>
                </c:pt>
                <c:pt idx="447">
                  <c:v>0.21938954693161722</c:v>
                </c:pt>
                <c:pt idx="448">
                  <c:v>0.21877759096924726</c:v>
                </c:pt>
                <c:pt idx="449">
                  <c:v>0.21875943358427302</c:v>
                </c:pt>
                <c:pt idx="450">
                  <c:v>0.21853611592231975</c:v>
                </c:pt>
                <c:pt idx="451">
                  <c:v>0.21851796490368569</c:v>
                </c:pt>
                <c:pt idx="452">
                  <c:v>0.2184602665043924</c:v>
                </c:pt>
                <c:pt idx="453">
                  <c:v>0.21844211471422559</c:v>
                </c:pt>
                <c:pt idx="454">
                  <c:v>0.2178289899368297</c:v>
                </c:pt>
                <c:pt idx="455">
                  <c:v>0.21781083281038632</c:v>
                </c:pt>
                <c:pt idx="456">
                  <c:v>0.19037446766358992</c:v>
                </c:pt>
                <c:pt idx="457">
                  <c:v>0.19035632359163676</c:v>
                </c:pt>
                <c:pt idx="458">
                  <c:v>0.19004308177041476</c:v>
                </c:pt>
                <c:pt idx="459">
                  <c:v>0.19002493320670266</c:v>
                </c:pt>
                <c:pt idx="460">
                  <c:v>0.18940833167944038</c:v>
                </c:pt>
                <c:pt idx="461">
                  <c:v>0.18939017635106078</c:v>
                </c:pt>
                <c:pt idx="462">
                  <c:v>0.18097831666507122</c:v>
                </c:pt>
                <c:pt idx="463">
                  <c:v>0.18096017075796797</c:v>
                </c:pt>
                <c:pt idx="464">
                  <c:v>0.18090106259563382</c:v>
                </c:pt>
                <c:pt idx="465">
                  <c:v>0.180882915556804</c:v>
                </c:pt>
                <c:pt idx="466">
                  <c:v>0.18026084334767895</c:v>
                </c:pt>
                <c:pt idx="467">
                  <c:v>0.18024268841406418</c:v>
                </c:pt>
                <c:pt idx="468">
                  <c:v>0.17735925055350435</c:v>
                </c:pt>
                <c:pt idx="469">
                  <c:v>0.17734110461886746</c:v>
                </c:pt>
                <c:pt idx="470">
                  <c:v>0.17728221682897438</c:v>
                </c:pt>
                <c:pt idx="471">
                  <c:v>0.17726406976987516</c:v>
                </c:pt>
                <c:pt idx="472">
                  <c:v>0.17664421978717743</c:v>
                </c:pt>
                <c:pt idx="473">
                  <c:v>0.17662606496225353</c:v>
                </c:pt>
                <c:pt idx="474">
                  <c:v>0.16821937181458349</c:v>
                </c:pt>
                <c:pt idx="475">
                  <c:v>0.16820122793355094</c:v>
                </c:pt>
                <c:pt idx="476">
                  <c:v>0.16814149691661107</c:v>
                </c:pt>
                <c:pt idx="477">
                  <c:v>0.16812335173181425</c:v>
                </c:pt>
                <c:pt idx="478">
                  <c:v>0.16749729825733298</c:v>
                </c:pt>
                <c:pt idx="479">
                  <c:v>0.16747914396719979</c:v>
                </c:pt>
                <c:pt idx="480">
                  <c:v>0.15649595770008409</c:v>
                </c:pt>
                <c:pt idx="481">
                  <c:v>0.15647781621649515</c:v>
                </c:pt>
                <c:pt idx="482">
                  <c:v>0.15641774995858651</c:v>
                </c:pt>
                <c:pt idx="483">
                  <c:v>0.15639960702765243</c:v>
                </c:pt>
                <c:pt idx="484">
                  <c:v>0.15577208939763945</c:v>
                </c:pt>
                <c:pt idx="485">
                  <c:v>0.15575393642954602</c:v>
                </c:pt>
                <c:pt idx="486">
                  <c:v>0.14735931160974347</c:v>
                </c:pt>
                <c:pt idx="487">
                  <c:v>0.14734117317625545</c:v>
                </c:pt>
                <c:pt idx="488">
                  <c:v>0.14728004191801977</c:v>
                </c:pt>
                <c:pt idx="489">
                  <c:v>0.14726190178778936</c:v>
                </c:pt>
                <c:pt idx="490">
                  <c:v>0.1466265606304207</c:v>
                </c:pt>
                <c:pt idx="491">
                  <c:v>0.14660840861234314</c:v>
                </c:pt>
                <c:pt idx="492">
                  <c:v>9.4398830698446318E-2</c:v>
                </c:pt>
                <c:pt idx="493">
                  <c:v>9.4380696225118285E-2</c:v>
                </c:pt>
                <c:pt idx="494">
                  <c:v>9.4316120085006699E-2</c:v>
                </c:pt>
                <c:pt idx="495">
                  <c:v>9.4297982710486686E-2</c:v>
                </c:pt>
                <c:pt idx="496">
                  <c:v>9.3646802579477564E-2</c:v>
                </c:pt>
                <c:pt idx="497">
                  <c:v>9.3628646961104442E-2</c:v>
                </c:pt>
                <c:pt idx="498">
                  <c:v>8.5268903535511656E-2</c:v>
                </c:pt>
                <c:pt idx="499">
                  <c:v>8.5250776307962906E-2</c:v>
                </c:pt>
                <c:pt idx="500">
                  <c:v>8.518401676427706E-2</c:v>
                </c:pt>
                <c:pt idx="501">
                  <c:v>8.5165885819922973E-2</c:v>
                </c:pt>
                <c:pt idx="502">
                  <c:v>8.449974302037698E-2</c:v>
                </c:pt>
                <c:pt idx="503">
                  <c:v>8.4481588268021629E-2</c:v>
                </c:pt>
                <c:pt idx="504">
                  <c:v>6.0809255731803069E-2</c:v>
                </c:pt>
                <c:pt idx="505">
                  <c:v>6.0509133406864417E-2</c:v>
                </c:pt>
                <c:pt idx="506">
                  <c:v>6.0173115111083315E-2</c:v>
                </c:pt>
                <c:pt idx="507">
                  <c:v>6.0154973463984844E-2</c:v>
                </c:pt>
                <c:pt idx="508">
                  <c:v>5.9512621677387544E-2</c:v>
                </c:pt>
                <c:pt idx="509">
                  <c:v>5.9494459684712744E-2</c:v>
                </c:pt>
                <c:pt idx="510">
                  <c:v>5.1409404443233608E-2</c:v>
                </c:pt>
                <c:pt idx="511">
                  <c:v>5.1391301756440112E-2</c:v>
                </c:pt>
                <c:pt idx="512">
                  <c:v>5.1039052390123775E-2</c:v>
                </c:pt>
                <c:pt idx="513">
                  <c:v>5.1020919645608211E-2</c:v>
                </c:pt>
                <c:pt idx="514">
                  <c:v>5.0357836209212352E-2</c:v>
                </c:pt>
                <c:pt idx="515">
                  <c:v>5.0339671354003149E-2</c:v>
                </c:pt>
                <c:pt idx="516">
                  <c:v>4.4162617665616515E-2</c:v>
                </c:pt>
                <c:pt idx="517">
                  <c:v>4.4144563543510908E-2</c:v>
                </c:pt>
                <c:pt idx="518">
                  <c:v>4.4066597010034771E-2</c:v>
                </c:pt>
                <c:pt idx="519">
                  <c:v>4.4048531116885906E-2</c:v>
                </c:pt>
                <c:pt idx="520">
                  <c:v>4.3321233775395949E-2</c:v>
                </c:pt>
                <c:pt idx="521">
                  <c:v>4.3303095422625712E-2</c:v>
                </c:pt>
                <c:pt idx="522">
                  <c:v>3.4768220650419769E-2</c:v>
                </c:pt>
                <c:pt idx="523">
                  <c:v>3.4750179956212011E-2</c:v>
                </c:pt>
                <c:pt idx="524">
                  <c:v>3.4366452255682231E-2</c:v>
                </c:pt>
                <c:pt idx="525">
                  <c:v>3.4348350675801352E-2</c:v>
                </c:pt>
                <c:pt idx="526">
                  <c:v>3.3661171121649368E-2</c:v>
                </c:pt>
                <c:pt idx="527">
                  <c:v>3.3643008207942839E-2</c:v>
                </c:pt>
                <c:pt idx="528">
                  <c:v>1.0631408515232987E-2</c:v>
                </c:pt>
                <c:pt idx="529">
                  <c:v>1.0614264400109196E-2</c:v>
                </c:pt>
                <c:pt idx="530">
                  <c:v>1.0027145784634236E-2</c:v>
                </c:pt>
                <c:pt idx="531">
                  <c:v>1.0009480920938478E-2</c:v>
                </c:pt>
                <c:pt idx="532">
                  <c:v>9.1802528031275886E-3</c:v>
                </c:pt>
                <c:pt idx="533">
                  <c:v>9.1621193717171031E-3</c:v>
                </c:pt>
                <c:pt idx="534">
                  <c:v>3.7598454777246024E-3</c:v>
                </c:pt>
                <c:pt idx="535">
                  <c:v>3.7555480108923561E-3</c:v>
                </c:pt>
                <c:pt idx="536">
                  <c:v>2.5345812128989603E-3</c:v>
                </c:pt>
                <c:pt idx="537">
                  <c:v>2.5302767790580465E-3</c:v>
                </c:pt>
                <c:pt idx="538">
                  <c:v>1.8194711322370833E-5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0-4922-9F2D-014A3CA38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57440"/>
        <c:axId val="543247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F00-4922-9F2D-014A3CA386E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235169567.74268693</c:v>
                      </c:pt>
                      <c:pt idx="1">
                        <c:v>235170672.66596216</c:v>
                      </c:pt>
                      <c:pt idx="2">
                        <c:v>235169567.74268693</c:v>
                      </c:pt>
                      <c:pt idx="3">
                        <c:v>235170672.66596216</c:v>
                      </c:pt>
                      <c:pt idx="4">
                        <c:v>235704909.97563601</c:v>
                      </c:pt>
                      <c:pt idx="5">
                        <c:v>235706014.8989113</c:v>
                      </c:pt>
                      <c:pt idx="6">
                        <c:v>235169567.74268693</c:v>
                      </c:pt>
                      <c:pt idx="7">
                        <c:v>235170672.66596216</c:v>
                      </c:pt>
                      <c:pt idx="8">
                        <c:v>235704909.97563601</c:v>
                      </c:pt>
                      <c:pt idx="9">
                        <c:v>235706014.8989113</c:v>
                      </c:pt>
                      <c:pt idx="10">
                        <c:v>235704909.97563601</c:v>
                      </c:pt>
                      <c:pt idx="11">
                        <c:v>235706014.8989113</c:v>
                      </c:pt>
                      <c:pt idx="12">
                        <c:v>238366620.37485951</c:v>
                      </c:pt>
                      <c:pt idx="13">
                        <c:v>238367725.29813471</c:v>
                      </c:pt>
                      <c:pt idx="14">
                        <c:v>238366620.37485951</c:v>
                      </c:pt>
                      <c:pt idx="15">
                        <c:v>238367725.29813471</c:v>
                      </c:pt>
                      <c:pt idx="16">
                        <c:v>238901962.60780856</c:v>
                      </c:pt>
                      <c:pt idx="17">
                        <c:v>238903067.53108379</c:v>
                      </c:pt>
                      <c:pt idx="18">
                        <c:v>238366620.37485951</c:v>
                      </c:pt>
                      <c:pt idx="19">
                        <c:v>238367725.29813471</c:v>
                      </c:pt>
                      <c:pt idx="20">
                        <c:v>238901962.60780856</c:v>
                      </c:pt>
                      <c:pt idx="21">
                        <c:v>238903067.53108379</c:v>
                      </c:pt>
                      <c:pt idx="22">
                        <c:v>238901962.60780856</c:v>
                      </c:pt>
                      <c:pt idx="23">
                        <c:v>238903067.53108379</c:v>
                      </c:pt>
                      <c:pt idx="24">
                        <c:v>242611227.97898087</c:v>
                      </c:pt>
                      <c:pt idx="25">
                        <c:v>242612332.90225607</c:v>
                      </c:pt>
                      <c:pt idx="26">
                        <c:v>242611227.97898087</c:v>
                      </c:pt>
                      <c:pt idx="27">
                        <c:v>242612332.90225607</c:v>
                      </c:pt>
                      <c:pt idx="28">
                        <c:v>242972131.25133184</c:v>
                      </c:pt>
                      <c:pt idx="29">
                        <c:v>242973236.1746071</c:v>
                      </c:pt>
                      <c:pt idx="30">
                        <c:v>242972131.25133184</c:v>
                      </c:pt>
                      <c:pt idx="31">
                        <c:v>242973236.1746071</c:v>
                      </c:pt>
                      <c:pt idx="32">
                        <c:v>243146570.21192995</c:v>
                      </c:pt>
                      <c:pt idx="33">
                        <c:v>243147675.13520518</c:v>
                      </c:pt>
                      <c:pt idx="34">
                        <c:v>242611227.97898087</c:v>
                      </c:pt>
                      <c:pt idx="35">
                        <c:v>242612332.90225607</c:v>
                      </c:pt>
                      <c:pt idx="36">
                        <c:v>243146570.21192995</c:v>
                      </c:pt>
                      <c:pt idx="37">
                        <c:v>243147675.13520518</c:v>
                      </c:pt>
                      <c:pt idx="38">
                        <c:v>242972131.25133184</c:v>
                      </c:pt>
                      <c:pt idx="39">
                        <c:v>242973236.1746071</c:v>
                      </c:pt>
                      <c:pt idx="40">
                        <c:v>243146570.21192995</c:v>
                      </c:pt>
                      <c:pt idx="41">
                        <c:v>243147675.13520518</c:v>
                      </c:pt>
                      <c:pt idx="42">
                        <c:v>243507473.48428088</c:v>
                      </c:pt>
                      <c:pt idx="43">
                        <c:v>243508578.40755606</c:v>
                      </c:pt>
                      <c:pt idx="44">
                        <c:v>243507473.48428088</c:v>
                      </c:pt>
                      <c:pt idx="45">
                        <c:v>243508578.40755606</c:v>
                      </c:pt>
                      <c:pt idx="46">
                        <c:v>243507473.48428088</c:v>
                      </c:pt>
                      <c:pt idx="47">
                        <c:v>243508578.40755606</c:v>
                      </c:pt>
                      <c:pt idx="48">
                        <c:v>244947900.46284476</c:v>
                      </c:pt>
                      <c:pt idx="49">
                        <c:v>244949005.38611999</c:v>
                      </c:pt>
                      <c:pt idx="50">
                        <c:v>244947900.46284476</c:v>
                      </c:pt>
                      <c:pt idx="51">
                        <c:v>244949005.38611999</c:v>
                      </c:pt>
                      <c:pt idx="52">
                        <c:v>245483242.69579393</c:v>
                      </c:pt>
                      <c:pt idx="53">
                        <c:v>245484347.6190691</c:v>
                      </c:pt>
                      <c:pt idx="54">
                        <c:v>244947900.46284476</c:v>
                      </c:pt>
                      <c:pt idx="55">
                        <c:v>244949005.38611999</c:v>
                      </c:pt>
                      <c:pt idx="56">
                        <c:v>245483242.69579393</c:v>
                      </c:pt>
                      <c:pt idx="57">
                        <c:v>245484347.6190691</c:v>
                      </c:pt>
                      <c:pt idx="58">
                        <c:v>245483242.69579393</c:v>
                      </c:pt>
                      <c:pt idx="59">
                        <c:v>245484347.6190691</c:v>
                      </c:pt>
                      <c:pt idx="60">
                        <c:v>246169183.88350439</c:v>
                      </c:pt>
                      <c:pt idx="61">
                        <c:v>246170288.80677962</c:v>
                      </c:pt>
                      <c:pt idx="62">
                        <c:v>246169183.88350439</c:v>
                      </c:pt>
                      <c:pt idx="63">
                        <c:v>246170288.80677962</c:v>
                      </c:pt>
                      <c:pt idx="64">
                        <c:v>246704526.11645356</c:v>
                      </c:pt>
                      <c:pt idx="65">
                        <c:v>246705631.03972864</c:v>
                      </c:pt>
                      <c:pt idx="66">
                        <c:v>246169183.88350439</c:v>
                      </c:pt>
                      <c:pt idx="67">
                        <c:v>246170288.80677962</c:v>
                      </c:pt>
                      <c:pt idx="68">
                        <c:v>246704526.11645356</c:v>
                      </c:pt>
                      <c:pt idx="69">
                        <c:v>246705631.03972864</c:v>
                      </c:pt>
                      <c:pt idx="70">
                        <c:v>246704526.11645356</c:v>
                      </c:pt>
                      <c:pt idx="71">
                        <c:v>246705631.03972864</c:v>
                      </c:pt>
                      <c:pt idx="72">
                        <c:v>248144953.09501734</c:v>
                      </c:pt>
                      <c:pt idx="73">
                        <c:v>248146058.01829255</c:v>
                      </c:pt>
                      <c:pt idx="74">
                        <c:v>248202668.4974477</c:v>
                      </c:pt>
                      <c:pt idx="75">
                        <c:v>248203773.4207229</c:v>
                      </c:pt>
                      <c:pt idx="76">
                        <c:v>248144953.09501734</c:v>
                      </c:pt>
                      <c:pt idx="77">
                        <c:v>248146058.01829255</c:v>
                      </c:pt>
                      <c:pt idx="78">
                        <c:v>248202668.4974477</c:v>
                      </c:pt>
                      <c:pt idx="79">
                        <c:v>248203773.4207229</c:v>
                      </c:pt>
                      <c:pt idx="80">
                        <c:v>248680295.32796642</c:v>
                      </c:pt>
                      <c:pt idx="81">
                        <c:v>248681400.25124165</c:v>
                      </c:pt>
                      <c:pt idx="82">
                        <c:v>248144953.09501734</c:v>
                      </c:pt>
                      <c:pt idx="83">
                        <c:v>248146058.01829255</c:v>
                      </c:pt>
                      <c:pt idx="84">
                        <c:v>248680295.32796642</c:v>
                      </c:pt>
                      <c:pt idx="85">
                        <c:v>248681400.25124165</c:v>
                      </c:pt>
                      <c:pt idx="86">
                        <c:v>248202668.4974477</c:v>
                      </c:pt>
                      <c:pt idx="87">
                        <c:v>248203773.4207229</c:v>
                      </c:pt>
                      <c:pt idx="88">
                        <c:v>248738010.73039681</c:v>
                      </c:pt>
                      <c:pt idx="89">
                        <c:v>248739115.65367195</c:v>
                      </c:pt>
                      <c:pt idx="90">
                        <c:v>248738010.73039681</c:v>
                      </c:pt>
                      <c:pt idx="91">
                        <c:v>248739115.65367195</c:v>
                      </c:pt>
                      <c:pt idx="92">
                        <c:v>248680295.32796642</c:v>
                      </c:pt>
                      <c:pt idx="93">
                        <c:v>248681400.25124165</c:v>
                      </c:pt>
                      <c:pt idx="94">
                        <c:v>248738010.73039681</c:v>
                      </c:pt>
                      <c:pt idx="95">
                        <c:v>248739115.65367195</c:v>
                      </c:pt>
                      <c:pt idx="96">
                        <c:v>250413791.48762581</c:v>
                      </c:pt>
                      <c:pt idx="97">
                        <c:v>250414896.41090104</c:v>
                      </c:pt>
                      <c:pt idx="98">
                        <c:v>250413791.48762581</c:v>
                      </c:pt>
                      <c:pt idx="99">
                        <c:v>250414896.41090104</c:v>
                      </c:pt>
                      <c:pt idx="100">
                        <c:v>250413791.48762581</c:v>
                      </c:pt>
                      <c:pt idx="101">
                        <c:v>250414896.41090104</c:v>
                      </c:pt>
                      <c:pt idx="102">
                        <c:v>250949133.72057495</c:v>
                      </c:pt>
                      <c:pt idx="103">
                        <c:v>250950238.64385018</c:v>
                      </c:pt>
                      <c:pt idx="104">
                        <c:v>250949133.72057495</c:v>
                      </c:pt>
                      <c:pt idx="105">
                        <c:v>250950238.64385018</c:v>
                      </c:pt>
                      <c:pt idx="106">
                        <c:v>251161986.05199882</c:v>
                      </c:pt>
                      <c:pt idx="107">
                        <c:v>251163090.97527409</c:v>
                      </c:pt>
                      <c:pt idx="108">
                        <c:v>251703352.64112392</c:v>
                      </c:pt>
                      <c:pt idx="109">
                        <c:v>251704457.56439912</c:v>
                      </c:pt>
                      <c:pt idx="110">
                        <c:v>251161986.05199882</c:v>
                      </c:pt>
                      <c:pt idx="111">
                        <c:v>251163090.97527409</c:v>
                      </c:pt>
                      <c:pt idx="112">
                        <c:v>251703352.64112392</c:v>
                      </c:pt>
                      <c:pt idx="113">
                        <c:v>251704457.56439912</c:v>
                      </c:pt>
                      <c:pt idx="114">
                        <c:v>250949133.72057495</c:v>
                      </c:pt>
                      <c:pt idx="115">
                        <c:v>250950238.64385018</c:v>
                      </c:pt>
                      <c:pt idx="116">
                        <c:v>251697328.28494799</c:v>
                      </c:pt>
                      <c:pt idx="117">
                        <c:v>251698433.20822313</c:v>
                      </c:pt>
                      <c:pt idx="118">
                        <c:v>252238694.87407309</c:v>
                      </c:pt>
                      <c:pt idx="119">
                        <c:v>252239799.79734829</c:v>
                      </c:pt>
                      <c:pt idx="120">
                        <c:v>251697328.28494799</c:v>
                      </c:pt>
                      <c:pt idx="121">
                        <c:v>251698433.20822313</c:v>
                      </c:pt>
                      <c:pt idx="122">
                        <c:v>251161986.05199882</c:v>
                      </c:pt>
                      <c:pt idx="123">
                        <c:v>251163090.97527409</c:v>
                      </c:pt>
                      <c:pt idx="124">
                        <c:v>251703352.64112392</c:v>
                      </c:pt>
                      <c:pt idx="125">
                        <c:v>251704457.56439912</c:v>
                      </c:pt>
                      <c:pt idx="126">
                        <c:v>252238694.87407309</c:v>
                      </c:pt>
                      <c:pt idx="127">
                        <c:v>252239799.79734829</c:v>
                      </c:pt>
                      <c:pt idx="128">
                        <c:v>251697328.28494799</c:v>
                      </c:pt>
                      <c:pt idx="129">
                        <c:v>251698433.20822313</c:v>
                      </c:pt>
                      <c:pt idx="130">
                        <c:v>252389560.69913876</c:v>
                      </c:pt>
                      <c:pt idx="131">
                        <c:v>252390665.6224139</c:v>
                      </c:pt>
                      <c:pt idx="132">
                        <c:v>252238694.87407309</c:v>
                      </c:pt>
                      <c:pt idx="133">
                        <c:v>252239799.79734829</c:v>
                      </c:pt>
                      <c:pt idx="134">
                        <c:v>252389560.69913876</c:v>
                      </c:pt>
                      <c:pt idx="135">
                        <c:v>252390665.6224139</c:v>
                      </c:pt>
                      <c:pt idx="136">
                        <c:v>252924902.93208781</c:v>
                      </c:pt>
                      <c:pt idx="137">
                        <c:v>252926007.85536301</c:v>
                      </c:pt>
                      <c:pt idx="138">
                        <c:v>252924902.93208781</c:v>
                      </c:pt>
                      <c:pt idx="139">
                        <c:v>252926007.85536301</c:v>
                      </c:pt>
                      <c:pt idx="140">
                        <c:v>252389560.69913876</c:v>
                      </c:pt>
                      <c:pt idx="141">
                        <c:v>252390665.6224139</c:v>
                      </c:pt>
                      <c:pt idx="142">
                        <c:v>252924902.93208781</c:v>
                      </c:pt>
                      <c:pt idx="143">
                        <c:v>252926007.85536301</c:v>
                      </c:pt>
                      <c:pt idx="144">
                        <c:v>254900405.27329648</c:v>
                      </c:pt>
                      <c:pt idx="145">
                        <c:v>254901510.19657168</c:v>
                      </c:pt>
                      <c:pt idx="146">
                        <c:v>254900405.27329648</c:v>
                      </c:pt>
                      <c:pt idx="147">
                        <c:v>254901510.19657168</c:v>
                      </c:pt>
                      <c:pt idx="148">
                        <c:v>254900405.27329648</c:v>
                      </c:pt>
                      <c:pt idx="149">
                        <c:v>254901510.19657168</c:v>
                      </c:pt>
                      <c:pt idx="150">
                        <c:v>255435747.50624561</c:v>
                      </c:pt>
                      <c:pt idx="151">
                        <c:v>255436852.42952079</c:v>
                      </c:pt>
                      <c:pt idx="152">
                        <c:v>255435747.50624561</c:v>
                      </c:pt>
                      <c:pt idx="153">
                        <c:v>255436852.42952079</c:v>
                      </c:pt>
                      <c:pt idx="154">
                        <c:v>255435747.50624561</c:v>
                      </c:pt>
                      <c:pt idx="155">
                        <c:v>255436852.42952079</c:v>
                      </c:pt>
                      <c:pt idx="156">
                        <c:v>256005232.00609264</c:v>
                      </c:pt>
                      <c:pt idx="157">
                        <c:v>256006336.92936781</c:v>
                      </c:pt>
                      <c:pt idx="158">
                        <c:v>256005232.00609264</c:v>
                      </c:pt>
                      <c:pt idx="159">
                        <c:v>256006336.92936781</c:v>
                      </c:pt>
                      <c:pt idx="160">
                        <c:v>256540574.23904172</c:v>
                      </c:pt>
                      <c:pt idx="161">
                        <c:v>256541679.16231683</c:v>
                      </c:pt>
                      <c:pt idx="162">
                        <c:v>256540574.23904172</c:v>
                      </c:pt>
                      <c:pt idx="163">
                        <c:v>256541679.16231683</c:v>
                      </c:pt>
                      <c:pt idx="164">
                        <c:v>256005232.00609264</c:v>
                      </c:pt>
                      <c:pt idx="165">
                        <c:v>256006336.92936781</c:v>
                      </c:pt>
                      <c:pt idx="166">
                        <c:v>256540574.23904172</c:v>
                      </c:pt>
                      <c:pt idx="167">
                        <c:v>256541679.16231683</c:v>
                      </c:pt>
                      <c:pt idx="168">
                        <c:v>257981001.21760559</c:v>
                      </c:pt>
                      <c:pt idx="169">
                        <c:v>257982106.14088073</c:v>
                      </c:pt>
                      <c:pt idx="170">
                        <c:v>257981001.21760559</c:v>
                      </c:pt>
                      <c:pt idx="171">
                        <c:v>257982106.14088073</c:v>
                      </c:pt>
                      <c:pt idx="172">
                        <c:v>258516343.45055464</c:v>
                      </c:pt>
                      <c:pt idx="173">
                        <c:v>258517448.3738299</c:v>
                      </c:pt>
                      <c:pt idx="174">
                        <c:v>258516343.45055464</c:v>
                      </c:pt>
                      <c:pt idx="175">
                        <c:v>258517448.3738299</c:v>
                      </c:pt>
                      <c:pt idx="176">
                        <c:v>257981001.21760559</c:v>
                      </c:pt>
                      <c:pt idx="177">
                        <c:v>257982106.14088073</c:v>
                      </c:pt>
                      <c:pt idx="178">
                        <c:v>259145012.87741789</c:v>
                      </c:pt>
                      <c:pt idx="179">
                        <c:v>259146117.80069315</c:v>
                      </c:pt>
                      <c:pt idx="180">
                        <c:v>259145012.87741789</c:v>
                      </c:pt>
                      <c:pt idx="181">
                        <c:v>259146117.80069315</c:v>
                      </c:pt>
                      <c:pt idx="182">
                        <c:v>258964549.56064373</c:v>
                      </c:pt>
                      <c:pt idx="183">
                        <c:v>258965654.48391894</c:v>
                      </c:pt>
                      <c:pt idx="184">
                        <c:v>258516343.45055464</c:v>
                      </c:pt>
                      <c:pt idx="185">
                        <c:v>258517448.3738299</c:v>
                      </c:pt>
                      <c:pt idx="186">
                        <c:v>259505916.14976883</c:v>
                      </c:pt>
                      <c:pt idx="187">
                        <c:v>259507021.07304406</c:v>
                      </c:pt>
                      <c:pt idx="188">
                        <c:v>258964549.56064373</c:v>
                      </c:pt>
                      <c:pt idx="189">
                        <c:v>258965654.48391894</c:v>
                      </c:pt>
                      <c:pt idx="190">
                        <c:v>259505916.14976883</c:v>
                      </c:pt>
                      <c:pt idx="191">
                        <c:v>259507021.07304406</c:v>
                      </c:pt>
                      <c:pt idx="192">
                        <c:v>259680355.11036697</c:v>
                      </c:pt>
                      <c:pt idx="193">
                        <c:v>259681460.03364217</c:v>
                      </c:pt>
                      <c:pt idx="194">
                        <c:v>259680355.11036697</c:v>
                      </c:pt>
                      <c:pt idx="195">
                        <c:v>259681460.03364217</c:v>
                      </c:pt>
                      <c:pt idx="196">
                        <c:v>259145012.87741789</c:v>
                      </c:pt>
                      <c:pt idx="197">
                        <c:v>259146117.80069315</c:v>
                      </c:pt>
                      <c:pt idx="198">
                        <c:v>259499891.79359278</c:v>
                      </c:pt>
                      <c:pt idx="199">
                        <c:v>259500996.71686804</c:v>
                      </c:pt>
                      <c:pt idx="200">
                        <c:v>259499891.79359278</c:v>
                      </c:pt>
                      <c:pt idx="201">
                        <c:v>259500996.71686804</c:v>
                      </c:pt>
                      <c:pt idx="202">
                        <c:v>258964549.56064373</c:v>
                      </c:pt>
                      <c:pt idx="203">
                        <c:v>258965654.48391894</c:v>
                      </c:pt>
                      <c:pt idx="204">
                        <c:v>259505916.14976883</c:v>
                      </c:pt>
                      <c:pt idx="205">
                        <c:v>259507021.07304406</c:v>
                      </c:pt>
                      <c:pt idx="206">
                        <c:v>259680355.11036697</c:v>
                      </c:pt>
                      <c:pt idx="207">
                        <c:v>259681460.03364217</c:v>
                      </c:pt>
                      <c:pt idx="208">
                        <c:v>260041258.38271797</c:v>
                      </c:pt>
                      <c:pt idx="209">
                        <c:v>260042363.30599317</c:v>
                      </c:pt>
                      <c:pt idx="210">
                        <c:v>260041258.38271797</c:v>
                      </c:pt>
                      <c:pt idx="211">
                        <c:v>260042363.30599317</c:v>
                      </c:pt>
                      <c:pt idx="212">
                        <c:v>259499891.79359278</c:v>
                      </c:pt>
                      <c:pt idx="213">
                        <c:v>259500996.71686804</c:v>
                      </c:pt>
                      <c:pt idx="214">
                        <c:v>260041258.38271797</c:v>
                      </c:pt>
                      <c:pt idx="215">
                        <c:v>260042363.30599317</c:v>
                      </c:pt>
                      <c:pt idx="216">
                        <c:v>260940318.77215669</c:v>
                      </c:pt>
                      <c:pt idx="217">
                        <c:v>260941423.69543192</c:v>
                      </c:pt>
                      <c:pt idx="218">
                        <c:v>260940318.77215669</c:v>
                      </c:pt>
                      <c:pt idx="219">
                        <c:v>260941423.69543192</c:v>
                      </c:pt>
                      <c:pt idx="220">
                        <c:v>261481685.36128181</c:v>
                      </c:pt>
                      <c:pt idx="221">
                        <c:v>261482790.28455704</c:v>
                      </c:pt>
                      <c:pt idx="222">
                        <c:v>261475661.00510576</c:v>
                      </c:pt>
                      <c:pt idx="223">
                        <c:v>261476765.92838097</c:v>
                      </c:pt>
                      <c:pt idx="224">
                        <c:v>261481685.36128181</c:v>
                      </c:pt>
                      <c:pt idx="225">
                        <c:v>261482790.28455704</c:v>
                      </c:pt>
                      <c:pt idx="226">
                        <c:v>261475661.00510576</c:v>
                      </c:pt>
                      <c:pt idx="227">
                        <c:v>261476765.92838097</c:v>
                      </c:pt>
                      <c:pt idx="228">
                        <c:v>260940318.77215669</c:v>
                      </c:pt>
                      <c:pt idx="229">
                        <c:v>260941423.69543192</c:v>
                      </c:pt>
                      <c:pt idx="230">
                        <c:v>262017027.59423092</c:v>
                      </c:pt>
                      <c:pt idx="231">
                        <c:v>262018132.51750606</c:v>
                      </c:pt>
                      <c:pt idx="232">
                        <c:v>262017027.59423092</c:v>
                      </c:pt>
                      <c:pt idx="233">
                        <c:v>262018132.51750606</c:v>
                      </c:pt>
                      <c:pt idx="234">
                        <c:v>261481685.36128181</c:v>
                      </c:pt>
                      <c:pt idx="235">
                        <c:v>261482790.28455704</c:v>
                      </c:pt>
                      <c:pt idx="236">
                        <c:v>261475661.00510576</c:v>
                      </c:pt>
                      <c:pt idx="237">
                        <c:v>261476765.92838097</c:v>
                      </c:pt>
                      <c:pt idx="238">
                        <c:v>262017027.59423092</c:v>
                      </c:pt>
                      <c:pt idx="239">
                        <c:v>262018132.51750606</c:v>
                      </c:pt>
                      <c:pt idx="240">
                        <c:v>262702968.78194141</c:v>
                      </c:pt>
                      <c:pt idx="241">
                        <c:v>262704073.70521665</c:v>
                      </c:pt>
                      <c:pt idx="242">
                        <c:v>262702968.78194141</c:v>
                      </c:pt>
                      <c:pt idx="243">
                        <c:v>262704073.70521665</c:v>
                      </c:pt>
                      <c:pt idx="244">
                        <c:v>263238311.01489049</c:v>
                      </c:pt>
                      <c:pt idx="245">
                        <c:v>263239415.93816578</c:v>
                      </c:pt>
                      <c:pt idx="246">
                        <c:v>263238311.01489049</c:v>
                      </c:pt>
                      <c:pt idx="247">
                        <c:v>263239415.93816578</c:v>
                      </c:pt>
                      <c:pt idx="248">
                        <c:v>262702968.78194141</c:v>
                      </c:pt>
                      <c:pt idx="249">
                        <c:v>262704073.70521665</c:v>
                      </c:pt>
                      <c:pt idx="250">
                        <c:v>263238311.01489049</c:v>
                      </c:pt>
                      <c:pt idx="251">
                        <c:v>263239415.93816578</c:v>
                      </c:pt>
                      <c:pt idx="252">
                        <c:v>264678737.99345437</c:v>
                      </c:pt>
                      <c:pt idx="253">
                        <c:v>264679842.91672957</c:v>
                      </c:pt>
                      <c:pt idx="254">
                        <c:v>264736453.39588466</c:v>
                      </c:pt>
                      <c:pt idx="255">
                        <c:v>264737558.31915998</c:v>
                      </c:pt>
                      <c:pt idx="256">
                        <c:v>264678737.99345437</c:v>
                      </c:pt>
                      <c:pt idx="257">
                        <c:v>264679842.91672957</c:v>
                      </c:pt>
                      <c:pt idx="258">
                        <c:v>264736453.39588466</c:v>
                      </c:pt>
                      <c:pt idx="259">
                        <c:v>264737558.31915998</c:v>
                      </c:pt>
                      <c:pt idx="260">
                        <c:v>265214080.22640347</c:v>
                      </c:pt>
                      <c:pt idx="261">
                        <c:v>265215185.14967868</c:v>
                      </c:pt>
                      <c:pt idx="262">
                        <c:v>265271795.6288338</c:v>
                      </c:pt>
                      <c:pt idx="263">
                        <c:v>265272900.55210906</c:v>
                      </c:pt>
                      <c:pt idx="264">
                        <c:v>265214080.22640347</c:v>
                      </c:pt>
                      <c:pt idx="265">
                        <c:v>265215185.14967868</c:v>
                      </c:pt>
                      <c:pt idx="266">
                        <c:v>264678737.99345437</c:v>
                      </c:pt>
                      <c:pt idx="267">
                        <c:v>264679842.91672957</c:v>
                      </c:pt>
                      <c:pt idx="268">
                        <c:v>265271795.6288338</c:v>
                      </c:pt>
                      <c:pt idx="269">
                        <c:v>265272900.55210906</c:v>
                      </c:pt>
                      <c:pt idx="270">
                        <c:v>264736453.39588466</c:v>
                      </c:pt>
                      <c:pt idx="271">
                        <c:v>264737558.31915998</c:v>
                      </c:pt>
                      <c:pt idx="272">
                        <c:v>265214080.22640347</c:v>
                      </c:pt>
                      <c:pt idx="273">
                        <c:v>265215185.14967868</c:v>
                      </c:pt>
                      <c:pt idx="274">
                        <c:v>265271795.6288338</c:v>
                      </c:pt>
                      <c:pt idx="275">
                        <c:v>265272900.55210906</c:v>
                      </c:pt>
                      <c:pt idx="276">
                        <c:v>266947576.38606277</c:v>
                      </c:pt>
                      <c:pt idx="277">
                        <c:v>266948681.30933806</c:v>
                      </c:pt>
                      <c:pt idx="278">
                        <c:v>266947576.38606277</c:v>
                      </c:pt>
                      <c:pt idx="279">
                        <c:v>266948681.30933806</c:v>
                      </c:pt>
                      <c:pt idx="280">
                        <c:v>267344961.27187461</c:v>
                      </c:pt>
                      <c:pt idx="281">
                        <c:v>267346066.19514981</c:v>
                      </c:pt>
                      <c:pt idx="282">
                        <c:v>267344961.27187461</c:v>
                      </c:pt>
                      <c:pt idx="283">
                        <c:v>267346066.19514981</c:v>
                      </c:pt>
                      <c:pt idx="284">
                        <c:v>266947576.38606277</c:v>
                      </c:pt>
                      <c:pt idx="285">
                        <c:v>266948681.30933806</c:v>
                      </c:pt>
                      <c:pt idx="286">
                        <c:v>267880303.5048236</c:v>
                      </c:pt>
                      <c:pt idx="287">
                        <c:v>267881408.42809883</c:v>
                      </c:pt>
                      <c:pt idx="288">
                        <c:v>267482918.61901191</c:v>
                      </c:pt>
                      <c:pt idx="289">
                        <c:v>267484023.54228705</c:v>
                      </c:pt>
                      <c:pt idx="290">
                        <c:v>267695770.95043576</c:v>
                      </c:pt>
                      <c:pt idx="291">
                        <c:v>267696875.87371102</c:v>
                      </c:pt>
                      <c:pt idx="292">
                        <c:v>267695770.95043576</c:v>
                      </c:pt>
                      <c:pt idx="293">
                        <c:v>267696875.87371102</c:v>
                      </c:pt>
                      <c:pt idx="294">
                        <c:v>267880303.5048236</c:v>
                      </c:pt>
                      <c:pt idx="295">
                        <c:v>267881408.42809883</c:v>
                      </c:pt>
                      <c:pt idx="296">
                        <c:v>267482918.61901191</c:v>
                      </c:pt>
                      <c:pt idx="297">
                        <c:v>267484023.54228705</c:v>
                      </c:pt>
                      <c:pt idx="298">
                        <c:v>267344961.27187461</c:v>
                      </c:pt>
                      <c:pt idx="299">
                        <c:v>267346066.19514981</c:v>
                      </c:pt>
                      <c:pt idx="300">
                        <c:v>267695770.95043576</c:v>
                      </c:pt>
                      <c:pt idx="301">
                        <c:v>267696875.87371102</c:v>
                      </c:pt>
                      <c:pt idx="302">
                        <c:v>267880303.5048236</c:v>
                      </c:pt>
                      <c:pt idx="303">
                        <c:v>267881408.42809883</c:v>
                      </c:pt>
                      <c:pt idx="304">
                        <c:v>268231113.18338495</c:v>
                      </c:pt>
                      <c:pt idx="305">
                        <c:v>268232218.10666016</c:v>
                      </c:pt>
                      <c:pt idx="306">
                        <c:v>267482918.61901191</c:v>
                      </c:pt>
                      <c:pt idx="307">
                        <c:v>267484023.54228705</c:v>
                      </c:pt>
                      <c:pt idx="308">
                        <c:v>268231113.18338495</c:v>
                      </c:pt>
                      <c:pt idx="309">
                        <c:v>268232218.10666016</c:v>
                      </c:pt>
                      <c:pt idx="310">
                        <c:v>268923345.59757578</c:v>
                      </c:pt>
                      <c:pt idx="311">
                        <c:v>268924450.52085096</c:v>
                      </c:pt>
                      <c:pt idx="312">
                        <c:v>268231113.18338495</c:v>
                      </c:pt>
                      <c:pt idx="313">
                        <c:v>268232218.10666016</c:v>
                      </c:pt>
                      <c:pt idx="314">
                        <c:v>268923345.59757578</c:v>
                      </c:pt>
                      <c:pt idx="315">
                        <c:v>268924450.52085096</c:v>
                      </c:pt>
                      <c:pt idx="316">
                        <c:v>269458687.8305248</c:v>
                      </c:pt>
                      <c:pt idx="317">
                        <c:v>269459792.75380015</c:v>
                      </c:pt>
                      <c:pt idx="318">
                        <c:v>269458687.8305248</c:v>
                      </c:pt>
                      <c:pt idx="319">
                        <c:v>269459792.75380015</c:v>
                      </c:pt>
                      <c:pt idx="320">
                        <c:v>268923345.59757578</c:v>
                      </c:pt>
                      <c:pt idx="321">
                        <c:v>268924450.52085096</c:v>
                      </c:pt>
                      <c:pt idx="322">
                        <c:v>269458687.8305248</c:v>
                      </c:pt>
                      <c:pt idx="323">
                        <c:v>269459792.75380015</c:v>
                      </c:pt>
                      <c:pt idx="324">
                        <c:v>270542013.90404713</c:v>
                      </c:pt>
                      <c:pt idx="325">
                        <c:v>270543118.8273223</c:v>
                      </c:pt>
                      <c:pt idx="326">
                        <c:v>270542013.90404713</c:v>
                      </c:pt>
                      <c:pt idx="327">
                        <c:v>270543118.8273223</c:v>
                      </c:pt>
                      <c:pt idx="328">
                        <c:v>271077356.13699621</c:v>
                      </c:pt>
                      <c:pt idx="329">
                        <c:v>271078461.06027144</c:v>
                      </c:pt>
                      <c:pt idx="330">
                        <c:v>271077356.13699621</c:v>
                      </c:pt>
                      <c:pt idx="331">
                        <c:v>271078461.06027144</c:v>
                      </c:pt>
                      <c:pt idx="332">
                        <c:v>270542013.90404713</c:v>
                      </c:pt>
                      <c:pt idx="333">
                        <c:v>270543118.8273223</c:v>
                      </c:pt>
                      <c:pt idx="334">
                        <c:v>271077356.13699621</c:v>
                      </c:pt>
                      <c:pt idx="335">
                        <c:v>271078461.06027144</c:v>
                      </c:pt>
                      <c:pt idx="336">
                        <c:v>272539016.90452963</c:v>
                      </c:pt>
                      <c:pt idx="337">
                        <c:v>272540121.82780486</c:v>
                      </c:pt>
                      <c:pt idx="338">
                        <c:v>272539016.90452963</c:v>
                      </c:pt>
                      <c:pt idx="339">
                        <c:v>272540121.82780486</c:v>
                      </c:pt>
                      <c:pt idx="340">
                        <c:v>273074359.13747877</c:v>
                      </c:pt>
                      <c:pt idx="341">
                        <c:v>273075464.060754</c:v>
                      </c:pt>
                      <c:pt idx="342">
                        <c:v>273074359.13747877</c:v>
                      </c:pt>
                      <c:pt idx="343">
                        <c:v>273075464.060754</c:v>
                      </c:pt>
                      <c:pt idx="344">
                        <c:v>272539016.90452963</c:v>
                      </c:pt>
                      <c:pt idx="345">
                        <c:v>272540121.82780486</c:v>
                      </c:pt>
                      <c:pt idx="346">
                        <c:v>273074359.13747877</c:v>
                      </c:pt>
                      <c:pt idx="347">
                        <c:v>273075464.060754</c:v>
                      </c:pt>
                      <c:pt idx="348">
                        <c:v>274786621.50816858</c:v>
                      </c:pt>
                      <c:pt idx="349">
                        <c:v>274787726.43144375</c:v>
                      </c:pt>
                      <c:pt idx="350">
                        <c:v>274514786.11604261</c:v>
                      </c:pt>
                      <c:pt idx="351">
                        <c:v>274515891.03931785</c:v>
                      </c:pt>
                      <c:pt idx="352">
                        <c:v>274786621.50816858</c:v>
                      </c:pt>
                      <c:pt idx="353">
                        <c:v>274787726.43144375</c:v>
                      </c:pt>
                      <c:pt idx="354">
                        <c:v>275147524.78051955</c:v>
                      </c:pt>
                      <c:pt idx="355">
                        <c:v>275148629.70379472</c:v>
                      </c:pt>
                      <c:pt idx="356">
                        <c:v>274514786.11604261</c:v>
                      </c:pt>
                      <c:pt idx="357">
                        <c:v>274515891.03931785</c:v>
                      </c:pt>
                      <c:pt idx="358">
                        <c:v>275321963.7411176</c:v>
                      </c:pt>
                      <c:pt idx="359">
                        <c:v>275323068.66439283</c:v>
                      </c:pt>
                      <c:pt idx="360">
                        <c:v>275147524.78051955</c:v>
                      </c:pt>
                      <c:pt idx="361">
                        <c:v>275148629.70379472</c:v>
                      </c:pt>
                      <c:pt idx="362">
                        <c:v>275321963.7411176</c:v>
                      </c:pt>
                      <c:pt idx="363">
                        <c:v>275323068.66439283</c:v>
                      </c:pt>
                      <c:pt idx="364">
                        <c:v>274786621.50816858</c:v>
                      </c:pt>
                      <c:pt idx="365">
                        <c:v>274787726.43144375</c:v>
                      </c:pt>
                      <c:pt idx="366">
                        <c:v>275050128.34899169</c:v>
                      </c:pt>
                      <c:pt idx="367">
                        <c:v>275051233.27226686</c:v>
                      </c:pt>
                      <c:pt idx="368">
                        <c:v>275050128.34899169</c:v>
                      </c:pt>
                      <c:pt idx="369">
                        <c:v>275051233.27226686</c:v>
                      </c:pt>
                      <c:pt idx="370">
                        <c:v>274514786.11604261</c:v>
                      </c:pt>
                      <c:pt idx="371">
                        <c:v>274515891.03931785</c:v>
                      </c:pt>
                      <c:pt idx="372">
                        <c:v>275682867.01346862</c:v>
                      </c:pt>
                      <c:pt idx="373">
                        <c:v>275683971.9367438</c:v>
                      </c:pt>
                      <c:pt idx="374">
                        <c:v>275682867.01346862</c:v>
                      </c:pt>
                      <c:pt idx="375">
                        <c:v>275683971.9367438</c:v>
                      </c:pt>
                      <c:pt idx="376">
                        <c:v>275498334.45908076</c:v>
                      </c:pt>
                      <c:pt idx="377">
                        <c:v>275499439.38235599</c:v>
                      </c:pt>
                      <c:pt idx="378">
                        <c:v>275147524.78051955</c:v>
                      </c:pt>
                      <c:pt idx="379">
                        <c:v>275148629.70379472</c:v>
                      </c:pt>
                      <c:pt idx="380">
                        <c:v>275321963.7411176</c:v>
                      </c:pt>
                      <c:pt idx="381">
                        <c:v>275323068.66439283</c:v>
                      </c:pt>
                      <c:pt idx="382">
                        <c:v>275498334.45908076</c:v>
                      </c:pt>
                      <c:pt idx="383">
                        <c:v>275499439.38235599</c:v>
                      </c:pt>
                      <c:pt idx="384">
                        <c:v>275050128.34899169</c:v>
                      </c:pt>
                      <c:pt idx="385">
                        <c:v>275051233.27226686</c:v>
                      </c:pt>
                      <c:pt idx="386">
                        <c:v>275682867.01346862</c:v>
                      </c:pt>
                      <c:pt idx="387">
                        <c:v>275683971.9367438</c:v>
                      </c:pt>
                      <c:pt idx="388">
                        <c:v>276033676.69202983</c:v>
                      </c:pt>
                      <c:pt idx="389">
                        <c:v>276034781.61530501</c:v>
                      </c:pt>
                      <c:pt idx="390">
                        <c:v>276033676.69202983</c:v>
                      </c:pt>
                      <c:pt idx="391">
                        <c:v>276034781.61530501</c:v>
                      </c:pt>
                      <c:pt idx="392">
                        <c:v>275498334.45908076</c:v>
                      </c:pt>
                      <c:pt idx="393">
                        <c:v>275499439.38235599</c:v>
                      </c:pt>
                      <c:pt idx="394">
                        <c:v>276033676.69202983</c:v>
                      </c:pt>
                      <c:pt idx="395">
                        <c:v>276034781.61530501</c:v>
                      </c:pt>
                      <c:pt idx="396">
                        <c:v>277123293.99203247</c:v>
                      </c:pt>
                      <c:pt idx="397">
                        <c:v>277124398.91530764</c:v>
                      </c:pt>
                      <c:pt idx="398">
                        <c:v>277123293.99203247</c:v>
                      </c:pt>
                      <c:pt idx="399">
                        <c:v>277124398.91530764</c:v>
                      </c:pt>
                      <c:pt idx="400">
                        <c:v>277658636.22498155</c:v>
                      </c:pt>
                      <c:pt idx="401">
                        <c:v>277659741.14825678</c:v>
                      </c:pt>
                      <c:pt idx="402">
                        <c:v>277658636.22498155</c:v>
                      </c:pt>
                      <c:pt idx="403">
                        <c:v>277659741.14825678</c:v>
                      </c:pt>
                      <c:pt idx="404">
                        <c:v>277123293.99203247</c:v>
                      </c:pt>
                      <c:pt idx="405">
                        <c:v>277124398.91530764</c:v>
                      </c:pt>
                      <c:pt idx="406">
                        <c:v>277474103.6705938</c:v>
                      </c:pt>
                      <c:pt idx="407">
                        <c:v>277475208.59386897</c:v>
                      </c:pt>
                      <c:pt idx="408">
                        <c:v>277474103.6705938</c:v>
                      </c:pt>
                      <c:pt idx="409">
                        <c:v>277475208.59386897</c:v>
                      </c:pt>
                      <c:pt idx="410">
                        <c:v>277658636.22498155</c:v>
                      </c:pt>
                      <c:pt idx="411">
                        <c:v>277659741.14825678</c:v>
                      </c:pt>
                      <c:pt idx="412">
                        <c:v>278009445.90354288</c:v>
                      </c:pt>
                      <c:pt idx="413">
                        <c:v>278010550.82681805</c:v>
                      </c:pt>
                      <c:pt idx="414">
                        <c:v>278344577.41269207</c:v>
                      </c:pt>
                      <c:pt idx="415">
                        <c:v>278345682.3359673</c:v>
                      </c:pt>
                      <c:pt idx="416">
                        <c:v>278009445.90354288</c:v>
                      </c:pt>
                      <c:pt idx="417">
                        <c:v>278010550.82681805</c:v>
                      </c:pt>
                      <c:pt idx="418">
                        <c:v>278344577.41269207</c:v>
                      </c:pt>
                      <c:pt idx="419">
                        <c:v>278345682.3359673</c:v>
                      </c:pt>
                      <c:pt idx="420">
                        <c:v>277474103.6705938</c:v>
                      </c:pt>
                      <c:pt idx="421">
                        <c:v>277475208.59386897</c:v>
                      </c:pt>
                      <c:pt idx="422">
                        <c:v>278009445.90354288</c:v>
                      </c:pt>
                      <c:pt idx="423">
                        <c:v>278010550.82681805</c:v>
                      </c:pt>
                      <c:pt idx="424">
                        <c:v>278344577.41269207</c:v>
                      </c:pt>
                      <c:pt idx="425">
                        <c:v>278345682.3359673</c:v>
                      </c:pt>
                      <c:pt idx="426">
                        <c:v>278879919.64564109</c:v>
                      </c:pt>
                      <c:pt idx="427">
                        <c:v>278881024.56891644</c:v>
                      </c:pt>
                      <c:pt idx="428">
                        <c:v>278879919.64564109</c:v>
                      </c:pt>
                      <c:pt idx="429">
                        <c:v>278881024.56891644</c:v>
                      </c:pt>
                      <c:pt idx="430">
                        <c:v>278879919.64564109</c:v>
                      </c:pt>
                      <c:pt idx="431">
                        <c:v>278881024.56891644</c:v>
                      </c:pt>
                      <c:pt idx="432">
                        <c:v>280320346.62420505</c:v>
                      </c:pt>
                      <c:pt idx="433">
                        <c:v>280321451.54748017</c:v>
                      </c:pt>
                      <c:pt idx="434">
                        <c:v>280378062.02663535</c:v>
                      </c:pt>
                      <c:pt idx="435">
                        <c:v>280379166.94991052</c:v>
                      </c:pt>
                      <c:pt idx="436">
                        <c:v>280320346.62420505</c:v>
                      </c:pt>
                      <c:pt idx="437">
                        <c:v>280321451.54748017</c:v>
                      </c:pt>
                      <c:pt idx="438">
                        <c:v>280378062.02663535</c:v>
                      </c:pt>
                      <c:pt idx="439">
                        <c:v>280379166.94991052</c:v>
                      </c:pt>
                      <c:pt idx="440">
                        <c:v>280855688.85715407</c:v>
                      </c:pt>
                      <c:pt idx="441">
                        <c:v>280856793.7804293</c:v>
                      </c:pt>
                      <c:pt idx="442">
                        <c:v>280913404.25958449</c:v>
                      </c:pt>
                      <c:pt idx="443">
                        <c:v>280914509.18285966</c:v>
                      </c:pt>
                      <c:pt idx="444">
                        <c:v>280855688.85715407</c:v>
                      </c:pt>
                      <c:pt idx="445">
                        <c:v>280856793.7804293</c:v>
                      </c:pt>
                      <c:pt idx="446">
                        <c:v>280913404.25958449</c:v>
                      </c:pt>
                      <c:pt idx="447">
                        <c:v>280914509.18285966</c:v>
                      </c:pt>
                      <c:pt idx="448">
                        <c:v>280320346.62420505</c:v>
                      </c:pt>
                      <c:pt idx="449">
                        <c:v>280321451.54748017</c:v>
                      </c:pt>
                      <c:pt idx="450">
                        <c:v>280378062.02663535</c:v>
                      </c:pt>
                      <c:pt idx="451">
                        <c:v>280379166.94991052</c:v>
                      </c:pt>
                      <c:pt idx="452">
                        <c:v>280855688.85715407</c:v>
                      </c:pt>
                      <c:pt idx="453">
                        <c:v>280856793.7804293</c:v>
                      </c:pt>
                      <c:pt idx="454">
                        <c:v>280913404.25958449</c:v>
                      </c:pt>
                      <c:pt idx="455">
                        <c:v>280914509.18285966</c:v>
                      </c:pt>
                      <c:pt idx="456">
                        <c:v>282589185.0168134</c:v>
                      </c:pt>
                      <c:pt idx="457">
                        <c:v>282590289.94008869</c:v>
                      </c:pt>
                      <c:pt idx="458">
                        <c:v>282589185.0168134</c:v>
                      </c:pt>
                      <c:pt idx="459">
                        <c:v>282590289.94008869</c:v>
                      </c:pt>
                      <c:pt idx="460">
                        <c:v>283124527.24976259</c:v>
                      </c:pt>
                      <c:pt idx="461">
                        <c:v>283125632.17303777</c:v>
                      </c:pt>
                      <c:pt idx="462">
                        <c:v>283124527.24976259</c:v>
                      </c:pt>
                      <c:pt idx="463">
                        <c:v>283125632.17303777</c:v>
                      </c:pt>
                      <c:pt idx="464">
                        <c:v>282589185.0168134</c:v>
                      </c:pt>
                      <c:pt idx="465">
                        <c:v>282590289.94008869</c:v>
                      </c:pt>
                      <c:pt idx="466">
                        <c:v>283337379.58118653</c:v>
                      </c:pt>
                      <c:pt idx="467">
                        <c:v>283338484.50446165</c:v>
                      </c:pt>
                      <c:pt idx="468">
                        <c:v>283337379.58118653</c:v>
                      </c:pt>
                      <c:pt idx="469">
                        <c:v>283338484.50446165</c:v>
                      </c:pt>
                      <c:pt idx="470">
                        <c:v>283124527.24976259</c:v>
                      </c:pt>
                      <c:pt idx="471">
                        <c:v>283125632.17303777</c:v>
                      </c:pt>
                      <c:pt idx="472">
                        <c:v>283872721.81413561</c:v>
                      </c:pt>
                      <c:pt idx="473">
                        <c:v>283873826.73741072</c:v>
                      </c:pt>
                      <c:pt idx="474">
                        <c:v>283872721.81413561</c:v>
                      </c:pt>
                      <c:pt idx="475">
                        <c:v>283873826.73741072</c:v>
                      </c:pt>
                      <c:pt idx="476">
                        <c:v>283337379.58118653</c:v>
                      </c:pt>
                      <c:pt idx="477">
                        <c:v>283338484.50446165</c:v>
                      </c:pt>
                      <c:pt idx="478">
                        <c:v>283872721.81413561</c:v>
                      </c:pt>
                      <c:pt idx="479">
                        <c:v>283873826.73741072</c:v>
                      </c:pt>
                      <c:pt idx="480">
                        <c:v>284564954.22832638</c:v>
                      </c:pt>
                      <c:pt idx="481">
                        <c:v>284566059.15160155</c:v>
                      </c:pt>
                      <c:pt idx="482">
                        <c:v>284564954.22832638</c:v>
                      </c:pt>
                      <c:pt idx="483">
                        <c:v>284566059.15160155</c:v>
                      </c:pt>
                      <c:pt idx="484">
                        <c:v>285100296.46127546</c:v>
                      </c:pt>
                      <c:pt idx="485">
                        <c:v>285101401.38455069</c:v>
                      </c:pt>
                      <c:pt idx="486">
                        <c:v>285100296.46127546</c:v>
                      </c:pt>
                      <c:pt idx="487">
                        <c:v>285101401.38455069</c:v>
                      </c:pt>
                      <c:pt idx="488">
                        <c:v>284564954.22832638</c:v>
                      </c:pt>
                      <c:pt idx="489">
                        <c:v>284566059.15160155</c:v>
                      </c:pt>
                      <c:pt idx="490">
                        <c:v>285100296.46127546</c:v>
                      </c:pt>
                      <c:pt idx="491">
                        <c:v>285101401.38455069</c:v>
                      </c:pt>
                      <c:pt idx="492">
                        <c:v>288180625.53528023</c:v>
                      </c:pt>
                      <c:pt idx="493">
                        <c:v>288181730.45855546</c:v>
                      </c:pt>
                      <c:pt idx="494">
                        <c:v>288180625.53528023</c:v>
                      </c:pt>
                      <c:pt idx="495">
                        <c:v>288181730.45855546</c:v>
                      </c:pt>
                      <c:pt idx="496">
                        <c:v>288715967.76822937</c:v>
                      </c:pt>
                      <c:pt idx="497">
                        <c:v>288717072.69150454</c:v>
                      </c:pt>
                      <c:pt idx="498">
                        <c:v>288715967.76822937</c:v>
                      </c:pt>
                      <c:pt idx="499">
                        <c:v>288717072.69150454</c:v>
                      </c:pt>
                      <c:pt idx="500">
                        <c:v>288180625.53528023</c:v>
                      </c:pt>
                      <c:pt idx="501">
                        <c:v>288181730.45855546</c:v>
                      </c:pt>
                      <c:pt idx="502">
                        <c:v>288715967.76822937</c:v>
                      </c:pt>
                      <c:pt idx="503">
                        <c:v>288717072.69150454</c:v>
                      </c:pt>
                      <c:pt idx="504">
                        <c:v>290156394.74679333</c:v>
                      </c:pt>
                      <c:pt idx="505">
                        <c:v>290157499.6700685</c:v>
                      </c:pt>
                      <c:pt idx="506">
                        <c:v>290156394.74679333</c:v>
                      </c:pt>
                      <c:pt idx="507">
                        <c:v>290157499.6700685</c:v>
                      </c:pt>
                      <c:pt idx="508">
                        <c:v>290691736.97974229</c:v>
                      </c:pt>
                      <c:pt idx="509">
                        <c:v>290692841.90301752</c:v>
                      </c:pt>
                      <c:pt idx="510">
                        <c:v>290691736.97974229</c:v>
                      </c:pt>
                      <c:pt idx="511">
                        <c:v>290692841.90301752</c:v>
                      </c:pt>
                      <c:pt idx="512">
                        <c:v>291139943.08983135</c:v>
                      </c:pt>
                      <c:pt idx="513">
                        <c:v>291141048.01310664</c:v>
                      </c:pt>
                      <c:pt idx="514">
                        <c:v>290156394.74679333</c:v>
                      </c:pt>
                      <c:pt idx="515">
                        <c:v>290157499.6700685</c:v>
                      </c:pt>
                      <c:pt idx="516">
                        <c:v>291139943.08983135</c:v>
                      </c:pt>
                      <c:pt idx="517">
                        <c:v>291141048.01310664</c:v>
                      </c:pt>
                      <c:pt idx="518">
                        <c:v>290691736.97974229</c:v>
                      </c:pt>
                      <c:pt idx="519">
                        <c:v>290692841.90301752</c:v>
                      </c:pt>
                      <c:pt idx="520">
                        <c:v>291139943.08983135</c:v>
                      </c:pt>
                      <c:pt idx="521">
                        <c:v>291141048.01310664</c:v>
                      </c:pt>
                      <c:pt idx="522">
                        <c:v>291675285.32278055</c:v>
                      </c:pt>
                      <c:pt idx="523">
                        <c:v>291676390.24605566</c:v>
                      </c:pt>
                      <c:pt idx="524">
                        <c:v>291675285.32278055</c:v>
                      </c:pt>
                      <c:pt idx="525">
                        <c:v>291676390.24605566</c:v>
                      </c:pt>
                      <c:pt idx="526">
                        <c:v>291675285.32278055</c:v>
                      </c:pt>
                      <c:pt idx="527">
                        <c:v>291676390.24605566</c:v>
                      </c:pt>
                      <c:pt idx="528">
                        <c:v>293115712.30134428</c:v>
                      </c:pt>
                      <c:pt idx="529">
                        <c:v>293116817.22461945</c:v>
                      </c:pt>
                      <c:pt idx="530">
                        <c:v>293115712.30134428</c:v>
                      </c:pt>
                      <c:pt idx="531">
                        <c:v>293116817.22461945</c:v>
                      </c:pt>
                      <c:pt idx="532">
                        <c:v>293651054.53429341</c:v>
                      </c:pt>
                      <c:pt idx="533">
                        <c:v>293652159.45756865</c:v>
                      </c:pt>
                      <c:pt idx="534">
                        <c:v>293651054.53429341</c:v>
                      </c:pt>
                      <c:pt idx="535">
                        <c:v>293652159.45756865</c:v>
                      </c:pt>
                      <c:pt idx="536">
                        <c:v>293115712.30134428</c:v>
                      </c:pt>
                      <c:pt idx="537">
                        <c:v>293116817.22461945</c:v>
                      </c:pt>
                      <c:pt idx="538">
                        <c:v>293651054.53429341</c:v>
                      </c:pt>
                      <c:pt idx="539">
                        <c:v>293652159.45756865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F00-4922-9F2D-014A3CA386E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2058.0818415123913</c:v>
                      </c:pt>
                      <c:pt idx="1">
                        <c:v>2058.0902816938515</c:v>
                      </c:pt>
                      <c:pt idx="2">
                        <c:v>2058.5368415123912</c:v>
                      </c:pt>
                      <c:pt idx="3">
                        <c:v>2058.5452816938514</c:v>
                      </c:pt>
                      <c:pt idx="4">
                        <c:v>2061.9744297225729</c:v>
                      </c:pt>
                      <c:pt idx="5">
                        <c:v>2061.9828699040336</c:v>
                      </c:pt>
                      <c:pt idx="6">
                        <c:v>2062.381841512391</c:v>
                      </c:pt>
                      <c:pt idx="7">
                        <c:v>2062.3902816938516</c:v>
                      </c:pt>
                      <c:pt idx="8">
                        <c:v>2062.4294297225729</c:v>
                      </c:pt>
                      <c:pt idx="9">
                        <c:v>2062.4378699040335</c:v>
                      </c:pt>
                      <c:pt idx="10">
                        <c:v>2066.2744297225727</c:v>
                      </c:pt>
                      <c:pt idx="11">
                        <c:v>2066.2828699040333</c:v>
                      </c:pt>
                      <c:pt idx="12">
                        <c:v>2086.9812422804957</c:v>
                      </c:pt>
                      <c:pt idx="13">
                        <c:v>2086.9896824619559</c:v>
                      </c:pt>
                      <c:pt idx="14">
                        <c:v>2089.3184422804957</c:v>
                      </c:pt>
                      <c:pt idx="15">
                        <c:v>2089.3268824619558</c:v>
                      </c:pt>
                      <c:pt idx="16">
                        <c:v>2090.8738304906774</c:v>
                      </c:pt>
                      <c:pt idx="17">
                        <c:v>2090.8822706721376</c:v>
                      </c:pt>
                      <c:pt idx="18">
                        <c:v>2093.317242280496</c:v>
                      </c:pt>
                      <c:pt idx="19">
                        <c:v>2093.3256824619561</c:v>
                      </c:pt>
                      <c:pt idx="20">
                        <c:v>2093.2110304906778</c:v>
                      </c:pt>
                      <c:pt idx="21">
                        <c:v>2093.2194706721375</c:v>
                      </c:pt>
                      <c:pt idx="22">
                        <c:v>2097.2098304906776</c:v>
                      </c:pt>
                      <c:pt idx="23">
                        <c:v>2097.2182706721374</c:v>
                      </c:pt>
                      <c:pt idx="24">
                        <c:v>2123.9749443148407</c:v>
                      </c:pt>
                      <c:pt idx="25">
                        <c:v>2123.9833844963009</c:v>
                      </c:pt>
                      <c:pt idx="26">
                        <c:v>2124.4481443148406</c:v>
                      </c:pt>
                      <c:pt idx="27">
                        <c:v>2124.4565844963008</c:v>
                      </c:pt>
                      <c:pt idx="28">
                        <c:v>2126.8844247696593</c:v>
                      </c:pt>
                      <c:pt idx="29">
                        <c:v>2126.8928649511195</c:v>
                      </c:pt>
                      <c:pt idx="30">
                        <c:v>2127.3576247696592</c:v>
                      </c:pt>
                      <c:pt idx="31">
                        <c:v>2127.3660649511198</c:v>
                      </c:pt>
                      <c:pt idx="32">
                        <c:v>2127.8675325250224</c:v>
                      </c:pt>
                      <c:pt idx="33">
                        <c:v>2127.8759727064826</c:v>
                      </c:pt>
                      <c:pt idx="34">
                        <c:v>2128.4469443148405</c:v>
                      </c:pt>
                      <c:pt idx="35">
                        <c:v>2128.4553844963007</c:v>
                      </c:pt>
                      <c:pt idx="36">
                        <c:v>2128.3407325250223</c:v>
                      </c:pt>
                      <c:pt idx="37">
                        <c:v>2128.3491727064825</c:v>
                      </c:pt>
                      <c:pt idx="38">
                        <c:v>2131.3564247696595</c:v>
                      </c:pt>
                      <c:pt idx="39">
                        <c:v>2131.3648649511197</c:v>
                      </c:pt>
                      <c:pt idx="40">
                        <c:v>2132.3395325250222</c:v>
                      </c:pt>
                      <c:pt idx="41">
                        <c:v>2132.3479727064823</c:v>
                      </c:pt>
                      <c:pt idx="42">
                        <c:v>2132.641012979841</c:v>
                      </c:pt>
                      <c:pt idx="43">
                        <c:v>2132.6494531613002</c:v>
                      </c:pt>
                      <c:pt idx="44">
                        <c:v>2134.9964129798409</c:v>
                      </c:pt>
                      <c:pt idx="45">
                        <c:v>2135.0048531613006</c:v>
                      </c:pt>
                      <c:pt idx="46">
                        <c:v>2139.1490129798408</c:v>
                      </c:pt>
                      <c:pt idx="47">
                        <c:v>2139.1574531613005</c:v>
                      </c:pt>
                      <c:pt idx="48">
                        <c:v>2145.1926987046154</c:v>
                      </c:pt>
                      <c:pt idx="49">
                        <c:v>2145.2011388860756</c:v>
                      </c:pt>
                      <c:pt idx="50">
                        <c:v>2147.5480987046158</c:v>
                      </c:pt>
                      <c:pt idx="51">
                        <c:v>2147.5565388860755</c:v>
                      </c:pt>
                      <c:pt idx="52">
                        <c:v>2150.949286914798</c:v>
                      </c:pt>
                      <c:pt idx="53">
                        <c:v>2150.9577270962577</c:v>
                      </c:pt>
                      <c:pt idx="54">
                        <c:v>2151.7006987046157</c:v>
                      </c:pt>
                      <c:pt idx="55">
                        <c:v>2151.7091388860754</c:v>
                      </c:pt>
                      <c:pt idx="56">
                        <c:v>2151.4406869147979</c:v>
                      </c:pt>
                      <c:pt idx="57">
                        <c:v>2151.4491270962576</c:v>
                      </c:pt>
                      <c:pt idx="58">
                        <c:v>2155.5932869147978</c:v>
                      </c:pt>
                      <c:pt idx="59">
                        <c:v>2155.6017270962575</c:v>
                      </c:pt>
                      <c:pt idx="60">
                        <c:v>2155.7838255377642</c:v>
                      </c:pt>
                      <c:pt idx="61">
                        <c:v>2155.7922657192239</c:v>
                      </c:pt>
                      <c:pt idx="62">
                        <c:v>2158.1392255377641</c:v>
                      </c:pt>
                      <c:pt idx="63">
                        <c:v>2158.1476657192238</c:v>
                      </c:pt>
                      <c:pt idx="64">
                        <c:v>2161.5404137479463</c:v>
                      </c:pt>
                      <c:pt idx="65">
                        <c:v>2161.5488539294051</c:v>
                      </c:pt>
                      <c:pt idx="66">
                        <c:v>2162.291825537764</c:v>
                      </c:pt>
                      <c:pt idx="67">
                        <c:v>2162.3002657192242</c:v>
                      </c:pt>
                      <c:pt idx="68">
                        <c:v>2162.0318137479462</c:v>
                      </c:pt>
                      <c:pt idx="69">
                        <c:v>2162.040253929405</c:v>
                      </c:pt>
                      <c:pt idx="70">
                        <c:v>2166.1844137479461</c:v>
                      </c:pt>
                      <c:pt idx="71">
                        <c:v>2166.1928539294054</c:v>
                      </c:pt>
                      <c:pt idx="72">
                        <c:v>2174.0920994727203</c:v>
                      </c:pt>
                      <c:pt idx="73">
                        <c:v>2174.1005396541805</c:v>
                      </c:pt>
                      <c:pt idx="74">
                        <c:v>2174.3043326687307</c:v>
                      </c:pt>
                      <c:pt idx="75">
                        <c:v>2174.3127728501913</c:v>
                      </c:pt>
                      <c:pt idx="76">
                        <c:v>2174.5834994727202</c:v>
                      </c:pt>
                      <c:pt idx="77">
                        <c:v>2174.5919396541804</c:v>
                      </c:pt>
                      <c:pt idx="78">
                        <c:v>2174.7957326687306</c:v>
                      </c:pt>
                      <c:pt idx="79">
                        <c:v>2174.8041728501912</c:v>
                      </c:pt>
                      <c:pt idx="80">
                        <c:v>2177.9846876829019</c:v>
                      </c:pt>
                      <c:pt idx="81">
                        <c:v>2177.9931278643621</c:v>
                      </c:pt>
                      <c:pt idx="82">
                        <c:v>2178.7360994727201</c:v>
                      </c:pt>
                      <c:pt idx="83">
                        <c:v>2178.7445396541807</c:v>
                      </c:pt>
                      <c:pt idx="84">
                        <c:v>2178.4760876829018</c:v>
                      </c:pt>
                      <c:pt idx="85">
                        <c:v>2178.4845278643625</c:v>
                      </c:pt>
                      <c:pt idx="86">
                        <c:v>2178.9483326687309</c:v>
                      </c:pt>
                      <c:pt idx="87">
                        <c:v>2178.9567728501911</c:v>
                      </c:pt>
                      <c:pt idx="88">
                        <c:v>2180.0609208789124</c:v>
                      </c:pt>
                      <c:pt idx="89">
                        <c:v>2180.0693610603726</c:v>
                      </c:pt>
                      <c:pt idx="90">
                        <c:v>2182.4345208789123</c:v>
                      </c:pt>
                      <c:pt idx="91">
                        <c:v>2182.4429610603725</c:v>
                      </c:pt>
                      <c:pt idx="92">
                        <c:v>2182.6286876829017</c:v>
                      </c:pt>
                      <c:pt idx="93">
                        <c:v>2182.6371278643624</c:v>
                      </c:pt>
                      <c:pt idx="94">
                        <c:v>2186.7409208789127</c:v>
                      </c:pt>
                      <c:pt idx="95">
                        <c:v>2186.7493610603724</c:v>
                      </c:pt>
                      <c:pt idx="96">
                        <c:v>2192.7775275721092</c:v>
                      </c:pt>
                      <c:pt idx="97">
                        <c:v>2192.7859677535689</c:v>
                      </c:pt>
                      <c:pt idx="98">
                        <c:v>2193.2689275721091</c:v>
                      </c:pt>
                      <c:pt idx="99">
                        <c:v>2193.2773677535693</c:v>
                      </c:pt>
                      <c:pt idx="100">
                        <c:v>2197.4215275721094</c:v>
                      </c:pt>
                      <c:pt idx="101">
                        <c:v>2197.4299677535691</c:v>
                      </c:pt>
                      <c:pt idx="102">
                        <c:v>2198.5341157822913</c:v>
                      </c:pt>
                      <c:pt idx="103">
                        <c:v>2198.5425559637511</c:v>
                      </c:pt>
                      <c:pt idx="104">
                        <c:v>2200.9077157822912</c:v>
                      </c:pt>
                      <c:pt idx="105">
                        <c:v>2200.916155963751</c:v>
                      </c:pt>
                      <c:pt idx="106">
                        <c:v>2200.9442755899895</c:v>
                      </c:pt>
                      <c:pt idx="107">
                        <c:v>2200.9527157714506</c:v>
                      </c:pt>
                      <c:pt idx="108">
                        <c:v>2202.8456710226992</c:v>
                      </c:pt>
                      <c:pt idx="109">
                        <c:v>2202.8541112041594</c:v>
                      </c:pt>
                      <c:pt idx="110">
                        <c:v>2203.3178755899899</c:v>
                      </c:pt>
                      <c:pt idx="111">
                        <c:v>2203.3263157714505</c:v>
                      </c:pt>
                      <c:pt idx="112">
                        <c:v>2203.3370710226995</c:v>
                      </c:pt>
                      <c:pt idx="113">
                        <c:v>2203.3455112041593</c:v>
                      </c:pt>
                      <c:pt idx="114">
                        <c:v>2205.2141157822916</c:v>
                      </c:pt>
                      <c:pt idx="115">
                        <c:v>2205.2225559637509</c:v>
                      </c:pt>
                      <c:pt idx="116">
                        <c:v>2204.836863800173</c:v>
                      </c:pt>
                      <c:pt idx="117">
                        <c:v>2204.8453039816322</c:v>
                      </c:pt>
                      <c:pt idx="118">
                        <c:v>2206.7382592328813</c:v>
                      </c:pt>
                      <c:pt idx="119">
                        <c:v>2206.7466994143419</c:v>
                      </c:pt>
                      <c:pt idx="120">
                        <c:v>2207.2104638001729</c:v>
                      </c:pt>
                      <c:pt idx="121">
                        <c:v>2207.2189039816321</c:v>
                      </c:pt>
                      <c:pt idx="122">
                        <c:v>2207.6242755899898</c:v>
                      </c:pt>
                      <c:pt idx="123">
                        <c:v>2207.6327157714504</c:v>
                      </c:pt>
                      <c:pt idx="124">
                        <c:v>2207.4896710226994</c:v>
                      </c:pt>
                      <c:pt idx="125">
                        <c:v>2207.4981112041592</c:v>
                      </c:pt>
                      <c:pt idx="126">
                        <c:v>2207.2296592328817</c:v>
                      </c:pt>
                      <c:pt idx="127">
                        <c:v>2207.2380994143418</c:v>
                      </c:pt>
                      <c:pt idx="128">
                        <c:v>2211.5168638001728</c:v>
                      </c:pt>
                      <c:pt idx="129">
                        <c:v>2211.5253039816321</c:v>
                      </c:pt>
                      <c:pt idx="130">
                        <c:v>2211.0858015070653</c:v>
                      </c:pt>
                      <c:pt idx="131">
                        <c:v>2211.094241688525</c:v>
                      </c:pt>
                      <c:pt idx="132">
                        <c:v>2211.3822592328816</c:v>
                      </c:pt>
                      <c:pt idx="133">
                        <c:v>2211.3906994143417</c:v>
                      </c:pt>
                      <c:pt idx="134">
                        <c:v>2213.4594015070652</c:v>
                      </c:pt>
                      <c:pt idx="135">
                        <c:v>2213.4678416885254</c:v>
                      </c:pt>
                      <c:pt idx="136">
                        <c:v>2216.842389717247</c:v>
                      </c:pt>
                      <c:pt idx="137">
                        <c:v>2216.8508298987067</c:v>
                      </c:pt>
                      <c:pt idx="138">
                        <c:v>2217.3519897172469</c:v>
                      </c:pt>
                      <c:pt idx="139">
                        <c:v>2217.360429898707</c:v>
                      </c:pt>
                      <c:pt idx="140">
                        <c:v>2217.7658015070651</c:v>
                      </c:pt>
                      <c:pt idx="141">
                        <c:v>2217.7742416885253</c:v>
                      </c:pt>
                      <c:pt idx="142">
                        <c:v>2221.6583897172468</c:v>
                      </c:pt>
                      <c:pt idx="143">
                        <c:v>2221.666829898707</c:v>
                      </c:pt>
                      <c:pt idx="144">
                        <c:v>2229.8810717908041</c:v>
                      </c:pt>
                      <c:pt idx="145">
                        <c:v>2229.8895119722642</c:v>
                      </c:pt>
                      <c:pt idx="146">
                        <c:v>2230.372471790804</c:v>
                      </c:pt>
                      <c:pt idx="147">
                        <c:v>2230.3809119722641</c:v>
                      </c:pt>
                      <c:pt idx="148">
                        <c:v>2234.5250717908038</c:v>
                      </c:pt>
                      <c:pt idx="149">
                        <c:v>2234.5335119722645</c:v>
                      </c:pt>
                      <c:pt idx="150">
                        <c:v>2235.6376600009862</c:v>
                      </c:pt>
                      <c:pt idx="151">
                        <c:v>2235.6461001824455</c:v>
                      </c:pt>
                      <c:pt idx="152">
                        <c:v>2238.0112600009861</c:v>
                      </c:pt>
                      <c:pt idx="153">
                        <c:v>2238.0197001824454</c:v>
                      </c:pt>
                      <c:pt idx="154">
                        <c:v>2242.3176600009861</c:v>
                      </c:pt>
                      <c:pt idx="155">
                        <c:v>2242.3261001824453</c:v>
                      </c:pt>
                      <c:pt idx="156">
                        <c:v>2244.9709159259992</c:v>
                      </c:pt>
                      <c:pt idx="157">
                        <c:v>2244.9793561074589</c:v>
                      </c:pt>
                      <c:pt idx="158">
                        <c:v>2247.3627159259991</c:v>
                      </c:pt>
                      <c:pt idx="159">
                        <c:v>2247.3711561074592</c:v>
                      </c:pt>
                      <c:pt idx="160">
                        <c:v>2248.8635041361808</c:v>
                      </c:pt>
                      <c:pt idx="161">
                        <c:v>2248.8719443176401</c:v>
                      </c:pt>
                      <c:pt idx="162">
                        <c:v>2251.2553041361807</c:v>
                      </c:pt>
                      <c:pt idx="163">
                        <c:v>2251.2637443176404</c:v>
                      </c:pt>
                      <c:pt idx="164">
                        <c:v>2251.822915925999</c:v>
                      </c:pt>
                      <c:pt idx="165">
                        <c:v>2251.8313561074592</c:v>
                      </c:pt>
                      <c:pt idx="166">
                        <c:v>2255.7155041361807</c:v>
                      </c:pt>
                      <c:pt idx="167">
                        <c:v>2255.7239443176404</c:v>
                      </c:pt>
                      <c:pt idx="168">
                        <c:v>2263.2791898609557</c:v>
                      </c:pt>
                      <c:pt idx="169">
                        <c:v>2263.2876300424155</c:v>
                      </c:pt>
                      <c:pt idx="170">
                        <c:v>2263.8069898609556</c:v>
                      </c:pt>
                      <c:pt idx="171">
                        <c:v>2263.8154300424158</c:v>
                      </c:pt>
                      <c:pt idx="172">
                        <c:v>2267.1717780711369</c:v>
                      </c:pt>
                      <c:pt idx="173">
                        <c:v>2267.1802182525971</c:v>
                      </c:pt>
                      <c:pt idx="174">
                        <c:v>2267.6995780711368</c:v>
                      </c:pt>
                      <c:pt idx="175">
                        <c:v>2267.7080182525974</c:v>
                      </c:pt>
                      <c:pt idx="176">
                        <c:v>2268.2671898609556</c:v>
                      </c:pt>
                      <c:pt idx="177">
                        <c:v>2268.2756300424157</c:v>
                      </c:pt>
                      <c:pt idx="178">
                        <c:v>2268.7387738251491</c:v>
                      </c:pt>
                      <c:pt idx="179">
                        <c:v>2268.7472140066093</c:v>
                      </c:pt>
                      <c:pt idx="180">
                        <c:v>2269.248373825149</c:v>
                      </c:pt>
                      <c:pt idx="181">
                        <c:v>2269.2568140066096</c:v>
                      </c:pt>
                      <c:pt idx="182">
                        <c:v>2269.746858847258</c:v>
                      </c:pt>
                      <c:pt idx="183">
                        <c:v>2269.7552990287181</c:v>
                      </c:pt>
                      <c:pt idx="184">
                        <c:v>2272.1597780711368</c:v>
                      </c:pt>
                      <c:pt idx="185">
                        <c:v>2272.1682182525974</c:v>
                      </c:pt>
                      <c:pt idx="186">
                        <c:v>2271.6482542799677</c:v>
                      </c:pt>
                      <c:pt idx="187">
                        <c:v>2271.6566944614274</c:v>
                      </c:pt>
                      <c:pt idx="188">
                        <c:v>2272.1386588472583</c:v>
                      </c:pt>
                      <c:pt idx="189">
                        <c:v>2272.147099028718</c:v>
                      </c:pt>
                      <c:pt idx="190">
                        <c:v>2272.157854279968</c:v>
                      </c:pt>
                      <c:pt idx="191">
                        <c:v>2272.1662944614272</c:v>
                      </c:pt>
                      <c:pt idx="192">
                        <c:v>2272.6313620353308</c:v>
                      </c:pt>
                      <c:pt idx="193">
                        <c:v>2272.6398022167905</c:v>
                      </c:pt>
                      <c:pt idx="194">
                        <c:v>2273.1409620353306</c:v>
                      </c:pt>
                      <c:pt idx="195">
                        <c:v>2273.1494022167908</c:v>
                      </c:pt>
                      <c:pt idx="196">
                        <c:v>2273.5547738251489</c:v>
                      </c:pt>
                      <c:pt idx="197">
                        <c:v>2273.5632140066095</c:v>
                      </c:pt>
                      <c:pt idx="198">
                        <c:v>2275.5034470574396</c:v>
                      </c:pt>
                      <c:pt idx="199">
                        <c:v>2275.5118872389007</c:v>
                      </c:pt>
                      <c:pt idx="200">
                        <c:v>2276.0312470574399</c:v>
                      </c:pt>
                      <c:pt idx="201">
                        <c:v>2276.0396872389006</c:v>
                      </c:pt>
                      <c:pt idx="202">
                        <c:v>2276.5988588472583</c:v>
                      </c:pt>
                      <c:pt idx="203">
                        <c:v>2276.607299028718</c:v>
                      </c:pt>
                      <c:pt idx="204">
                        <c:v>2276.4642542799679</c:v>
                      </c:pt>
                      <c:pt idx="205">
                        <c:v>2276.4726944614272</c:v>
                      </c:pt>
                      <c:pt idx="206">
                        <c:v>2277.4473620353306</c:v>
                      </c:pt>
                      <c:pt idx="207">
                        <c:v>2277.4558022167907</c:v>
                      </c:pt>
                      <c:pt idx="208">
                        <c:v>2277.4048424901493</c:v>
                      </c:pt>
                      <c:pt idx="209">
                        <c:v>2277.41328267161</c:v>
                      </c:pt>
                      <c:pt idx="210">
                        <c:v>2279.7966424901497</c:v>
                      </c:pt>
                      <c:pt idx="211">
                        <c:v>2279.8050826716099</c:v>
                      </c:pt>
                      <c:pt idx="212">
                        <c:v>2280.4914470574399</c:v>
                      </c:pt>
                      <c:pt idx="213">
                        <c:v>2280.4998872389006</c:v>
                      </c:pt>
                      <c:pt idx="214">
                        <c:v>2284.2568424901497</c:v>
                      </c:pt>
                      <c:pt idx="215">
                        <c:v>2284.2652826716098</c:v>
                      </c:pt>
                      <c:pt idx="216">
                        <c:v>2288.0551327822145</c:v>
                      </c:pt>
                      <c:pt idx="217">
                        <c:v>2288.0635729636751</c:v>
                      </c:pt>
                      <c:pt idx="218">
                        <c:v>2288.5829327822148</c:v>
                      </c:pt>
                      <c:pt idx="219">
                        <c:v>2288.591372963675</c:v>
                      </c:pt>
                      <c:pt idx="220">
                        <c:v>2289.9565282149242</c:v>
                      </c:pt>
                      <c:pt idx="221">
                        <c:v>2289.9649683963848</c:v>
                      </c:pt>
                      <c:pt idx="222">
                        <c:v>2291.9477209923962</c:v>
                      </c:pt>
                      <c:pt idx="223">
                        <c:v>2291.9561611738568</c:v>
                      </c:pt>
                      <c:pt idx="224">
                        <c:v>2292.3483282149245</c:v>
                      </c:pt>
                      <c:pt idx="225">
                        <c:v>2292.3567683963847</c:v>
                      </c:pt>
                      <c:pt idx="226">
                        <c:v>2292.4755209923965</c:v>
                      </c:pt>
                      <c:pt idx="227">
                        <c:v>2292.4839611738566</c:v>
                      </c:pt>
                      <c:pt idx="228">
                        <c:v>2293.0431327822148</c:v>
                      </c:pt>
                      <c:pt idx="229">
                        <c:v>2293.051572963675</c:v>
                      </c:pt>
                      <c:pt idx="230">
                        <c:v>2293.8491164251054</c:v>
                      </c:pt>
                      <c:pt idx="231">
                        <c:v>2293.8575566065656</c:v>
                      </c:pt>
                      <c:pt idx="232">
                        <c:v>2296.2409164251058</c:v>
                      </c:pt>
                      <c:pt idx="233">
                        <c:v>2296.2493566065655</c:v>
                      </c:pt>
                      <c:pt idx="234">
                        <c:v>2296.8085282149245</c:v>
                      </c:pt>
                      <c:pt idx="235">
                        <c:v>2296.8169683963847</c:v>
                      </c:pt>
                      <c:pt idx="236">
                        <c:v>2296.9357209923965</c:v>
                      </c:pt>
                      <c:pt idx="237">
                        <c:v>2296.9441611738566</c:v>
                      </c:pt>
                      <c:pt idx="238">
                        <c:v>2300.7011164251057</c:v>
                      </c:pt>
                      <c:pt idx="239">
                        <c:v>2300.7095566065655</c:v>
                      </c:pt>
                      <c:pt idx="240">
                        <c:v>2300.5476550480726</c:v>
                      </c:pt>
                      <c:pt idx="241">
                        <c:v>2300.5560952295323</c:v>
                      </c:pt>
                      <c:pt idx="242">
                        <c:v>2302.9394550480724</c:v>
                      </c:pt>
                      <c:pt idx="243">
                        <c:v>2302.9478952295322</c:v>
                      </c:pt>
                      <c:pt idx="244">
                        <c:v>2306.3042432582542</c:v>
                      </c:pt>
                      <c:pt idx="245">
                        <c:v>2306.3126834397149</c:v>
                      </c:pt>
                      <c:pt idx="246">
                        <c:v>2306.8320432582541</c:v>
                      </c:pt>
                      <c:pt idx="247">
                        <c:v>2306.8404834397147</c:v>
                      </c:pt>
                      <c:pt idx="248">
                        <c:v>2307.3996550480724</c:v>
                      </c:pt>
                      <c:pt idx="249">
                        <c:v>2307.4080952295321</c:v>
                      </c:pt>
                      <c:pt idx="250">
                        <c:v>2311.2922432582541</c:v>
                      </c:pt>
                      <c:pt idx="251">
                        <c:v>2311.3006834397147</c:v>
                      </c:pt>
                      <c:pt idx="252">
                        <c:v>2318.8559289830287</c:v>
                      </c:pt>
                      <c:pt idx="253">
                        <c:v>2318.8643691644893</c:v>
                      </c:pt>
                      <c:pt idx="254">
                        <c:v>2319.0681621790391</c:v>
                      </c:pt>
                      <c:pt idx="255">
                        <c:v>2319.0766023604997</c:v>
                      </c:pt>
                      <c:pt idx="256">
                        <c:v>2319.383728983029</c:v>
                      </c:pt>
                      <c:pt idx="257">
                        <c:v>2319.3921691644891</c:v>
                      </c:pt>
                      <c:pt idx="258">
                        <c:v>2319.5959621790389</c:v>
                      </c:pt>
                      <c:pt idx="259">
                        <c:v>2319.6044023605</c:v>
                      </c:pt>
                      <c:pt idx="260">
                        <c:v>2322.7485171932108</c:v>
                      </c:pt>
                      <c:pt idx="261">
                        <c:v>2322.7569573746705</c:v>
                      </c:pt>
                      <c:pt idx="262">
                        <c:v>2322.9607503892212</c:v>
                      </c:pt>
                      <c:pt idx="263">
                        <c:v>2322.9691905706813</c:v>
                      </c:pt>
                      <c:pt idx="264">
                        <c:v>2323.2763171932106</c:v>
                      </c:pt>
                      <c:pt idx="265">
                        <c:v>2323.2847573746703</c:v>
                      </c:pt>
                      <c:pt idx="266">
                        <c:v>2323.8439289830289</c:v>
                      </c:pt>
                      <c:pt idx="267">
                        <c:v>2323.8523691644891</c:v>
                      </c:pt>
                      <c:pt idx="268">
                        <c:v>2323.488550389221</c:v>
                      </c:pt>
                      <c:pt idx="269">
                        <c:v>2323.4969905706816</c:v>
                      </c:pt>
                      <c:pt idx="270">
                        <c:v>2324.0561621790389</c:v>
                      </c:pt>
                      <c:pt idx="271">
                        <c:v>2324.0646023605</c:v>
                      </c:pt>
                      <c:pt idx="272">
                        <c:v>2327.7365171932106</c:v>
                      </c:pt>
                      <c:pt idx="273">
                        <c:v>2327.7449573746703</c:v>
                      </c:pt>
                      <c:pt idx="274">
                        <c:v>2327.948750389221</c:v>
                      </c:pt>
                      <c:pt idx="275">
                        <c:v>2327.9571905706816</c:v>
                      </c:pt>
                      <c:pt idx="276">
                        <c:v>2337.5413570824171</c:v>
                      </c:pt>
                      <c:pt idx="277">
                        <c:v>2337.5497972638773</c:v>
                      </c:pt>
                      <c:pt idx="278">
                        <c:v>2338.069157082417</c:v>
                      </c:pt>
                      <c:pt idx="279">
                        <c:v>2338.0775972638776</c:v>
                      </c:pt>
                      <c:pt idx="280">
                        <c:v>2339.023812102288</c:v>
                      </c:pt>
                      <c:pt idx="281">
                        <c:v>2339.0322522837487</c:v>
                      </c:pt>
                      <c:pt idx="282">
                        <c:v>2341.4156121022884</c:v>
                      </c:pt>
                      <c:pt idx="283">
                        <c:v>2341.4240522837486</c:v>
                      </c:pt>
                      <c:pt idx="284">
                        <c:v>2342.5293570824169</c:v>
                      </c:pt>
                      <c:pt idx="285">
                        <c:v>2342.5377972638776</c:v>
                      </c:pt>
                      <c:pt idx="286">
                        <c:v>2342.9164003124697</c:v>
                      </c:pt>
                      <c:pt idx="287">
                        <c:v>2342.9248404939294</c:v>
                      </c:pt>
                      <c:pt idx="288">
                        <c:v>2343.2979452925993</c:v>
                      </c:pt>
                      <c:pt idx="289">
                        <c:v>2343.3063854740585</c:v>
                      </c:pt>
                      <c:pt idx="290">
                        <c:v>2343.8441051002983</c:v>
                      </c:pt>
                      <c:pt idx="291">
                        <c:v>2343.8525452817585</c:v>
                      </c:pt>
                      <c:pt idx="292">
                        <c:v>2344.3719051002986</c:v>
                      </c:pt>
                      <c:pt idx="293">
                        <c:v>2344.3803452817583</c:v>
                      </c:pt>
                      <c:pt idx="294">
                        <c:v>2345.3082003124696</c:v>
                      </c:pt>
                      <c:pt idx="295">
                        <c:v>2345.3166404939293</c:v>
                      </c:pt>
                      <c:pt idx="296">
                        <c:v>2345.7079452925991</c:v>
                      </c:pt>
                      <c:pt idx="297">
                        <c:v>2345.7163854740588</c:v>
                      </c:pt>
                      <c:pt idx="298">
                        <c:v>2345.8758121022884</c:v>
                      </c:pt>
                      <c:pt idx="299">
                        <c:v>2345.8842522837485</c:v>
                      </c:pt>
                      <c:pt idx="300">
                        <c:v>2348.8321051002986</c:v>
                      </c:pt>
                      <c:pt idx="301">
                        <c:v>2348.8405452817583</c:v>
                      </c:pt>
                      <c:pt idx="302">
                        <c:v>2349.7684003124696</c:v>
                      </c:pt>
                      <c:pt idx="303">
                        <c:v>2349.7768404939293</c:v>
                      </c:pt>
                      <c:pt idx="304">
                        <c:v>2349.6006933104804</c:v>
                      </c:pt>
                      <c:pt idx="305">
                        <c:v>2349.6091334919411</c:v>
                      </c:pt>
                      <c:pt idx="306">
                        <c:v>2350.3219452925991</c:v>
                      </c:pt>
                      <c:pt idx="307">
                        <c:v>2350.3303854740584</c:v>
                      </c:pt>
                      <c:pt idx="308">
                        <c:v>2352.0106933104807</c:v>
                      </c:pt>
                      <c:pt idx="309">
                        <c:v>2352.0191334919409</c:v>
                      </c:pt>
                      <c:pt idx="310">
                        <c:v>2355.8496310173741</c:v>
                      </c:pt>
                      <c:pt idx="311">
                        <c:v>2355.8580711988338</c:v>
                      </c:pt>
                      <c:pt idx="312">
                        <c:v>2356.6246933104808</c:v>
                      </c:pt>
                      <c:pt idx="313">
                        <c:v>2356.633133491941</c:v>
                      </c:pt>
                      <c:pt idx="314">
                        <c:v>2358.259631017374</c:v>
                      </c:pt>
                      <c:pt idx="315">
                        <c:v>2358.2680711988341</c:v>
                      </c:pt>
                      <c:pt idx="316">
                        <c:v>2359.7422192275553</c:v>
                      </c:pt>
                      <c:pt idx="317">
                        <c:v>2359.750659409016</c:v>
                      </c:pt>
                      <c:pt idx="318">
                        <c:v>2362.1522192275552</c:v>
                      </c:pt>
                      <c:pt idx="319">
                        <c:v>2362.1606594090163</c:v>
                      </c:pt>
                      <c:pt idx="320">
                        <c:v>2362.873631017374</c:v>
                      </c:pt>
                      <c:pt idx="321">
                        <c:v>2362.8820711988337</c:v>
                      </c:pt>
                      <c:pt idx="322">
                        <c:v>2366.7662192275552</c:v>
                      </c:pt>
                      <c:pt idx="323">
                        <c:v>2366.7746594090163</c:v>
                      </c:pt>
                      <c:pt idx="324">
                        <c:v>2366.0592128703929</c:v>
                      </c:pt>
                      <c:pt idx="325">
                        <c:v>2366.0676530518531</c:v>
                      </c:pt>
                      <c:pt idx="326">
                        <c:v>2368.4510128703928</c:v>
                      </c:pt>
                      <c:pt idx="327">
                        <c:v>2368.459453051853</c:v>
                      </c:pt>
                      <c:pt idx="328">
                        <c:v>2371.8158010805751</c:v>
                      </c:pt>
                      <c:pt idx="329">
                        <c:v>2371.8242412620343</c:v>
                      </c:pt>
                      <c:pt idx="330">
                        <c:v>2372.3436010805749</c:v>
                      </c:pt>
                      <c:pt idx="331">
                        <c:v>2372.3520412620346</c:v>
                      </c:pt>
                      <c:pt idx="332">
                        <c:v>2372.9112128703928</c:v>
                      </c:pt>
                      <c:pt idx="333">
                        <c:v>2372.9196530518534</c:v>
                      </c:pt>
                      <c:pt idx="334">
                        <c:v>2376.8038010805749</c:v>
                      </c:pt>
                      <c:pt idx="335">
                        <c:v>2376.8122412620346</c:v>
                      </c:pt>
                      <c:pt idx="336">
                        <c:v>2389.734745436308</c:v>
                      </c:pt>
                      <c:pt idx="337">
                        <c:v>2389.7431856177677</c:v>
                      </c:pt>
                      <c:pt idx="338">
                        <c:v>2392.1629454363078</c:v>
                      </c:pt>
                      <c:pt idx="339">
                        <c:v>2392.171385617768</c:v>
                      </c:pt>
                      <c:pt idx="340">
                        <c:v>2393.6273336464897</c:v>
                      </c:pt>
                      <c:pt idx="341">
                        <c:v>2393.6357738279494</c:v>
                      </c:pt>
                      <c:pt idx="342">
                        <c:v>2396.0555336464895</c:v>
                      </c:pt>
                      <c:pt idx="343">
                        <c:v>2396.0639738279497</c:v>
                      </c:pt>
                      <c:pt idx="344">
                        <c:v>2396.9307454363079</c:v>
                      </c:pt>
                      <c:pt idx="345">
                        <c:v>2396.9391856177676</c:v>
                      </c:pt>
                      <c:pt idx="346">
                        <c:v>2400.8233336464896</c:v>
                      </c:pt>
                      <c:pt idx="347">
                        <c:v>2400.8317738279497</c:v>
                      </c:pt>
                      <c:pt idx="348">
                        <c:v>2404.916914904738</c:v>
                      </c:pt>
                      <c:pt idx="349">
                        <c:v>2404.9253550861977</c:v>
                      </c:pt>
                      <c:pt idx="350">
                        <c:v>2406.1790193712641</c:v>
                      </c:pt>
                      <c:pt idx="351">
                        <c:v>2406.1874595527242</c:v>
                      </c:pt>
                      <c:pt idx="352">
                        <c:v>2407.3269149047378</c:v>
                      </c:pt>
                      <c:pt idx="353">
                        <c:v>2407.335355086198</c:v>
                      </c:pt>
                      <c:pt idx="354">
                        <c:v>2407.8263953595565</c:v>
                      </c:pt>
                      <c:pt idx="355">
                        <c:v>2407.8348355410167</c:v>
                      </c:pt>
                      <c:pt idx="356">
                        <c:v>2408.6072193712639</c:v>
                      </c:pt>
                      <c:pt idx="357">
                        <c:v>2408.6156595527245</c:v>
                      </c:pt>
                      <c:pt idx="358">
                        <c:v>2408.8095031149192</c:v>
                      </c:pt>
                      <c:pt idx="359">
                        <c:v>2408.8179432963798</c:v>
                      </c:pt>
                      <c:pt idx="360">
                        <c:v>2410.2363953595568</c:v>
                      </c:pt>
                      <c:pt idx="361">
                        <c:v>2410.2448355410165</c:v>
                      </c:pt>
                      <c:pt idx="362">
                        <c:v>2411.219503114919</c:v>
                      </c:pt>
                      <c:pt idx="363">
                        <c:v>2411.2279432963796</c:v>
                      </c:pt>
                      <c:pt idx="364">
                        <c:v>2411.9409149047378</c:v>
                      </c:pt>
                      <c:pt idx="365">
                        <c:v>2411.949355086198</c:v>
                      </c:pt>
                      <c:pt idx="366">
                        <c:v>2411.9356075814458</c:v>
                      </c:pt>
                      <c:pt idx="367">
                        <c:v>2411.9440477629059</c:v>
                      </c:pt>
                      <c:pt idx="368">
                        <c:v>2412.4998075814456</c:v>
                      </c:pt>
                      <c:pt idx="369">
                        <c:v>2412.5082477629062</c:v>
                      </c:pt>
                      <c:pt idx="370">
                        <c:v>2413.375019371264</c:v>
                      </c:pt>
                      <c:pt idx="371">
                        <c:v>2413.3834595527242</c:v>
                      </c:pt>
                      <c:pt idx="372">
                        <c:v>2413.5829835697382</c:v>
                      </c:pt>
                      <c:pt idx="373">
                        <c:v>2413.5914237511984</c:v>
                      </c:pt>
                      <c:pt idx="374">
                        <c:v>2414.1289835697385</c:v>
                      </c:pt>
                      <c:pt idx="375">
                        <c:v>2414.1374237511982</c:v>
                      </c:pt>
                      <c:pt idx="376">
                        <c:v>2414.5106883575672</c:v>
                      </c:pt>
                      <c:pt idx="377">
                        <c:v>2414.519128539027</c:v>
                      </c:pt>
                      <c:pt idx="378">
                        <c:v>2414.8503953595568</c:v>
                      </c:pt>
                      <c:pt idx="379">
                        <c:v>2414.8588355410166</c:v>
                      </c:pt>
                      <c:pt idx="380">
                        <c:v>2415.833503114919</c:v>
                      </c:pt>
                      <c:pt idx="381">
                        <c:v>2415.8419432963797</c:v>
                      </c:pt>
                      <c:pt idx="382">
                        <c:v>2416.9388883575675</c:v>
                      </c:pt>
                      <c:pt idx="383">
                        <c:v>2416.9473285390268</c:v>
                      </c:pt>
                      <c:pt idx="384">
                        <c:v>2417.2676075814456</c:v>
                      </c:pt>
                      <c:pt idx="385">
                        <c:v>2417.2760477629063</c:v>
                      </c:pt>
                      <c:pt idx="386">
                        <c:v>2418.7429835697385</c:v>
                      </c:pt>
                      <c:pt idx="387">
                        <c:v>2418.7514237511982</c:v>
                      </c:pt>
                      <c:pt idx="388">
                        <c:v>2420.2672765677485</c:v>
                      </c:pt>
                      <c:pt idx="389">
                        <c:v>2420.2757167492091</c:v>
                      </c:pt>
                      <c:pt idx="390">
                        <c:v>2420.8314765677487</c:v>
                      </c:pt>
                      <c:pt idx="391">
                        <c:v>2420.8399167492089</c:v>
                      </c:pt>
                      <c:pt idx="392">
                        <c:v>2421.7066883575671</c:v>
                      </c:pt>
                      <c:pt idx="393">
                        <c:v>2421.7151285390269</c:v>
                      </c:pt>
                      <c:pt idx="394">
                        <c:v>2425.5992765677483</c:v>
                      </c:pt>
                      <c:pt idx="395">
                        <c:v>2425.607716749209</c:v>
                      </c:pt>
                      <c:pt idx="396">
                        <c:v>2426.1346692945126</c:v>
                      </c:pt>
                      <c:pt idx="397">
                        <c:v>2426.1431094759723</c:v>
                      </c:pt>
                      <c:pt idx="398">
                        <c:v>2426.6806692945129</c:v>
                      </c:pt>
                      <c:pt idx="399">
                        <c:v>2426.6891094759721</c:v>
                      </c:pt>
                      <c:pt idx="400">
                        <c:v>2430.0272575046947</c:v>
                      </c:pt>
                      <c:pt idx="401">
                        <c:v>2430.0356976861544</c:v>
                      </c:pt>
                      <c:pt idx="402">
                        <c:v>2430.573257504695</c:v>
                      </c:pt>
                      <c:pt idx="403">
                        <c:v>2430.5816976861543</c:v>
                      </c:pt>
                      <c:pt idx="404">
                        <c:v>2431.2946692945129</c:v>
                      </c:pt>
                      <c:pt idx="405">
                        <c:v>2431.3031094759722</c:v>
                      </c:pt>
                      <c:pt idx="406">
                        <c:v>2432.8189622925238</c:v>
                      </c:pt>
                      <c:pt idx="407">
                        <c:v>2432.827402473984</c:v>
                      </c:pt>
                      <c:pt idx="408">
                        <c:v>2433.383162292524</c:v>
                      </c:pt>
                      <c:pt idx="409">
                        <c:v>2433.3916024739838</c:v>
                      </c:pt>
                      <c:pt idx="410">
                        <c:v>2435.187257504695</c:v>
                      </c:pt>
                      <c:pt idx="411">
                        <c:v>2435.1956976861543</c:v>
                      </c:pt>
                      <c:pt idx="412">
                        <c:v>2436.711550502705</c:v>
                      </c:pt>
                      <c:pt idx="413">
                        <c:v>2436.7199906841656</c:v>
                      </c:pt>
                      <c:pt idx="414">
                        <c:v>2436.7257961276614</c:v>
                      </c:pt>
                      <c:pt idx="415">
                        <c:v>2436.734236309122</c:v>
                      </c:pt>
                      <c:pt idx="416">
                        <c:v>2437.2757505027053</c:v>
                      </c:pt>
                      <c:pt idx="417">
                        <c:v>2437.2841906841654</c:v>
                      </c:pt>
                      <c:pt idx="418">
                        <c:v>2437.2717961276612</c:v>
                      </c:pt>
                      <c:pt idx="419">
                        <c:v>2437.2802363091223</c:v>
                      </c:pt>
                      <c:pt idx="420">
                        <c:v>2438.1509622925237</c:v>
                      </c:pt>
                      <c:pt idx="421">
                        <c:v>2438.1594024739838</c:v>
                      </c:pt>
                      <c:pt idx="422">
                        <c:v>2442.0435505027049</c:v>
                      </c:pt>
                      <c:pt idx="423">
                        <c:v>2442.0519906841655</c:v>
                      </c:pt>
                      <c:pt idx="424">
                        <c:v>2441.8857961276613</c:v>
                      </c:pt>
                      <c:pt idx="425">
                        <c:v>2441.8942363091219</c:v>
                      </c:pt>
                      <c:pt idx="426">
                        <c:v>2442.4823843378426</c:v>
                      </c:pt>
                      <c:pt idx="427">
                        <c:v>2442.4908245193033</c:v>
                      </c:pt>
                      <c:pt idx="428">
                        <c:v>2444.9105843378425</c:v>
                      </c:pt>
                      <c:pt idx="429">
                        <c:v>2444.9190245193035</c:v>
                      </c:pt>
                      <c:pt idx="430">
                        <c:v>2449.6783843378425</c:v>
                      </c:pt>
                      <c:pt idx="431">
                        <c:v>2449.6868245193032</c:v>
                      </c:pt>
                      <c:pt idx="432">
                        <c:v>2455.0340700626175</c:v>
                      </c:pt>
                      <c:pt idx="433">
                        <c:v>2455.0425102440772</c:v>
                      </c:pt>
                      <c:pt idx="434">
                        <c:v>2455.2463032586279</c:v>
                      </c:pt>
                      <c:pt idx="435">
                        <c:v>2455.2547434400876</c:v>
                      </c:pt>
                      <c:pt idx="436">
                        <c:v>2457.4622700626173</c:v>
                      </c:pt>
                      <c:pt idx="437">
                        <c:v>2457.4707102440771</c:v>
                      </c:pt>
                      <c:pt idx="438">
                        <c:v>2457.6745032586277</c:v>
                      </c:pt>
                      <c:pt idx="439">
                        <c:v>2457.6829434400879</c:v>
                      </c:pt>
                      <c:pt idx="440">
                        <c:v>2458.9266582727992</c:v>
                      </c:pt>
                      <c:pt idx="441">
                        <c:v>2458.9350984542589</c:v>
                      </c:pt>
                      <c:pt idx="442">
                        <c:v>2461.00289146881</c:v>
                      </c:pt>
                      <c:pt idx="443">
                        <c:v>2461.0113316502698</c:v>
                      </c:pt>
                      <c:pt idx="444">
                        <c:v>2461.354858272799</c:v>
                      </c:pt>
                      <c:pt idx="445">
                        <c:v>2461.3632984542587</c:v>
                      </c:pt>
                      <c:pt idx="446">
                        <c:v>2461.5670914688103</c:v>
                      </c:pt>
                      <c:pt idx="447">
                        <c:v>2461.57553165027</c:v>
                      </c:pt>
                      <c:pt idx="448">
                        <c:v>2462.2300700626174</c:v>
                      </c:pt>
                      <c:pt idx="449">
                        <c:v>2462.2385102440771</c:v>
                      </c:pt>
                      <c:pt idx="450">
                        <c:v>2462.4423032586278</c:v>
                      </c:pt>
                      <c:pt idx="451">
                        <c:v>2462.450743440088</c:v>
                      </c:pt>
                      <c:pt idx="452">
                        <c:v>2466.1226582727991</c:v>
                      </c:pt>
                      <c:pt idx="453">
                        <c:v>2466.1310984542588</c:v>
                      </c:pt>
                      <c:pt idx="454">
                        <c:v>2466.3348914688099</c:v>
                      </c:pt>
                      <c:pt idx="455">
                        <c:v>2466.3433316502701</c:v>
                      </c:pt>
                      <c:pt idx="456">
                        <c:v>2473.7194981620059</c:v>
                      </c:pt>
                      <c:pt idx="457">
                        <c:v>2473.7279383434661</c:v>
                      </c:pt>
                      <c:pt idx="458">
                        <c:v>2476.1476981620058</c:v>
                      </c:pt>
                      <c:pt idx="459">
                        <c:v>2476.1561383434664</c:v>
                      </c:pt>
                      <c:pt idx="460">
                        <c:v>2479.4760863721881</c:v>
                      </c:pt>
                      <c:pt idx="461">
                        <c:v>2479.4845265536478</c:v>
                      </c:pt>
                      <c:pt idx="462">
                        <c:v>2480.0402863721879</c:v>
                      </c:pt>
                      <c:pt idx="463">
                        <c:v>2480.0487265536481</c:v>
                      </c:pt>
                      <c:pt idx="464">
                        <c:v>2480.9154981620059</c:v>
                      </c:pt>
                      <c:pt idx="465">
                        <c:v>2480.9239383434665</c:v>
                      </c:pt>
                      <c:pt idx="466">
                        <c:v>2481.8862461798876</c:v>
                      </c:pt>
                      <c:pt idx="467">
                        <c:v>2481.8946863613473</c:v>
                      </c:pt>
                      <c:pt idx="468">
                        <c:v>2482.4504461798879</c:v>
                      </c:pt>
                      <c:pt idx="469">
                        <c:v>2482.4588863613471</c:v>
                      </c:pt>
                      <c:pt idx="470">
                        <c:v>2484.808086372188</c:v>
                      </c:pt>
                      <c:pt idx="471">
                        <c:v>2484.8165265536481</c:v>
                      </c:pt>
                      <c:pt idx="472">
                        <c:v>2485.7788343900693</c:v>
                      </c:pt>
                      <c:pt idx="473">
                        <c:v>2485.787274571529</c:v>
                      </c:pt>
                      <c:pt idx="474">
                        <c:v>2486.3430343900695</c:v>
                      </c:pt>
                      <c:pt idx="475">
                        <c:v>2486.3514745715288</c:v>
                      </c:pt>
                      <c:pt idx="476">
                        <c:v>2487.218246179888</c:v>
                      </c:pt>
                      <c:pt idx="477">
                        <c:v>2487.2266863613472</c:v>
                      </c:pt>
                      <c:pt idx="478">
                        <c:v>2491.1108343900696</c:v>
                      </c:pt>
                      <c:pt idx="479">
                        <c:v>2491.1192745715289</c:v>
                      </c:pt>
                      <c:pt idx="480">
                        <c:v>2492.0277720969621</c:v>
                      </c:pt>
                      <c:pt idx="481">
                        <c:v>2492.0362122784222</c:v>
                      </c:pt>
                      <c:pt idx="482">
                        <c:v>2492.5919720969619</c:v>
                      </c:pt>
                      <c:pt idx="483">
                        <c:v>2492.6004122784225</c:v>
                      </c:pt>
                      <c:pt idx="484">
                        <c:v>2495.9203603071442</c:v>
                      </c:pt>
                      <c:pt idx="485">
                        <c:v>2495.9288004886039</c:v>
                      </c:pt>
                      <c:pt idx="486">
                        <c:v>2496.484560307144</c:v>
                      </c:pt>
                      <c:pt idx="487">
                        <c:v>2496.4930004886041</c:v>
                      </c:pt>
                      <c:pt idx="488">
                        <c:v>2497.3597720969619</c:v>
                      </c:pt>
                      <c:pt idx="489">
                        <c:v>2497.3682122784226</c:v>
                      </c:pt>
                      <c:pt idx="490">
                        <c:v>2501.252360307144</c:v>
                      </c:pt>
                      <c:pt idx="491">
                        <c:v>2501.2608004886042</c:v>
                      </c:pt>
                      <c:pt idx="492">
                        <c:v>2525.9128865158959</c:v>
                      </c:pt>
                      <c:pt idx="493">
                        <c:v>2525.9213266973561</c:v>
                      </c:pt>
                      <c:pt idx="494">
                        <c:v>2526.4952865158957</c:v>
                      </c:pt>
                      <c:pt idx="495">
                        <c:v>2526.5037266973563</c:v>
                      </c:pt>
                      <c:pt idx="496">
                        <c:v>2529.805474726078</c:v>
                      </c:pt>
                      <c:pt idx="497">
                        <c:v>2529.8139149075378</c:v>
                      </c:pt>
                      <c:pt idx="498">
                        <c:v>2530.3878747260778</c:v>
                      </c:pt>
                      <c:pt idx="499">
                        <c:v>2530.396314907538</c:v>
                      </c:pt>
                      <c:pt idx="500">
                        <c:v>2531.4168865158958</c:v>
                      </c:pt>
                      <c:pt idx="501">
                        <c:v>2531.425326697356</c:v>
                      </c:pt>
                      <c:pt idx="502">
                        <c:v>2535.309474726078</c:v>
                      </c:pt>
                      <c:pt idx="503">
                        <c:v>2535.3179149075381</c:v>
                      </c:pt>
                      <c:pt idx="504">
                        <c:v>2542.3571604508534</c:v>
                      </c:pt>
                      <c:pt idx="505">
                        <c:v>2544.2296006323127</c:v>
                      </c:pt>
                      <c:pt idx="506">
                        <c:v>2546.6857604508532</c:v>
                      </c:pt>
                      <c:pt idx="507">
                        <c:v>2546.6942006323129</c:v>
                      </c:pt>
                      <c:pt idx="508">
                        <c:v>2548.1137486610342</c:v>
                      </c:pt>
                      <c:pt idx="509">
                        <c:v>2548.1221888424943</c:v>
                      </c:pt>
                      <c:pt idx="510">
                        <c:v>2550.5783486610339</c:v>
                      </c:pt>
                      <c:pt idx="511">
                        <c:v>2550.5867888424946</c:v>
                      </c:pt>
                      <c:pt idx="512">
                        <c:v>2550.6888294371552</c:v>
                      </c:pt>
                      <c:pt idx="513">
                        <c:v>2550.6972696186162</c:v>
                      </c:pt>
                      <c:pt idx="514">
                        <c:v>2551.7611604508534</c:v>
                      </c:pt>
                      <c:pt idx="515">
                        <c:v>2551.7696006323126</c:v>
                      </c:pt>
                      <c:pt idx="516">
                        <c:v>2551.2712294371554</c:v>
                      </c:pt>
                      <c:pt idx="517">
                        <c:v>2551.279669618616</c:v>
                      </c:pt>
                      <c:pt idx="518">
                        <c:v>2555.6537486610341</c:v>
                      </c:pt>
                      <c:pt idx="519">
                        <c:v>2555.6621888424943</c:v>
                      </c:pt>
                      <c:pt idx="520">
                        <c:v>2556.1928294371551</c:v>
                      </c:pt>
                      <c:pt idx="521">
                        <c:v>2556.2012696186162</c:v>
                      </c:pt>
                      <c:pt idx="522">
                        <c:v>2556.4454176473378</c:v>
                      </c:pt>
                      <c:pt idx="523">
                        <c:v>2556.453857828797</c:v>
                      </c:pt>
                      <c:pt idx="524">
                        <c:v>2558.910017647338</c:v>
                      </c:pt>
                      <c:pt idx="525">
                        <c:v>2558.9184578287968</c:v>
                      </c:pt>
                      <c:pt idx="526">
                        <c:v>2563.9854176473377</c:v>
                      </c:pt>
                      <c:pt idx="527">
                        <c:v>2563.993857828797</c:v>
                      </c:pt>
                      <c:pt idx="528">
                        <c:v>2568.9971033721113</c:v>
                      </c:pt>
                      <c:pt idx="529">
                        <c:v>2569.0055435535714</c:v>
                      </c:pt>
                      <c:pt idx="530">
                        <c:v>2571.4617033721115</c:v>
                      </c:pt>
                      <c:pt idx="531">
                        <c:v>2571.4701435535712</c:v>
                      </c:pt>
                      <c:pt idx="532">
                        <c:v>2572.8896915822938</c:v>
                      </c:pt>
                      <c:pt idx="533">
                        <c:v>2572.8981317637536</c:v>
                      </c:pt>
                      <c:pt idx="534">
                        <c:v>2575.3542915822941</c:v>
                      </c:pt>
                      <c:pt idx="535">
                        <c:v>2575.3627317637533</c:v>
                      </c:pt>
                      <c:pt idx="536">
                        <c:v>2576.5371033721112</c:v>
                      </c:pt>
                      <c:pt idx="537">
                        <c:v>2576.5455435535714</c:v>
                      </c:pt>
                      <c:pt idx="538">
                        <c:v>2580.4296915822938</c:v>
                      </c:pt>
                      <c:pt idx="539">
                        <c:v>2580.4381317637535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F00-4922-9F2D-014A3CA386E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19551.0500637363</c:v>
                      </c:pt>
                      <c:pt idx="1">
                        <c:v>19551.129548436023</c:v>
                      </c:pt>
                      <c:pt idx="2">
                        <c:v>19551.0500637363</c:v>
                      </c:pt>
                      <c:pt idx="3">
                        <c:v>19551.129548436023</c:v>
                      </c:pt>
                      <c:pt idx="4">
                        <c:v>19598.01579551899</c:v>
                      </c:pt>
                      <c:pt idx="5">
                        <c:v>19598.095280218713</c:v>
                      </c:pt>
                      <c:pt idx="6">
                        <c:v>19551.0500637363</c:v>
                      </c:pt>
                      <c:pt idx="7">
                        <c:v>19551.129548436023</c:v>
                      </c:pt>
                      <c:pt idx="8">
                        <c:v>19598.01579551899</c:v>
                      </c:pt>
                      <c:pt idx="9">
                        <c:v>19598.095280218713</c:v>
                      </c:pt>
                      <c:pt idx="10">
                        <c:v>19598.01579551899</c:v>
                      </c:pt>
                      <c:pt idx="11">
                        <c:v>19598.095280218713</c:v>
                      </c:pt>
                      <c:pt idx="12">
                        <c:v>19817.247614791748</c:v>
                      </c:pt>
                      <c:pt idx="13">
                        <c:v>19817.327099491464</c:v>
                      </c:pt>
                      <c:pt idx="14">
                        <c:v>19817.247614791748</c:v>
                      </c:pt>
                      <c:pt idx="15">
                        <c:v>19817.327099491464</c:v>
                      </c:pt>
                      <c:pt idx="16">
                        <c:v>19864.21334657443</c:v>
                      </c:pt>
                      <c:pt idx="17">
                        <c:v>19864.29283127415</c:v>
                      </c:pt>
                      <c:pt idx="18">
                        <c:v>19817.247614791748</c:v>
                      </c:pt>
                      <c:pt idx="19">
                        <c:v>19817.327099491464</c:v>
                      </c:pt>
                      <c:pt idx="20">
                        <c:v>19864.21334657443</c:v>
                      </c:pt>
                      <c:pt idx="21">
                        <c:v>19864.29283127415</c:v>
                      </c:pt>
                      <c:pt idx="22">
                        <c:v>19864.21334657443</c:v>
                      </c:pt>
                      <c:pt idx="23">
                        <c:v>19864.29283127415</c:v>
                      </c:pt>
                      <c:pt idx="24">
                        <c:v>20168.635216017381</c:v>
                      </c:pt>
                      <c:pt idx="25">
                        <c:v>20168.714700717101</c:v>
                      </c:pt>
                      <c:pt idx="26">
                        <c:v>20168.635216017381</c:v>
                      </c:pt>
                      <c:pt idx="27">
                        <c:v>20168.714700717101</c:v>
                      </c:pt>
                      <c:pt idx="28">
                        <c:v>20199.62838109328</c:v>
                      </c:pt>
                      <c:pt idx="29">
                        <c:v>20199.707865793003</c:v>
                      </c:pt>
                      <c:pt idx="30">
                        <c:v>20199.62838109328</c:v>
                      </c:pt>
                      <c:pt idx="31">
                        <c:v>20199.707865793003</c:v>
                      </c:pt>
                      <c:pt idx="32">
                        <c:v>20215.600947800071</c:v>
                      </c:pt>
                      <c:pt idx="33">
                        <c:v>20215.680432499787</c:v>
                      </c:pt>
                      <c:pt idx="34">
                        <c:v>20168.635216017381</c:v>
                      </c:pt>
                      <c:pt idx="35">
                        <c:v>20168.714700717101</c:v>
                      </c:pt>
                      <c:pt idx="36">
                        <c:v>20215.600947800071</c:v>
                      </c:pt>
                      <c:pt idx="37">
                        <c:v>20215.680432499787</c:v>
                      </c:pt>
                      <c:pt idx="38">
                        <c:v>20199.62838109328</c:v>
                      </c:pt>
                      <c:pt idx="39">
                        <c:v>20199.707865793003</c:v>
                      </c:pt>
                      <c:pt idx="40">
                        <c:v>20215.600947800071</c:v>
                      </c:pt>
                      <c:pt idx="41">
                        <c:v>20215.680432499787</c:v>
                      </c:pt>
                      <c:pt idx="42">
                        <c:v>20246.594112875973</c:v>
                      </c:pt>
                      <c:pt idx="43">
                        <c:v>20246.673597575689</c:v>
                      </c:pt>
                      <c:pt idx="44">
                        <c:v>20246.594112875973</c:v>
                      </c:pt>
                      <c:pt idx="45">
                        <c:v>20246.673597575689</c:v>
                      </c:pt>
                      <c:pt idx="46">
                        <c:v>20246.594112875973</c:v>
                      </c:pt>
                      <c:pt idx="47">
                        <c:v>20246.673597575689</c:v>
                      </c:pt>
                      <c:pt idx="48">
                        <c:v>20364.067921404861</c:v>
                      </c:pt>
                      <c:pt idx="49">
                        <c:v>20364.147406104581</c:v>
                      </c:pt>
                      <c:pt idx="50">
                        <c:v>20364.067921404861</c:v>
                      </c:pt>
                      <c:pt idx="51">
                        <c:v>20364.147406104581</c:v>
                      </c:pt>
                      <c:pt idx="52">
                        <c:v>20411.033653187562</c:v>
                      </c:pt>
                      <c:pt idx="53">
                        <c:v>20411.113137887274</c:v>
                      </c:pt>
                      <c:pt idx="54">
                        <c:v>20364.067921404861</c:v>
                      </c:pt>
                      <c:pt idx="55">
                        <c:v>20364.147406104581</c:v>
                      </c:pt>
                      <c:pt idx="56">
                        <c:v>20411.033653187562</c:v>
                      </c:pt>
                      <c:pt idx="57">
                        <c:v>20411.113137887274</c:v>
                      </c:pt>
                      <c:pt idx="58">
                        <c:v>20411.033653187562</c:v>
                      </c:pt>
                      <c:pt idx="59">
                        <c:v>20411.113137887274</c:v>
                      </c:pt>
                      <c:pt idx="60">
                        <c:v>20465.825932148728</c:v>
                      </c:pt>
                      <c:pt idx="61">
                        <c:v>20465.905416848447</c:v>
                      </c:pt>
                      <c:pt idx="62">
                        <c:v>20465.825932148728</c:v>
                      </c:pt>
                      <c:pt idx="63">
                        <c:v>20465.905416848447</c:v>
                      </c:pt>
                      <c:pt idx="64">
                        <c:v>20512.791663931424</c:v>
                      </c:pt>
                      <c:pt idx="65">
                        <c:v>20512.871148631133</c:v>
                      </c:pt>
                      <c:pt idx="66">
                        <c:v>20465.825932148728</c:v>
                      </c:pt>
                      <c:pt idx="67">
                        <c:v>20465.905416848447</c:v>
                      </c:pt>
                      <c:pt idx="68">
                        <c:v>20512.791663931424</c:v>
                      </c:pt>
                      <c:pt idx="69">
                        <c:v>20512.871148631133</c:v>
                      </c:pt>
                      <c:pt idx="70">
                        <c:v>20512.791663931424</c:v>
                      </c:pt>
                      <c:pt idx="71">
                        <c:v>20512.871148631133</c:v>
                      </c:pt>
                      <c:pt idx="72">
                        <c:v>20630.265472460309</c:v>
                      </c:pt>
                      <c:pt idx="73">
                        <c:v>20630.344957160029</c:v>
                      </c:pt>
                      <c:pt idx="74">
                        <c:v>20635.090635734487</c:v>
                      </c:pt>
                      <c:pt idx="75">
                        <c:v>20635.170120434206</c:v>
                      </c:pt>
                      <c:pt idx="76">
                        <c:v>20630.265472460309</c:v>
                      </c:pt>
                      <c:pt idx="77">
                        <c:v>20630.344957160029</c:v>
                      </c:pt>
                      <c:pt idx="78">
                        <c:v>20635.090635734487</c:v>
                      </c:pt>
                      <c:pt idx="79">
                        <c:v>20635.170120434206</c:v>
                      </c:pt>
                      <c:pt idx="80">
                        <c:v>20677.231204242999</c:v>
                      </c:pt>
                      <c:pt idx="81">
                        <c:v>20677.310688942718</c:v>
                      </c:pt>
                      <c:pt idx="82">
                        <c:v>20630.265472460309</c:v>
                      </c:pt>
                      <c:pt idx="83">
                        <c:v>20630.344957160029</c:v>
                      </c:pt>
                      <c:pt idx="84">
                        <c:v>20677.231204242999</c:v>
                      </c:pt>
                      <c:pt idx="85">
                        <c:v>20677.310688942718</c:v>
                      </c:pt>
                      <c:pt idx="86">
                        <c:v>20635.090635734487</c:v>
                      </c:pt>
                      <c:pt idx="87">
                        <c:v>20635.170120434206</c:v>
                      </c:pt>
                      <c:pt idx="88">
                        <c:v>20682.056367517176</c:v>
                      </c:pt>
                      <c:pt idx="89">
                        <c:v>20682.135852216892</c:v>
                      </c:pt>
                      <c:pt idx="90">
                        <c:v>20682.056367517176</c:v>
                      </c:pt>
                      <c:pt idx="91">
                        <c:v>20682.135852216892</c:v>
                      </c:pt>
                      <c:pt idx="92">
                        <c:v>20677.231204242999</c:v>
                      </c:pt>
                      <c:pt idx="93">
                        <c:v>20677.310688942718</c:v>
                      </c:pt>
                      <c:pt idx="94">
                        <c:v>20682.056367517176</c:v>
                      </c:pt>
                      <c:pt idx="95">
                        <c:v>20682.135852216892</c:v>
                      </c:pt>
                      <c:pt idx="96">
                        <c:v>20817.213533374368</c:v>
                      </c:pt>
                      <c:pt idx="97">
                        <c:v>20817.293018074088</c:v>
                      </c:pt>
                      <c:pt idx="98">
                        <c:v>20817.213533374368</c:v>
                      </c:pt>
                      <c:pt idx="99">
                        <c:v>20817.293018074088</c:v>
                      </c:pt>
                      <c:pt idx="100">
                        <c:v>20817.213533374368</c:v>
                      </c:pt>
                      <c:pt idx="101">
                        <c:v>20817.293018074088</c:v>
                      </c:pt>
                      <c:pt idx="102">
                        <c:v>20864.179265157061</c:v>
                      </c:pt>
                      <c:pt idx="103">
                        <c:v>20864.258749856781</c:v>
                      </c:pt>
                      <c:pt idx="104">
                        <c:v>20864.179265157061</c:v>
                      </c:pt>
                      <c:pt idx="105">
                        <c:v>20864.258749856781</c:v>
                      </c:pt>
                      <c:pt idx="106">
                        <c:v>20879.850788743035</c:v>
                      </c:pt>
                      <c:pt idx="107">
                        <c:v>20879.930273442758</c:v>
                      </c:pt>
                      <c:pt idx="108">
                        <c:v>20921.980093045044</c:v>
                      </c:pt>
                      <c:pt idx="109">
                        <c:v>20922.059577744756</c:v>
                      </c:pt>
                      <c:pt idx="110">
                        <c:v>20879.850788743035</c:v>
                      </c:pt>
                      <c:pt idx="111">
                        <c:v>20879.930273442758</c:v>
                      </c:pt>
                      <c:pt idx="112">
                        <c:v>20921.980093045044</c:v>
                      </c:pt>
                      <c:pt idx="113">
                        <c:v>20922.059577744756</c:v>
                      </c:pt>
                      <c:pt idx="114">
                        <c:v>20864.179265157061</c:v>
                      </c:pt>
                      <c:pt idx="115">
                        <c:v>20864.258749856781</c:v>
                      </c:pt>
                      <c:pt idx="116">
                        <c:v>20926.816520525736</c:v>
                      </c:pt>
                      <c:pt idx="117">
                        <c:v>20926.896005225448</c:v>
                      </c:pt>
                      <c:pt idx="118">
                        <c:v>20968.945824827733</c:v>
                      </c:pt>
                      <c:pt idx="119">
                        <c:v>20969.025309527453</c:v>
                      </c:pt>
                      <c:pt idx="120">
                        <c:v>20926.816520525736</c:v>
                      </c:pt>
                      <c:pt idx="121">
                        <c:v>20926.896005225448</c:v>
                      </c:pt>
                      <c:pt idx="122">
                        <c:v>20879.850788743035</c:v>
                      </c:pt>
                      <c:pt idx="123">
                        <c:v>20879.930273442758</c:v>
                      </c:pt>
                      <c:pt idx="124">
                        <c:v>20921.980093045044</c:v>
                      </c:pt>
                      <c:pt idx="125">
                        <c:v>20922.059577744756</c:v>
                      </c:pt>
                      <c:pt idx="126">
                        <c:v>20968.945824827733</c:v>
                      </c:pt>
                      <c:pt idx="127">
                        <c:v>20969.025309527453</c:v>
                      </c:pt>
                      <c:pt idx="128">
                        <c:v>20926.816520525736</c:v>
                      </c:pt>
                      <c:pt idx="129">
                        <c:v>20926.896005225448</c:v>
                      </c:pt>
                      <c:pt idx="130">
                        <c:v>20981.653073685949</c:v>
                      </c:pt>
                      <c:pt idx="131">
                        <c:v>20981.732558385665</c:v>
                      </c:pt>
                      <c:pt idx="132">
                        <c:v>20968.945824827733</c:v>
                      </c:pt>
                      <c:pt idx="133">
                        <c:v>20969.025309527453</c:v>
                      </c:pt>
                      <c:pt idx="134">
                        <c:v>20981.653073685949</c:v>
                      </c:pt>
                      <c:pt idx="135">
                        <c:v>20981.732558385665</c:v>
                      </c:pt>
                      <c:pt idx="136">
                        <c:v>21028.618805468635</c:v>
                      </c:pt>
                      <c:pt idx="137">
                        <c:v>21028.698290168351</c:v>
                      </c:pt>
                      <c:pt idx="138">
                        <c:v>21028.618805468635</c:v>
                      </c:pt>
                      <c:pt idx="139">
                        <c:v>21028.698290168351</c:v>
                      </c:pt>
                      <c:pt idx="140">
                        <c:v>20981.653073685949</c:v>
                      </c:pt>
                      <c:pt idx="141">
                        <c:v>20981.732558385665</c:v>
                      </c:pt>
                      <c:pt idx="142">
                        <c:v>21028.618805468635</c:v>
                      </c:pt>
                      <c:pt idx="143">
                        <c:v>21028.698290168351</c:v>
                      </c:pt>
                      <c:pt idx="144">
                        <c:v>21188.17764410048</c:v>
                      </c:pt>
                      <c:pt idx="145">
                        <c:v>21188.257128800204</c:v>
                      </c:pt>
                      <c:pt idx="146">
                        <c:v>21188.17764410048</c:v>
                      </c:pt>
                      <c:pt idx="147">
                        <c:v>21188.257128800204</c:v>
                      </c:pt>
                      <c:pt idx="148">
                        <c:v>21188.17764410048</c:v>
                      </c:pt>
                      <c:pt idx="149">
                        <c:v>21188.257128800204</c:v>
                      </c:pt>
                      <c:pt idx="150">
                        <c:v>21235.143375883174</c:v>
                      </c:pt>
                      <c:pt idx="151">
                        <c:v>21235.22286058289</c:v>
                      </c:pt>
                      <c:pt idx="152">
                        <c:v>21235.143375883174</c:v>
                      </c:pt>
                      <c:pt idx="153">
                        <c:v>21235.22286058289</c:v>
                      </c:pt>
                      <c:pt idx="154">
                        <c:v>21235.143375883174</c:v>
                      </c:pt>
                      <c:pt idx="155">
                        <c:v>21235.22286058289</c:v>
                      </c:pt>
                      <c:pt idx="156">
                        <c:v>21283.668953091474</c:v>
                      </c:pt>
                      <c:pt idx="157">
                        <c:v>21283.74843779119</c:v>
                      </c:pt>
                      <c:pt idx="158">
                        <c:v>21283.668953091474</c:v>
                      </c:pt>
                      <c:pt idx="159">
                        <c:v>21283.74843779119</c:v>
                      </c:pt>
                      <c:pt idx="160">
                        <c:v>21330.634684874163</c:v>
                      </c:pt>
                      <c:pt idx="161">
                        <c:v>21330.714169573876</c:v>
                      </c:pt>
                      <c:pt idx="162">
                        <c:v>21330.634684874163</c:v>
                      </c:pt>
                      <c:pt idx="163">
                        <c:v>21330.714169573876</c:v>
                      </c:pt>
                      <c:pt idx="164">
                        <c:v>21283.668953091474</c:v>
                      </c:pt>
                      <c:pt idx="165">
                        <c:v>21283.74843779119</c:v>
                      </c:pt>
                      <c:pt idx="166">
                        <c:v>21330.634684874163</c:v>
                      </c:pt>
                      <c:pt idx="167">
                        <c:v>21330.714169573876</c:v>
                      </c:pt>
                      <c:pt idx="168">
                        <c:v>21448.108493403055</c:v>
                      </c:pt>
                      <c:pt idx="169">
                        <c:v>21448.187978102771</c:v>
                      </c:pt>
                      <c:pt idx="170">
                        <c:v>21448.108493403055</c:v>
                      </c:pt>
                      <c:pt idx="171">
                        <c:v>21448.187978102771</c:v>
                      </c:pt>
                      <c:pt idx="172">
                        <c:v>21495.074225185741</c:v>
                      </c:pt>
                      <c:pt idx="173">
                        <c:v>21495.153709885461</c:v>
                      </c:pt>
                      <c:pt idx="174">
                        <c:v>21495.074225185741</c:v>
                      </c:pt>
                      <c:pt idx="175">
                        <c:v>21495.153709885461</c:v>
                      </c:pt>
                      <c:pt idx="176">
                        <c:v>21448.108493403055</c:v>
                      </c:pt>
                      <c:pt idx="177">
                        <c:v>21448.187978102771</c:v>
                      </c:pt>
                      <c:pt idx="178">
                        <c:v>21539.565245326117</c:v>
                      </c:pt>
                      <c:pt idx="179">
                        <c:v>21539.644730025841</c:v>
                      </c:pt>
                      <c:pt idx="180">
                        <c:v>21539.565245326117</c:v>
                      </c:pt>
                      <c:pt idx="181">
                        <c:v>21539.644730025841</c:v>
                      </c:pt>
                      <c:pt idx="182">
                        <c:v>21528.429106100022</c:v>
                      </c:pt>
                      <c:pt idx="183">
                        <c:v>21528.508590799738</c:v>
                      </c:pt>
                      <c:pt idx="184">
                        <c:v>21495.074225185741</c:v>
                      </c:pt>
                      <c:pt idx="185">
                        <c:v>21495.153709885461</c:v>
                      </c:pt>
                      <c:pt idx="186">
                        <c:v>21570.558410402024</c:v>
                      </c:pt>
                      <c:pt idx="187">
                        <c:v>21570.637895101743</c:v>
                      </c:pt>
                      <c:pt idx="188">
                        <c:v>21528.429106100022</c:v>
                      </c:pt>
                      <c:pt idx="189">
                        <c:v>21528.508590799738</c:v>
                      </c:pt>
                      <c:pt idx="190">
                        <c:v>21570.558410402024</c:v>
                      </c:pt>
                      <c:pt idx="191">
                        <c:v>21570.637895101743</c:v>
                      </c:pt>
                      <c:pt idx="192">
                        <c:v>21586.53097710881</c:v>
                      </c:pt>
                      <c:pt idx="193">
                        <c:v>21586.61046180853</c:v>
                      </c:pt>
                      <c:pt idx="194">
                        <c:v>21586.53097710881</c:v>
                      </c:pt>
                      <c:pt idx="195">
                        <c:v>21586.61046180853</c:v>
                      </c:pt>
                      <c:pt idx="196">
                        <c:v>21539.565245326117</c:v>
                      </c:pt>
                      <c:pt idx="197">
                        <c:v>21539.644730025841</c:v>
                      </c:pt>
                      <c:pt idx="198">
                        <c:v>21575.394837882708</c:v>
                      </c:pt>
                      <c:pt idx="199">
                        <c:v>21575.474322582431</c:v>
                      </c:pt>
                      <c:pt idx="200">
                        <c:v>21575.394837882708</c:v>
                      </c:pt>
                      <c:pt idx="201">
                        <c:v>21575.474322582431</c:v>
                      </c:pt>
                      <c:pt idx="202">
                        <c:v>21528.429106100022</c:v>
                      </c:pt>
                      <c:pt idx="203">
                        <c:v>21528.508590799738</c:v>
                      </c:pt>
                      <c:pt idx="204">
                        <c:v>21570.558410402024</c:v>
                      </c:pt>
                      <c:pt idx="205">
                        <c:v>21570.637895101743</c:v>
                      </c:pt>
                      <c:pt idx="206">
                        <c:v>21586.53097710881</c:v>
                      </c:pt>
                      <c:pt idx="207">
                        <c:v>21586.61046180853</c:v>
                      </c:pt>
                      <c:pt idx="208">
                        <c:v>21617.524142184717</c:v>
                      </c:pt>
                      <c:pt idx="209">
                        <c:v>21617.603626884436</c:v>
                      </c:pt>
                      <c:pt idx="210">
                        <c:v>21617.524142184717</c:v>
                      </c:pt>
                      <c:pt idx="211">
                        <c:v>21617.603626884436</c:v>
                      </c:pt>
                      <c:pt idx="212">
                        <c:v>21575.394837882708</c:v>
                      </c:pt>
                      <c:pt idx="213">
                        <c:v>21575.474322582431</c:v>
                      </c:pt>
                      <c:pt idx="214">
                        <c:v>21617.524142184717</c:v>
                      </c:pt>
                      <c:pt idx="215">
                        <c:v>21617.603626884436</c:v>
                      </c:pt>
                      <c:pt idx="216">
                        <c:v>21692.868646411604</c:v>
                      </c:pt>
                      <c:pt idx="217">
                        <c:v>21692.94813111132</c:v>
                      </c:pt>
                      <c:pt idx="218">
                        <c:v>21692.868646411604</c:v>
                      </c:pt>
                      <c:pt idx="219">
                        <c:v>21692.94813111132</c:v>
                      </c:pt>
                      <c:pt idx="220">
                        <c:v>21734.997950713605</c:v>
                      </c:pt>
                      <c:pt idx="221">
                        <c:v>21735.077435413325</c:v>
                      </c:pt>
                      <c:pt idx="222">
                        <c:v>21739.834378194297</c:v>
                      </c:pt>
                      <c:pt idx="223">
                        <c:v>21739.913862894013</c:v>
                      </c:pt>
                      <c:pt idx="224">
                        <c:v>21734.997950713605</c:v>
                      </c:pt>
                      <c:pt idx="225">
                        <c:v>21735.077435413325</c:v>
                      </c:pt>
                      <c:pt idx="226">
                        <c:v>21739.834378194297</c:v>
                      </c:pt>
                      <c:pt idx="227">
                        <c:v>21739.913862894013</c:v>
                      </c:pt>
                      <c:pt idx="228">
                        <c:v>21692.868646411604</c:v>
                      </c:pt>
                      <c:pt idx="229">
                        <c:v>21692.94813111132</c:v>
                      </c:pt>
                      <c:pt idx="230">
                        <c:v>21781.963682496298</c:v>
                      </c:pt>
                      <c:pt idx="231">
                        <c:v>21782.043167196014</c:v>
                      </c:pt>
                      <c:pt idx="232">
                        <c:v>21781.963682496298</c:v>
                      </c:pt>
                      <c:pt idx="233">
                        <c:v>21782.043167196014</c:v>
                      </c:pt>
                      <c:pt idx="234">
                        <c:v>21734.997950713605</c:v>
                      </c:pt>
                      <c:pt idx="235">
                        <c:v>21735.077435413325</c:v>
                      </c:pt>
                      <c:pt idx="236">
                        <c:v>21739.834378194297</c:v>
                      </c:pt>
                      <c:pt idx="237">
                        <c:v>21739.913862894013</c:v>
                      </c:pt>
                      <c:pt idx="238">
                        <c:v>21781.963682496298</c:v>
                      </c:pt>
                      <c:pt idx="239">
                        <c:v>21782.043167196014</c:v>
                      </c:pt>
                      <c:pt idx="240">
                        <c:v>21836.755961457471</c:v>
                      </c:pt>
                      <c:pt idx="241">
                        <c:v>21836.835446157187</c:v>
                      </c:pt>
                      <c:pt idx="242">
                        <c:v>21836.755961457471</c:v>
                      </c:pt>
                      <c:pt idx="243">
                        <c:v>21836.835446157187</c:v>
                      </c:pt>
                      <c:pt idx="244">
                        <c:v>21883.721693240161</c:v>
                      </c:pt>
                      <c:pt idx="245">
                        <c:v>21883.801177939884</c:v>
                      </c:pt>
                      <c:pt idx="246">
                        <c:v>21883.721693240161</c:v>
                      </c:pt>
                      <c:pt idx="247">
                        <c:v>21883.801177939884</c:v>
                      </c:pt>
                      <c:pt idx="248">
                        <c:v>21836.755961457471</c:v>
                      </c:pt>
                      <c:pt idx="249">
                        <c:v>21836.835446157187</c:v>
                      </c:pt>
                      <c:pt idx="250">
                        <c:v>21883.721693240161</c:v>
                      </c:pt>
                      <c:pt idx="251">
                        <c:v>21883.801177939884</c:v>
                      </c:pt>
                      <c:pt idx="252">
                        <c:v>22001.195501769049</c:v>
                      </c:pt>
                      <c:pt idx="253">
                        <c:v>22001.274986468768</c:v>
                      </c:pt>
                      <c:pt idx="254">
                        <c:v>22006.020665043223</c:v>
                      </c:pt>
                      <c:pt idx="255">
                        <c:v>22006.100149742953</c:v>
                      </c:pt>
                      <c:pt idx="256">
                        <c:v>22001.195501769049</c:v>
                      </c:pt>
                      <c:pt idx="257">
                        <c:v>22001.274986468768</c:v>
                      </c:pt>
                      <c:pt idx="258">
                        <c:v>22006.020665043223</c:v>
                      </c:pt>
                      <c:pt idx="259">
                        <c:v>22006.100149742953</c:v>
                      </c:pt>
                      <c:pt idx="260">
                        <c:v>22048.161233551746</c:v>
                      </c:pt>
                      <c:pt idx="261">
                        <c:v>22048.240718251458</c:v>
                      </c:pt>
                      <c:pt idx="262">
                        <c:v>22052.98639682592</c:v>
                      </c:pt>
                      <c:pt idx="263">
                        <c:v>22053.065881525643</c:v>
                      </c:pt>
                      <c:pt idx="264">
                        <c:v>22048.161233551746</c:v>
                      </c:pt>
                      <c:pt idx="265">
                        <c:v>22048.240718251458</c:v>
                      </c:pt>
                      <c:pt idx="266">
                        <c:v>22001.195501769049</c:v>
                      </c:pt>
                      <c:pt idx="267">
                        <c:v>22001.274986468768</c:v>
                      </c:pt>
                      <c:pt idx="268">
                        <c:v>22052.98639682592</c:v>
                      </c:pt>
                      <c:pt idx="269">
                        <c:v>22053.065881525643</c:v>
                      </c:pt>
                      <c:pt idx="270">
                        <c:v>22006.020665043223</c:v>
                      </c:pt>
                      <c:pt idx="271">
                        <c:v>22006.100149742953</c:v>
                      </c:pt>
                      <c:pt idx="272">
                        <c:v>22048.161233551746</c:v>
                      </c:pt>
                      <c:pt idx="273">
                        <c:v>22048.240718251458</c:v>
                      </c:pt>
                      <c:pt idx="274">
                        <c:v>22052.98639682592</c:v>
                      </c:pt>
                      <c:pt idx="275">
                        <c:v>22053.065881525643</c:v>
                      </c:pt>
                      <c:pt idx="276">
                        <c:v>22188.143562683108</c:v>
                      </c:pt>
                      <c:pt idx="277">
                        <c:v>22188.223047382831</c:v>
                      </c:pt>
                      <c:pt idx="278">
                        <c:v>22188.143562683108</c:v>
                      </c:pt>
                      <c:pt idx="279">
                        <c:v>22188.223047382831</c:v>
                      </c:pt>
                      <c:pt idx="280">
                        <c:v>22222.27430154361</c:v>
                      </c:pt>
                      <c:pt idx="281">
                        <c:v>22222.353786243326</c:v>
                      </c:pt>
                      <c:pt idx="282">
                        <c:v>22222.27430154361</c:v>
                      </c:pt>
                      <c:pt idx="283">
                        <c:v>22222.353786243326</c:v>
                      </c:pt>
                      <c:pt idx="284">
                        <c:v>22188.143562683108</c:v>
                      </c:pt>
                      <c:pt idx="285">
                        <c:v>22188.223047382831</c:v>
                      </c:pt>
                      <c:pt idx="286">
                        <c:v>22269.240033326289</c:v>
                      </c:pt>
                      <c:pt idx="287">
                        <c:v>22269.319518026012</c:v>
                      </c:pt>
                      <c:pt idx="288">
                        <c:v>22235.109294465798</c:v>
                      </c:pt>
                      <c:pt idx="289">
                        <c:v>22235.18877916551</c:v>
                      </c:pt>
                      <c:pt idx="290">
                        <c:v>22250.780818051775</c:v>
                      </c:pt>
                      <c:pt idx="291">
                        <c:v>22250.860302751498</c:v>
                      </c:pt>
                      <c:pt idx="292">
                        <c:v>22250.780818051775</c:v>
                      </c:pt>
                      <c:pt idx="293">
                        <c:v>22250.860302751498</c:v>
                      </c:pt>
                      <c:pt idx="294">
                        <c:v>22269.240033326289</c:v>
                      </c:pt>
                      <c:pt idx="295">
                        <c:v>22269.319518026012</c:v>
                      </c:pt>
                      <c:pt idx="296">
                        <c:v>22235.109294465798</c:v>
                      </c:pt>
                      <c:pt idx="297">
                        <c:v>22235.18877916551</c:v>
                      </c:pt>
                      <c:pt idx="298">
                        <c:v>22222.27430154361</c:v>
                      </c:pt>
                      <c:pt idx="299">
                        <c:v>22222.353786243326</c:v>
                      </c:pt>
                      <c:pt idx="300">
                        <c:v>22250.780818051775</c:v>
                      </c:pt>
                      <c:pt idx="301">
                        <c:v>22250.860302751498</c:v>
                      </c:pt>
                      <c:pt idx="302">
                        <c:v>22269.240033326289</c:v>
                      </c:pt>
                      <c:pt idx="303">
                        <c:v>22269.319518026012</c:v>
                      </c:pt>
                      <c:pt idx="304">
                        <c:v>22297.746549834468</c:v>
                      </c:pt>
                      <c:pt idx="305">
                        <c:v>22297.826034534191</c:v>
                      </c:pt>
                      <c:pt idx="306">
                        <c:v>22235.109294465798</c:v>
                      </c:pt>
                      <c:pt idx="307">
                        <c:v>22235.18877916551</c:v>
                      </c:pt>
                      <c:pt idx="308">
                        <c:v>22297.746549834468</c:v>
                      </c:pt>
                      <c:pt idx="309">
                        <c:v>22297.826034534191</c:v>
                      </c:pt>
                      <c:pt idx="310">
                        <c:v>22352.583102994689</c:v>
                      </c:pt>
                      <c:pt idx="311">
                        <c:v>22352.662587694409</c:v>
                      </c:pt>
                      <c:pt idx="312">
                        <c:v>22297.746549834468</c:v>
                      </c:pt>
                      <c:pt idx="313">
                        <c:v>22297.826034534191</c:v>
                      </c:pt>
                      <c:pt idx="314">
                        <c:v>22352.583102994689</c:v>
                      </c:pt>
                      <c:pt idx="315">
                        <c:v>22352.662587694409</c:v>
                      </c:pt>
                      <c:pt idx="316">
                        <c:v>22399.548834777379</c:v>
                      </c:pt>
                      <c:pt idx="317">
                        <c:v>22399.628319477102</c:v>
                      </c:pt>
                      <c:pt idx="318">
                        <c:v>22399.548834777379</c:v>
                      </c:pt>
                      <c:pt idx="319">
                        <c:v>22399.628319477102</c:v>
                      </c:pt>
                      <c:pt idx="320">
                        <c:v>22352.583102994689</c:v>
                      </c:pt>
                      <c:pt idx="321">
                        <c:v>22352.662587694409</c:v>
                      </c:pt>
                      <c:pt idx="322">
                        <c:v>22399.548834777379</c:v>
                      </c:pt>
                      <c:pt idx="323">
                        <c:v>22399.628319477102</c:v>
                      </c:pt>
                      <c:pt idx="324">
                        <c:v>22488.47185259905</c:v>
                      </c:pt>
                      <c:pt idx="325">
                        <c:v>22488.55133729877</c:v>
                      </c:pt>
                      <c:pt idx="326">
                        <c:v>22488.47185259905</c:v>
                      </c:pt>
                      <c:pt idx="327">
                        <c:v>22488.55133729877</c:v>
                      </c:pt>
                      <c:pt idx="328">
                        <c:v>22535.437584381743</c:v>
                      </c:pt>
                      <c:pt idx="329">
                        <c:v>22535.517069081459</c:v>
                      </c:pt>
                      <c:pt idx="330">
                        <c:v>22535.437584381743</c:v>
                      </c:pt>
                      <c:pt idx="331">
                        <c:v>22535.517069081459</c:v>
                      </c:pt>
                      <c:pt idx="332">
                        <c:v>22488.47185259905</c:v>
                      </c:pt>
                      <c:pt idx="333">
                        <c:v>22488.55133729877</c:v>
                      </c:pt>
                      <c:pt idx="334">
                        <c:v>22535.437584381743</c:v>
                      </c:pt>
                      <c:pt idx="335">
                        <c:v>22535.517069081459</c:v>
                      </c:pt>
                      <c:pt idx="336">
                        <c:v>22654.598982400217</c:v>
                      </c:pt>
                      <c:pt idx="337">
                        <c:v>22654.678467099937</c:v>
                      </c:pt>
                      <c:pt idx="338">
                        <c:v>22654.598982400217</c:v>
                      </c:pt>
                      <c:pt idx="339">
                        <c:v>22654.678467099937</c:v>
                      </c:pt>
                      <c:pt idx="340">
                        <c:v>22701.564714182903</c:v>
                      </c:pt>
                      <c:pt idx="341">
                        <c:v>22701.644198882623</c:v>
                      </c:pt>
                      <c:pt idx="342">
                        <c:v>22701.564714182903</c:v>
                      </c:pt>
                      <c:pt idx="343">
                        <c:v>22701.644198882623</c:v>
                      </c:pt>
                      <c:pt idx="344">
                        <c:v>22654.598982400217</c:v>
                      </c:pt>
                      <c:pt idx="345">
                        <c:v>22654.678467099937</c:v>
                      </c:pt>
                      <c:pt idx="346">
                        <c:v>22701.564714182903</c:v>
                      </c:pt>
                      <c:pt idx="347">
                        <c:v>22701.644198882623</c:v>
                      </c:pt>
                      <c:pt idx="348">
                        <c:v>22839.859453824687</c:v>
                      </c:pt>
                      <c:pt idx="349">
                        <c:v>22839.938938524407</c:v>
                      </c:pt>
                      <c:pt idx="350">
                        <c:v>22819.038522711795</c:v>
                      </c:pt>
                      <c:pt idx="351">
                        <c:v>22819.118007411515</c:v>
                      </c:pt>
                      <c:pt idx="352">
                        <c:v>22839.859453824687</c:v>
                      </c:pt>
                      <c:pt idx="353">
                        <c:v>22839.938938524407</c:v>
                      </c:pt>
                      <c:pt idx="354">
                        <c:v>22870.852618900597</c:v>
                      </c:pt>
                      <c:pt idx="355">
                        <c:v>22870.932103600313</c:v>
                      </c:pt>
                      <c:pt idx="356">
                        <c:v>22819.038522711795</c:v>
                      </c:pt>
                      <c:pt idx="357">
                        <c:v>22819.118007411515</c:v>
                      </c:pt>
                      <c:pt idx="358">
                        <c:v>22886.825185607373</c:v>
                      </c:pt>
                      <c:pt idx="359">
                        <c:v>22886.904670307096</c:v>
                      </c:pt>
                      <c:pt idx="360">
                        <c:v>22870.852618900597</c:v>
                      </c:pt>
                      <c:pt idx="361">
                        <c:v>22870.932103600313</c:v>
                      </c:pt>
                      <c:pt idx="362">
                        <c:v>22886.825185607373</c:v>
                      </c:pt>
                      <c:pt idx="363">
                        <c:v>22886.904670307096</c:v>
                      </c:pt>
                      <c:pt idx="364">
                        <c:v>22839.859453824687</c:v>
                      </c:pt>
                      <c:pt idx="365">
                        <c:v>22839.938938524407</c:v>
                      </c:pt>
                      <c:pt idx="366">
                        <c:v>22866.004254494484</c:v>
                      </c:pt>
                      <c:pt idx="367">
                        <c:v>22866.083739194204</c:v>
                      </c:pt>
                      <c:pt idx="368">
                        <c:v>22866.004254494484</c:v>
                      </c:pt>
                      <c:pt idx="369">
                        <c:v>22866.083739194204</c:v>
                      </c:pt>
                      <c:pt idx="370">
                        <c:v>22819.038522711795</c:v>
                      </c:pt>
                      <c:pt idx="371">
                        <c:v>22819.118007411515</c:v>
                      </c:pt>
                      <c:pt idx="372">
                        <c:v>22917.818350683287</c:v>
                      </c:pt>
                      <c:pt idx="373">
                        <c:v>22917.897835383006</c:v>
                      </c:pt>
                      <c:pt idx="374">
                        <c:v>22917.818350683287</c:v>
                      </c:pt>
                      <c:pt idx="375">
                        <c:v>22917.897835383006</c:v>
                      </c:pt>
                      <c:pt idx="376">
                        <c:v>22899.359135408762</c:v>
                      </c:pt>
                      <c:pt idx="377">
                        <c:v>22899.438620108482</c:v>
                      </c:pt>
                      <c:pt idx="378">
                        <c:v>22870.852618900597</c:v>
                      </c:pt>
                      <c:pt idx="379">
                        <c:v>22870.932103600313</c:v>
                      </c:pt>
                      <c:pt idx="380">
                        <c:v>22886.825185607373</c:v>
                      </c:pt>
                      <c:pt idx="381">
                        <c:v>22886.904670307096</c:v>
                      </c:pt>
                      <c:pt idx="382">
                        <c:v>22899.359135408762</c:v>
                      </c:pt>
                      <c:pt idx="383">
                        <c:v>22899.438620108482</c:v>
                      </c:pt>
                      <c:pt idx="384">
                        <c:v>22866.004254494484</c:v>
                      </c:pt>
                      <c:pt idx="385">
                        <c:v>22866.083739194204</c:v>
                      </c:pt>
                      <c:pt idx="386">
                        <c:v>22917.818350683287</c:v>
                      </c:pt>
                      <c:pt idx="387">
                        <c:v>22917.897835383006</c:v>
                      </c:pt>
                      <c:pt idx="388">
                        <c:v>22946.324867191455</c:v>
                      </c:pt>
                      <c:pt idx="389">
                        <c:v>22946.404351891175</c:v>
                      </c:pt>
                      <c:pt idx="390">
                        <c:v>22946.324867191455</c:v>
                      </c:pt>
                      <c:pt idx="391">
                        <c:v>22946.404351891175</c:v>
                      </c:pt>
                      <c:pt idx="392">
                        <c:v>22899.359135408762</c:v>
                      </c:pt>
                      <c:pt idx="393">
                        <c:v>22899.438620108482</c:v>
                      </c:pt>
                      <c:pt idx="394">
                        <c:v>22946.324867191455</c:v>
                      </c:pt>
                      <c:pt idx="395">
                        <c:v>22946.404351891175</c:v>
                      </c:pt>
                      <c:pt idx="396">
                        <c:v>23035.292159212178</c:v>
                      </c:pt>
                      <c:pt idx="397">
                        <c:v>23035.371643911887</c:v>
                      </c:pt>
                      <c:pt idx="398">
                        <c:v>23035.292159212178</c:v>
                      </c:pt>
                      <c:pt idx="399">
                        <c:v>23035.371643911887</c:v>
                      </c:pt>
                      <c:pt idx="400">
                        <c:v>23082.257890994864</c:v>
                      </c:pt>
                      <c:pt idx="401">
                        <c:v>23082.337375694584</c:v>
                      </c:pt>
                      <c:pt idx="402">
                        <c:v>23082.257890994864</c:v>
                      </c:pt>
                      <c:pt idx="403">
                        <c:v>23082.337375694584</c:v>
                      </c:pt>
                      <c:pt idx="404">
                        <c:v>23035.292159212178</c:v>
                      </c:pt>
                      <c:pt idx="405">
                        <c:v>23035.371643911887</c:v>
                      </c:pt>
                      <c:pt idx="406">
                        <c:v>23063.798675720351</c:v>
                      </c:pt>
                      <c:pt idx="407">
                        <c:v>23063.878160420063</c:v>
                      </c:pt>
                      <c:pt idx="408">
                        <c:v>23063.798675720351</c:v>
                      </c:pt>
                      <c:pt idx="409">
                        <c:v>23063.878160420063</c:v>
                      </c:pt>
                      <c:pt idx="410">
                        <c:v>23082.257890994864</c:v>
                      </c:pt>
                      <c:pt idx="411">
                        <c:v>23082.337375694584</c:v>
                      </c:pt>
                      <c:pt idx="412">
                        <c:v>23110.764407503037</c:v>
                      </c:pt>
                      <c:pt idx="413">
                        <c:v>23110.843892202756</c:v>
                      </c:pt>
                      <c:pt idx="414">
                        <c:v>23137.050169956034</c:v>
                      </c:pt>
                      <c:pt idx="415">
                        <c:v>23137.129654655761</c:v>
                      </c:pt>
                      <c:pt idx="416">
                        <c:v>23110.764407503037</c:v>
                      </c:pt>
                      <c:pt idx="417">
                        <c:v>23110.843892202756</c:v>
                      </c:pt>
                      <c:pt idx="418">
                        <c:v>23137.050169956034</c:v>
                      </c:pt>
                      <c:pt idx="419">
                        <c:v>23137.129654655761</c:v>
                      </c:pt>
                      <c:pt idx="420">
                        <c:v>23063.798675720351</c:v>
                      </c:pt>
                      <c:pt idx="421">
                        <c:v>23063.878160420063</c:v>
                      </c:pt>
                      <c:pt idx="422">
                        <c:v>23110.764407503037</c:v>
                      </c:pt>
                      <c:pt idx="423">
                        <c:v>23110.843892202756</c:v>
                      </c:pt>
                      <c:pt idx="424">
                        <c:v>23137.050169956034</c:v>
                      </c:pt>
                      <c:pt idx="425">
                        <c:v>23137.129654655761</c:v>
                      </c:pt>
                      <c:pt idx="426">
                        <c:v>23184.01590173872</c:v>
                      </c:pt>
                      <c:pt idx="427">
                        <c:v>23184.095386438446</c:v>
                      </c:pt>
                      <c:pt idx="428">
                        <c:v>23184.01590173872</c:v>
                      </c:pt>
                      <c:pt idx="429">
                        <c:v>23184.095386438446</c:v>
                      </c:pt>
                      <c:pt idx="430">
                        <c:v>23184.01590173872</c:v>
                      </c:pt>
                      <c:pt idx="431">
                        <c:v>23184.095386438446</c:v>
                      </c:pt>
                      <c:pt idx="432">
                        <c:v>23301.489710267619</c:v>
                      </c:pt>
                      <c:pt idx="433">
                        <c:v>23301.569194967331</c:v>
                      </c:pt>
                      <c:pt idx="434">
                        <c:v>23306.314873541796</c:v>
                      </c:pt>
                      <c:pt idx="435">
                        <c:v>23306.394358241509</c:v>
                      </c:pt>
                      <c:pt idx="436">
                        <c:v>23301.489710267619</c:v>
                      </c:pt>
                      <c:pt idx="437">
                        <c:v>23301.569194967331</c:v>
                      </c:pt>
                      <c:pt idx="438">
                        <c:v>23306.314873541796</c:v>
                      </c:pt>
                      <c:pt idx="439">
                        <c:v>23306.394358241509</c:v>
                      </c:pt>
                      <c:pt idx="440">
                        <c:v>23348.455442050305</c:v>
                      </c:pt>
                      <c:pt idx="441">
                        <c:v>23348.534926750024</c:v>
                      </c:pt>
                      <c:pt idx="442">
                        <c:v>23353.280605324489</c:v>
                      </c:pt>
                      <c:pt idx="443">
                        <c:v>23353.360090024202</c:v>
                      </c:pt>
                      <c:pt idx="444">
                        <c:v>23348.455442050305</c:v>
                      </c:pt>
                      <c:pt idx="445">
                        <c:v>23348.534926750024</c:v>
                      </c:pt>
                      <c:pt idx="446">
                        <c:v>23353.280605324489</c:v>
                      </c:pt>
                      <c:pt idx="447">
                        <c:v>23353.360090024202</c:v>
                      </c:pt>
                      <c:pt idx="448">
                        <c:v>23301.489710267619</c:v>
                      </c:pt>
                      <c:pt idx="449">
                        <c:v>23301.569194967331</c:v>
                      </c:pt>
                      <c:pt idx="450">
                        <c:v>23306.314873541796</c:v>
                      </c:pt>
                      <c:pt idx="451">
                        <c:v>23306.394358241509</c:v>
                      </c:pt>
                      <c:pt idx="452">
                        <c:v>23348.455442050305</c:v>
                      </c:pt>
                      <c:pt idx="453">
                        <c:v>23348.534926750024</c:v>
                      </c:pt>
                      <c:pt idx="454">
                        <c:v>23353.280605324489</c:v>
                      </c:pt>
                      <c:pt idx="455">
                        <c:v>23353.360090024202</c:v>
                      </c:pt>
                      <c:pt idx="456">
                        <c:v>23488.437771181671</c:v>
                      </c:pt>
                      <c:pt idx="457">
                        <c:v>23488.517255881394</c:v>
                      </c:pt>
                      <c:pt idx="458">
                        <c:v>23488.437771181671</c:v>
                      </c:pt>
                      <c:pt idx="459">
                        <c:v>23488.517255881394</c:v>
                      </c:pt>
                      <c:pt idx="460">
                        <c:v>23535.403502964364</c:v>
                      </c:pt>
                      <c:pt idx="461">
                        <c:v>23535.482987664083</c:v>
                      </c:pt>
                      <c:pt idx="462">
                        <c:v>23535.403502964364</c:v>
                      </c:pt>
                      <c:pt idx="463">
                        <c:v>23535.482987664083</c:v>
                      </c:pt>
                      <c:pt idx="464">
                        <c:v>23488.437771181671</c:v>
                      </c:pt>
                      <c:pt idx="465">
                        <c:v>23488.517255881394</c:v>
                      </c:pt>
                      <c:pt idx="466">
                        <c:v>23551.075026550348</c:v>
                      </c:pt>
                      <c:pt idx="467">
                        <c:v>23551.154511250057</c:v>
                      </c:pt>
                      <c:pt idx="468">
                        <c:v>23551.075026550348</c:v>
                      </c:pt>
                      <c:pt idx="469">
                        <c:v>23551.154511250057</c:v>
                      </c:pt>
                      <c:pt idx="470">
                        <c:v>23535.403502964364</c:v>
                      </c:pt>
                      <c:pt idx="471">
                        <c:v>23535.482987664083</c:v>
                      </c:pt>
                      <c:pt idx="472">
                        <c:v>23598.040758333042</c:v>
                      </c:pt>
                      <c:pt idx="473">
                        <c:v>23598.120243032754</c:v>
                      </c:pt>
                      <c:pt idx="474">
                        <c:v>23598.040758333042</c:v>
                      </c:pt>
                      <c:pt idx="475">
                        <c:v>23598.120243032754</c:v>
                      </c:pt>
                      <c:pt idx="476">
                        <c:v>23551.075026550348</c:v>
                      </c:pt>
                      <c:pt idx="477">
                        <c:v>23551.154511250057</c:v>
                      </c:pt>
                      <c:pt idx="478">
                        <c:v>23598.040758333042</c:v>
                      </c:pt>
                      <c:pt idx="479">
                        <c:v>23598.120243032754</c:v>
                      </c:pt>
                      <c:pt idx="480">
                        <c:v>23652.877311493248</c:v>
                      </c:pt>
                      <c:pt idx="481">
                        <c:v>23652.956796192968</c:v>
                      </c:pt>
                      <c:pt idx="482">
                        <c:v>23652.877311493248</c:v>
                      </c:pt>
                      <c:pt idx="483">
                        <c:v>23652.956796192968</c:v>
                      </c:pt>
                      <c:pt idx="484">
                        <c:v>23699.843043275949</c:v>
                      </c:pt>
                      <c:pt idx="485">
                        <c:v>23699.922527975665</c:v>
                      </c:pt>
                      <c:pt idx="486">
                        <c:v>23699.843043275949</c:v>
                      </c:pt>
                      <c:pt idx="487">
                        <c:v>23699.922527975665</c:v>
                      </c:pt>
                      <c:pt idx="488">
                        <c:v>23652.877311493248</c:v>
                      </c:pt>
                      <c:pt idx="489">
                        <c:v>23652.956796192968</c:v>
                      </c:pt>
                      <c:pt idx="490">
                        <c:v>23699.843043275949</c:v>
                      </c:pt>
                      <c:pt idx="491">
                        <c:v>23699.922527975665</c:v>
                      </c:pt>
                      <c:pt idx="492">
                        <c:v>23954.89319089878</c:v>
                      </c:pt>
                      <c:pt idx="493">
                        <c:v>23954.972675598496</c:v>
                      </c:pt>
                      <c:pt idx="494">
                        <c:v>23954.89319089878</c:v>
                      </c:pt>
                      <c:pt idx="495">
                        <c:v>23954.972675598496</c:v>
                      </c:pt>
                      <c:pt idx="496">
                        <c:v>24001.858922681473</c:v>
                      </c:pt>
                      <c:pt idx="497">
                        <c:v>24001.938407381185</c:v>
                      </c:pt>
                      <c:pt idx="498">
                        <c:v>24001.858922681473</c:v>
                      </c:pt>
                      <c:pt idx="499">
                        <c:v>24001.938407381185</c:v>
                      </c:pt>
                      <c:pt idx="500">
                        <c:v>23954.89319089878</c:v>
                      </c:pt>
                      <c:pt idx="501">
                        <c:v>23954.972675598496</c:v>
                      </c:pt>
                      <c:pt idx="502">
                        <c:v>24001.858922681473</c:v>
                      </c:pt>
                      <c:pt idx="503">
                        <c:v>24001.938407381185</c:v>
                      </c:pt>
                      <c:pt idx="504">
                        <c:v>24119.332731210365</c:v>
                      </c:pt>
                      <c:pt idx="505">
                        <c:v>24119.412215910081</c:v>
                      </c:pt>
                      <c:pt idx="506">
                        <c:v>24119.332731210365</c:v>
                      </c:pt>
                      <c:pt idx="507">
                        <c:v>24119.412215910081</c:v>
                      </c:pt>
                      <c:pt idx="508">
                        <c:v>24166.298462993047</c:v>
                      </c:pt>
                      <c:pt idx="509">
                        <c:v>24166.377947692774</c:v>
                      </c:pt>
                      <c:pt idx="510">
                        <c:v>24166.298462993047</c:v>
                      </c:pt>
                      <c:pt idx="511">
                        <c:v>24166.377947692774</c:v>
                      </c:pt>
                      <c:pt idx="512">
                        <c:v>24199.653343907328</c:v>
                      </c:pt>
                      <c:pt idx="513">
                        <c:v>24199.732828607051</c:v>
                      </c:pt>
                      <c:pt idx="514">
                        <c:v>24119.332731210365</c:v>
                      </c:pt>
                      <c:pt idx="515">
                        <c:v>24119.412215910081</c:v>
                      </c:pt>
                      <c:pt idx="516">
                        <c:v>24199.653343907328</c:v>
                      </c:pt>
                      <c:pt idx="517">
                        <c:v>24199.732828607051</c:v>
                      </c:pt>
                      <c:pt idx="518">
                        <c:v>24166.298462993047</c:v>
                      </c:pt>
                      <c:pt idx="519">
                        <c:v>24166.377947692774</c:v>
                      </c:pt>
                      <c:pt idx="520">
                        <c:v>24199.653343907328</c:v>
                      </c:pt>
                      <c:pt idx="521">
                        <c:v>24199.732828607051</c:v>
                      </c:pt>
                      <c:pt idx="522">
                        <c:v>24246.619075690025</c:v>
                      </c:pt>
                      <c:pt idx="523">
                        <c:v>24246.698560389734</c:v>
                      </c:pt>
                      <c:pt idx="524">
                        <c:v>24246.619075690025</c:v>
                      </c:pt>
                      <c:pt idx="525">
                        <c:v>24246.698560389734</c:v>
                      </c:pt>
                      <c:pt idx="526">
                        <c:v>24246.619075690025</c:v>
                      </c:pt>
                      <c:pt idx="527">
                        <c:v>24246.698560389734</c:v>
                      </c:pt>
                      <c:pt idx="528">
                        <c:v>24364.09288421891</c:v>
                      </c:pt>
                      <c:pt idx="529">
                        <c:v>24364.172368918622</c:v>
                      </c:pt>
                      <c:pt idx="530">
                        <c:v>24364.09288421891</c:v>
                      </c:pt>
                      <c:pt idx="531">
                        <c:v>24364.172368918622</c:v>
                      </c:pt>
                      <c:pt idx="532">
                        <c:v>24411.058616001599</c:v>
                      </c:pt>
                      <c:pt idx="533">
                        <c:v>24411.138100701319</c:v>
                      </c:pt>
                      <c:pt idx="534">
                        <c:v>24411.058616001599</c:v>
                      </c:pt>
                      <c:pt idx="535">
                        <c:v>24411.138100701319</c:v>
                      </c:pt>
                      <c:pt idx="536">
                        <c:v>24364.09288421891</c:v>
                      </c:pt>
                      <c:pt idx="537">
                        <c:v>24364.172368918622</c:v>
                      </c:pt>
                      <c:pt idx="538">
                        <c:v>24411.058616001599</c:v>
                      </c:pt>
                      <c:pt idx="539">
                        <c:v>24411.138100701319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F00-4922-9F2D-014A3CA386E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0.99998366424545748</c:v>
                      </c:pt>
                      <c:pt idx="2">
                        <c:v>0.99916024619543586</c:v>
                      </c:pt>
                      <c:pt idx="3">
                        <c:v>0.9991446541238802</c:v>
                      </c:pt>
                      <c:pt idx="4">
                        <c:v>0.99240865277079149</c:v>
                      </c:pt>
                      <c:pt idx="5">
                        <c:v>0.99239232548981082</c:v>
                      </c:pt>
                      <c:pt idx="6">
                        <c:v>0.9920659041883042</c:v>
                      </c:pt>
                      <c:pt idx="7">
                        <c:v>0.99205032344368016</c:v>
                      </c:pt>
                      <c:pt idx="8">
                        <c:v>0.99160943525111456</c:v>
                      </c:pt>
                      <c:pt idx="9">
                        <c:v>0.99159310380237509</c:v>
                      </c:pt>
                      <c:pt idx="10">
                        <c:v>0.98468300862137204</c:v>
                      </c:pt>
                      <c:pt idx="11">
                        <c:v>0.98466684509933133</c:v>
                      </c:pt>
                      <c:pt idx="12">
                        <c:v>0.94471996204042974</c:v>
                      </c:pt>
                      <c:pt idx="13">
                        <c:v>0.94470364089395586</c:v>
                      </c:pt>
                      <c:pt idx="14">
                        <c:v>0.9405478536866696</c:v>
                      </c:pt>
                      <c:pt idx="15">
                        <c:v>0.94053154712740372</c:v>
                      </c:pt>
                      <c:pt idx="16">
                        <c:v>0.93714194998794165</c:v>
                      </c:pt>
                      <c:pt idx="17">
                        <c:v>0.93712562485596962</c:v>
                      </c:pt>
                      <c:pt idx="18">
                        <c:v>0.93337135586076125</c:v>
                      </c:pt>
                      <c:pt idx="19">
                        <c:v>0.93335508000802292</c:v>
                      </c:pt>
                      <c:pt idx="20">
                        <c:v>0.9329787151004747</c:v>
                      </c:pt>
                      <c:pt idx="21">
                        <c:v>0.93296240078404025</c:v>
                      </c:pt>
                      <c:pt idx="22">
                        <c:v>0.92581918834567389</c:v>
                      </c:pt>
                      <c:pt idx="23">
                        <c:v>0.92580289830877727</c:v>
                      </c:pt>
                      <c:pt idx="24">
                        <c:v>0.8737781853406611</c:v>
                      </c:pt>
                      <c:pt idx="25">
                        <c:v>0.87376186130161415</c:v>
                      </c:pt>
                      <c:pt idx="26">
                        <c:v>0.87293642163756979</c:v>
                      </c:pt>
                      <c:pt idx="27">
                        <c:v>0.87292009850334984</c:v>
                      </c:pt>
                      <c:pt idx="28">
                        <c:v>0.8681632568957709</c:v>
                      </c:pt>
                      <c:pt idx="29">
                        <c:v>0.86814693237333074</c:v>
                      </c:pt>
                      <c:pt idx="30">
                        <c:v>0.86732172337262259</c:v>
                      </c:pt>
                      <c:pt idx="31">
                        <c:v>0.86730539967829179</c:v>
                      </c:pt>
                      <c:pt idx="32">
                        <c:v>0.86619916601867408</c:v>
                      </c:pt>
                      <c:pt idx="33">
                        <c:v>0.86618284061655715</c:v>
                      </c:pt>
                      <c:pt idx="34">
                        <c:v>0.86580938040045663</c:v>
                      </c:pt>
                      <c:pt idx="35">
                        <c:v>0.86579306637697628</c:v>
                      </c:pt>
                      <c:pt idx="36">
                        <c:v>0.86535805969563451</c:v>
                      </c:pt>
                      <c:pt idx="37">
                        <c:v>0.86534173505093448</c:v>
                      </c:pt>
                      <c:pt idx="38">
                        <c:v>0.86019715687201814</c:v>
                      </c:pt>
                      <c:pt idx="39">
                        <c:v>0.86018084155913244</c:v>
                      </c:pt>
                      <c:pt idx="40">
                        <c:v>0.8582370791313052</c:v>
                      </c:pt>
                      <c:pt idx="41">
                        <c:v>0.85822076228790578</c:v>
                      </c:pt>
                      <c:pt idx="42">
                        <c:v>0.85726946953134675</c:v>
                      </c:pt>
                      <c:pt idx="43">
                        <c:v>0.85725314674428299</c:v>
                      </c:pt>
                      <c:pt idx="44">
                        <c:v>0.85307437589458635</c:v>
                      </c:pt>
                      <c:pt idx="45">
                        <c:v>0.85305805753604236</c:v>
                      </c:pt>
                      <c:pt idx="46">
                        <c:v>0.84566182076590923</c:v>
                      </c:pt>
                      <c:pt idx="47">
                        <c:v>0.84564551173435443</c:v>
                      </c:pt>
                      <c:pt idx="48">
                        <c:v>0.83320312403004071</c:v>
                      </c:pt>
                      <c:pt idx="49">
                        <c:v>0.83318680077834628</c:v>
                      </c:pt>
                      <c:pt idx="50">
                        <c:v>0.82900944249195407</c:v>
                      </c:pt>
                      <c:pt idx="51">
                        <c:v>0.82899312277137949</c:v>
                      </c:pt>
                      <c:pt idx="52">
                        <c:v>0.82230849758614699</c:v>
                      </c:pt>
                      <c:pt idx="53">
                        <c:v>0.82229217565097967</c:v>
                      </c:pt>
                      <c:pt idx="54">
                        <c:v>0.82160205772163708</c:v>
                      </c:pt>
                      <c:pt idx="55">
                        <c:v>0.82158574541695695</c:v>
                      </c:pt>
                      <c:pt idx="56">
                        <c:v>0.82143361203660914</c:v>
                      </c:pt>
                      <c:pt idx="57">
                        <c:v>0.82141729078698544</c:v>
                      </c:pt>
                      <c:pt idx="58">
                        <c:v>0.81403098438770638</c:v>
                      </c:pt>
                      <c:pt idx="59">
                        <c:v>0.81401466972284808</c:v>
                      </c:pt>
                      <c:pt idx="60">
                        <c:v>0.81288391052723818</c:v>
                      </c:pt>
                      <c:pt idx="61">
                        <c:v>0.81286758695220762</c:v>
                      </c:pt>
                      <c:pt idx="62">
                        <c:v>0.80869130645110487</c:v>
                      </c:pt>
                      <c:pt idx="63">
                        <c:v>0.80867498582068509</c:v>
                      </c:pt>
                      <c:pt idx="64">
                        <c:v>0.8019895991214705</c:v>
                      </c:pt>
                      <c:pt idx="65">
                        <c:v>0.80197327667454943</c:v>
                      </c:pt>
                      <c:pt idx="66">
                        <c:v>0.80128760786410724</c:v>
                      </c:pt>
                      <c:pt idx="67">
                        <c:v>0.80127129342196945</c:v>
                      </c:pt>
                      <c:pt idx="68">
                        <c:v>0.80111492303511656</c:v>
                      </c:pt>
                      <c:pt idx="69">
                        <c:v>0.80109860116276599</c:v>
                      </c:pt>
                      <c:pt idx="70">
                        <c:v>0.79371525244157581</c:v>
                      </c:pt>
                      <c:pt idx="71">
                        <c:v>0.79369893609214404</c:v>
                      </c:pt>
                      <c:pt idx="72">
                        <c:v>0.77792334425182808</c:v>
                      </c:pt>
                      <c:pt idx="73">
                        <c:v>0.77790702142711032</c:v>
                      </c:pt>
                      <c:pt idx="74">
                        <c:v>0.77747602612566569</c:v>
                      </c:pt>
                      <c:pt idx="75">
                        <c:v>0.77745970301629541</c:v>
                      </c:pt>
                      <c:pt idx="76">
                        <c:v>0.77704881497593048</c:v>
                      </c:pt>
                      <c:pt idx="77">
                        <c:v>0.77703249262659346</c:v>
                      </c:pt>
                      <c:pt idx="78">
                        <c:v>0.77660161165056785</c:v>
                      </c:pt>
                      <c:pt idx="79">
                        <c:v>0.77658528900411394</c:v>
                      </c:pt>
                      <c:pt idx="80">
                        <c:v>0.77034550368320176</c:v>
                      </c:pt>
                      <c:pt idx="81">
                        <c:v>0.7703291800828046</c:v>
                      </c:pt>
                      <c:pt idx="82">
                        <c:v>0.76965157646855376</c:v>
                      </c:pt>
                      <c:pt idx="83">
                        <c:v>0.76963525869170424</c:v>
                      </c:pt>
                      <c:pt idx="84">
                        <c:v>0.76947131615251441</c:v>
                      </c:pt>
                      <c:pt idx="85">
                        <c:v>0.76945499297133446</c:v>
                      </c:pt>
                      <c:pt idx="86">
                        <c:v>0.76920531144100457</c:v>
                      </c:pt>
                      <c:pt idx="87">
                        <c:v>0.76918899326626</c:v>
                      </c:pt>
                      <c:pt idx="88">
                        <c:v>0.76658145259488408</c:v>
                      </c:pt>
                      <c:pt idx="89">
                        <c:v>0.76656513037053331</c:v>
                      </c:pt>
                      <c:pt idx="90">
                        <c:v>0.76235470152987639</c:v>
                      </c:pt>
                      <c:pt idx="91">
                        <c:v>0.7623383816507876</c:v>
                      </c:pt>
                      <c:pt idx="92">
                        <c:v>0.76207715880666904</c:v>
                      </c:pt>
                      <c:pt idx="93">
                        <c:v>0.76206083971092686</c:v>
                      </c:pt>
                      <c:pt idx="94">
                        <c:v>0.75467708678505674</c:v>
                      </c:pt>
                      <c:pt idx="95">
                        <c:v>0.75466077186066272</c:v>
                      </c:pt>
                      <c:pt idx="96">
                        <c:v>0.74194167275324097</c:v>
                      </c:pt>
                      <c:pt idx="97">
                        <c:v>0.74192534880242056</c:v>
                      </c:pt>
                      <c:pt idx="98">
                        <c:v>0.74106763575381784</c:v>
                      </c:pt>
                      <c:pt idx="99">
                        <c:v>0.74105131213255193</c:v>
                      </c:pt>
                      <c:pt idx="100">
                        <c:v>0.73367583944177228</c:v>
                      </c:pt>
                      <c:pt idx="101">
                        <c:v>0.73365951905988003</c:v>
                      </c:pt>
                      <c:pt idx="102">
                        <c:v>0.73104784349121321</c:v>
                      </c:pt>
                      <c:pt idx="103">
                        <c:v>0.73103152022775875</c:v>
                      </c:pt>
                      <c:pt idx="104">
                        <c:v>0.72682338464443963</c:v>
                      </c:pt>
                      <c:pt idx="105">
                        <c:v>0.72680706307773013</c:v>
                      </c:pt>
                      <c:pt idx="106">
                        <c:v>0.72650717433808276</c:v>
                      </c:pt>
                      <c:pt idx="107">
                        <c:v>0.72649085141740188</c:v>
                      </c:pt>
                      <c:pt idx="108">
                        <c:v>0.72247532080689392</c:v>
                      </c:pt>
                      <c:pt idx="109">
                        <c:v>0.72245899621412979</c:v>
                      </c:pt>
                      <c:pt idx="110">
                        <c:v>0.72228205362146936</c:v>
                      </c:pt>
                      <c:pt idx="111">
                        <c:v>0.72226573241282943</c:v>
                      </c:pt>
                      <c:pt idx="112">
                        <c:v>0.72160161642459042</c:v>
                      </c:pt>
                      <c:pt idx="113">
                        <c:v>0.72158529208530997</c:v>
                      </c:pt>
                      <c:pt idx="114">
                        <c:v>0.71915161370130698</c:v>
                      </c:pt>
                      <c:pt idx="115">
                        <c:v>0.71913529579940472</c:v>
                      </c:pt>
                      <c:pt idx="116">
                        <c:v>0.7189293732278712</c:v>
                      </c:pt>
                      <c:pt idx="117">
                        <c:v>0.71891304976420212</c:v>
                      </c:pt>
                      <c:pt idx="118">
                        <c:v>0.71489627991463878</c:v>
                      </c:pt>
                      <c:pt idx="119">
                        <c:v>0.7148799550279028</c:v>
                      </c:pt>
                      <c:pt idx="120">
                        <c:v>0.71470545199913249</c:v>
                      </c:pt>
                      <c:pt idx="121">
                        <c:v>0.71468913005545287</c:v>
                      </c:pt>
                      <c:pt idx="122">
                        <c:v>0.71460940233955539</c:v>
                      </c:pt>
                      <c:pt idx="123">
                        <c:v>0.71459308480014028</c:v>
                      </c:pt>
                      <c:pt idx="124">
                        <c:v>0.71421315722368317</c:v>
                      </c:pt>
                      <c:pt idx="125">
                        <c:v>0.71419683544513546</c:v>
                      </c:pt>
                      <c:pt idx="126">
                        <c:v>0.71402278049736811</c:v>
                      </c:pt>
                      <c:pt idx="127">
                        <c:v>0.7140064558280329</c:v>
                      </c:pt>
                      <c:pt idx="128">
                        <c:v>0.70703517259623205</c:v>
                      </c:pt>
                      <c:pt idx="129">
                        <c:v>0.70701885396502251</c:v>
                      </c:pt>
                      <c:pt idx="130">
                        <c:v>0.7069814461268682</c:v>
                      </c:pt>
                      <c:pt idx="131">
                        <c:v>0.70696512273855949</c:v>
                      </c:pt>
                      <c:pt idx="132">
                        <c:v>0.70663620253716208</c:v>
                      </c:pt>
                      <c:pt idx="133">
                        <c:v>0.70661988011480725</c:v>
                      </c:pt>
                      <c:pt idx="134">
                        <c:v>0.70275742665386687</c:v>
                      </c:pt>
                      <c:pt idx="135">
                        <c:v>0.70274110468027962</c:v>
                      </c:pt>
                      <c:pt idx="136">
                        <c:v>0.69608720006921121</c:v>
                      </c:pt>
                      <c:pt idx="137">
                        <c:v>0.696070877229098</c:v>
                      </c:pt>
                      <c:pt idx="138">
                        <c:v>0.69518032781015604</c:v>
                      </c:pt>
                      <c:pt idx="139">
                        <c:v>0.69516400525518673</c:v>
                      </c:pt>
                      <c:pt idx="140">
                        <c:v>0.69508753014621583</c:v>
                      </c:pt>
                      <c:pt idx="141">
                        <c:v>0.69507121125973481</c:v>
                      </c:pt>
                      <c:pt idx="142">
                        <c:v>0.68751245452409704</c:v>
                      </c:pt>
                      <c:pt idx="143">
                        <c:v>0.6874961347411257</c:v>
                      </c:pt>
                      <c:pt idx="144">
                        <c:v>0.67051093130300543</c:v>
                      </c:pt>
                      <c:pt idx="145">
                        <c:v>0.6704946067917813</c:v>
                      </c:pt>
                      <c:pt idx="146">
                        <c:v>0.66963730630128915</c:v>
                      </c:pt>
                      <c:pt idx="147">
                        <c:v>0.66962098193172337</c:v>
                      </c:pt>
                      <c:pt idx="148">
                        <c:v>0.66225094826014652</c:v>
                      </c:pt>
                      <c:pt idx="149">
                        <c:v>0.66223462541726696</c:v>
                      </c:pt>
                      <c:pt idx="150">
                        <c:v>0.65961807429599251</c:v>
                      </c:pt>
                      <c:pt idx="151">
                        <c:v>0.6596017501737208</c:v>
                      </c:pt>
                      <c:pt idx="152">
                        <c:v>0.6553963310765899</c:v>
                      </c:pt>
                      <c:pt idx="153">
                        <c:v>0.65538000772853311</c:v>
                      </c:pt>
                      <c:pt idx="154">
                        <c:v>0.64773208990566222</c:v>
                      </c:pt>
                      <c:pt idx="155">
                        <c:v>0.64771576840877731</c:v>
                      </c:pt>
                      <c:pt idx="156">
                        <c:v>0.64232301835219152</c:v>
                      </c:pt>
                      <c:pt idx="157">
                        <c:v>0.64230669571636445</c:v>
                      </c:pt>
                      <c:pt idx="158">
                        <c:v>0.63806569588573625</c:v>
                      </c:pt>
                      <c:pt idx="159">
                        <c:v>0.63804937426544928</c:v>
                      </c:pt>
                      <c:pt idx="160">
                        <c:v>0.63474551476288787</c:v>
                      </c:pt>
                      <c:pt idx="161">
                        <c:v>0.634729191794703</c:v>
                      </c:pt>
                      <c:pt idx="162">
                        <c:v>0.63048887354535654</c:v>
                      </c:pt>
                      <c:pt idx="163">
                        <c:v>0.63047255146066283</c:v>
                      </c:pt>
                      <c:pt idx="164">
                        <c:v>0.63012284896843695</c:v>
                      </c:pt>
                      <c:pt idx="165">
                        <c:v>0.63010652965801695</c:v>
                      </c:pt>
                      <c:pt idx="166">
                        <c:v>0.62254744281028673</c:v>
                      </c:pt>
                      <c:pt idx="167">
                        <c:v>0.62253112278613598</c:v>
                      </c:pt>
                      <c:pt idx="168">
                        <c:v>0.60736217147836158</c:v>
                      </c:pt>
                      <c:pt idx="169">
                        <c:v>0.60734584896380672</c:v>
                      </c:pt>
                      <c:pt idx="170">
                        <c:v>0.6064228137550759</c:v>
                      </c:pt>
                      <c:pt idx="171">
                        <c:v>0.60640649140706038</c:v>
                      </c:pt>
                      <c:pt idx="172">
                        <c:v>0.59978477939685104</c:v>
                      </c:pt>
                      <c:pt idx="173">
                        <c:v>0.59976845660380007</c:v>
                      </c:pt>
                      <c:pt idx="174">
                        <c:v>0.59884553167354582</c:v>
                      </c:pt>
                      <c:pt idx="175">
                        <c:v>0.59882920902078618</c:v>
                      </c:pt>
                      <c:pt idx="176">
                        <c:v>0.59848268054079556</c:v>
                      </c:pt>
                      <c:pt idx="177">
                        <c:v>0.59846635988115571</c:v>
                      </c:pt>
                      <c:pt idx="178">
                        <c:v>0.59625482235010241</c:v>
                      </c:pt>
                      <c:pt idx="179">
                        <c:v>0.59623849880289403</c:v>
                      </c:pt>
                      <c:pt idx="180">
                        <c:v>0.595348357140014</c:v>
                      </c:pt>
                      <c:pt idx="181">
                        <c:v>0.59533203366259579</c:v>
                      </c:pt>
                      <c:pt idx="182">
                        <c:v>0.5946709743526517</c:v>
                      </c:pt>
                      <c:pt idx="183">
                        <c:v>0.59465465123123429</c:v>
                      </c:pt>
                      <c:pt idx="184">
                        <c:v>0.5909064270907195</c:v>
                      </c:pt>
                      <c:pt idx="185">
                        <c:v>0.59089010590295821</c:v>
                      </c:pt>
                      <c:pt idx="186">
                        <c:v>0.59064010867479566</c:v>
                      </c:pt>
                      <c:pt idx="187">
                        <c:v>0.59062378514781966</c:v>
                      </c:pt>
                      <c:pt idx="188">
                        <c:v>0.59041486129397558</c:v>
                      </c:pt>
                      <c:pt idx="189">
                        <c:v>0.59039853873444215</c:v>
                      </c:pt>
                      <c:pt idx="190">
                        <c:v>0.58973365631336316</c:v>
                      </c:pt>
                      <c:pt idx="191">
                        <c:v>0.58971733284419114</c:v>
                      </c:pt>
                      <c:pt idx="192">
                        <c:v>0.58867669705127434</c:v>
                      </c:pt>
                      <c:pt idx="193">
                        <c:v>0.58866037350249467</c:v>
                      </c:pt>
                      <c:pt idx="194">
                        <c:v>0.58777029505571887</c:v>
                      </c:pt>
                      <c:pt idx="195">
                        <c:v>0.58775397155305487</c:v>
                      </c:pt>
                      <c:pt idx="196">
                        <c:v>0.58768617576270199</c:v>
                      </c:pt>
                      <c:pt idx="197">
                        <c:v>0.58766985314462838</c:v>
                      </c:pt>
                      <c:pt idx="198">
                        <c:v>0.58377665212120056</c:v>
                      </c:pt>
                      <c:pt idx="199">
                        <c:v>0.58376032920863719</c:v>
                      </c:pt>
                      <c:pt idx="200">
                        <c:v>0.5828374548905273</c:v>
                      </c:pt>
                      <c:pt idx="201">
                        <c:v>0.5828211320892509</c:v>
                      </c:pt>
                      <c:pt idx="202">
                        <c:v>0.58247566053005939</c:v>
                      </c:pt>
                      <c:pt idx="203">
                        <c:v>0.58245933939718986</c:v>
                      </c:pt>
                      <c:pt idx="204">
                        <c:v>0.58207168281196997</c:v>
                      </c:pt>
                      <c:pt idx="205">
                        <c:v>0.58205536009811432</c:v>
                      </c:pt>
                      <c:pt idx="206">
                        <c:v>0.58010874402487089</c:v>
                      </c:pt>
                      <c:pt idx="207">
                        <c:v>0.58009242117908266</c:v>
                      </c:pt>
                      <c:pt idx="208">
                        <c:v>0.57974636131262047</c:v>
                      </c:pt>
                      <c:pt idx="209">
                        <c:v>0.57973003796955913</c:v>
                      </c:pt>
                      <c:pt idx="210">
                        <c:v>0.57549099767712009</c:v>
                      </c:pt>
                      <c:pt idx="211">
                        <c:v>0.57547467466691049</c:v>
                      </c:pt>
                      <c:pt idx="212">
                        <c:v>0.57489911151187822</c:v>
                      </c:pt>
                      <c:pt idx="213">
                        <c:v>0.57488278992323083</c:v>
                      </c:pt>
                      <c:pt idx="214">
                        <c:v>0.5675534447409345</c:v>
                      </c:pt>
                      <c:pt idx="215">
                        <c:v>0.56753712272658186</c:v>
                      </c:pt>
                      <c:pt idx="216">
                        <c:v>0.55971032777098539</c:v>
                      </c:pt>
                      <c:pt idx="217">
                        <c:v>0.55969400480792997</c:v>
                      </c:pt>
                      <c:pt idx="218">
                        <c:v>0.55877115587597559</c:v>
                      </c:pt>
                      <c:pt idx="219">
                        <c:v>0.55875483298820572</c:v>
                      </c:pt>
                      <c:pt idx="220">
                        <c:v>0.5556801434531139</c:v>
                      </c:pt>
                      <c:pt idx="221">
                        <c:v>0.55566382025920391</c:v>
                      </c:pt>
                      <c:pt idx="222">
                        <c:v>0.55213267832072399</c:v>
                      </c:pt>
                      <c:pt idx="223">
                        <c:v>0.55211635527191671</c:v>
                      </c:pt>
                      <c:pt idx="224">
                        <c:v>0.55142466297266102</c:v>
                      </c:pt>
                      <c:pt idx="225">
                        <c:v>0.55140833995519134</c:v>
                      </c:pt>
                      <c:pt idx="226">
                        <c:v>0.55119355686281912</c:v>
                      </c:pt>
                      <c:pt idx="227">
                        <c:v>0.55117723386564477</c:v>
                      </c:pt>
                      <c:pt idx="228">
                        <c:v>0.55083354358885972</c:v>
                      </c:pt>
                      <c:pt idx="229">
                        <c:v>0.55081722160065316</c:v>
                      </c:pt>
                      <c:pt idx="230">
                        <c:v>0.54810232142905291</c:v>
                      </c:pt>
                      <c:pt idx="231">
                        <c:v>0.54808599829666704</c:v>
                      </c:pt>
                      <c:pt idx="232">
                        <c:v>0.54384698928420772</c:v>
                      </c:pt>
                      <c:pt idx="233">
                        <c:v>0.54383066622279364</c:v>
                      </c:pt>
                      <c:pt idx="234">
                        <c:v>0.54348760258073214</c:v>
                      </c:pt>
                      <c:pt idx="235">
                        <c:v>0.54347128025491231</c:v>
                      </c:pt>
                      <c:pt idx="236">
                        <c:v>0.5432564643420541</c:v>
                      </c:pt>
                      <c:pt idx="237">
                        <c:v>0.54324014204369919</c:v>
                      </c:pt>
                      <c:pt idx="238">
                        <c:v>0.53591033456725112</c:v>
                      </c:pt>
                      <c:pt idx="239">
                        <c:v>0.53589401199933628</c:v>
                      </c:pt>
                      <c:pt idx="240">
                        <c:v>0.53536117195543609</c:v>
                      </c:pt>
                      <c:pt idx="241">
                        <c:v>0.53534484891869161</c:v>
                      </c:pt>
                      <c:pt idx="242">
                        <c:v>0.53110556426025457</c:v>
                      </c:pt>
                      <c:pt idx="243">
                        <c:v>0.53108924126465318</c:v>
                      </c:pt>
                      <c:pt idx="244">
                        <c:v>0.5244670337762305</c:v>
                      </c:pt>
                      <c:pt idx="245">
                        <c:v>0.52445071079641759</c:v>
                      </c:pt>
                      <c:pt idx="246">
                        <c:v>0.52352792381838809</c:v>
                      </c:pt>
                      <c:pt idx="247">
                        <c:v>0.52351160083625792</c:v>
                      </c:pt>
                      <c:pt idx="248">
                        <c:v>0.52316884152236132</c:v>
                      </c:pt>
                      <c:pt idx="249">
                        <c:v>0.5231525189594437</c:v>
                      </c:pt>
                      <c:pt idx="250">
                        <c:v>0.51559142527586599</c:v>
                      </c:pt>
                      <c:pt idx="251">
                        <c:v>0.51557510253194994</c:v>
                      </c:pt>
                      <c:pt idx="252">
                        <c:v>0.50040085328466277</c:v>
                      </c:pt>
                      <c:pt idx="253">
                        <c:v>0.50038453046749609</c:v>
                      </c:pt>
                      <c:pt idx="254">
                        <c:v>0.49995355044445228</c:v>
                      </c:pt>
                      <c:pt idx="255">
                        <c:v>0.49993722765801579</c:v>
                      </c:pt>
                      <c:pt idx="256">
                        <c:v>0.49946169014541991</c:v>
                      </c:pt>
                      <c:pt idx="257">
                        <c:v>0.49944536729240252</c:v>
                      </c:pt>
                      <c:pt idx="258">
                        <c:v>0.49901438746531768</c:v>
                      </c:pt>
                      <c:pt idx="259">
                        <c:v>0.49899806463811541</c:v>
                      </c:pt>
                      <c:pt idx="260">
                        <c:v>0.49282336459096343</c:v>
                      </c:pt>
                      <c:pt idx="261">
                        <c:v>0.49280704193279201</c:v>
                      </c:pt>
                      <c:pt idx="262">
                        <c:v>0.49237608135836608</c:v>
                      </c:pt>
                      <c:pt idx="263">
                        <c:v>0.49235975874617227</c:v>
                      </c:pt>
                      <c:pt idx="264">
                        <c:v>0.49188418001537115</c:v>
                      </c:pt>
                      <c:pt idx="265">
                        <c:v>0.49186785729850696</c:v>
                      </c:pt>
                      <c:pt idx="266">
                        <c:v>0.4915252368363946</c:v>
                      </c:pt>
                      <c:pt idx="267">
                        <c:v>0.49150891393639529</c:v>
                      </c:pt>
                      <c:pt idx="268">
                        <c:v>0.49143689469719132</c:v>
                      </c:pt>
                      <c:pt idx="269">
                        <c:v>0.49142057202138989</c:v>
                      </c:pt>
                      <c:pt idx="270">
                        <c:v>0.49107792196126759</c:v>
                      </c:pt>
                      <c:pt idx="271">
                        <c:v>0.49106159904554164</c:v>
                      </c:pt>
                      <c:pt idx="272">
                        <c:v>0.48394763674139196</c:v>
                      </c:pt>
                      <c:pt idx="273">
                        <c:v>0.48393131378439602</c:v>
                      </c:pt>
                      <c:pt idx="274">
                        <c:v>0.48350032022796846</c:v>
                      </c:pt>
                      <c:pt idx="275">
                        <c:v>0.48348399727043762</c:v>
                      </c:pt>
                      <c:pt idx="276">
                        <c:v>0.46442046023367439</c:v>
                      </c:pt>
                      <c:pt idx="277">
                        <c:v>0.46440413796380803</c:v>
                      </c:pt>
                      <c:pt idx="278">
                        <c:v>0.46348115785412708</c:v>
                      </c:pt>
                      <c:pt idx="279">
                        <c:v>0.46346483548064377</c:v>
                      </c:pt>
                      <c:pt idx="280">
                        <c:v>0.46130180536766963</c:v>
                      </c:pt>
                      <c:pt idx="281">
                        <c:v>0.46128548367688355</c:v>
                      </c:pt>
                      <c:pt idx="282">
                        <c:v>0.45704496640953346</c:v>
                      </c:pt>
                      <c:pt idx="283">
                        <c:v>0.45702864414491068</c:v>
                      </c:pt>
                      <c:pt idx="284">
                        <c:v>0.45554418091459825</c:v>
                      </c:pt>
                      <c:pt idx="285">
                        <c:v>0.45552785792353756</c:v>
                      </c:pt>
                      <c:pt idx="286">
                        <c:v>0.45372509680460299</c:v>
                      </c:pt>
                      <c:pt idx="287">
                        <c:v>0.45370877553902605</c:v>
                      </c:pt>
                      <c:pt idx="288">
                        <c:v>0.45352594287888687</c:v>
                      </c:pt>
                      <c:pt idx="289">
                        <c:v>0.45350962050325144</c:v>
                      </c:pt>
                      <c:pt idx="290">
                        <c:v>0.45230251128737886</c:v>
                      </c:pt>
                      <c:pt idx="291">
                        <c:v>0.45228618924759251</c:v>
                      </c:pt>
                      <c:pt idx="292">
                        <c:v>0.45136314217498757</c:v>
                      </c:pt>
                      <c:pt idx="293">
                        <c:v>0.45134682000990445</c:v>
                      </c:pt>
                      <c:pt idx="294">
                        <c:v>0.44946790858088237</c:v>
                      </c:pt>
                      <c:pt idx="295">
                        <c:v>0.44945158663363244</c:v>
                      </c:pt>
                      <c:pt idx="296">
                        <c:v>0.44923711460492788</c:v>
                      </c:pt>
                      <c:pt idx="297">
                        <c:v>0.44922079180541358</c:v>
                      </c:pt>
                      <c:pt idx="298">
                        <c:v>0.44910781786609311</c:v>
                      </c:pt>
                      <c:pt idx="299">
                        <c:v>0.44909149488590427</c:v>
                      </c:pt>
                      <c:pt idx="300">
                        <c:v>0.44342583400678004</c:v>
                      </c:pt>
                      <c:pt idx="301">
                        <c:v>0.44340951104288956</c:v>
                      </c:pt>
                      <c:pt idx="302">
                        <c:v>0.44153023451487744</c:v>
                      </c:pt>
                      <c:pt idx="303">
                        <c:v>0.44151391165127957</c:v>
                      </c:pt>
                      <c:pt idx="304">
                        <c:v>0.44140790666694174</c:v>
                      </c:pt>
                      <c:pt idx="305">
                        <c:v>0.44139158449259358</c:v>
                      </c:pt>
                      <c:pt idx="306">
                        <c:v>0.44102766817288847</c:v>
                      </c:pt>
                      <c:pt idx="307">
                        <c:v>0.44101134494676963</c:v>
                      </c:pt>
                      <c:pt idx="308">
                        <c:v>0.43711884948125046</c:v>
                      </c:pt>
                      <c:pt idx="309">
                        <c:v>0.4371025267832237</c:v>
                      </c:pt>
                      <c:pt idx="310">
                        <c:v>0.42946003122445336</c:v>
                      </c:pt>
                      <c:pt idx="311">
                        <c:v>0.42944370914140656</c:v>
                      </c:pt>
                      <c:pt idx="312">
                        <c:v>0.42890931249295133</c:v>
                      </c:pt>
                      <c:pt idx="313">
                        <c:v>0.42889298918265306</c:v>
                      </c:pt>
                      <c:pt idx="314">
                        <c:v>0.42517086090894474</c:v>
                      </c:pt>
                      <c:pt idx="315">
                        <c:v>0.42515453823576937</c:v>
                      </c:pt>
                      <c:pt idx="316">
                        <c:v>0.42188313848501297</c:v>
                      </c:pt>
                      <c:pt idx="317">
                        <c:v>0.4218668167722327</c:v>
                      </c:pt>
                      <c:pt idx="318">
                        <c:v>0.41759354538580729</c:v>
                      </c:pt>
                      <c:pt idx="319">
                        <c:v>0.41757722296900995</c:v>
                      </c:pt>
                      <c:pt idx="320">
                        <c:v>0.41696151410769156</c:v>
                      </c:pt>
                      <c:pt idx="321">
                        <c:v>0.41694519070307889</c:v>
                      </c:pt>
                      <c:pt idx="322">
                        <c:v>0.40938353122148452</c:v>
                      </c:pt>
                      <c:pt idx="323">
                        <c:v>0.4093672078574479</c:v>
                      </c:pt>
                      <c:pt idx="324">
                        <c:v>0.40934293359986984</c:v>
                      </c:pt>
                      <c:pt idx="325">
                        <c:v>0.40932661350800609</c:v>
                      </c:pt>
                      <c:pt idx="326">
                        <c:v>0.40508419742356672</c:v>
                      </c:pt>
                      <c:pt idx="327">
                        <c:v>0.40506787631425706</c:v>
                      </c:pt>
                      <c:pt idx="328">
                        <c:v>0.39844785890205059</c:v>
                      </c:pt>
                      <c:pt idx="329">
                        <c:v>0.39843153857611402</c:v>
                      </c:pt>
                      <c:pt idx="330">
                        <c:v>0.39750801002865899</c:v>
                      </c:pt>
                      <c:pt idx="331">
                        <c:v>0.39749168946308905</c:v>
                      </c:pt>
                      <c:pt idx="332">
                        <c:v>0.39714492650192562</c:v>
                      </c:pt>
                      <c:pt idx="333">
                        <c:v>0.39712860386883847</c:v>
                      </c:pt>
                      <c:pt idx="334">
                        <c:v>0.38956766961009109</c:v>
                      </c:pt>
                      <c:pt idx="335">
                        <c:v>0.3895513472947752</c:v>
                      </c:pt>
                      <c:pt idx="336">
                        <c:v>0.36480122838569223</c:v>
                      </c:pt>
                      <c:pt idx="337">
                        <c:v>0.3647849062654232</c:v>
                      </c:pt>
                      <c:pt idx="338">
                        <c:v>0.36047988653379359</c:v>
                      </c:pt>
                      <c:pt idx="339">
                        <c:v>0.36046356349400482</c:v>
                      </c:pt>
                      <c:pt idx="340">
                        <c:v>0.3572243929165293</c:v>
                      </c:pt>
                      <c:pt idx="341">
                        <c:v>0.35720807126685722</c:v>
                      </c:pt>
                      <c:pt idx="342">
                        <c:v>0.35290233815445521</c:v>
                      </c:pt>
                      <c:pt idx="343">
                        <c:v>0.35288601544914999</c:v>
                      </c:pt>
                      <c:pt idx="344">
                        <c:v>0.35200009587448405</c:v>
                      </c:pt>
                      <c:pt idx="345">
                        <c:v>0.35198377154149296</c:v>
                      </c:pt>
                      <c:pt idx="346">
                        <c:v>0.34442133192748325</c:v>
                      </c:pt>
                      <c:pt idx="347">
                        <c:v>0.34440500766821702</c:v>
                      </c:pt>
                      <c:pt idx="348">
                        <c:v>0.33508732978854716</c:v>
                      </c:pt>
                      <c:pt idx="349">
                        <c:v>0.33507101096584396</c:v>
                      </c:pt>
                      <c:pt idx="350">
                        <c:v>0.33315866962042578</c:v>
                      </c:pt>
                      <c:pt idx="351">
                        <c:v>0.33314234839433643</c:v>
                      </c:pt>
                      <c:pt idx="352">
                        <c:v>0.33079415866834377</c:v>
                      </c:pt>
                      <c:pt idx="353">
                        <c:v>0.33077783826445756</c:v>
                      </c:pt>
                      <c:pt idx="354">
                        <c:v>0.32947399977700365</c:v>
                      </c:pt>
                      <c:pt idx="355">
                        <c:v>0.32945768135843911</c:v>
                      </c:pt>
                      <c:pt idx="356">
                        <c:v>0.32883610263691848</c:v>
                      </c:pt>
                      <c:pt idx="357">
                        <c:v>0.32881978012955543</c:v>
                      </c:pt>
                      <c:pt idx="358">
                        <c:v>0.32751284009024073</c:v>
                      </c:pt>
                      <c:pt idx="359">
                        <c:v>0.32749652220056752</c:v>
                      </c:pt>
                      <c:pt idx="360">
                        <c:v>0.32518034315389988</c:v>
                      </c:pt>
                      <c:pt idx="361">
                        <c:v>0.32516402306696612</c:v>
                      </c:pt>
                      <c:pt idx="362">
                        <c:v>0.32321859887124704</c:v>
                      </c:pt>
                      <c:pt idx="363">
                        <c:v>0.32320227923832295</c:v>
                      </c:pt>
                      <c:pt idx="364">
                        <c:v>0.32258019661220344</c:v>
                      </c:pt>
                      <c:pt idx="365">
                        <c:v>0.32256387367532674</c:v>
                      </c:pt>
                      <c:pt idx="366">
                        <c:v>0.32226340750808802</c:v>
                      </c:pt>
                      <c:pt idx="367">
                        <c:v>0.32224708582818939</c:v>
                      </c:pt>
                      <c:pt idx="368">
                        <c:v>0.32125901376257349</c:v>
                      </c:pt>
                      <c:pt idx="369">
                        <c:v>0.32124269176517173</c:v>
                      </c:pt>
                      <c:pt idx="370">
                        <c:v>0.32035513674072463</c:v>
                      </c:pt>
                      <c:pt idx="371">
                        <c:v>0.32033881228648875</c:v>
                      </c:pt>
                      <c:pt idx="372">
                        <c:v>0.31857786319365233</c:v>
                      </c:pt>
                      <c:pt idx="373">
                        <c:v>0.31856154433101103</c:v>
                      </c:pt>
                      <c:pt idx="374">
                        <c:v>0.31760502325285089</c:v>
                      </c:pt>
                      <c:pt idx="375">
                        <c:v>0.31758870398942479</c:v>
                      </c:pt>
                      <c:pt idx="376">
                        <c:v>0.31715137498421353</c:v>
                      </c:pt>
                      <c:pt idx="377">
                        <c:v>0.31713505425458416</c:v>
                      </c:pt>
                      <c:pt idx="378">
                        <c:v>0.31696563701056923</c:v>
                      </c:pt>
                      <c:pt idx="379">
                        <c:v>0.31694931423099715</c:v>
                      </c:pt>
                      <c:pt idx="380">
                        <c:v>0.3150027609472269</c:v>
                      </c:pt>
                      <c:pt idx="381">
                        <c:v>0.31498643847559243</c:v>
                      </c:pt>
                      <c:pt idx="382">
                        <c:v>0.31282816428318133</c:v>
                      </c:pt>
                      <c:pt idx="383">
                        <c:v>0.31281184208183216</c:v>
                      </c:pt>
                      <c:pt idx="384">
                        <c:v>0.31277638163845028</c:v>
                      </c:pt>
                      <c:pt idx="385">
                        <c:v>0.31276005739319945</c:v>
                      </c:pt>
                      <c:pt idx="386">
                        <c:v>0.30938834169616886</c:v>
                      </c:pt>
                      <c:pt idx="387">
                        <c:v>0.30937201942446346</c:v>
                      </c:pt>
                      <c:pt idx="388">
                        <c:v>0.30625587167997692</c:v>
                      </c:pt>
                      <c:pt idx="389">
                        <c:v>0.30623955044386075</c:v>
                      </c:pt>
                      <c:pt idx="390">
                        <c:v>0.30525131939633066</c:v>
                      </c:pt>
                      <c:pt idx="391">
                        <c:v>0.305234997796279</c:v>
                      </c:pt>
                      <c:pt idx="392">
                        <c:v>0.30434664524407307</c:v>
                      </c:pt>
                      <c:pt idx="393">
                        <c:v>0.30433032075957051</c:v>
                      </c:pt>
                      <c:pt idx="394">
                        <c:v>0.29676789276096188</c:v>
                      </c:pt>
                      <c:pt idx="395">
                        <c:v>0.29675156855079382</c:v>
                      </c:pt>
                      <c:pt idx="396">
                        <c:v>0.29451388351991592</c:v>
                      </c:pt>
                      <c:pt idx="397">
                        <c:v>0.2944975656285046</c:v>
                      </c:pt>
                      <c:pt idx="398">
                        <c:v>0.29354073854039442</c:v>
                      </c:pt>
                      <c:pt idx="399">
                        <c:v>0.29352442017643904</c:v>
                      </c:pt>
                      <c:pt idx="400">
                        <c:v>0.28694015330914469</c:v>
                      </c:pt>
                      <c:pt idx="401">
                        <c:v>0.28692383658156745</c:v>
                      </c:pt>
                      <c:pt idx="402">
                        <c:v>0.28596668951824733</c:v>
                      </c:pt>
                      <c:pt idx="403">
                        <c:v>0.28595037227236964</c:v>
                      </c:pt>
                      <c:pt idx="404">
                        <c:v>0.28532226283656514</c:v>
                      </c:pt>
                      <c:pt idx="405">
                        <c:v>0.28530594089729239</c:v>
                      </c:pt>
                      <c:pt idx="406">
                        <c:v>0.28219027782642397</c:v>
                      </c:pt>
                      <c:pt idx="407">
                        <c:v>0.28217395713101351</c:v>
                      </c:pt>
                      <c:pt idx="408">
                        <c:v>0.28118553700982374</c:v>
                      </c:pt>
                      <c:pt idx="409">
                        <c:v>0.28116921588061383</c:v>
                      </c:pt>
                      <c:pt idx="410">
                        <c:v>0.27774566382309357</c:v>
                      </c:pt>
                      <c:pt idx="411">
                        <c:v>0.27772934261938564</c:v>
                      </c:pt>
                      <c:pt idx="412">
                        <c:v>0.27461460464656623</c:v>
                      </c:pt>
                      <c:pt idx="413">
                        <c:v>0.27459828485271309</c:v>
                      </c:pt>
                      <c:pt idx="414">
                        <c:v>0.27419752132052305</c:v>
                      </c:pt>
                      <c:pt idx="415">
                        <c:v>0.27418120448449956</c:v>
                      </c:pt>
                      <c:pt idx="416">
                        <c:v>0.27360954665527365</c:v>
                      </c:pt>
                      <c:pt idx="417">
                        <c:v>0.27359322637932398</c:v>
                      </c:pt>
                      <c:pt idx="418">
                        <c:v>0.27322405205774131</c:v>
                      </c:pt>
                      <c:pt idx="419">
                        <c:v>0.27320773467579501</c:v>
                      </c:pt>
                      <c:pt idx="420">
                        <c:v>0.27270147431256053</c:v>
                      </c:pt>
                      <c:pt idx="421">
                        <c:v>0.2726851500430999</c:v>
                      </c:pt>
                      <c:pt idx="422">
                        <c:v>0.26512299049734772</c:v>
                      </c:pt>
                      <c:pt idx="423">
                        <c:v>0.26510666668218641</c:v>
                      </c:pt>
                      <c:pt idx="424">
                        <c:v>0.26500355507951184</c:v>
                      </c:pt>
                      <c:pt idx="425">
                        <c:v>0.26498723354242415</c:v>
                      </c:pt>
                      <c:pt idx="426">
                        <c:v>0.26330057200014406</c:v>
                      </c:pt>
                      <c:pt idx="427">
                        <c:v>0.26328425453214238</c:v>
                      </c:pt>
                      <c:pt idx="428">
                        <c:v>0.25897309440245064</c:v>
                      </c:pt>
                      <c:pt idx="429">
                        <c:v>0.25895677453658467</c:v>
                      </c:pt>
                      <c:pt idx="430">
                        <c:v>0.25048580524680353</c:v>
                      </c:pt>
                      <c:pt idx="431">
                        <c:v>0.25046948143739645</c:v>
                      </c:pt>
                      <c:pt idx="432">
                        <c:v>0.2392372740318604</c:v>
                      </c:pt>
                      <c:pt idx="433">
                        <c:v>0.23922095791497142</c:v>
                      </c:pt>
                      <c:pt idx="434">
                        <c:v>0.23879136123470812</c:v>
                      </c:pt>
                      <c:pt idx="435">
                        <c:v>0.23877504554259138</c:v>
                      </c:pt>
                      <c:pt idx="436">
                        <c:v>0.23490818369058089</c:v>
                      </c:pt>
                      <c:pt idx="437">
                        <c:v>0.23489186471633022</c:v>
                      </c:pt>
                      <c:pt idx="438">
                        <c:v>0.23446176159527082</c:v>
                      </c:pt>
                      <c:pt idx="439">
                        <c:v>0.23444544299196463</c:v>
                      </c:pt>
                      <c:pt idx="440">
                        <c:v>0.23166495726477865</c:v>
                      </c:pt>
                      <c:pt idx="441">
                        <c:v>0.23164864280240977</c:v>
                      </c:pt>
                      <c:pt idx="442">
                        <c:v>0.22789385808444765</c:v>
                      </c:pt>
                      <c:pt idx="443">
                        <c:v>0.22787754160578164</c:v>
                      </c:pt>
                      <c:pt idx="444">
                        <c:v>0.22733388266916849</c:v>
                      </c:pt>
                      <c:pt idx="445">
                        <c:v>0.2273175650504603</c:v>
                      </c:pt>
                      <c:pt idx="446">
                        <c:v>0.22688772766904855</c:v>
                      </c:pt>
                      <c:pt idx="447">
                        <c:v>0.22687141046868547</c:v>
                      </c:pt>
                      <c:pt idx="448">
                        <c:v>0.22641934603407257</c:v>
                      </c:pt>
                      <c:pt idx="449">
                        <c:v>0.22640302233616361</c:v>
                      </c:pt>
                      <c:pt idx="450">
                        <c:v>0.22597187003473923</c:v>
                      </c:pt>
                      <c:pt idx="451">
                        <c:v>0.22595554659471545</c:v>
                      </c:pt>
                      <c:pt idx="452">
                        <c:v>0.2188414565660623</c:v>
                      </c:pt>
                      <c:pt idx="453">
                        <c:v>0.21882513365169723</c:v>
                      </c:pt>
                      <c:pt idx="454">
                        <c:v>0.21839419468771579</c:v>
                      </c:pt>
                      <c:pt idx="455">
                        <c:v>0.21837787207225115</c:v>
                      </c:pt>
                      <c:pt idx="456">
                        <c:v>0.20326971992657117</c:v>
                      </c:pt>
                      <c:pt idx="457">
                        <c:v>0.20325340861567187</c:v>
                      </c:pt>
                      <c:pt idx="458">
                        <c:v>0.19893519165211065</c:v>
                      </c:pt>
                      <c:pt idx="459">
                        <c:v>0.1989188763435647</c:v>
                      </c:pt>
                      <c:pt idx="460">
                        <c:v>0.19237095136395821</c:v>
                      </c:pt>
                      <c:pt idx="461">
                        <c:v>0.19235463916947593</c:v>
                      </c:pt>
                      <c:pt idx="462">
                        <c:v>0.19136359134380612</c:v>
                      </c:pt>
                      <c:pt idx="463">
                        <c:v>0.19134727815044766</c:v>
                      </c:pt>
                      <c:pt idx="464">
                        <c:v>0.19043822062601928</c:v>
                      </c:pt>
                      <c:pt idx="465">
                        <c:v>0.19042189855456709</c:v>
                      </c:pt>
                      <c:pt idx="466">
                        <c:v>0.1878274273985962</c:v>
                      </c:pt>
                      <c:pt idx="467">
                        <c:v>0.18781111456282301</c:v>
                      </c:pt>
                      <c:pt idx="468">
                        <c:v>0.18682023165492045</c:v>
                      </c:pt>
                      <c:pt idx="469">
                        <c:v>0.1868039178106736</c:v>
                      </c:pt>
                      <c:pt idx="470">
                        <c:v>0.18286170084729708</c:v>
                      </c:pt>
                      <c:pt idx="471">
                        <c:v>0.18284538006189452</c:v>
                      </c:pt>
                      <c:pt idx="472">
                        <c:v>0.18025759804502944</c:v>
                      </c:pt>
                      <c:pt idx="473">
                        <c:v>0.18024128777853249</c:v>
                      </c:pt>
                      <c:pt idx="474">
                        <c:v>0.17924971818016602</c:v>
                      </c:pt>
                      <c:pt idx="475">
                        <c:v>0.17923340679084396</c:v>
                      </c:pt>
                      <c:pt idx="476">
                        <c:v>0.17832025329157863</c:v>
                      </c:pt>
                      <c:pt idx="477">
                        <c:v>0.17830393183402835</c:v>
                      </c:pt>
                      <c:pt idx="478">
                        <c:v>0.17074426139640358</c:v>
                      </c:pt>
                      <c:pt idx="479">
                        <c:v>0.17072794143898545</c:v>
                      </c:pt>
                      <c:pt idx="480">
                        <c:v>0.16831133546145635</c:v>
                      </c:pt>
                      <c:pt idx="481">
                        <c:v>0.16829502633926324</c:v>
                      </c:pt>
                      <c:pt idx="482">
                        <c:v>0.16730315371869017</c:v>
                      </c:pt>
                      <c:pt idx="483">
                        <c:v>0.16728684335914526</c:v>
                      </c:pt>
                      <c:pt idx="484">
                        <c:v>0.16074415829714919</c:v>
                      </c:pt>
                      <c:pt idx="485">
                        <c:v>0.16072785256933572</c:v>
                      </c:pt>
                      <c:pt idx="486">
                        <c:v>0.15973515261137483</c:v>
                      </c:pt>
                      <c:pt idx="487">
                        <c:v>0.15971884549947302</c:v>
                      </c:pt>
                      <c:pt idx="488">
                        <c:v>0.1587962324110945</c:v>
                      </c:pt>
                      <c:pt idx="489">
                        <c:v>0.15877991262730121</c:v>
                      </c:pt>
                      <c:pt idx="490">
                        <c:v>0.15122159951766626</c:v>
                      </c:pt>
                      <c:pt idx="491">
                        <c:v>0.15120528174626158</c:v>
                      </c:pt>
                      <c:pt idx="492">
                        <c:v>0.10365585401449083</c:v>
                      </c:pt>
                      <c:pt idx="493">
                        <c:v>0.10363955110935578</c:v>
                      </c:pt>
                      <c:pt idx="494">
                        <c:v>0.1026134614090855</c:v>
                      </c:pt>
                      <c:pt idx="495">
                        <c:v>0.10259715613770447</c:v>
                      </c:pt>
                      <c:pt idx="496">
                        <c:v>9.6093863580259398E-2</c:v>
                      </c:pt>
                      <c:pt idx="497">
                        <c:v>9.6077567760830193E-2</c:v>
                      </c:pt>
                      <c:pt idx="498">
                        <c:v>9.504987707446326E-2</c:v>
                      </c:pt>
                      <c:pt idx="499">
                        <c:v>9.5033578466288293E-2</c:v>
                      </c:pt>
                      <c:pt idx="500">
                        <c:v>9.3829570942372792E-2</c:v>
                      </c:pt>
                      <c:pt idx="501">
                        <c:v>9.3813248435632587E-2</c:v>
                      </c:pt>
                      <c:pt idx="502">
                        <c:v>8.6253368659276006E-2</c:v>
                      </c:pt>
                      <c:pt idx="503">
                        <c:v>8.6237049229848373E-2</c:v>
                      </c:pt>
                      <c:pt idx="504">
                        <c:v>7.2051354954241725E-2</c:v>
                      </c:pt>
                      <c:pt idx="505">
                        <c:v>6.8686413277902245E-2</c:v>
                      </c:pt>
                      <c:pt idx="506">
                        <c:v>6.4288092240841227E-2</c:v>
                      </c:pt>
                      <c:pt idx="507">
                        <c:v>6.4271783066621194E-2</c:v>
                      </c:pt>
                      <c:pt idx="508">
                        <c:v>6.1149082569242688E-2</c:v>
                      </c:pt>
                      <c:pt idx="509">
                        <c:v>6.1132804407357973E-2</c:v>
                      </c:pt>
                      <c:pt idx="510">
                        <c:v>5.6723090360572929E-2</c:v>
                      </c:pt>
                      <c:pt idx="511">
                        <c:v>5.6706791296492448E-2</c:v>
                      </c:pt>
                      <c:pt idx="512">
                        <c:v>5.6077776383019563E-2</c:v>
                      </c:pt>
                      <c:pt idx="513">
                        <c:v>5.6061522522871381E-2</c:v>
                      </c:pt>
                      <c:pt idx="514">
                        <c:v>5.5259475521476066E-2</c:v>
                      </c:pt>
                      <c:pt idx="515">
                        <c:v>5.524314409680834E-2</c:v>
                      </c:pt>
                      <c:pt idx="516">
                        <c:v>5.5026897858497063E-2</c:v>
                      </c:pt>
                      <c:pt idx="517">
                        <c:v>5.5010637791717637E-2</c:v>
                      </c:pt>
                      <c:pt idx="518">
                        <c:v>4.7674810382529936E-2</c:v>
                      </c:pt>
                      <c:pt idx="519">
                        <c:v>4.7658480074256097E-2</c:v>
                      </c:pt>
                      <c:pt idx="520">
                        <c:v>4.618519398816439E-2</c:v>
                      </c:pt>
                      <c:pt idx="521">
                        <c:v>4.6168884859062453E-2</c:v>
                      </c:pt>
                      <c:pt idx="522">
                        <c:v>4.5178574870809701E-2</c:v>
                      </c:pt>
                      <c:pt idx="523">
                        <c:v>4.5162329820447121E-2</c:v>
                      </c:pt>
                      <c:pt idx="524">
                        <c:v>4.0733655340579988E-2</c:v>
                      </c:pt>
                      <c:pt idx="525">
                        <c:v>4.071737685802939E-2</c:v>
                      </c:pt>
                      <c:pt idx="526">
                        <c:v>3.1665588995969454E-2</c:v>
                      </c:pt>
                      <c:pt idx="527">
                        <c:v>3.1649258117554084E-2</c:v>
                      </c:pt>
                      <c:pt idx="528">
                        <c:v>2.1253450480544531E-2</c:v>
                      </c:pt>
                      <c:pt idx="529">
                        <c:v>2.1237408242425378E-2</c:v>
                      </c:pt>
                      <c:pt idx="530">
                        <c:v>1.674664513147258E-2</c:v>
                      </c:pt>
                      <c:pt idx="531">
                        <c:v>1.673051504351122E-2</c:v>
                      </c:pt>
                      <c:pt idx="532">
                        <c:v>1.3924875282178641E-2</c:v>
                      </c:pt>
                      <c:pt idx="533">
                        <c:v>1.390929413649156E-2</c:v>
                      </c:pt>
                      <c:pt idx="534">
                        <c:v>9.3799077165768237E-3</c:v>
                      </c:pt>
                      <c:pt idx="535">
                        <c:v>9.3643269487541213E-3</c:v>
                      </c:pt>
                      <c:pt idx="536">
                        <c:v>7.6076745101890976E-3</c:v>
                      </c:pt>
                      <c:pt idx="537">
                        <c:v>7.591347229209143E-3</c:v>
                      </c:pt>
                      <c:pt idx="538">
                        <c:v>1.6335754541522618E-5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BF00-4922-9F2D-014A3CA386E8}"/>
                  </c:ext>
                </c:extLst>
              </c15:ser>
            </c15:filteredLineSeries>
          </c:ext>
        </c:extLst>
      </c:lineChart>
      <c:catAx>
        <c:axId val="543257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47600"/>
        <c:crosses val="autoZero"/>
        <c:auto val="1"/>
        <c:lblAlgn val="ctr"/>
        <c:lblOffset val="100"/>
        <c:noMultiLvlLbl val="0"/>
      </c:catAx>
      <c:valAx>
        <c:axId val="5432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0.75889495569773491</c:v>
                </c:pt>
                <c:pt idx="1">
                  <c:v>0.75877240662267642</c:v>
                </c:pt>
                <c:pt idx="2">
                  <c:v>0.75823959873949165</c:v>
                </c:pt>
                <c:pt idx="3">
                  <c:v>0.75811717181827243</c:v>
                </c:pt>
                <c:pt idx="4">
                  <c:v>0.75744651011798914</c:v>
                </c:pt>
                <c:pt idx="5">
                  <c:v>0.75679372836062531</c:v>
                </c:pt>
                <c:pt idx="6">
                  <c:v>0.74868570005357971</c:v>
                </c:pt>
                <c:pt idx="7">
                  <c:v>0.74848615336286717</c:v>
                </c:pt>
                <c:pt idx="8">
                  <c:v>0.74828119236245083</c:v>
                </c:pt>
                <c:pt idx="9">
                  <c:v>0.74808753047812471</c:v>
                </c:pt>
                <c:pt idx="10">
                  <c:v>0.74808171436405035</c:v>
                </c:pt>
                <c:pt idx="11">
                  <c:v>0.74803288644479404</c:v>
                </c:pt>
                <c:pt idx="12">
                  <c:v>0.74740767843495948</c:v>
                </c:pt>
                <c:pt idx="13">
                  <c:v>0.7473616628919787</c:v>
                </c:pt>
                <c:pt idx="14">
                  <c:v>0.74735291740313092</c:v>
                </c:pt>
                <c:pt idx="15">
                  <c:v>0.74668186536501835</c:v>
                </c:pt>
                <c:pt idx="16">
                  <c:v>0.74648628847555565</c:v>
                </c:pt>
                <c:pt idx="17">
                  <c:v>0.74608307263426565</c:v>
                </c:pt>
                <c:pt idx="18">
                  <c:v>0.7041028408142892</c:v>
                </c:pt>
                <c:pt idx="19">
                  <c:v>0.70363426489769176</c:v>
                </c:pt>
                <c:pt idx="20">
                  <c:v>0.70347809946301521</c:v>
                </c:pt>
                <c:pt idx="21">
                  <c:v>0.70300957181128432</c:v>
                </c:pt>
                <c:pt idx="22">
                  <c:v>0.70259313736711027</c:v>
                </c:pt>
                <c:pt idx="23">
                  <c:v>0.70196977738226962</c:v>
                </c:pt>
                <c:pt idx="24">
                  <c:v>0.68793766729944139</c:v>
                </c:pt>
                <c:pt idx="25">
                  <c:v>0.68775728536916469</c:v>
                </c:pt>
                <c:pt idx="26">
                  <c:v>0.68749578091688768</c:v>
                </c:pt>
                <c:pt idx="27">
                  <c:v>0.68731536317549813</c:v>
                </c:pt>
                <c:pt idx="28">
                  <c:v>0.68603687469580499</c:v>
                </c:pt>
                <c:pt idx="29">
                  <c:v>0.68602540835955017</c:v>
                </c:pt>
                <c:pt idx="30">
                  <c:v>0.68592016742964423</c:v>
                </c:pt>
                <c:pt idx="31">
                  <c:v>0.68558370916592148</c:v>
                </c:pt>
                <c:pt idx="32">
                  <c:v>0.68537941429457439</c:v>
                </c:pt>
                <c:pt idx="33">
                  <c:v>0.68526274123562847</c:v>
                </c:pt>
                <c:pt idx="34">
                  <c:v>0.6847677448748275</c:v>
                </c:pt>
                <c:pt idx="35">
                  <c:v>0.68411153844520578</c:v>
                </c:pt>
                <c:pt idx="36">
                  <c:v>0.68050237558326498</c:v>
                </c:pt>
                <c:pt idx="37">
                  <c:v>0.68030134840133727</c:v>
                </c:pt>
                <c:pt idx="38">
                  <c:v>0.68026960261923863</c:v>
                </c:pt>
                <c:pt idx="39">
                  <c:v>0.68006838089037869</c:v>
                </c:pt>
                <c:pt idx="40">
                  <c:v>0.67841759952594627</c:v>
                </c:pt>
                <c:pt idx="41">
                  <c:v>0.6781830450501376</c:v>
                </c:pt>
                <c:pt idx="42">
                  <c:v>0.66983513129806027</c:v>
                </c:pt>
                <c:pt idx="43">
                  <c:v>0.66966000692938976</c:v>
                </c:pt>
                <c:pt idx="44">
                  <c:v>0.66924039764938947</c:v>
                </c:pt>
                <c:pt idx="45">
                  <c:v>0.66906537598163174</c:v>
                </c:pt>
                <c:pt idx="46">
                  <c:v>0.66800103255516485</c:v>
                </c:pt>
                <c:pt idx="47">
                  <c:v>0.66740810797628325</c:v>
                </c:pt>
                <c:pt idx="48">
                  <c:v>0.66086159635136965</c:v>
                </c:pt>
                <c:pt idx="49">
                  <c:v>0.66022248863294308</c:v>
                </c:pt>
                <c:pt idx="50">
                  <c:v>0.66014883594551743</c:v>
                </c:pt>
                <c:pt idx="51">
                  <c:v>0.6595103725331708</c:v>
                </c:pt>
                <c:pt idx="52">
                  <c:v>0.65868260100041209</c:v>
                </c:pt>
                <c:pt idx="53">
                  <c:v>0.65804649102756352</c:v>
                </c:pt>
                <c:pt idx="54">
                  <c:v>0.65240463274799787</c:v>
                </c:pt>
                <c:pt idx="55">
                  <c:v>0.65223811741652982</c:v>
                </c:pt>
                <c:pt idx="56">
                  <c:v>0.65177451428705024</c:v>
                </c:pt>
                <c:pt idx="57">
                  <c:v>0.65160813549711727</c:v>
                </c:pt>
                <c:pt idx="58">
                  <c:v>0.65076102817816461</c:v>
                </c:pt>
                <c:pt idx="59">
                  <c:v>0.65068099469388951</c:v>
                </c:pt>
                <c:pt idx="60">
                  <c:v>0.65016939853637656</c:v>
                </c:pt>
                <c:pt idx="61">
                  <c:v>0.65005301658135894</c:v>
                </c:pt>
                <c:pt idx="62">
                  <c:v>0.64981361257858705</c:v>
                </c:pt>
                <c:pt idx="63">
                  <c:v>0.64922287006474788</c:v>
                </c:pt>
                <c:pt idx="64">
                  <c:v>0.6478694084228328</c:v>
                </c:pt>
                <c:pt idx="65">
                  <c:v>0.6472814061002764</c:v>
                </c:pt>
                <c:pt idx="66">
                  <c:v>0.6471509614866644</c:v>
                </c:pt>
                <c:pt idx="67">
                  <c:v>0.64703551654424163</c:v>
                </c:pt>
                <c:pt idx="68">
                  <c:v>0.64652951875783771</c:v>
                </c:pt>
                <c:pt idx="69">
                  <c:v>0.6464140965570111</c:v>
                </c:pt>
                <c:pt idx="70">
                  <c:v>0.6459432009448034</c:v>
                </c:pt>
                <c:pt idx="71">
                  <c:v>0.64532574843179835</c:v>
                </c:pt>
                <c:pt idx="72">
                  <c:v>0.64532269155360833</c:v>
                </c:pt>
                <c:pt idx="73">
                  <c:v>0.64515184357372868</c:v>
                </c:pt>
                <c:pt idx="74">
                  <c:v>0.64470902941034658</c:v>
                </c:pt>
                <c:pt idx="75">
                  <c:v>0.64453521799121827</c:v>
                </c:pt>
                <c:pt idx="76">
                  <c:v>0.64353410860473215</c:v>
                </c:pt>
                <c:pt idx="77">
                  <c:v>0.64291908716581669</c:v>
                </c:pt>
                <c:pt idx="78">
                  <c:v>0.64144850102421613</c:v>
                </c:pt>
                <c:pt idx="79">
                  <c:v>0.64137734926270173</c:v>
                </c:pt>
                <c:pt idx="80">
                  <c:v>0.64091403947598324</c:v>
                </c:pt>
                <c:pt idx="81">
                  <c:v>0.64084282958539918</c:v>
                </c:pt>
                <c:pt idx="82">
                  <c:v>0.64069534758771396</c:v>
                </c:pt>
                <c:pt idx="83">
                  <c:v>0.64016079682349347</c:v>
                </c:pt>
                <c:pt idx="84">
                  <c:v>0.64002157164392348</c:v>
                </c:pt>
                <c:pt idx="85">
                  <c:v>0.63972621955447873</c:v>
                </c:pt>
                <c:pt idx="86">
                  <c:v>0.63951184106508407</c:v>
                </c:pt>
                <c:pt idx="87">
                  <c:v>0.63943286533856314</c:v>
                </c:pt>
                <c:pt idx="88">
                  <c:v>0.63928218583082652</c:v>
                </c:pt>
                <c:pt idx="89">
                  <c:v>0.63906819978941942</c:v>
                </c:pt>
                <c:pt idx="90">
                  <c:v>0.639067747210596</c:v>
                </c:pt>
                <c:pt idx="91">
                  <c:v>0.63848023124653552</c:v>
                </c:pt>
                <c:pt idx="92">
                  <c:v>0.63754764142519049</c:v>
                </c:pt>
                <c:pt idx="93">
                  <c:v>0.63712874319284585</c:v>
                </c:pt>
                <c:pt idx="94">
                  <c:v>0.63710349105207331</c:v>
                </c:pt>
                <c:pt idx="95">
                  <c:v>0.63654320112580232</c:v>
                </c:pt>
                <c:pt idx="96">
                  <c:v>0.63443853009365303</c:v>
                </c:pt>
                <c:pt idx="97">
                  <c:v>0.63384988808404552</c:v>
                </c:pt>
                <c:pt idx="98">
                  <c:v>0.63373471660751246</c:v>
                </c:pt>
                <c:pt idx="99">
                  <c:v>0.63314646716949385</c:v>
                </c:pt>
                <c:pt idx="100">
                  <c:v>0.6323278235011337</c:v>
                </c:pt>
                <c:pt idx="101">
                  <c:v>0.63174124283644728</c:v>
                </c:pt>
                <c:pt idx="102">
                  <c:v>0.60884706029921254</c:v>
                </c:pt>
                <c:pt idx="103">
                  <c:v>0.60869022890079649</c:v>
                </c:pt>
                <c:pt idx="104">
                  <c:v>0.60837811108930562</c:v>
                </c:pt>
                <c:pt idx="105">
                  <c:v>0.60827535509967345</c:v>
                </c:pt>
                <c:pt idx="106">
                  <c:v>0.60816582518703755</c:v>
                </c:pt>
                <c:pt idx="107">
                  <c:v>0.60816407790183369</c:v>
                </c:pt>
                <c:pt idx="108">
                  <c:v>0.60811860876509893</c:v>
                </c:pt>
                <c:pt idx="109">
                  <c:v>0.6078511107661233</c:v>
                </c:pt>
                <c:pt idx="110">
                  <c:v>0.60769580152013769</c:v>
                </c:pt>
                <c:pt idx="111">
                  <c:v>0.60763707349175289</c:v>
                </c:pt>
                <c:pt idx="112">
                  <c:v>0.60760547122798814</c:v>
                </c:pt>
                <c:pt idx="113">
                  <c:v>0.60726940394389461</c:v>
                </c:pt>
                <c:pt idx="114">
                  <c:v>0.60712770970238084</c:v>
                </c:pt>
                <c:pt idx="115">
                  <c:v>0.60710537699024669</c:v>
                </c:pt>
                <c:pt idx="116">
                  <c:v>0.60709954425565704</c:v>
                </c:pt>
                <c:pt idx="117">
                  <c:v>0.6066991276933712</c:v>
                </c:pt>
                <c:pt idx="118">
                  <c:v>0.60662933573241462</c:v>
                </c:pt>
                <c:pt idx="119">
                  <c:v>0.60662767838643916</c:v>
                </c:pt>
                <c:pt idx="120">
                  <c:v>0.60623802132656435</c:v>
                </c:pt>
                <c:pt idx="121">
                  <c:v>0.60621689907513532</c:v>
                </c:pt>
                <c:pt idx="122">
                  <c:v>0.60571756883579697</c:v>
                </c:pt>
                <c:pt idx="123">
                  <c:v>0.60571156920479052</c:v>
                </c:pt>
                <c:pt idx="124">
                  <c:v>0.60494709483650488</c:v>
                </c:pt>
                <c:pt idx="125">
                  <c:v>0.6044772164748089</c:v>
                </c:pt>
                <c:pt idx="126">
                  <c:v>0.59059547785044009</c:v>
                </c:pt>
                <c:pt idx="127">
                  <c:v>0.59000521324586497</c:v>
                </c:pt>
                <c:pt idx="128">
                  <c:v>0.58964469434710631</c:v>
                </c:pt>
                <c:pt idx="129">
                  <c:v>0.5890548820701933</c:v>
                </c:pt>
                <c:pt idx="130">
                  <c:v>0.58778780265456576</c:v>
                </c:pt>
                <c:pt idx="131">
                  <c:v>0.58719977894661046</c:v>
                </c:pt>
                <c:pt idx="132">
                  <c:v>0.58433264048189992</c:v>
                </c:pt>
                <c:pt idx="133">
                  <c:v>0.58412838376814047</c:v>
                </c:pt>
                <c:pt idx="134">
                  <c:v>0.5839762653866396</c:v>
                </c:pt>
                <c:pt idx="135">
                  <c:v>0.58377179726081607</c:v>
                </c:pt>
                <c:pt idx="136">
                  <c:v>0.58333506126902224</c:v>
                </c:pt>
                <c:pt idx="137">
                  <c:v>0.58310990950247188</c:v>
                </c:pt>
                <c:pt idx="138">
                  <c:v>0.58289676169777016</c:v>
                </c:pt>
                <c:pt idx="139">
                  <c:v>0.58267147768886562</c:v>
                </c:pt>
                <c:pt idx="140">
                  <c:v>0.58254846448003095</c:v>
                </c:pt>
                <c:pt idx="141">
                  <c:v>0.58232233585944426</c:v>
                </c:pt>
                <c:pt idx="142">
                  <c:v>0.58205612574992327</c:v>
                </c:pt>
                <c:pt idx="143">
                  <c:v>0.58196421766302531</c:v>
                </c:pt>
                <c:pt idx="144">
                  <c:v>0.58194114526406882</c:v>
                </c:pt>
                <c:pt idx="145">
                  <c:v>0.58144925235509193</c:v>
                </c:pt>
                <c:pt idx="146">
                  <c:v>0.58112052707315909</c:v>
                </c:pt>
                <c:pt idx="147">
                  <c:v>0.58089031422671911</c:v>
                </c:pt>
                <c:pt idx="148">
                  <c:v>0.58078987488692191</c:v>
                </c:pt>
                <c:pt idx="149">
                  <c:v>0.58068138005334535</c:v>
                </c:pt>
                <c:pt idx="150">
                  <c:v>0.58040917029077843</c:v>
                </c:pt>
                <c:pt idx="151">
                  <c:v>0.58029937232579731</c:v>
                </c:pt>
                <c:pt idx="152">
                  <c:v>0.57985711855020927</c:v>
                </c:pt>
                <c:pt idx="153">
                  <c:v>0.57937557445908705</c:v>
                </c:pt>
                <c:pt idx="154">
                  <c:v>0.57781125099861963</c:v>
                </c:pt>
                <c:pt idx="155">
                  <c:v>0.57732963066919263</c:v>
                </c:pt>
                <c:pt idx="156">
                  <c:v>0.5696013029534801</c:v>
                </c:pt>
                <c:pt idx="157">
                  <c:v>0.56939618112257828</c:v>
                </c:pt>
                <c:pt idx="158">
                  <c:v>0.56921476781591063</c:v>
                </c:pt>
                <c:pt idx="159">
                  <c:v>0.56900943133747783</c:v>
                </c:pt>
                <c:pt idx="160">
                  <c:v>0.56759643336479915</c:v>
                </c:pt>
                <c:pt idx="161">
                  <c:v>0.5672081713054955</c:v>
                </c:pt>
                <c:pt idx="162">
                  <c:v>0.56609905351564194</c:v>
                </c:pt>
                <c:pt idx="163">
                  <c:v>0.5655563510430538</c:v>
                </c:pt>
                <c:pt idx="164">
                  <c:v>0.5652639288396244</c:v>
                </c:pt>
                <c:pt idx="165">
                  <c:v>0.56472194605817938</c:v>
                </c:pt>
                <c:pt idx="166">
                  <c:v>0.56366546784670213</c:v>
                </c:pt>
                <c:pt idx="167">
                  <c:v>0.56312557120143969</c:v>
                </c:pt>
                <c:pt idx="168">
                  <c:v>0.56079091029966111</c:v>
                </c:pt>
                <c:pt idx="169">
                  <c:v>0.56065719114707602</c:v>
                </c:pt>
                <c:pt idx="170">
                  <c:v>0.56032798496660419</c:v>
                </c:pt>
                <c:pt idx="171">
                  <c:v>0.56019437309806519</c:v>
                </c:pt>
                <c:pt idx="172">
                  <c:v>0.55948446674776087</c:v>
                </c:pt>
                <c:pt idx="173">
                  <c:v>0.55902293411148141</c:v>
                </c:pt>
                <c:pt idx="174">
                  <c:v>0.55692222636733846</c:v>
                </c:pt>
                <c:pt idx="175">
                  <c:v>0.55652486679136626</c:v>
                </c:pt>
                <c:pt idx="176">
                  <c:v>0.5559652785643634</c:v>
                </c:pt>
                <c:pt idx="177">
                  <c:v>0.55556705984612942</c:v>
                </c:pt>
                <c:pt idx="178">
                  <c:v>0.55551248089730099</c:v>
                </c:pt>
                <c:pt idx="179">
                  <c:v>0.55495202656944786</c:v>
                </c:pt>
                <c:pt idx="180">
                  <c:v>0.55450376655992384</c:v>
                </c:pt>
                <c:pt idx="181">
                  <c:v>0.55405981962701945</c:v>
                </c:pt>
                <c:pt idx="182">
                  <c:v>0.55394404545181475</c:v>
                </c:pt>
                <c:pt idx="183">
                  <c:v>0.55366042293510576</c:v>
                </c:pt>
                <c:pt idx="184">
                  <c:v>0.55254315753209515</c:v>
                </c:pt>
                <c:pt idx="185">
                  <c:v>0.5519856740694008</c:v>
                </c:pt>
                <c:pt idx="186">
                  <c:v>0.5507247421743241</c:v>
                </c:pt>
                <c:pt idx="187">
                  <c:v>0.55024413727414145</c:v>
                </c:pt>
                <c:pt idx="188">
                  <c:v>0.54997766843244245</c:v>
                </c:pt>
                <c:pt idx="189">
                  <c:v>0.54997621551728448</c:v>
                </c:pt>
                <c:pt idx="190">
                  <c:v>0.54956325022407559</c:v>
                </c:pt>
                <c:pt idx="191">
                  <c:v>0.54949781130570519</c:v>
                </c:pt>
                <c:pt idx="192">
                  <c:v>0.54945708323583187</c:v>
                </c:pt>
                <c:pt idx="193">
                  <c:v>0.54933339161589012</c:v>
                </c:pt>
                <c:pt idx="194">
                  <c:v>0.5491400134208041</c:v>
                </c:pt>
                <c:pt idx="195">
                  <c:v>0.54909262096155509</c:v>
                </c:pt>
                <c:pt idx="196">
                  <c:v>0.54905862551439422</c:v>
                </c:pt>
                <c:pt idx="197">
                  <c:v>0.54882865145561921</c:v>
                </c:pt>
                <c:pt idx="198">
                  <c:v>0.54862153704067074</c:v>
                </c:pt>
                <c:pt idx="199">
                  <c:v>0.54856555927894624</c:v>
                </c:pt>
                <c:pt idx="200">
                  <c:v>0.54854220983683255</c:v>
                </c:pt>
                <c:pt idx="201">
                  <c:v>0.54808766259457697</c:v>
                </c:pt>
                <c:pt idx="202">
                  <c:v>0.54805620341565464</c:v>
                </c:pt>
                <c:pt idx="203">
                  <c:v>0.54756025751667425</c:v>
                </c:pt>
                <c:pt idx="204">
                  <c:v>0.54750605603682234</c:v>
                </c:pt>
                <c:pt idx="205">
                  <c:v>0.54733832063138776</c:v>
                </c:pt>
                <c:pt idx="206">
                  <c:v>0.54704367800773979</c:v>
                </c:pt>
                <c:pt idx="207">
                  <c:v>0.54683311865348794</c:v>
                </c:pt>
                <c:pt idx="208">
                  <c:v>0.54605142933155082</c:v>
                </c:pt>
                <c:pt idx="209">
                  <c:v>0.5455026116353876</c:v>
                </c:pt>
                <c:pt idx="210">
                  <c:v>0.54290866146180083</c:v>
                </c:pt>
                <c:pt idx="211">
                  <c:v>0.54276990028548766</c:v>
                </c:pt>
                <c:pt idx="212">
                  <c:v>0.54246936990274353</c:v>
                </c:pt>
                <c:pt idx="213">
                  <c:v>0.54236720370847391</c:v>
                </c:pt>
                <c:pt idx="214">
                  <c:v>0.54233071313948567</c:v>
                </c:pt>
                <c:pt idx="215">
                  <c:v>0.54181814368188697</c:v>
                </c:pt>
                <c:pt idx="216">
                  <c:v>0.54156621803765559</c:v>
                </c:pt>
                <c:pt idx="217">
                  <c:v>0.54134375445471705</c:v>
                </c:pt>
                <c:pt idx="218">
                  <c:v>0.54112825440844525</c:v>
                </c:pt>
                <c:pt idx="219">
                  <c:v>0.54079507663822168</c:v>
                </c:pt>
                <c:pt idx="220">
                  <c:v>0.53937391977551508</c:v>
                </c:pt>
                <c:pt idx="221">
                  <c:v>0.53882678279203278</c:v>
                </c:pt>
                <c:pt idx="222">
                  <c:v>0.53868283317345023</c:v>
                </c:pt>
                <c:pt idx="223">
                  <c:v>0.53849757864461534</c:v>
                </c:pt>
                <c:pt idx="224">
                  <c:v>0.53817328886117122</c:v>
                </c:pt>
                <c:pt idx="225">
                  <c:v>0.53798818390985148</c:v>
                </c:pt>
                <c:pt idx="226">
                  <c:v>0.53689626542627733</c:v>
                </c:pt>
                <c:pt idx="227">
                  <c:v>0.53638862313808</c:v>
                </c:pt>
                <c:pt idx="228">
                  <c:v>0.52455143532601511</c:v>
                </c:pt>
                <c:pt idx="229">
                  <c:v>0.52432562513668246</c:v>
                </c:pt>
                <c:pt idx="230">
                  <c:v>0.52400966936681981</c:v>
                </c:pt>
                <c:pt idx="231">
                  <c:v>0.5237839920661701</c:v>
                </c:pt>
                <c:pt idx="232">
                  <c:v>0.52239187406134269</c:v>
                </c:pt>
                <c:pt idx="233">
                  <c:v>0.52185194382074596</c:v>
                </c:pt>
                <c:pt idx="234">
                  <c:v>0.52139668142305284</c:v>
                </c:pt>
                <c:pt idx="235">
                  <c:v>0.52126642248503074</c:v>
                </c:pt>
                <c:pt idx="236">
                  <c:v>0.52112167831440726</c:v>
                </c:pt>
                <c:pt idx="237">
                  <c:v>0.52088021268294837</c:v>
                </c:pt>
                <c:pt idx="238">
                  <c:v>0.52085911951310671</c:v>
                </c:pt>
                <c:pt idx="239">
                  <c:v>0.52071448174508705</c:v>
                </c:pt>
                <c:pt idx="240">
                  <c:v>0.52036570060691167</c:v>
                </c:pt>
                <c:pt idx="241">
                  <c:v>0.5198815826613391</c:v>
                </c:pt>
                <c:pt idx="242">
                  <c:v>0.51984827216174601</c:v>
                </c:pt>
                <c:pt idx="243">
                  <c:v>0.51947557975559699</c:v>
                </c:pt>
                <c:pt idx="244">
                  <c:v>0.51841219248190373</c:v>
                </c:pt>
                <c:pt idx="245">
                  <c:v>0.51789369903944893</c:v>
                </c:pt>
                <c:pt idx="246">
                  <c:v>0.51727498719572385</c:v>
                </c:pt>
                <c:pt idx="247">
                  <c:v>0.5170420622790356</c:v>
                </c:pt>
                <c:pt idx="248">
                  <c:v>0.51672967101023726</c:v>
                </c:pt>
                <c:pt idx="249">
                  <c:v>0.51649677186289555</c:v>
                </c:pt>
                <c:pt idx="250">
                  <c:v>0.51505522934405767</c:v>
                </c:pt>
                <c:pt idx="251">
                  <c:v>0.51451074251712881</c:v>
                </c:pt>
                <c:pt idx="252">
                  <c:v>0.51158345387411308</c:v>
                </c:pt>
                <c:pt idx="253">
                  <c:v>0.51105215987180586</c:v>
                </c:pt>
                <c:pt idx="254">
                  <c:v>0.510555842398558</c:v>
                </c:pt>
                <c:pt idx="255">
                  <c:v>0.51002467812084429</c:v>
                </c:pt>
                <c:pt idx="256">
                  <c:v>0.50862287945445028</c:v>
                </c:pt>
                <c:pt idx="257">
                  <c:v>0.50809272123885107</c:v>
                </c:pt>
                <c:pt idx="258">
                  <c:v>0.50000857327613657</c:v>
                </c:pt>
                <c:pt idx="259">
                  <c:v>0.49947201666052632</c:v>
                </c:pt>
                <c:pt idx="260">
                  <c:v>0.49894533750231163</c:v>
                </c:pt>
                <c:pt idx="261">
                  <c:v>0.49840842956028519</c:v>
                </c:pt>
                <c:pt idx="262">
                  <c:v>0.49691494232104688</c:v>
                </c:pt>
                <c:pt idx="263">
                  <c:v>0.49637818814146867</c:v>
                </c:pt>
                <c:pt idx="264">
                  <c:v>0.49075091710798402</c:v>
                </c:pt>
                <c:pt idx="265">
                  <c:v>0.49051719872935801</c:v>
                </c:pt>
                <c:pt idx="266">
                  <c:v>0.49021734043200521</c:v>
                </c:pt>
                <c:pt idx="267">
                  <c:v>0.48998356518736308</c:v>
                </c:pt>
                <c:pt idx="268">
                  <c:v>0.48855175902132492</c:v>
                </c:pt>
                <c:pt idx="269">
                  <c:v>0.48801820511486987</c:v>
                </c:pt>
                <c:pt idx="270">
                  <c:v>0.48457180280062334</c:v>
                </c:pt>
                <c:pt idx="271">
                  <c:v>0.48433431313431169</c:v>
                </c:pt>
                <c:pt idx="272">
                  <c:v>0.4840380123109615</c:v>
                </c:pt>
                <c:pt idx="273">
                  <c:v>0.48380052576846611</c:v>
                </c:pt>
                <c:pt idx="274">
                  <c:v>0.48234368240041275</c:v>
                </c:pt>
                <c:pt idx="275">
                  <c:v>0.48188767011374467</c:v>
                </c:pt>
                <c:pt idx="276">
                  <c:v>0.48187420835999017</c:v>
                </c:pt>
                <c:pt idx="277">
                  <c:v>0.48181048294489204</c:v>
                </c:pt>
                <c:pt idx="278">
                  <c:v>0.48158082726142704</c:v>
                </c:pt>
                <c:pt idx="279">
                  <c:v>0.48139261274207479</c:v>
                </c:pt>
                <c:pt idx="280">
                  <c:v>0.48134359302262197</c:v>
                </c:pt>
                <c:pt idx="281">
                  <c:v>0.48106333366885234</c:v>
                </c:pt>
                <c:pt idx="282">
                  <c:v>0.48096451632735276</c:v>
                </c:pt>
                <c:pt idx="283">
                  <c:v>0.48081788563450728</c:v>
                </c:pt>
                <c:pt idx="284">
                  <c:v>0.48060025817750007</c:v>
                </c:pt>
                <c:pt idx="285">
                  <c:v>0.4804816568574713</c:v>
                </c:pt>
                <c:pt idx="286">
                  <c:v>0.4802733482775734</c:v>
                </c:pt>
                <c:pt idx="287">
                  <c:v>0.48008206354963878</c:v>
                </c:pt>
                <c:pt idx="288">
                  <c:v>0.4792506648620522</c:v>
                </c:pt>
                <c:pt idx="289">
                  <c:v>0.47880296390981614</c:v>
                </c:pt>
                <c:pt idx="290">
                  <c:v>0.47876606439286201</c:v>
                </c:pt>
                <c:pt idx="291">
                  <c:v>0.47871234433647186</c:v>
                </c:pt>
                <c:pt idx="292">
                  <c:v>0.47825839953754323</c:v>
                </c:pt>
                <c:pt idx="293">
                  <c:v>0.47819360519771875</c:v>
                </c:pt>
                <c:pt idx="294">
                  <c:v>0.47647363509178842</c:v>
                </c:pt>
                <c:pt idx="295">
                  <c:v>0.47598830627487421</c:v>
                </c:pt>
                <c:pt idx="296">
                  <c:v>0.47558177190777517</c:v>
                </c:pt>
                <c:pt idx="297">
                  <c:v>0.47509551485325219</c:v>
                </c:pt>
                <c:pt idx="298">
                  <c:v>0.47387119466435984</c:v>
                </c:pt>
                <c:pt idx="299">
                  <c:v>0.47338385330568239</c:v>
                </c:pt>
                <c:pt idx="300">
                  <c:v>0.46915647892876294</c:v>
                </c:pt>
                <c:pt idx="301">
                  <c:v>0.46863851504652015</c:v>
                </c:pt>
                <c:pt idx="302">
                  <c:v>0.46861307484143572</c:v>
                </c:pt>
                <c:pt idx="303">
                  <c:v>0.46825476848746617</c:v>
                </c:pt>
                <c:pt idx="304">
                  <c:v>0.46809320231837287</c:v>
                </c:pt>
                <c:pt idx="305">
                  <c:v>0.46776441878157593</c:v>
                </c:pt>
                <c:pt idx="306">
                  <c:v>0.46754917903930715</c:v>
                </c:pt>
                <c:pt idx="307">
                  <c:v>0.46738151069187395</c:v>
                </c:pt>
                <c:pt idx="308">
                  <c:v>0.46617118100893318</c:v>
                </c:pt>
                <c:pt idx="309">
                  <c:v>0.46610996109402214</c:v>
                </c:pt>
                <c:pt idx="310">
                  <c:v>0.46579023950306181</c:v>
                </c:pt>
                <c:pt idx="311">
                  <c:v>0.46556561212526787</c:v>
                </c:pt>
                <c:pt idx="312">
                  <c:v>0.46509947035844207</c:v>
                </c:pt>
                <c:pt idx="313">
                  <c:v>0.46455130360287977</c:v>
                </c:pt>
                <c:pt idx="314">
                  <c:v>0.46402798922571892</c:v>
                </c:pt>
                <c:pt idx="315">
                  <c:v>0.4634783146411019</c:v>
                </c:pt>
                <c:pt idx="316">
                  <c:v>0.46207939174837803</c:v>
                </c:pt>
                <c:pt idx="317">
                  <c:v>0.46152772440134893</c:v>
                </c:pt>
                <c:pt idx="318">
                  <c:v>0.4573633104943336</c:v>
                </c:pt>
                <c:pt idx="319">
                  <c:v>0.45714780447420966</c:v>
                </c:pt>
                <c:pt idx="320">
                  <c:v>0.45693822311795002</c:v>
                </c:pt>
                <c:pt idx="321">
                  <c:v>0.45672286490398462</c:v>
                </c:pt>
                <c:pt idx="322">
                  <c:v>0.45536703982701798</c:v>
                </c:pt>
                <c:pt idx="323">
                  <c:v>0.45494371090181984</c:v>
                </c:pt>
                <c:pt idx="324">
                  <c:v>0.45350629682269494</c:v>
                </c:pt>
                <c:pt idx="325">
                  <c:v>0.4532621823402434</c:v>
                </c:pt>
                <c:pt idx="326">
                  <c:v>0.45299033134421268</c:v>
                </c:pt>
                <c:pt idx="327">
                  <c:v>0.45277496999350936</c:v>
                </c:pt>
                <c:pt idx="328">
                  <c:v>0.45274616791641481</c:v>
                </c:pt>
                <c:pt idx="329">
                  <c:v>0.45222905153599807</c:v>
                </c:pt>
                <c:pt idx="330">
                  <c:v>0.45180544303634274</c:v>
                </c:pt>
                <c:pt idx="331">
                  <c:v>0.45125862017631135</c:v>
                </c:pt>
                <c:pt idx="332">
                  <c:v>0.45124868039870769</c:v>
                </c:pt>
                <c:pt idx="333">
                  <c:v>0.45073278798488775</c:v>
                </c:pt>
                <c:pt idx="334">
                  <c:v>0.44998341559159732</c:v>
                </c:pt>
                <c:pt idx="335">
                  <c:v>0.44947742940699531</c:v>
                </c:pt>
                <c:pt idx="336">
                  <c:v>0.44943575868698443</c:v>
                </c:pt>
                <c:pt idx="337">
                  <c:v>0.44927413598746058</c:v>
                </c:pt>
                <c:pt idx="338">
                  <c:v>0.44895809597878239</c:v>
                </c:pt>
                <c:pt idx="339">
                  <c:v>0.4487545770247951</c:v>
                </c:pt>
                <c:pt idx="340">
                  <c:v>0.44761453369593146</c:v>
                </c:pt>
                <c:pt idx="341">
                  <c:v>0.4470937010238506</c:v>
                </c:pt>
                <c:pt idx="342">
                  <c:v>0.44348774240349748</c:v>
                </c:pt>
                <c:pt idx="343">
                  <c:v>0.44329143138739008</c:v>
                </c:pt>
                <c:pt idx="344">
                  <c:v>0.44314533705356068</c:v>
                </c:pt>
                <c:pt idx="345">
                  <c:v>0.44294921988176245</c:v>
                </c:pt>
                <c:pt idx="346">
                  <c:v>0.44168085263800028</c:v>
                </c:pt>
                <c:pt idx="347">
                  <c:v>0.44134051033213306</c:v>
                </c:pt>
                <c:pt idx="348">
                  <c:v>0.43012781593283372</c:v>
                </c:pt>
                <c:pt idx="349">
                  <c:v>0.42990494044028127</c:v>
                </c:pt>
                <c:pt idx="350">
                  <c:v>0.42974104998966545</c:v>
                </c:pt>
                <c:pt idx="351">
                  <c:v>0.42951831097178722</c:v>
                </c:pt>
                <c:pt idx="352">
                  <c:v>0.42808811127215696</c:v>
                </c:pt>
                <c:pt idx="353">
                  <c:v>0.42770293744056836</c:v>
                </c:pt>
                <c:pt idx="354">
                  <c:v>0.42592534155725986</c:v>
                </c:pt>
                <c:pt idx="355">
                  <c:v>0.4254205851640499</c:v>
                </c:pt>
                <c:pt idx="356">
                  <c:v>0.42476364921185528</c:v>
                </c:pt>
                <c:pt idx="357">
                  <c:v>0.42425822461536211</c:v>
                </c:pt>
                <c:pt idx="358">
                  <c:v>0.42270593872993756</c:v>
                </c:pt>
                <c:pt idx="359">
                  <c:v>0.42219999823966881</c:v>
                </c:pt>
                <c:pt idx="360">
                  <c:v>0.41905897597633746</c:v>
                </c:pt>
                <c:pt idx="361">
                  <c:v>0.41847435307880554</c:v>
                </c:pt>
                <c:pt idx="362">
                  <c:v>0.41798531984608278</c:v>
                </c:pt>
                <c:pt idx="363">
                  <c:v>0.41739898981835993</c:v>
                </c:pt>
                <c:pt idx="364">
                  <c:v>0.41605778520251713</c:v>
                </c:pt>
                <c:pt idx="365">
                  <c:v>0.41546923425275439</c:v>
                </c:pt>
                <c:pt idx="366">
                  <c:v>0.39766549205598245</c:v>
                </c:pt>
                <c:pt idx="367">
                  <c:v>0.39709772466176418</c:v>
                </c:pt>
                <c:pt idx="368">
                  <c:v>0.39680933596277312</c:v>
                </c:pt>
                <c:pt idx="369">
                  <c:v>0.39624005192587142</c:v>
                </c:pt>
                <c:pt idx="370">
                  <c:v>0.39527715918627099</c:v>
                </c:pt>
                <c:pt idx="371">
                  <c:v>0.3947059584132438</c:v>
                </c:pt>
                <c:pt idx="372">
                  <c:v>0.38850884588218559</c:v>
                </c:pt>
                <c:pt idx="373">
                  <c:v>0.38826031277522061</c:v>
                </c:pt>
                <c:pt idx="374">
                  <c:v>0.38789836421973622</c:v>
                </c:pt>
                <c:pt idx="375">
                  <c:v>0.38764938188316439</c:v>
                </c:pt>
                <c:pt idx="376">
                  <c:v>0.38629116235645705</c:v>
                </c:pt>
                <c:pt idx="377">
                  <c:v>0.38578559462361567</c:v>
                </c:pt>
                <c:pt idx="378">
                  <c:v>0.38567731554631424</c:v>
                </c:pt>
                <c:pt idx="379">
                  <c:v>0.3852534764555115</c:v>
                </c:pt>
                <c:pt idx="380">
                  <c:v>0.38472705619815856</c:v>
                </c:pt>
                <c:pt idx="381">
                  <c:v>0.3841943386263883</c:v>
                </c:pt>
                <c:pt idx="382">
                  <c:v>0.38384359206379159</c:v>
                </c:pt>
                <c:pt idx="383">
                  <c:v>0.38326111299252447</c:v>
                </c:pt>
                <c:pt idx="384">
                  <c:v>0.38285352997804217</c:v>
                </c:pt>
                <c:pt idx="385">
                  <c:v>0.38267563790831677</c:v>
                </c:pt>
                <c:pt idx="386">
                  <c:v>0.38232065420965361</c:v>
                </c:pt>
                <c:pt idx="387">
                  <c:v>0.38209138993573383</c:v>
                </c:pt>
                <c:pt idx="388">
                  <c:v>0.38123765024563294</c:v>
                </c:pt>
                <c:pt idx="389">
                  <c:v>0.38103897735434139</c:v>
                </c:pt>
                <c:pt idx="390">
                  <c:v>0.38064641895929929</c:v>
                </c:pt>
                <c:pt idx="391">
                  <c:v>0.3806317916726738</c:v>
                </c:pt>
                <c:pt idx="392">
                  <c:v>0.38044738840296577</c:v>
                </c:pt>
                <c:pt idx="393">
                  <c:v>0.38004528336559978</c:v>
                </c:pt>
                <c:pt idx="394">
                  <c:v>0.3794905542252382</c:v>
                </c:pt>
                <c:pt idx="395">
                  <c:v>0.37889681554797411</c:v>
                </c:pt>
                <c:pt idx="396">
                  <c:v>0.37809317811899495</c:v>
                </c:pt>
                <c:pt idx="397">
                  <c:v>0.37785385811618738</c:v>
                </c:pt>
                <c:pt idx="398">
                  <c:v>0.37750985076343319</c:v>
                </c:pt>
                <c:pt idx="399">
                  <c:v>0.37727028898063453</c:v>
                </c:pt>
                <c:pt idx="400">
                  <c:v>0.37622694437553822</c:v>
                </c:pt>
                <c:pt idx="401">
                  <c:v>0.37599291440210386</c:v>
                </c:pt>
                <c:pt idx="402">
                  <c:v>0.37560835415382743</c:v>
                </c:pt>
                <c:pt idx="403">
                  <c:v>0.3754082146772123</c:v>
                </c:pt>
                <c:pt idx="404">
                  <c:v>0.37524735480143817</c:v>
                </c:pt>
                <c:pt idx="405">
                  <c:v>0.37462698992541327</c:v>
                </c:pt>
                <c:pt idx="406">
                  <c:v>0.37352835833536824</c:v>
                </c:pt>
                <c:pt idx="407">
                  <c:v>0.37290584488980288</c:v>
                </c:pt>
                <c:pt idx="408">
                  <c:v>0.37263050031445433</c:v>
                </c:pt>
                <c:pt idx="409">
                  <c:v>0.37243330621097837</c:v>
                </c:pt>
                <c:pt idx="410">
                  <c:v>0.37203297473444646</c:v>
                </c:pt>
                <c:pt idx="411">
                  <c:v>0.37183540321839542</c:v>
                </c:pt>
                <c:pt idx="412">
                  <c:v>0.37090555007855558</c:v>
                </c:pt>
                <c:pt idx="413">
                  <c:v>0.3703053581171849</c:v>
                </c:pt>
                <c:pt idx="414">
                  <c:v>0.36567249901487847</c:v>
                </c:pt>
                <c:pt idx="415">
                  <c:v>0.36537996506844217</c:v>
                </c:pt>
                <c:pt idx="416">
                  <c:v>0.36518328808189743</c:v>
                </c:pt>
                <c:pt idx="417">
                  <c:v>0.36489049855884176</c:v>
                </c:pt>
                <c:pt idx="418">
                  <c:v>0.36480025381335757</c:v>
                </c:pt>
                <c:pt idx="419">
                  <c:v>0.36454403916836914</c:v>
                </c:pt>
                <c:pt idx="420">
                  <c:v>0.36417329214108329</c:v>
                </c:pt>
                <c:pt idx="421">
                  <c:v>0.36391653919631878</c:v>
                </c:pt>
                <c:pt idx="422">
                  <c:v>0.36306045667397763</c:v>
                </c:pt>
                <c:pt idx="423">
                  <c:v>0.36256940173403451</c:v>
                </c:pt>
                <c:pt idx="424">
                  <c:v>0.3625390823612607</c:v>
                </c:pt>
                <c:pt idx="425">
                  <c:v>0.36190800659960765</c:v>
                </c:pt>
                <c:pt idx="426">
                  <c:v>0.35602465779064579</c:v>
                </c:pt>
                <c:pt idx="427">
                  <c:v>0.3557803216193226</c:v>
                </c:pt>
                <c:pt idx="428">
                  <c:v>0.35550060186568205</c:v>
                </c:pt>
                <c:pt idx="429">
                  <c:v>0.35525609449328843</c:v>
                </c:pt>
                <c:pt idx="430">
                  <c:v>0.35390893650645772</c:v>
                </c:pt>
                <c:pt idx="431">
                  <c:v>0.35338406705603614</c:v>
                </c:pt>
                <c:pt idx="432">
                  <c:v>0.34918776444190575</c:v>
                </c:pt>
                <c:pt idx="433">
                  <c:v>0.34894257989310978</c:v>
                </c:pt>
                <c:pt idx="434">
                  <c:v>0.34859762086758211</c:v>
                </c:pt>
                <c:pt idx="435">
                  <c:v>0.34835211209179634</c:v>
                </c:pt>
                <c:pt idx="436">
                  <c:v>0.34707340563501082</c:v>
                </c:pt>
                <c:pt idx="437">
                  <c:v>0.34648121391928655</c:v>
                </c:pt>
                <c:pt idx="438">
                  <c:v>0.33441801294791618</c:v>
                </c:pt>
                <c:pt idx="439">
                  <c:v>0.33376151887356947</c:v>
                </c:pt>
                <c:pt idx="440">
                  <c:v>0.33331693057965089</c:v>
                </c:pt>
                <c:pt idx="441">
                  <c:v>0.33265804372552032</c:v>
                </c:pt>
                <c:pt idx="442">
                  <c:v>0.33145511427274177</c:v>
                </c:pt>
                <c:pt idx="443">
                  <c:v>0.33079323387196274</c:v>
                </c:pt>
                <c:pt idx="444">
                  <c:v>0.32074112698219426</c:v>
                </c:pt>
                <c:pt idx="445">
                  <c:v>0.32044507378291603</c:v>
                </c:pt>
                <c:pt idx="446">
                  <c:v>0.32025115971238843</c:v>
                </c:pt>
                <c:pt idx="447">
                  <c:v>0.31995477640298192</c:v>
                </c:pt>
                <c:pt idx="448">
                  <c:v>0.31817598232197092</c:v>
                </c:pt>
                <c:pt idx="449">
                  <c:v>0.31768364067246463</c:v>
                </c:pt>
                <c:pt idx="450">
                  <c:v>0.313067131900023</c:v>
                </c:pt>
                <c:pt idx="451">
                  <c:v>0.31289502772517441</c:v>
                </c:pt>
                <c:pt idx="452">
                  <c:v>0.31242221718764629</c:v>
                </c:pt>
                <c:pt idx="453">
                  <c:v>0.31224975661597487</c:v>
                </c:pt>
                <c:pt idx="454">
                  <c:v>0.31165924630470032</c:v>
                </c:pt>
                <c:pt idx="455">
                  <c:v>0.3110122321391916</c:v>
                </c:pt>
                <c:pt idx="456">
                  <c:v>0.29583276505958145</c:v>
                </c:pt>
                <c:pt idx="457">
                  <c:v>0.29563407868688052</c:v>
                </c:pt>
                <c:pt idx="458">
                  <c:v>0.29513685305808823</c:v>
                </c:pt>
                <c:pt idx="459">
                  <c:v>0.29493771027240523</c:v>
                </c:pt>
                <c:pt idx="460">
                  <c:v>0.29423243618554618</c:v>
                </c:pt>
                <c:pt idx="461">
                  <c:v>0.29353384414929989</c:v>
                </c:pt>
                <c:pt idx="462">
                  <c:v>0.29280836439391461</c:v>
                </c:pt>
                <c:pt idx="463">
                  <c:v>0.29278489887626408</c:v>
                </c:pt>
                <c:pt idx="464">
                  <c:v>0.29246726274039492</c:v>
                </c:pt>
                <c:pt idx="465">
                  <c:v>0.29231706000574026</c:v>
                </c:pt>
                <c:pt idx="466">
                  <c:v>0.29219719808130584</c:v>
                </c:pt>
                <c:pt idx="467">
                  <c:v>0.29214850926265035</c:v>
                </c:pt>
                <c:pt idx="468">
                  <c:v>0.29199902468097877</c:v>
                </c:pt>
                <c:pt idx="469">
                  <c:v>0.29153632188204759</c:v>
                </c:pt>
                <c:pt idx="470">
                  <c:v>0.29129005801278607</c:v>
                </c:pt>
                <c:pt idx="471">
                  <c:v>0.29062909519700802</c:v>
                </c:pt>
                <c:pt idx="472">
                  <c:v>0.290060484349074</c:v>
                </c:pt>
                <c:pt idx="473">
                  <c:v>0.28958965143593068</c:v>
                </c:pt>
                <c:pt idx="474">
                  <c:v>0.28737802697723513</c:v>
                </c:pt>
                <c:pt idx="475">
                  <c:v>0.28710499361183217</c:v>
                </c:pt>
                <c:pt idx="476">
                  <c:v>0.28672973200228347</c:v>
                </c:pt>
                <c:pt idx="477">
                  <c:v>0.28645603819194992</c:v>
                </c:pt>
                <c:pt idx="478">
                  <c:v>0.28510449781827119</c:v>
                </c:pt>
                <c:pt idx="479">
                  <c:v>0.2844514689769212</c:v>
                </c:pt>
                <c:pt idx="480">
                  <c:v>0.2724119903666179</c:v>
                </c:pt>
                <c:pt idx="481">
                  <c:v>0.27232316554715397</c:v>
                </c:pt>
                <c:pt idx="482">
                  <c:v>0.27199480942484028</c:v>
                </c:pt>
                <c:pt idx="483">
                  <c:v>0.27170964598639208</c:v>
                </c:pt>
                <c:pt idx="484">
                  <c:v>0.27170193866330972</c:v>
                </c:pt>
                <c:pt idx="485">
                  <c:v>0.27144644801482481</c:v>
                </c:pt>
                <c:pt idx="486">
                  <c:v>0.27115305079510776</c:v>
                </c:pt>
                <c:pt idx="487">
                  <c:v>0.27099184453944086</c:v>
                </c:pt>
                <c:pt idx="488">
                  <c:v>0.27071849327599662</c:v>
                </c:pt>
                <c:pt idx="489">
                  <c:v>0.27000052018911269</c:v>
                </c:pt>
                <c:pt idx="490">
                  <c:v>0.26957483866104592</c:v>
                </c:pt>
                <c:pt idx="491">
                  <c:v>0.26903515981182063</c:v>
                </c:pt>
                <c:pt idx="492">
                  <c:v>0.26902277634871141</c:v>
                </c:pt>
                <c:pt idx="493">
                  <c:v>0.26874558332969356</c:v>
                </c:pt>
                <c:pt idx="494">
                  <c:v>0.26838159940446976</c:v>
                </c:pt>
                <c:pt idx="495">
                  <c:v>0.26809125058446359</c:v>
                </c:pt>
                <c:pt idx="496">
                  <c:v>0.26664599512332715</c:v>
                </c:pt>
                <c:pt idx="497">
                  <c:v>0.26598681498565779</c:v>
                </c:pt>
                <c:pt idx="498">
                  <c:v>0.26149633523728427</c:v>
                </c:pt>
                <c:pt idx="499">
                  <c:v>0.26120558513085312</c:v>
                </c:pt>
                <c:pt idx="500">
                  <c:v>0.26084250480738636</c:v>
                </c:pt>
                <c:pt idx="501">
                  <c:v>0.26055093755454256</c:v>
                </c:pt>
                <c:pt idx="502">
                  <c:v>0.25910623334866678</c:v>
                </c:pt>
                <c:pt idx="503">
                  <c:v>0.25844641335098889</c:v>
                </c:pt>
                <c:pt idx="504">
                  <c:v>0.25759294331012661</c:v>
                </c:pt>
                <c:pt idx="505">
                  <c:v>0.25710614805136084</c:v>
                </c:pt>
                <c:pt idx="506">
                  <c:v>0.25614336453260345</c:v>
                </c:pt>
                <c:pt idx="507">
                  <c:v>0.25565436514429962</c:v>
                </c:pt>
                <c:pt idx="508">
                  <c:v>0.2538327646561947</c:v>
                </c:pt>
                <c:pt idx="509">
                  <c:v>0.25334099028948054</c:v>
                </c:pt>
                <c:pt idx="510">
                  <c:v>0.22904312665750573</c:v>
                </c:pt>
                <c:pt idx="511">
                  <c:v>0.22858323467030398</c:v>
                </c:pt>
                <c:pt idx="512">
                  <c:v>0.22743766238633376</c:v>
                </c:pt>
                <c:pt idx="513">
                  <c:v>0.22697503128064264</c:v>
                </c:pt>
                <c:pt idx="514">
                  <c:v>0.22492207045170334</c:v>
                </c:pt>
                <c:pt idx="515">
                  <c:v>0.22445577582746459</c:v>
                </c:pt>
                <c:pt idx="516">
                  <c:v>0.19465932753376999</c:v>
                </c:pt>
                <c:pt idx="517">
                  <c:v>0.19395391689091673</c:v>
                </c:pt>
                <c:pt idx="518">
                  <c:v>0.19376869667543706</c:v>
                </c:pt>
                <c:pt idx="519">
                  <c:v>0.19306026368542217</c:v>
                </c:pt>
                <c:pt idx="520">
                  <c:v>0.19274911762937635</c:v>
                </c:pt>
                <c:pt idx="521">
                  <c:v>0.1920391986360368</c:v>
                </c:pt>
                <c:pt idx="522">
                  <c:v>0.18829111181972971</c:v>
                </c:pt>
                <c:pt idx="523">
                  <c:v>0.18798947667355781</c:v>
                </c:pt>
                <c:pt idx="524">
                  <c:v>0.18771531733599059</c:v>
                </c:pt>
                <c:pt idx="525">
                  <c:v>0.18741276571224325</c:v>
                </c:pt>
                <c:pt idx="526">
                  <c:v>0.18606235118101674</c:v>
                </c:pt>
                <c:pt idx="527">
                  <c:v>0.18548060667136662</c:v>
                </c:pt>
                <c:pt idx="528">
                  <c:v>0.17840884452252168</c:v>
                </c:pt>
                <c:pt idx="529">
                  <c:v>0.17773451118187575</c:v>
                </c:pt>
                <c:pt idx="530">
                  <c:v>0.17748901514897775</c:v>
                </c:pt>
                <c:pt idx="531">
                  <c:v>0.17681129776768814</c:v>
                </c:pt>
                <c:pt idx="532">
                  <c:v>0.17648131654408791</c:v>
                </c:pt>
                <c:pt idx="533">
                  <c:v>0.17580171327283506</c:v>
                </c:pt>
                <c:pt idx="534">
                  <c:v>0.17007205031284078</c:v>
                </c:pt>
                <c:pt idx="535">
                  <c:v>0.16953951369146339</c:v>
                </c:pt>
                <c:pt idx="536">
                  <c:v>0.16907029722502914</c:v>
                </c:pt>
                <c:pt idx="537">
                  <c:v>0.16853500501694216</c:v>
                </c:pt>
                <c:pt idx="538">
                  <c:v>0.1679968360502947</c:v>
                </c:pt>
                <c:pt idx="539">
                  <c:v>0.16746008950008481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24-492D-8FAC-3D1933A5F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67280"/>
        <c:axId val="54326006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424-492D-8FAC-3D1933A5F15A}"/>
                  </c:ext>
                </c:extLst>
              </c15:ser>
            </c15:filteredLineSeries>
          </c:ext>
        </c:extLst>
      </c:lineChart>
      <c:catAx>
        <c:axId val="543267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0064"/>
        <c:crosses val="autoZero"/>
        <c:auto val="1"/>
        <c:lblAlgn val="ctr"/>
        <c:lblOffset val="100"/>
        <c:noMultiLvlLbl val="0"/>
      </c:catAx>
      <c:valAx>
        <c:axId val="54326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1306219.2130249273</c:v>
                </c:pt>
                <c:pt idx="1">
                  <c:v>1306219.2130249273</c:v>
                </c:pt>
                <c:pt idx="2">
                  <c:v>1306219.2130249273</c:v>
                </c:pt>
                <c:pt idx="3">
                  <c:v>1306219.2130249273</c:v>
                </c:pt>
                <c:pt idx="4">
                  <c:v>1306219.2130249273</c:v>
                </c:pt>
                <c:pt idx="5">
                  <c:v>1306219.2130249273</c:v>
                </c:pt>
                <c:pt idx="6">
                  <c:v>1306219.2130249273</c:v>
                </c:pt>
                <c:pt idx="7">
                  <c:v>1306219.2130249273</c:v>
                </c:pt>
                <c:pt idx="8">
                  <c:v>1306219.2130249273</c:v>
                </c:pt>
                <c:pt idx="9">
                  <c:v>1306219.2130249273</c:v>
                </c:pt>
                <c:pt idx="10">
                  <c:v>1306219.2130249273</c:v>
                </c:pt>
                <c:pt idx="11">
                  <c:v>1306219.2130249273</c:v>
                </c:pt>
                <c:pt idx="12">
                  <c:v>1306219.2130249273</c:v>
                </c:pt>
                <c:pt idx="13">
                  <c:v>1306219.2130249273</c:v>
                </c:pt>
                <c:pt idx="14">
                  <c:v>1306219.2130249273</c:v>
                </c:pt>
                <c:pt idx="15">
                  <c:v>1306219.2130249273</c:v>
                </c:pt>
                <c:pt idx="16">
                  <c:v>1306219.2130249273</c:v>
                </c:pt>
                <c:pt idx="17">
                  <c:v>1306219.2130249273</c:v>
                </c:pt>
                <c:pt idx="18">
                  <c:v>1306219.2130249273</c:v>
                </c:pt>
                <c:pt idx="19">
                  <c:v>1306219.2130249273</c:v>
                </c:pt>
                <c:pt idx="20">
                  <c:v>1306219.2130249273</c:v>
                </c:pt>
                <c:pt idx="21">
                  <c:v>1306219.2130249273</c:v>
                </c:pt>
                <c:pt idx="22">
                  <c:v>1306219.2130249273</c:v>
                </c:pt>
                <c:pt idx="23">
                  <c:v>1467466.1626493272</c:v>
                </c:pt>
                <c:pt idx="24">
                  <c:v>1467466.1626493272</c:v>
                </c:pt>
                <c:pt idx="25">
                  <c:v>1467466.1626493272</c:v>
                </c:pt>
                <c:pt idx="26">
                  <c:v>1467466.1626493272</c:v>
                </c:pt>
                <c:pt idx="27">
                  <c:v>1467466.1626493272</c:v>
                </c:pt>
                <c:pt idx="28">
                  <c:v>1467466.1626493272</c:v>
                </c:pt>
                <c:pt idx="29">
                  <c:v>1467466.1626493272</c:v>
                </c:pt>
                <c:pt idx="30">
                  <c:v>1467466.1626493272</c:v>
                </c:pt>
                <c:pt idx="31">
                  <c:v>1467466.1626493272</c:v>
                </c:pt>
                <c:pt idx="32">
                  <c:v>1467466.1626493272</c:v>
                </c:pt>
                <c:pt idx="33">
                  <c:v>1467466.1626493272</c:v>
                </c:pt>
                <c:pt idx="34">
                  <c:v>1467466.1626493272</c:v>
                </c:pt>
                <c:pt idx="35">
                  <c:v>1467466.1626493272</c:v>
                </c:pt>
                <c:pt idx="36">
                  <c:v>1467466.1626493272</c:v>
                </c:pt>
                <c:pt idx="37">
                  <c:v>1467466.1626493272</c:v>
                </c:pt>
                <c:pt idx="38">
                  <c:v>1467466.1626493272</c:v>
                </c:pt>
                <c:pt idx="39">
                  <c:v>1467466.1626493272</c:v>
                </c:pt>
                <c:pt idx="40">
                  <c:v>1467466.1626493272</c:v>
                </c:pt>
                <c:pt idx="41">
                  <c:v>1467466.1626493272</c:v>
                </c:pt>
                <c:pt idx="42">
                  <c:v>1467466.1626493272</c:v>
                </c:pt>
                <c:pt idx="43">
                  <c:v>1467466.1626493272</c:v>
                </c:pt>
                <c:pt idx="44">
                  <c:v>1467466.1626493272</c:v>
                </c:pt>
                <c:pt idx="45">
                  <c:v>1467466.1626493272</c:v>
                </c:pt>
                <c:pt idx="46">
                  <c:v>1467466.1626493272</c:v>
                </c:pt>
                <c:pt idx="47">
                  <c:v>1467466.1626493272</c:v>
                </c:pt>
                <c:pt idx="48">
                  <c:v>1467466.1626493272</c:v>
                </c:pt>
                <c:pt idx="49">
                  <c:v>1467466.1626493272</c:v>
                </c:pt>
                <c:pt idx="50">
                  <c:v>1467466.1626493272</c:v>
                </c:pt>
                <c:pt idx="51">
                  <c:v>1467466.1626493272</c:v>
                </c:pt>
                <c:pt idx="52">
                  <c:v>1467466.1626493272</c:v>
                </c:pt>
                <c:pt idx="53">
                  <c:v>1467466.1626493272</c:v>
                </c:pt>
                <c:pt idx="54">
                  <c:v>1467466.1626493272</c:v>
                </c:pt>
                <c:pt idx="55">
                  <c:v>1467466.1626493272</c:v>
                </c:pt>
                <c:pt idx="56">
                  <c:v>1467466.1626493272</c:v>
                </c:pt>
                <c:pt idx="57">
                  <c:v>1467466.1626493272</c:v>
                </c:pt>
                <c:pt idx="58">
                  <c:v>1467466.1626493272</c:v>
                </c:pt>
                <c:pt idx="59">
                  <c:v>1467466.1626493272</c:v>
                </c:pt>
                <c:pt idx="60">
                  <c:v>1467466.1626493272</c:v>
                </c:pt>
                <c:pt idx="61">
                  <c:v>1467466.1626493272</c:v>
                </c:pt>
                <c:pt idx="62">
                  <c:v>1467466.1626493272</c:v>
                </c:pt>
                <c:pt idx="63">
                  <c:v>1467466.1626493272</c:v>
                </c:pt>
                <c:pt idx="64">
                  <c:v>1467466.1626493272</c:v>
                </c:pt>
                <c:pt idx="65">
                  <c:v>1467466.1626493272</c:v>
                </c:pt>
                <c:pt idx="66">
                  <c:v>1467466.1626493272</c:v>
                </c:pt>
                <c:pt idx="67">
                  <c:v>1467466.1626493272</c:v>
                </c:pt>
                <c:pt idx="68">
                  <c:v>1591285.7730883497</c:v>
                </c:pt>
                <c:pt idx="69">
                  <c:v>1591285.7730883497</c:v>
                </c:pt>
                <c:pt idx="70">
                  <c:v>1591285.7730883497</c:v>
                </c:pt>
                <c:pt idx="71">
                  <c:v>1591285.7730883497</c:v>
                </c:pt>
                <c:pt idx="72">
                  <c:v>1591285.7730883497</c:v>
                </c:pt>
                <c:pt idx="73">
                  <c:v>1591285.7730883497</c:v>
                </c:pt>
                <c:pt idx="74">
                  <c:v>1591285.7730883497</c:v>
                </c:pt>
                <c:pt idx="75">
                  <c:v>1591285.7730883497</c:v>
                </c:pt>
                <c:pt idx="76">
                  <c:v>1591285.7730883497</c:v>
                </c:pt>
                <c:pt idx="77">
                  <c:v>1591285.7730883497</c:v>
                </c:pt>
                <c:pt idx="78">
                  <c:v>1591285.7730883497</c:v>
                </c:pt>
                <c:pt idx="79">
                  <c:v>1591285.7730883497</c:v>
                </c:pt>
                <c:pt idx="80">
                  <c:v>1591285.7730883497</c:v>
                </c:pt>
                <c:pt idx="81">
                  <c:v>1591285.7730883497</c:v>
                </c:pt>
                <c:pt idx="82">
                  <c:v>1591285.7730883497</c:v>
                </c:pt>
                <c:pt idx="83">
                  <c:v>1591285.7730883497</c:v>
                </c:pt>
                <c:pt idx="84">
                  <c:v>1591285.7730883497</c:v>
                </c:pt>
                <c:pt idx="85">
                  <c:v>1591285.7730883497</c:v>
                </c:pt>
                <c:pt idx="86">
                  <c:v>1591285.7730883497</c:v>
                </c:pt>
                <c:pt idx="87">
                  <c:v>1591285.7730883497</c:v>
                </c:pt>
                <c:pt idx="88">
                  <c:v>1591285.7730883497</c:v>
                </c:pt>
                <c:pt idx="89">
                  <c:v>1591285.7730883497</c:v>
                </c:pt>
                <c:pt idx="90">
                  <c:v>1591285.7730883497</c:v>
                </c:pt>
                <c:pt idx="91">
                  <c:v>1591285.7730883497</c:v>
                </c:pt>
                <c:pt idx="92">
                  <c:v>1591285.7730883497</c:v>
                </c:pt>
                <c:pt idx="93">
                  <c:v>1591285.7730883497</c:v>
                </c:pt>
                <c:pt idx="94">
                  <c:v>1591285.7730883497</c:v>
                </c:pt>
                <c:pt idx="95">
                  <c:v>1591285.7730883497</c:v>
                </c:pt>
                <c:pt idx="96">
                  <c:v>1591285.7730883497</c:v>
                </c:pt>
                <c:pt idx="97">
                  <c:v>1591285.7730883497</c:v>
                </c:pt>
                <c:pt idx="98">
                  <c:v>1591285.7730883497</c:v>
                </c:pt>
                <c:pt idx="99">
                  <c:v>1591285.7730883497</c:v>
                </c:pt>
                <c:pt idx="100">
                  <c:v>1591285.7730883497</c:v>
                </c:pt>
                <c:pt idx="101">
                  <c:v>1591285.7730883497</c:v>
                </c:pt>
                <c:pt idx="102">
                  <c:v>1591285.7730883497</c:v>
                </c:pt>
                <c:pt idx="103">
                  <c:v>1591285.7730883497</c:v>
                </c:pt>
                <c:pt idx="104">
                  <c:v>1591285.7730883497</c:v>
                </c:pt>
                <c:pt idx="105">
                  <c:v>1591285.7730883497</c:v>
                </c:pt>
                <c:pt idx="106">
                  <c:v>1591285.7730883497</c:v>
                </c:pt>
                <c:pt idx="107">
                  <c:v>1591285.7730883497</c:v>
                </c:pt>
                <c:pt idx="108">
                  <c:v>1591285.7730883497</c:v>
                </c:pt>
                <c:pt idx="109">
                  <c:v>1591285.7730883497</c:v>
                </c:pt>
                <c:pt idx="110">
                  <c:v>1591285.7730883497</c:v>
                </c:pt>
                <c:pt idx="111">
                  <c:v>1591285.7730883497</c:v>
                </c:pt>
                <c:pt idx="112">
                  <c:v>1591285.7730883497</c:v>
                </c:pt>
                <c:pt idx="113">
                  <c:v>1469847.780314507</c:v>
                </c:pt>
                <c:pt idx="114">
                  <c:v>1469847.780314507</c:v>
                </c:pt>
                <c:pt idx="115">
                  <c:v>1469847.780314507</c:v>
                </c:pt>
                <c:pt idx="116">
                  <c:v>1469847.780314507</c:v>
                </c:pt>
                <c:pt idx="117">
                  <c:v>1469847.780314507</c:v>
                </c:pt>
                <c:pt idx="118">
                  <c:v>1469847.780314507</c:v>
                </c:pt>
                <c:pt idx="119">
                  <c:v>1469847.780314507</c:v>
                </c:pt>
                <c:pt idx="120">
                  <c:v>1469847.780314507</c:v>
                </c:pt>
                <c:pt idx="121">
                  <c:v>1469847.780314507</c:v>
                </c:pt>
                <c:pt idx="122">
                  <c:v>1469847.780314507</c:v>
                </c:pt>
                <c:pt idx="123">
                  <c:v>1469847.780314507</c:v>
                </c:pt>
                <c:pt idx="124">
                  <c:v>1469847.780314507</c:v>
                </c:pt>
                <c:pt idx="125">
                  <c:v>1469847.780314507</c:v>
                </c:pt>
                <c:pt idx="126">
                  <c:v>1469847.780314507</c:v>
                </c:pt>
                <c:pt idx="127">
                  <c:v>1469847.780314507</c:v>
                </c:pt>
                <c:pt idx="128">
                  <c:v>1469847.780314507</c:v>
                </c:pt>
                <c:pt idx="129">
                  <c:v>1469847.780314507</c:v>
                </c:pt>
                <c:pt idx="130">
                  <c:v>1469847.780314507</c:v>
                </c:pt>
                <c:pt idx="131">
                  <c:v>1469847.780314507</c:v>
                </c:pt>
                <c:pt idx="132">
                  <c:v>1469847.780314507</c:v>
                </c:pt>
                <c:pt idx="133">
                  <c:v>1469847.780314507</c:v>
                </c:pt>
                <c:pt idx="134">
                  <c:v>1469847.780314507</c:v>
                </c:pt>
                <c:pt idx="135">
                  <c:v>1469847.780314507</c:v>
                </c:pt>
                <c:pt idx="136">
                  <c:v>1469847.780314507</c:v>
                </c:pt>
                <c:pt idx="137">
                  <c:v>1469847.780314507</c:v>
                </c:pt>
                <c:pt idx="138">
                  <c:v>1469847.780314507</c:v>
                </c:pt>
                <c:pt idx="139">
                  <c:v>1469847.780314507</c:v>
                </c:pt>
                <c:pt idx="140">
                  <c:v>1469847.780314507</c:v>
                </c:pt>
                <c:pt idx="141">
                  <c:v>1469847.780314507</c:v>
                </c:pt>
                <c:pt idx="142">
                  <c:v>1469847.780314507</c:v>
                </c:pt>
                <c:pt idx="143">
                  <c:v>1469847.780314507</c:v>
                </c:pt>
                <c:pt idx="144">
                  <c:v>1469847.780314507</c:v>
                </c:pt>
                <c:pt idx="145">
                  <c:v>1469847.780314507</c:v>
                </c:pt>
                <c:pt idx="146">
                  <c:v>1469847.780314507</c:v>
                </c:pt>
                <c:pt idx="147">
                  <c:v>1469847.780314507</c:v>
                </c:pt>
                <c:pt idx="148">
                  <c:v>1469847.780314507</c:v>
                </c:pt>
                <c:pt idx="149">
                  <c:v>1469847.780314507</c:v>
                </c:pt>
                <c:pt idx="150">
                  <c:v>1469847.780314507</c:v>
                </c:pt>
                <c:pt idx="151">
                  <c:v>1469847.780314507</c:v>
                </c:pt>
                <c:pt idx="152">
                  <c:v>1469847.780314507</c:v>
                </c:pt>
                <c:pt idx="153">
                  <c:v>1469847.780314507</c:v>
                </c:pt>
                <c:pt idx="154">
                  <c:v>1469847.780314507</c:v>
                </c:pt>
                <c:pt idx="155">
                  <c:v>1469847.780314507</c:v>
                </c:pt>
                <c:pt idx="156">
                  <c:v>1469847.780314507</c:v>
                </c:pt>
                <c:pt idx="157">
                  <c:v>1469847.780314507</c:v>
                </c:pt>
                <c:pt idx="158">
                  <c:v>1299063.2070642037</c:v>
                </c:pt>
                <c:pt idx="159">
                  <c:v>1299063.2070642037</c:v>
                </c:pt>
                <c:pt idx="160">
                  <c:v>1299063.2070642037</c:v>
                </c:pt>
                <c:pt idx="161">
                  <c:v>1299063.2070642037</c:v>
                </c:pt>
                <c:pt idx="162">
                  <c:v>1299063.2070642037</c:v>
                </c:pt>
                <c:pt idx="163">
                  <c:v>1299063.2070642037</c:v>
                </c:pt>
                <c:pt idx="164">
                  <c:v>1299063.2070642037</c:v>
                </c:pt>
                <c:pt idx="165">
                  <c:v>1299063.2070642037</c:v>
                </c:pt>
                <c:pt idx="166">
                  <c:v>1299063.2070642037</c:v>
                </c:pt>
                <c:pt idx="167">
                  <c:v>1299063.2070642037</c:v>
                </c:pt>
                <c:pt idx="168">
                  <c:v>1299063.2070642037</c:v>
                </c:pt>
                <c:pt idx="169">
                  <c:v>1299063.2070642037</c:v>
                </c:pt>
                <c:pt idx="170">
                  <c:v>1299063.2070642037</c:v>
                </c:pt>
                <c:pt idx="171">
                  <c:v>1299063.2070642037</c:v>
                </c:pt>
                <c:pt idx="172">
                  <c:v>1299063.2070642037</c:v>
                </c:pt>
                <c:pt idx="173">
                  <c:v>1299063.2070642037</c:v>
                </c:pt>
                <c:pt idx="174">
                  <c:v>1299063.2070642037</c:v>
                </c:pt>
                <c:pt idx="175">
                  <c:v>1299063.2070642037</c:v>
                </c:pt>
                <c:pt idx="176">
                  <c:v>1299063.2070642037</c:v>
                </c:pt>
                <c:pt idx="177">
                  <c:v>1299063.2070642037</c:v>
                </c:pt>
                <c:pt idx="178">
                  <c:v>1299063.2070642037</c:v>
                </c:pt>
                <c:pt idx="179">
                  <c:v>1299063.2070642037</c:v>
                </c:pt>
                <c:pt idx="180">
                  <c:v>1299063.2070642037</c:v>
                </c:pt>
                <c:pt idx="181">
                  <c:v>1299063.2070642037</c:v>
                </c:pt>
                <c:pt idx="182">
                  <c:v>1299063.2070642037</c:v>
                </c:pt>
                <c:pt idx="183">
                  <c:v>1299063.2070642037</c:v>
                </c:pt>
                <c:pt idx="184">
                  <c:v>1299063.2070642037</c:v>
                </c:pt>
                <c:pt idx="185">
                  <c:v>1299063.2070642037</c:v>
                </c:pt>
                <c:pt idx="186">
                  <c:v>1299063.2070642037</c:v>
                </c:pt>
                <c:pt idx="187">
                  <c:v>1299063.2070642037</c:v>
                </c:pt>
                <c:pt idx="188">
                  <c:v>1299063.2070642037</c:v>
                </c:pt>
                <c:pt idx="189">
                  <c:v>1299063.2070642037</c:v>
                </c:pt>
                <c:pt idx="190">
                  <c:v>1299063.2070642037</c:v>
                </c:pt>
                <c:pt idx="191">
                  <c:v>1299063.2070642037</c:v>
                </c:pt>
                <c:pt idx="192">
                  <c:v>1299063.2070642037</c:v>
                </c:pt>
                <c:pt idx="193">
                  <c:v>1299063.2070642037</c:v>
                </c:pt>
                <c:pt idx="194">
                  <c:v>1299063.2070642037</c:v>
                </c:pt>
                <c:pt idx="195">
                  <c:v>1299063.2070642037</c:v>
                </c:pt>
                <c:pt idx="196">
                  <c:v>1299063.2070642037</c:v>
                </c:pt>
                <c:pt idx="197">
                  <c:v>1299063.2070642037</c:v>
                </c:pt>
                <c:pt idx="198">
                  <c:v>1299063.2070642037</c:v>
                </c:pt>
                <c:pt idx="199">
                  <c:v>1299063.2070642037</c:v>
                </c:pt>
                <c:pt idx="200">
                  <c:v>1299063.2070642037</c:v>
                </c:pt>
                <c:pt idx="201">
                  <c:v>1299063.2070642037</c:v>
                </c:pt>
                <c:pt idx="202">
                  <c:v>1299063.2070642037</c:v>
                </c:pt>
                <c:pt idx="203">
                  <c:v>1449009.1212732214</c:v>
                </c:pt>
                <c:pt idx="204">
                  <c:v>1449009.1212732214</c:v>
                </c:pt>
                <c:pt idx="205">
                  <c:v>1449009.1212732214</c:v>
                </c:pt>
                <c:pt idx="206">
                  <c:v>1449009.1212732214</c:v>
                </c:pt>
                <c:pt idx="207">
                  <c:v>1449009.1212732214</c:v>
                </c:pt>
                <c:pt idx="208">
                  <c:v>1449009.1212732214</c:v>
                </c:pt>
                <c:pt idx="209">
                  <c:v>1449009.1212732214</c:v>
                </c:pt>
                <c:pt idx="210">
                  <c:v>1449009.1212732214</c:v>
                </c:pt>
                <c:pt idx="211">
                  <c:v>1449009.1212732214</c:v>
                </c:pt>
                <c:pt idx="212">
                  <c:v>1449009.1212732214</c:v>
                </c:pt>
                <c:pt idx="213">
                  <c:v>1449009.1212732214</c:v>
                </c:pt>
                <c:pt idx="214">
                  <c:v>1449009.1212732214</c:v>
                </c:pt>
                <c:pt idx="215">
                  <c:v>1449009.1212732214</c:v>
                </c:pt>
                <c:pt idx="216">
                  <c:v>1449009.1212732214</c:v>
                </c:pt>
                <c:pt idx="217">
                  <c:v>1449009.1212732214</c:v>
                </c:pt>
                <c:pt idx="218">
                  <c:v>1449009.1212732214</c:v>
                </c:pt>
                <c:pt idx="219">
                  <c:v>1449009.1212732214</c:v>
                </c:pt>
                <c:pt idx="220">
                  <c:v>1449009.1212732214</c:v>
                </c:pt>
                <c:pt idx="221">
                  <c:v>1449009.1212732214</c:v>
                </c:pt>
                <c:pt idx="222">
                  <c:v>1449009.1212732214</c:v>
                </c:pt>
                <c:pt idx="223">
                  <c:v>1449009.1212732214</c:v>
                </c:pt>
                <c:pt idx="224">
                  <c:v>1449009.1212732214</c:v>
                </c:pt>
                <c:pt idx="225">
                  <c:v>1449009.1212732214</c:v>
                </c:pt>
                <c:pt idx="226">
                  <c:v>1449009.1212732214</c:v>
                </c:pt>
                <c:pt idx="227">
                  <c:v>1449009.1212732214</c:v>
                </c:pt>
                <c:pt idx="228">
                  <c:v>1449009.1212732214</c:v>
                </c:pt>
                <c:pt idx="229">
                  <c:v>1449009.1212732214</c:v>
                </c:pt>
                <c:pt idx="230">
                  <c:v>1449009.1212732214</c:v>
                </c:pt>
                <c:pt idx="231">
                  <c:v>1449009.1212732214</c:v>
                </c:pt>
                <c:pt idx="232">
                  <c:v>1449009.1212732214</c:v>
                </c:pt>
                <c:pt idx="233">
                  <c:v>1449009.1212732214</c:v>
                </c:pt>
                <c:pt idx="234">
                  <c:v>1449009.1212732214</c:v>
                </c:pt>
                <c:pt idx="235">
                  <c:v>1449009.1212732214</c:v>
                </c:pt>
                <c:pt idx="236">
                  <c:v>1449009.1212732214</c:v>
                </c:pt>
                <c:pt idx="237">
                  <c:v>1449009.1212732214</c:v>
                </c:pt>
                <c:pt idx="238">
                  <c:v>1449009.1212732214</c:v>
                </c:pt>
                <c:pt idx="239">
                  <c:v>1449009.1212732214</c:v>
                </c:pt>
                <c:pt idx="240">
                  <c:v>1449009.1212732214</c:v>
                </c:pt>
                <c:pt idx="241">
                  <c:v>1449009.1212732214</c:v>
                </c:pt>
                <c:pt idx="242">
                  <c:v>1449009.1212732214</c:v>
                </c:pt>
                <c:pt idx="243">
                  <c:v>1449009.1212732214</c:v>
                </c:pt>
                <c:pt idx="244">
                  <c:v>1449009.1212732214</c:v>
                </c:pt>
                <c:pt idx="245">
                  <c:v>1449009.1212732214</c:v>
                </c:pt>
                <c:pt idx="246">
                  <c:v>1449009.1212732214</c:v>
                </c:pt>
                <c:pt idx="247">
                  <c:v>1449009.1212732214</c:v>
                </c:pt>
                <c:pt idx="248">
                  <c:v>1589521.8750326005</c:v>
                </c:pt>
                <c:pt idx="249">
                  <c:v>1589521.8750326005</c:v>
                </c:pt>
                <c:pt idx="250">
                  <c:v>1589521.8750326005</c:v>
                </c:pt>
                <c:pt idx="251">
                  <c:v>1589521.8750326005</c:v>
                </c:pt>
                <c:pt idx="252">
                  <c:v>1589521.8750326005</c:v>
                </c:pt>
                <c:pt idx="253">
                  <c:v>1589521.8750326005</c:v>
                </c:pt>
                <c:pt idx="254">
                  <c:v>1589521.8750326005</c:v>
                </c:pt>
                <c:pt idx="255">
                  <c:v>1589521.8750326005</c:v>
                </c:pt>
                <c:pt idx="256">
                  <c:v>1589521.8750326005</c:v>
                </c:pt>
                <c:pt idx="257">
                  <c:v>1589521.8750326005</c:v>
                </c:pt>
                <c:pt idx="258">
                  <c:v>1589521.8750326005</c:v>
                </c:pt>
                <c:pt idx="259">
                  <c:v>1589521.8750326005</c:v>
                </c:pt>
                <c:pt idx="260">
                  <c:v>1589521.8750326005</c:v>
                </c:pt>
                <c:pt idx="261">
                  <c:v>1589521.8750326005</c:v>
                </c:pt>
                <c:pt idx="262">
                  <c:v>1589521.8750326005</c:v>
                </c:pt>
                <c:pt idx="263">
                  <c:v>1589521.8750326005</c:v>
                </c:pt>
                <c:pt idx="264">
                  <c:v>1589521.8750326005</c:v>
                </c:pt>
                <c:pt idx="265">
                  <c:v>1589521.8750326005</c:v>
                </c:pt>
                <c:pt idx="266">
                  <c:v>1589521.8750326005</c:v>
                </c:pt>
                <c:pt idx="267">
                  <c:v>1589521.8750326005</c:v>
                </c:pt>
                <c:pt idx="268">
                  <c:v>1589521.8750326005</c:v>
                </c:pt>
                <c:pt idx="269">
                  <c:v>1589521.8750326005</c:v>
                </c:pt>
                <c:pt idx="270">
                  <c:v>1589521.8750326005</c:v>
                </c:pt>
                <c:pt idx="271">
                  <c:v>1589521.8750326005</c:v>
                </c:pt>
                <c:pt idx="272">
                  <c:v>1589521.8750326005</c:v>
                </c:pt>
                <c:pt idx="273">
                  <c:v>1589521.8750326005</c:v>
                </c:pt>
                <c:pt idx="274">
                  <c:v>1589521.8750326005</c:v>
                </c:pt>
                <c:pt idx="275">
                  <c:v>1589521.8750326005</c:v>
                </c:pt>
                <c:pt idx="276">
                  <c:v>1589521.8750326005</c:v>
                </c:pt>
                <c:pt idx="277">
                  <c:v>1589521.8750326005</c:v>
                </c:pt>
                <c:pt idx="278">
                  <c:v>1589521.8750326005</c:v>
                </c:pt>
                <c:pt idx="279">
                  <c:v>1589521.8750326005</c:v>
                </c:pt>
                <c:pt idx="280">
                  <c:v>1589521.8750326005</c:v>
                </c:pt>
                <c:pt idx="281">
                  <c:v>1589521.8750326005</c:v>
                </c:pt>
                <c:pt idx="282">
                  <c:v>1589521.8750326005</c:v>
                </c:pt>
                <c:pt idx="283">
                  <c:v>1589521.8750326005</c:v>
                </c:pt>
                <c:pt idx="284">
                  <c:v>1589521.8750326005</c:v>
                </c:pt>
                <c:pt idx="285">
                  <c:v>1589521.8750326005</c:v>
                </c:pt>
                <c:pt idx="286">
                  <c:v>1589521.8750326005</c:v>
                </c:pt>
                <c:pt idx="287">
                  <c:v>1589521.8750326005</c:v>
                </c:pt>
                <c:pt idx="288">
                  <c:v>1589521.8750326005</c:v>
                </c:pt>
                <c:pt idx="289">
                  <c:v>1589521.8750326005</c:v>
                </c:pt>
                <c:pt idx="290">
                  <c:v>1589521.8750326005</c:v>
                </c:pt>
                <c:pt idx="291">
                  <c:v>1589521.8750326005</c:v>
                </c:pt>
                <c:pt idx="292">
                  <c:v>1589521.8750326005</c:v>
                </c:pt>
                <c:pt idx="293">
                  <c:v>1448282.4619822181</c:v>
                </c:pt>
                <c:pt idx="294">
                  <c:v>1448282.4619822181</c:v>
                </c:pt>
                <c:pt idx="295">
                  <c:v>1448282.4619822181</c:v>
                </c:pt>
                <c:pt idx="296">
                  <c:v>1448282.4619822181</c:v>
                </c:pt>
                <c:pt idx="297">
                  <c:v>1448282.4619822181</c:v>
                </c:pt>
                <c:pt idx="298">
                  <c:v>1448282.4619822181</c:v>
                </c:pt>
                <c:pt idx="299">
                  <c:v>1448282.4619822181</c:v>
                </c:pt>
                <c:pt idx="300">
                  <c:v>1448282.4619822181</c:v>
                </c:pt>
                <c:pt idx="301">
                  <c:v>1448282.4619822181</c:v>
                </c:pt>
                <c:pt idx="302">
                  <c:v>1448282.4619822181</c:v>
                </c:pt>
                <c:pt idx="303">
                  <c:v>1448282.4619822181</c:v>
                </c:pt>
                <c:pt idx="304">
                  <c:v>1448282.4619822181</c:v>
                </c:pt>
                <c:pt idx="305">
                  <c:v>1448282.4619822181</c:v>
                </c:pt>
                <c:pt idx="306">
                  <c:v>1448282.4619822181</c:v>
                </c:pt>
                <c:pt idx="307">
                  <c:v>1448282.4619822181</c:v>
                </c:pt>
                <c:pt idx="308">
                  <c:v>1448282.4619822181</c:v>
                </c:pt>
                <c:pt idx="309">
                  <c:v>1448282.4619822181</c:v>
                </c:pt>
                <c:pt idx="310">
                  <c:v>1448282.4619822181</c:v>
                </c:pt>
                <c:pt idx="311">
                  <c:v>1448282.4619822181</c:v>
                </c:pt>
                <c:pt idx="312">
                  <c:v>1448282.4619822181</c:v>
                </c:pt>
                <c:pt idx="313">
                  <c:v>1448282.4619822181</c:v>
                </c:pt>
                <c:pt idx="314">
                  <c:v>1448282.4619822181</c:v>
                </c:pt>
                <c:pt idx="315">
                  <c:v>1448282.4619822181</c:v>
                </c:pt>
                <c:pt idx="316">
                  <c:v>1448282.4619822181</c:v>
                </c:pt>
                <c:pt idx="317">
                  <c:v>1448282.4619822181</c:v>
                </c:pt>
                <c:pt idx="318">
                  <c:v>1448282.4619822181</c:v>
                </c:pt>
                <c:pt idx="319">
                  <c:v>1448282.4619822181</c:v>
                </c:pt>
                <c:pt idx="320">
                  <c:v>1448282.4619822181</c:v>
                </c:pt>
                <c:pt idx="321">
                  <c:v>1448282.4619822181</c:v>
                </c:pt>
                <c:pt idx="322">
                  <c:v>1448282.4619822181</c:v>
                </c:pt>
                <c:pt idx="323">
                  <c:v>1448282.4619822181</c:v>
                </c:pt>
                <c:pt idx="324">
                  <c:v>1448282.4619822181</c:v>
                </c:pt>
                <c:pt idx="325">
                  <c:v>1448282.4619822181</c:v>
                </c:pt>
                <c:pt idx="326">
                  <c:v>1448282.4619822181</c:v>
                </c:pt>
                <c:pt idx="327">
                  <c:v>1448282.4619822181</c:v>
                </c:pt>
                <c:pt idx="328">
                  <c:v>1448282.4619822181</c:v>
                </c:pt>
                <c:pt idx="329">
                  <c:v>1448282.4619822181</c:v>
                </c:pt>
                <c:pt idx="330">
                  <c:v>1448282.4619822181</c:v>
                </c:pt>
                <c:pt idx="331">
                  <c:v>1448282.4619822181</c:v>
                </c:pt>
                <c:pt idx="332">
                  <c:v>1448282.4619822181</c:v>
                </c:pt>
                <c:pt idx="333">
                  <c:v>1448282.4619822181</c:v>
                </c:pt>
                <c:pt idx="334">
                  <c:v>1448282.4619822181</c:v>
                </c:pt>
                <c:pt idx="335">
                  <c:v>1448282.4619822181</c:v>
                </c:pt>
                <c:pt idx="336">
                  <c:v>1448282.4619822181</c:v>
                </c:pt>
                <c:pt idx="337">
                  <c:v>1448282.4619822181</c:v>
                </c:pt>
                <c:pt idx="338">
                  <c:v>1306219.2130249273</c:v>
                </c:pt>
                <c:pt idx="339">
                  <c:v>1306219.2130249273</c:v>
                </c:pt>
                <c:pt idx="340">
                  <c:v>1306219.2130249273</c:v>
                </c:pt>
                <c:pt idx="341">
                  <c:v>1306219.2130249273</c:v>
                </c:pt>
                <c:pt idx="342">
                  <c:v>1306219.2130249273</c:v>
                </c:pt>
                <c:pt idx="343">
                  <c:v>1306219.2130249273</c:v>
                </c:pt>
                <c:pt idx="344">
                  <c:v>1306219.2130249273</c:v>
                </c:pt>
                <c:pt idx="345">
                  <c:v>1306219.2130249273</c:v>
                </c:pt>
                <c:pt idx="346">
                  <c:v>1306219.2130249273</c:v>
                </c:pt>
                <c:pt idx="347">
                  <c:v>1306219.2130249273</c:v>
                </c:pt>
                <c:pt idx="348">
                  <c:v>1306219.2130249273</c:v>
                </c:pt>
                <c:pt idx="349">
                  <c:v>1306219.2130249273</c:v>
                </c:pt>
                <c:pt idx="350">
                  <c:v>1306219.2130249273</c:v>
                </c:pt>
                <c:pt idx="351">
                  <c:v>1306219.2130249273</c:v>
                </c:pt>
                <c:pt idx="352">
                  <c:v>1306219.2130249273</c:v>
                </c:pt>
                <c:pt idx="353">
                  <c:v>1306219.2130249273</c:v>
                </c:pt>
                <c:pt idx="354">
                  <c:v>1306219.2130249273</c:v>
                </c:pt>
                <c:pt idx="355">
                  <c:v>1306219.2130249273</c:v>
                </c:pt>
                <c:pt idx="356">
                  <c:v>1306219.2130249273</c:v>
                </c:pt>
                <c:pt idx="357">
                  <c:v>1306219.2130249273</c:v>
                </c:pt>
                <c:pt idx="358">
                  <c:v>1306219.2130249273</c:v>
                </c:pt>
                <c:pt idx="359">
                  <c:v>1306219.2130249273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EE-4E70-BAEB-D935861A4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56784"/>
        <c:axId val="5432521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7EE-4E70-BAEB-D935861A4CF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7EE-4E70-BAEB-D935861A4CF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1306219.2130249273</c:v>
                      </c:pt>
                      <c:pt idx="1">
                        <c:v>1306219.2130249273</c:v>
                      </c:pt>
                      <c:pt idx="2">
                        <c:v>1306219.2130249273</c:v>
                      </c:pt>
                      <c:pt idx="3">
                        <c:v>1306219.2130249273</c:v>
                      </c:pt>
                      <c:pt idx="4">
                        <c:v>1306219.2130249273</c:v>
                      </c:pt>
                      <c:pt idx="5">
                        <c:v>1306219.2130249273</c:v>
                      </c:pt>
                      <c:pt idx="6">
                        <c:v>1306219.2130249273</c:v>
                      </c:pt>
                      <c:pt idx="7">
                        <c:v>1306219.2130249273</c:v>
                      </c:pt>
                      <c:pt idx="8">
                        <c:v>1306219.2130249273</c:v>
                      </c:pt>
                      <c:pt idx="9">
                        <c:v>1306219.2130249273</c:v>
                      </c:pt>
                      <c:pt idx="10">
                        <c:v>1306219.2130249273</c:v>
                      </c:pt>
                      <c:pt idx="11">
                        <c:v>1306219.2130249273</c:v>
                      </c:pt>
                      <c:pt idx="12">
                        <c:v>1306219.2130249273</c:v>
                      </c:pt>
                      <c:pt idx="13">
                        <c:v>1306219.2130249273</c:v>
                      </c:pt>
                      <c:pt idx="14">
                        <c:v>1306219.2130249273</c:v>
                      </c:pt>
                      <c:pt idx="15">
                        <c:v>1306219.2130249273</c:v>
                      </c:pt>
                      <c:pt idx="16">
                        <c:v>1306219.2130249273</c:v>
                      </c:pt>
                      <c:pt idx="17">
                        <c:v>1306219.2130249273</c:v>
                      </c:pt>
                      <c:pt idx="18">
                        <c:v>1306219.2130249273</c:v>
                      </c:pt>
                      <c:pt idx="19">
                        <c:v>1306219.2130249273</c:v>
                      </c:pt>
                      <c:pt idx="20">
                        <c:v>1306219.2130249273</c:v>
                      </c:pt>
                      <c:pt idx="21">
                        <c:v>1306219.2130249273</c:v>
                      </c:pt>
                      <c:pt idx="22">
                        <c:v>1306219.2130249273</c:v>
                      </c:pt>
                      <c:pt idx="23">
                        <c:v>1467466.1626493272</c:v>
                      </c:pt>
                      <c:pt idx="24">
                        <c:v>1467466.1626493272</c:v>
                      </c:pt>
                      <c:pt idx="25">
                        <c:v>1467466.1626493272</c:v>
                      </c:pt>
                      <c:pt idx="26">
                        <c:v>1467466.1626493272</c:v>
                      </c:pt>
                      <c:pt idx="27">
                        <c:v>1467466.1626493272</c:v>
                      </c:pt>
                      <c:pt idx="28">
                        <c:v>1467466.1626493272</c:v>
                      </c:pt>
                      <c:pt idx="29">
                        <c:v>1467466.1626493272</c:v>
                      </c:pt>
                      <c:pt idx="30">
                        <c:v>1467466.1626493272</c:v>
                      </c:pt>
                      <c:pt idx="31">
                        <c:v>1467466.1626493272</c:v>
                      </c:pt>
                      <c:pt idx="32">
                        <c:v>1467466.1626493272</c:v>
                      </c:pt>
                      <c:pt idx="33">
                        <c:v>1467466.1626493272</c:v>
                      </c:pt>
                      <c:pt idx="34">
                        <c:v>1467466.1626493272</c:v>
                      </c:pt>
                      <c:pt idx="35">
                        <c:v>1467466.1626493272</c:v>
                      </c:pt>
                      <c:pt idx="36">
                        <c:v>1467466.1626493272</c:v>
                      </c:pt>
                      <c:pt idx="37">
                        <c:v>1467466.1626493272</c:v>
                      </c:pt>
                      <c:pt idx="38">
                        <c:v>1467466.1626493272</c:v>
                      </c:pt>
                      <c:pt idx="39">
                        <c:v>1467466.1626493272</c:v>
                      </c:pt>
                      <c:pt idx="40">
                        <c:v>1467466.1626493272</c:v>
                      </c:pt>
                      <c:pt idx="41">
                        <c:v>1467466.1626493272</c:v>
                      </c:pt>
                      <c:pt idx="42">
                        <c:v>1467466.1626493272</c:v>
                      </c:pt>
                      <c:pt idx="43">
                        <c:v>1467466.1626493272</c:v>
                      </c:pt>
                      <c:pt idx="44">
                        <c:v>1467466.1626493272</c:v>
                      </c:pt>
                      <c:pt idx="45">
                        <c:v>1467466.1626493272</c:v>
                      </c:pt>
                      <c:pt idx="46">
                        <c:v>1467466.1626493272</c:v>
                      </c:pt>
                      <c:pt idx="47">
                        <c:v>1467466.1626493272</c:v>
                      </c:pt>
                      <c:pt idx="48">
                        <c:v>1467466.1626493272</c:v>
                      </c:pt>
                      <c:pt idx="49">
                        <c:v>1467466.1626493272</c:v>
                      </c:pt>
                      <c:pt idx="50">
                        <c:v>1467466.1626493272</c:v>
                      </c:pt>
                      <c:pt idx="51">
                        <c:v>1467466.1626493272</c:v>
                      </c:pt>
                      <c:pt idx="52">
                        <c:v>1467466.1626493272</c:v>
                      </c:pt>
                      <c:pt idx="53">
                        <c:v>1467466.1626493272</c:v>
                      </c:pt>
                      <c:pt idx="54">
                        <c:v>1467466.1626493272</c:v>
                      </c:pt>
                      <c:pt idx="55">
                        <c:v>1467466.1626493272</c:v>
                      </c:pt>
                      <c:pt idx="56">
                        <c:v>1467466.1626493272</c:v>
                      </c:pt>
                      <c:pt idx="57">
                        <c:v>1467466.1626493272</c:v>
                      </c:pt>
                      <c:pt idx="58">
                        <c:v>1467466.1626493272</c:v>
                      </c:pt>
                      <c:pt idx="59">
                        <c:v>1467466.1626493272</c:v>
                      </c:pt>
                      <c:pt idx="60">
                        <c:v>1467466.1626493272</c:v>
                      </c:pt>
                      <c:pt idx="61">
                        <c:v>1467466.1626493272</c:v>
                      </c:pt>
                      <c:pt idx="62">
                        <c:v>1467466.1626493272</c:v>
                      </c:pt>
                      <c:pt idx="63">
                        <c:v>1467466.1626493272</c:v>
                      </c:pt>
                      <c:pt idx="64">
                        <c:v>1467466.1626493272</c:v>
                      </c:pt>
                      <c:pt idx="65">
                        <c:v>1467466.1626493272</c:v>
                      </c:pt>
                      <c:pt idx="66">
                        <c:v>1467466.1626493272</c:v>
                      </c:pt>
                      <c:pt idx="67">
                        <c:v>1467466.1626493272</c:v>
                      </c:pt>
                      <c:pt idx="68">
                        <c:v>1591285.7730883497</c:v>
                      </c:pt>
                      <c:pt idx="69">
                        <c:v>1591285.7730883497</c:v>
                      </c:pt>
                      <c:pt idx="70">
                        <c:v>1591285.7730883497</c:v>
                      </c:pt>
                      <c:pt idx="71">
                        <c:v>1591285.7730883497</c:v>
                      </c:pt>
                      <c:pt idx="72">
                        <c:v>1591285.7730883497</c:v>
                      </c:pt>
                      <c:pt idx="73">
                        <c:v>1591285.7730883497</c:v>
                      </c:pt>
                      <c:pt idx="74">
                        <c:v>1591285.7730883497</c:v>
                      </c:pt>
                      <c:pt idx="75">
                        <c:v>1591285.7730883497</c:v>
                      </c:pt>
                      <c:pt idx="76">
                        <c:v>1591285.7730883497</c:v>
                      </c:pt>
                      <c:pt idx="77">
                        <c:v>1591285.7730883497</c:v>
                      </c:pt>
                      <c:pt idx="78">
                        <c:v>1591285.7730883497</c:v>
                      </c:pt>
                      <c:pt idx="79">
                        <c:v>1591285.7730883497</c:v>
                      </c:pt>
                      <c:pt idx="80">
                        <c:v>1591285.7730883497</c:v>
                      </c:pt>
                      <c:pt idx="81">
                        <c:v>1591285.7730883497</c:v>
                      </c:pt>
                      <c:pt idx="82">
                        <c:v>1591285.7730883497</c:v>
                      </c:pt>
                      <c:pt idx="83">
                        <c:v>1591285.7730883497</c:v>
                      </c:pt>
                      <c:pt idx="84">
                        <c:v>1591285.7730883497</c:v>
                      </c:pt>
                      <c:pt idx="85">
                        <c:v>1591285.7730883497</c:v>
                      </c:pt>
                      <c:pt idx="86">
                        <c:v>1591285.7730883497</c:v>
                      </c:pt>
                      <c:pt idx="87">
                        <c:v>1591285.7730883497</c:v>
                      </c:pt>
                      <c:pt idx="88">
                        <c:v>1591285.7730883497</c:v>
                      </c:pt>
                      <c:pt idx="89">
                        <c:v>1591285.7730883497</c:v>
                      </c:pt>
                      <c:pt idx="90">
                        <c:v>1591285.7730883497</c:v>
                      </c:pt>
                      <c:pt idx="91">
                        <c:v>1591285.7730883497</c:v>
                      </c:pt>
                      <c:pt idx="92">
                        <c:v>1591285.7730883497</c:v>
                      </c:pt>
                      <c:pt idx="93">
                        <c:v>1591285.7730883497</c:v>
                      </c:pt>
                      <c:pt idx="94">
                        <c:v>1591285.7730883497</c:v>
                      </c:pt>
                      <c:pt idx="95">
                        <c:v>1591285.7730883497</c:v>
                      </c:pt>
                      <c:pt idx="96">
                        <c:v>1591285.7730883497</c:v>
                      </c:pt>
                      <c:pt idx="97">
                        <c:v>1591285.7730883497</c:v>
                      </c:pt>
                      <c:pt idx="98">
                        <c:v>1591285.7730883497</c:v>
                      </c:pt>
                      <c:pt idx="99">
                        <c:v>1591285.7730883497</c:v>
                      </c:pt>
                      <c:pt idx="100">
                        <c:v>1591285.7730883497</c:v>
                      </c:pt>
                      <c:pt idx="101">
                        <c:v>1591285.7730883497</c:v>
                      </c:pt>
                      <c:pt idx="102">
                        <c:v>1591285.7730883497</c:v>
                      </c:pt>
                      <c:pt idx="103">
                        <c:v>1591285.7730883497</c:v>
                      </c:pt>
                      <c:pt idx="104">
                        <c:v>1591285.7730883497</c:v>
                      </c:pt>
                      <c:pt idx="105">
                        <c:v>1591285.7730883497</c:v>
                      </c:pt>
                      <c:pt idx="106">
                        <c:v>1591285.7730883497</c:v>
                      </c:pt>
                      <c:pt idx="107">
                        <c:v>1591285.7730883497</c:v>
                      </c:pt>
                      <c:pt idx="108">
                        <c:v>1591285.7730883497</c:v>
                      </c:pt>
                      <c:pt idx="109">
                        <c:v>1591285.7730883497</c:v>
                      </c:pt>
                      <c:pt idx="110">
                        <c:v>1591285.7730883497</c:v>
                      </c:pt>
                      <c:pt idx="111">
                        <c:v>1591285.7730883497</c:v>
                      </c:pt>
                      <c:pt idx="112">
                        <c:v>1591285.7730883497</c:v>
                      </c:pt>
                      <c:pt idx="113">
                        <c:v>1469847.780314507</c:v>
                      </c:pt>
                      <c:pt idx="114">
                        <c:v>1469847.780314507</c:v>
                      </c:pt>
                      <c:pt idx="115">
                        <c:v>1469847.780314507</c:v>
                      </c:pt>
                      <c:pt idx="116">
                        <c:v>1469847.780314507</c:v>
                      </c:pt>
                      <c:pt idx="117">
                        <c:v>1469847.780314507</c:v>
                      </c:pt>
                      <c:pt idx="118">
                        <c:v>1469847.780314507</c:v>
                      </c:pt>
                      <c:pt idx="119">
                        <c:v>1469847.780314507</c:v>
                      </c:pt>
                      <c:pt idx="120">
                        <c:v>1469847.780314507</c:v>
                      </c:pt>
                      <c:pt idx="121">
                        <c:v>1469847.780314507</c:v>
                      </c:pt>
                      <c:pt idx="122">
                        <c:v>1469847.780314507</c:v>
                      </c:pt>
                      <c:pt idx="123">
                        <c:v>1469847.780314507</c:v>
                      </c:pt>
                      <c:pt idx="124">
                        <c:v>1469847.780314507</c:v>
                      </c:pt>
                      <c:pt idx="125">
                        <c:v>1469847.780314507</c:v>
                      </c:pt>
                      <c:pt idx="126">
                        <c:v>1469847.780314507</c:v>
                      </c:pt>
                      <c:pt idx="127">
                        <c:v>1469847.780314507</c:v>
                      </c:pt>
                      <c:pt idx="128">
                        <c:v>1469847.780314507</c:v>
                      </c:pt>
                      <c:pt idx="129">
                        <c:v>1469847.780314507</c:v>
                      </c:pt>
                      <c:pt idx="130">
                        <c:v>1469847.780314507</c:v>
                      </c:pt>
                      <c:pt idx="131">
                        <c:v>1469847.780314507</c:v>
                      </c:pt>
                      <c:pt idx="132">
                        <c:v>1469847.780314507</c:v>
                      </c:pt>
                      <c:pt idx="133">
                        <c:v>1469847.780314507</c:v>
                      </c:pt>
                      <c:pt idx="134">
                        <c:v>1469847.780314507</c:v>
                      </c:pt>
                      <c:pt idx="135">
                        <c:v>1469847.780314507</c:v>
                      </c:pt>
                      <c:pt idx="136">
                        <c:v>1469847.780314507</c:v>
                      </c:pt>
                      <c:pt idx="137">
                        <c:v>1469847.780314507</c:v>
                      </c:pt>
                      <c:pt idx="138">
                        <c:v>1469847.780314507</c:v>
                      </c:pt>
                      <c:pt idx="139">
                        <c:v>1469847.780314507</c:v>
                      </c:pt>
                      <c:pt idx="140">
                        <c:v>1469847.780314507</c:v>
                      </c:pt>
                      <c:pt idx="141">
                        <c:v>1469847.780314507</c:v>
                      </c:pt>
                      <c:pt idx="142">
                        <c:v>1469847.780314507</c:v>
                      </c:pt>
                      <c:pt idx="143">
                        <c:v>1469847.780314507</c:v>
                      </c:pt>
                      <c:pt idx="144">
                        <c:v>1469847.780314507</c:v>
                      </c:pt>
                      <c:pt idx="145">
                        <c:v>1469847.780314507</c:v>
                      </c:pt>
                      <c:pt idx="146">
                        <c:v>1469847.780314507</c:v>
                      </c:pt>
                      <c:pt idx="147">
                        <c:v>1469847.780314507</c:v>
                      </c:pt>
                      <c:pt idx="148">
                        <c:v>1469847.780314507</c:v>
                      </c:pt>
                      <c:pt idx="149">
                        <c:v>1469847.780314507</c:v>
                      </c:pt>
                      <c:pt idx="150">
                        <c:v>1469847.780314507</c:v>
                      </c:pt>
                      <c:pt idx="151">
                        <c:v>1469847.780314507</c:v>
                      </c:pt>
                      <c:pt idx="152">
                        <c:v>1469847.780314507</c:v>
                      </c:pt>
                      <c:pt idx="153">
                        <c:v>1469847.780314507</c:v>
                      </c:pt>
                      <c:pt idx="154">
                        <c:v>1469847.780314507</c:v>
                      </c:pt>
                      <c:pt idx="155">
                        <c:v>1469847.780314507</c:v>
                      </c:pt>
                      <c:pt idx="156">
                        <c:v>1469847.780314507</c:v>
                      </c:pt>
                      <c:pt idx="157">
                        <c:v>1469847.780314507</c:v>
                      </c:pt>
                      <c:pt idx="158">
                        <c:v>1299063.2070642037</c:v>
                      </c:pt>
                      <c:pt idx="159">
                        <c:v>1299063.2070642037</c:v>
                      </c:pt>
                      <c:pt idx="160">
                        <c:v>1299063.2070642037</c:v>
                      </c:pt>
                      <c:pt idx="161">
                        <c:v>1299063.2070642037</c:v>
                      </c:pt>
                      <c:pt idx="162">
                        <c:v>1299063.2070642037</c:v>
                      </c:pt>
                      <c:pt idx="163">
                        <c:v>1299063.2070642037</c:v>
                      </c:pt>
                      <c:pt idx="164">
                        <c:v>1299063.2070642037</c:v>
                      </c:pt>
                      <c:pt idx="165">
                        <c:v>1299063.2070642037</c:v>
                      </c:pt>
                      <c:pt idx="166">
                        <c:v>1299063.2070642037</c:v>
                      </c:pt>
                      <c:pt idx="167">
                        <c:v>1299063.2070642037</c:v>
                      </c:pt>
                      <c:pt idx="168">
                        <c:v>1299063.2070642037</c:v>
                      </c:pt>
                      <c:pt idx="169">
                        <c:v>1299063.2070642037</c:v>
                      </c:pt>
                      <c:pt idx="170">
                        <c:v>1299063.2070642037</c:v>
                      </c:pt>
                      <c:pt idx="171">
                        <c:v>1299063.2070642037</c:v>
                      </c:pt>
                      <c:pt idx="172">
                        <c:v>1299063.2070642037</c:v>
                      </c:pt>
                      <c:pt idx="173">
                        <c:v>1299063.2070642037</c:v>
                      </c:pt>
                      <c:pt idx="174">
                        <c:v>1299063.2070642037</c:v>
                      </c:pt>
                      <c:pt idx="175">
                        <c:v>1299063.2070642037</c:v>
                      </c:pt>
                      <c:pt idx="176">
                        <c:v>1299063.2070642037</c:v>
                      </c:pt>
                      <c:pt idx="177">
                        <c:v>1299063.2070642037</c:v>
                      </c:pt>
                      <c:pt idx="178">
                        <c:v>1299063.2070642037</c:v>
                      </c:pt>
                      <c:pt idx="179">
                        <c:v>1299063.2070642037</c:v>
                      </c:pt>
                      <c:pt idx="180">
                        <c:v>1299063.2070642037</c:v>
                      </c:pt>
                      <c:pt idx="181">
                        <c:v>1299063.2070642037</c:v>
                      </c:pt>
                      <c:pt idx="182">
                        <c:v>1299063.2070642037</c:v>
                      </c:pt>
                      <c:pt idx="183">
                        <c:v>1299063.2070642037</c:v>
                      </c:pt>
                      <c:pt idx="184">
                        <c:v>1299063.2070642037</c:v>
                      </c:pt>
                      <c:pt idx="185">
                        <c:v>1299063.2070642037</c:v>
                      </c:pt>
                      <c:pt idx="186">
                        <c:v>1299063.2070642037</c:v>
                      </c:pt>
                      <c:pt idx="187">
                        <c:v>1299063.2070642037</c:v>
                      </c:pt>
                      <c:pt idx="188">
                        <c:v>1299063.2070642037</c:v>
                      </c:pt>
                      <c:pt idx="189">
                        <c:v>1299063.2070642037</c:v>
                      </c:pt>
                      <c:pt idx="190">
                        <c:v>1299063.2070642037</c:v>
                      </c:pt>
                      <c:pt idx="191">
                        <c:v>1299063.2070642037</c:v>
                      </c:pt>
                      <c:pt idx="192">
                        <c:v>1299063.2070642037</c:v>
                      </c:pt>
                      <c:pt idx="193">
                        <c:v>1299063.2070642037</c:v>
                      </c:pt>
                      <c:pt idx="194">
                        <c:v>1299063.2070642037</c:v>
                      </c:pt>
                      <c:pt idx="195">
                        <c:v>1299063.2070642037</c:v>
                      </c:pt>
                      <c:pt idx="196">
                        <c:v>1299063.2070642037</c:v>
                      </c:pt>
                      <c:pt idx="197">
                        <c:v>1299063.2070642037</c:v>
                      </c:pt>
                      <c:pt idx="198">
                        <c:v>1299063.2070642037</c:v>
                      </c:pt>
                      <c:pt idx="199">
                        <c:v>1299063.2070642037</c:v>
                      </c:pt>
                      <c:pt idx="200">
                        <c:v>1299063.2070642037</c:v>
                      </c:pt>
                      <c:pt idx="201">
                        <c:v>1299063.2070642037</c:v>
                      </c:pt>
                      <c:pt idx="202">
                        <c:v>1299063.2070642037</c:v>
                      </c:pt>
                      <c:pt idx="203">
                        <c:v>1449009.1212732214</c:v>
                      </c:pt>
                      <c:pt idx="204">
                        <c:v>1449009.1212732214</c:v>
                      </c:pt>
                      <c:pt idx="205">
                        <c:v>1449009.1212732214</c:v>
                      </c:pt>
                      <c:pt idx="206">
                        <c:v>1449009.1212732214</c:v>
                      </c:pt>
                      <c:pt idx="207">
                        <c:v>1449009.1212732214</c:v>
                      </c:pt>
                      <c:pt idx="208">
                        <c:v>1449009.1212732214</c:v>
                      </c:pt>
                      <c:pt idx="209">
                        <c:v>1449009.1212732214</c:v>
                      </c:pt>
                      <c:pt idx="210">
                        <c:v>1449009.1212732214</c:v>
                      </c:pt>
                      <c:pt idx="211">
                        <c:v>1449009.1212732214</c:v>
                      </c:pt>
                      <c:pt idx="212">
                        <c:v>1449009.1212732214</c:v>
                      </c:pt>
                      <c:pt idx="213">
                        <c:v>1449009.1212732214</c:v>
                      </c:pt>
                      <c:pt idx="214">
                        <c:v>1449009.1212732214</c:v>
                      </c:pt>
                      <c:pt idx="215">
                        <c:v>1449009.1212732214</c:v>
                      </c:pt>
                      <c:pt idx="216">
                        <c:v>1449009.1212732214</c:v>
                      </c:pt>
                      <c:pt idx="217">
                        <c:v>1449009.1212732214</c:v>
                      </c:pt>
                      <c:pt idx="218">
                        <c:v>1449009.1212732214</c:v>
                      </c:pt>
                      <c:pt idx="219">
                        <c:v>1449009.1212732214</c:v>
                      </c:pt>
                      <c:pt idx="220">
                        <c:v>1449009.1212732214</c:v>
                      </c:pt>
                      <c:pt idx="221">
                        <c:v>1449009.1212732214</c:v>
                      </c:pt>
                      <c:pt idx="222">
                        <c:v>1449009.1212732214</c:v>
                      </c:pt>
                      <c:pt idx="223">
                        <c:v>1449009.1212732214</c:v>
                      </c:pt>
                      <c:pt idx="224">
                        <c:v>1449009.1212732214</c:v>
                      </c:pt>
                      <c:pt idx="225">
                        <c:v>1449009.1212732214</c:v>
                      </c:pt>
                      <c:pt idx="226">
                        <c:v>1449009.1212732214</c:v>
                      </c:pt>
                      <c:pt idx="227">
                        <c:v>1449009.1212732214</c:v>
                      </c:pt>
                      <c:pt idx="228">
                        <c:v>1449009.1212732214</c:v>
                      </c:pt>
                      <c:pt idx="229">
                        <c:v>1449009.1212732214</c:v>
                      </c:pt>
                      <c:pt idx="230">
                        <c:v>1449009.1212732214</c:v>
                      </c:pt>
                      <c:pt idx="231">
                        <c:v>1449009.1212732214</c:v>
                      </c:pt>
                      <c:pt idx="232">
                        <c:v>1449009.1212732214</c:v>
                      </c:pt>
                      <c:pt idx="233">
                        <c:v>1449009.1212732214</c:v>
                      </c:pt>
                      <c:pt idx="234">
                        <c:v>1449009.1212732214</c:v>
                      </c:pt>
                      <c:pt idx="235">
                        <c:v>1449009.1212732214</c:v>
                      </c:pt>
                      <c:pt idx="236">
                        <c:v>1449009.1212732214</c:v>
                      </c:pt>
                      <c:pt idx="237">
                        <c:v>1449009.1212732214</c:v>
                      </c:pt>
                      <c:pt idx="238">
                        <c:v>1449009.1212732214</c:v>
                      </c:pt>
                      <c:pt idx="239">
                        <c:v>1449009.1212732214</c:v>
                      </c:pt>
                      <c:pt idx="240">
                        <c:v>1449009.1212732214</c:v>
                      </c:pt>
                      <c:pt idx="241">
                        <c:v>1449009.1212732214</c:v>
                      </c:pt>
                      <c:pt idx="242">
                        <c:v>1449009.1212732214</c:v>
                      </c:pt>
                      <c:pt idx="243">
                        <c:v>1449009.1212732214</c:v>
                      </c:pt>
                      <c:pt idx="244">
                        <c:v>1449009.1212732214</c:v>
                      </c:pt>
                      <c:pt idx="245">
                        <c:v>1449009.1212732214</c:v>
                      </c:pt>
                      <c:pt idx="246">
                        <c:v>1449009.1212732214</c:v>
                      </c:pt>
                      <c:pt idx="247">
                        <c:v>1449009.1212732214</c:v>
                      </c:pt>
                      <c:pt idx="248">
                        <c:v>1589521.8750326005</c:v>
                      </c:pt>
                      <c:pt idx="249">
                        <c:v>1589521.8750326005</c:v>
                      </c:pt>
                      <c:pt idx="250">
                        <c:v>1589521.8750326005</c:v>
                      </c:pt>
                      <c:pt idx="251">
                        <c:v>1589521.8750326005</c:v>
                      </c:pt>
                      <c:pt idx="252">
                        <c:v>1589521.8750326005</c:v>
                      </c:pt>
                      <c:pt idx="253">
                        <c:v>1589521.8750326005</c:v>
                      </c:pt>
                      <c:pt idx="254">
                        <c:v>1589521.8750326005</c:v>
                      </c:pt>
                      <c:pt idx="255">
                        <c:v>1589521.8750326005</c:v>
                      </c:pt>
                      <c:pt idx="256">
                        <c:v>1589521.8750326005</c:v>
                      </c:pt>
                      <c:pt idx="257">
                        <c:v>1589521.8750326005</c:v>
                      </c:pt>
                      <c:pt idx="258">
                        <c:v>1589521.8750326005</c:v>
                      </c:pt>
                      <c:pt idx="259">
                        <c:v>1589521.8750326005</c:v>
                      </c:pt>
                      <c:pt idx="260">
                        <c:v>1589521.8750326005</c:v>
                      </c:pt>
                      <c:pt idx="261">
                        <c:v>1589521.8750326005</c:v>
                      </c:pt>
                      <c:pt idx="262">
                        <c:v>1589521.8750326005</c:v>
                      </c:pt>
                      <c:pt idx="263">
                        <c:v>1589521.8750326005</c:v>
                      </c:pt>
                      <c:pt idx="264">
                        <c:v>1589521.8750326005</c:v>
                      </c:pt>
                      <c:pt idx="265">
                        <c:v>1589521.8750326005</c:v>
                      </c:pt>
                      <c:pt idx="266">
                        <c:v>1589521.8750326005</c:v>
                      </c:pt>
                      <c:pt idx="267">
                        <c:v>1589521.8750326005</c:v>
                      </c:pt>
                      <c:pt idx="268">
                        <c:v>1589521.8750326005</c:v>
                      </c:pt>
                      <c:pt idx="269">
                        <c:v>1589521.8750326005</c:v>
                      </c:pt>
                      <c:pt idx="270">
                        <c:v>1589521.8750326005</c:v>
                      </c:pt>
                      <c:pt idx="271">
                        <c:v>1589521.8750326005</c:v>
                      </c:pt>
                      <c:pt idx="272">
                        <c:v>1589521.8750326005</c:v>
                      </c:pt>
                      <c:pt idx="273">
                        <c:v>1589521.8750326005</c:v>
                      </c:pt>
                      <c:pt idx="274">
                        <c:v>1589521.8750326005</c:v>
                      </c:pt>
                      <c:pt idx="275">
                        <c:v>1589521.8750326005</c:v>
                      </c:pt>
                      <c:pt idx="276">
                        <c:v>1589521.8750326005</c:v>
                      </c:pt>
                      <c:pt idx="277">
                        <c:v>1589521.8750326005</c:v>
                      </c:pt>
                      <c:pt idx="278">
                        <c:v>1589521.8750326005</c:v>
                      </c:pt>
                      <c:pt idx="279">
                        <c:v>1589521.8750326005</c:v>
                      </c:pt>
                      <c:pt idx="280">
                        <c:v>1589521.8750326005</c:v>
                      </c:pt>
                      <c:pt idx="281">
                        <c:v>1589521.8750326005</c:v>
                      </c:pt>
                      <c:pt idx="282">
                        <c:v>1589521.8750326005</c:v>
                      </c:pt>
                      <c:pt idx="283">
                        <c:v>1589521.8750326005</c:v>
                      </c:pt>
                      <c:pt idx="284">
                        <c:v>1589521.8750326005</c:v>
                      </c:pt>
                      <c:pt idx="285">
                        <c:v>1589521.8750326005</c:v>
                      </c:pt>
                      <c:pt idx="286">
                        <c:v>1589521.8750326005</c:v>
                      </c:pt>
                      <c:pt idx="287">
                        <c:v>1589521.8750326005</c:v>
                      </c:pt>
                      <c:pt idx="288">
                        <c:v>1589521.8750326005</c:v>
                      </c:pt>
                      <c:pt idx="289">
                        <c:v>1589521.8750326005</c:v>
                      </c:pt>
                      <c:pt idx="290">
                        <c:v>1589521.8750326005</c:v>
                      </c:pt>
                      <c:pt idx="291">
                        <c:v>1589521.8750326005</c:v>
                      </c:pt>
                      <c:pt idx="292">
                        <c:v>1589521.8750326005</c:v>
                      </c:pt>
                      <c:pt idx="293">
                        <c:v>1448282.4619822181</c:v>
                      </c:pt>
                      <c:pt idx="294">
                        <c:v>1448282.4619822181</c:v>
                      </c:pt>
                      <c:pt idx="295">
                        <c:v>1448282.4619822181</c:v>
                      </c:pt>
                      <c:pt idx="296">
                        <c:v>1448282.4619822181</c:v>
                      </c:pt>
                      <c:pt idx="297">
                        <c:v>1448282.4619822181</c:v>
                      </c:pt>
                      <c:pt idx="298">
                        <c:v>1448282.4619822181</c:v>
                      </c:pt>
                      <c:pt idx="299">
                        <c:v>1448282.4619822181</c:v>
                      </c:pt>
                      <c:pt idx="300">
                        <c:v>1448282.4619822181</c:v>
                      </c:pt>
                      <c:pt idx="301">
                        <c:v>1448282.4619822181</c:v>
                      </c:pt>
                      <c:pt idx="302">
                        <c:v>1448282.4619822181</c:v>
                      </c:pt>
                      <c:pt idx="303">
                        <c:v>1448282.4619822181</c:v>
                      </c:pt>
                      <c:pt idx="304">
                        <c:v>1448282.4619822181</c:v>
                      </c:pt>
                      <c:pt idx="305">
                        <c:v>1448282.4619822181</c:v>
                      </c:pt>
                      <c:pt idx="306">
                        <c:v>1448282.4619822181</c:v>
                      </c:pt>
                      <c:pt idx="307">
                        <c:v>1448282.4619822181</c:v>
                      </c:pt>
                      <c:pt idx="308">
                        <c:v>1448282.4619822181</c:v>
                      </c:pt>
                      <c:pt idx="309">
                        <c:v>1448282.4619822181</c:v>
                      </c:pt>
                      <c:pt idx="310">
                        <c:v>1448282.4619822181</c:v>
                      </c:pt>
                      <c:pt idx="311">
                        <c:v>1448282.4619822181</c:v>
                      </c:pt>
                      <c:pt idx="312">
                        <c:v>1448282.4619822181</c:v>
                      </c:pt>
                      <c:pt idx="313">
                        <c:v>1448282.4619822181</c:v>
                      </c:pt>
                      <c:pt idx="314">
                        <c:v>1448282.4619822181</c:v>
                      </c:pt>
                      <c:pt idx="315">
                        <c:v>1448282.4619822181</c:v>
                      </c:pt>
                      <c:pt idx="316">
                        <c:v>1448282.4619822181</c:v>
                      </c:pt>
                      <c:pt idx="317">
                        <c:v>1448282.4619822181</c:v>
                      </c:pt>
                      <c:pt idx="318">
                        <c:v>1448282.4619822181</c:v>
                      </c:pt>
                      <c:pt idx="319">
                        <c:v>1448282.4619822181</c:v>
                      </c:pt>
                      <c:pt idx="320">
                        <c:v>1448282.4619822181</c:v>
                      </c:pt>
                      <c:pt idx="321">
                        <c:v>1448282.4619822181</c:v>
                      </c:pt>
                      <c:pt idx="322">
                        <c:v>1448282.4619822181</c:v>
                      </c:pt>
                      <c:pt idx="323">
                        <c:v>1448282.4619822181</c:v>
                      </c:pt>
                      <c:pt idx="324">
                        <c:v>1448282.4619822181</c:v>
                      </c:pt>
                      <c:pt idx="325">
                        <c:v>1448282.4619822181</c:v>
                      </c:pt>
                      <c:pt idx="326">
                        <c:v>1448282.4619822181</c:v>
                      </c:pt>
                      <c:pt idx="327">
                        <c:v>1448282.4619822181</c:v>
                      </c:pt>
                      <c:pt idx="328">
                        <c:v>1448282.4619822181</c:v>
                      </c:pt>
                      <c:pt idx="329">
                        <c:v>1448282.4619822181</c:v>
                      </c:pt>
                      <c:pt idx="330">
                        <c:v>1448282.4619822181</c:v>
                      </c:pt>
                      <c:pt idx="331">
                        <c:v>1448282.4619822181</c:v>
                      </c:pt>
                      <c:pt idx="332">
                        <c:v>1448282.4619822181</c:v>
                      </c:pt>
                      <c:pt idx="333">
                        <c:v>1448282.4619822181</c:v>
                      </c:pt>
                      <c:pt idx="334">
                        <c:v>1448282.4619822181</c:v>
                      </c:pt>
                      <c:pt idx="335">
                        <c:v>1448282.4619822181</c:v>
                      </c:pt>
                      <c:pt idx="336">
                        <c:v>1448282.4619822181</c:v>
                      </c:pt>
                      <c:pt idx="337">
                        <c:v>1448282.4619822181</c:v>
                      </c:pt>
                      <c:pt idx="338">
                        <c:v>1306219.2130249273</c:v>
                      </c:pt>
                      <c:pt idx="339">
                        <c:v>1306219.2130249273</c:v>
                      </c:pt>
                      <c:pt idx="340">
                        <c:v>1306219.2130249273</c:v>
                      </c:pt>
                      <c:pt idx="341">
                        <c:v>1306219.2130249273</c:v>
                      </c:pt>
                      <c:pt idx="342">
                        <c:v>1306219.2130249273</c:v>
                      </c:pt>
                      <c:pt idx="343">
                        <c:v>1306219.2130249273</c:v>
                      </c:pt>
                      <c:pt idx="344">
                        <c:v>1306219.2130249273</c:v>
                      </c:pt>
                      <c:pt idx="345">
                        <c:v>1306219.2130249273</c:v>
                      </c:pt>
                      <c:pt idx="346">
                        <c:v>1306219.2130249273</c:v>
                      </c:pt>
                      <c:pt idx="347">
                        <c:v>1306219.2130249273</c:v>
                      </c:pt>
                      <c:pt idx="348">
                        <c:v>1306219.2130249273</c:v>
                      </c:pt>
                      <c:pt idx="349">
                        <c:v>1306219.2130249273</c:v>
                      </c:pt>
                      <c:pt idx="350">
                        <c:v>1306219.2130249273</c:v>
                      </c:pt>
                      <c:pt idx="351">
                        <c:v>1306219.2130249273</c:v>
                      </c:pt>
                      <c:pt idx="352">
                        <c:v>1306219.2130249273</c:v>
                      </c:pt>
                      <c:pt idx="353">
                        <c:v>1306219.2130249273</c:v>
                      </c:pt>
                      <c:pt idx="354">
                        <c:v>1306219.2130249273</c:v>
                      </c:pt>
                      <c:pt idx="355">
                        <c:v>1306219.2130249273</c:v>
                      </c:pt>
                      <c:pt idx="356">
                        <c:v>1306219.2130249273</c:v>
                      </c:pt>
                      <c:pt idx="357">
                        <c:v>1306219.2130249273</c:v>
                      </c:pt>
                      <c:pt idx="358">
                        <c:v>1306219.2130249273</c:v>
                      </c:pt>
                      <c:pt idx="359">
                        <c:v>1306219.2130249273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7EE-4E70-BAEB-D935861A4CF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7EE-4E70-BAEB-D935861A4CF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1347608.3486908672</c:v>
                      </c:pt>
                      <c:pt idx="1">
                        <c:v>1347608.3486908672</c:v>
                      </c:pt>
                      <c:pt idx="2">
                        <c:v>1347608.3486908672</c:v>
                      </c:pt>
                      <c:pt idx="3">
                        <c:v>1347608.3486908672</c:v>
                      </c:pt>
                      <c:pt idx="4">
                        <c:v>1347608.3486908672</c:v>
                      </c:pt>
                      <c:pt idx="5">
                        <c:v>1347608.3486908672</c:v>
                      </c:pt>
                      <c:pt idx="6">
                        <c:v>1347608.3486908672</c:v>
                      </c:pt>
                      <c:pt idx="7">
                        <c:v>1347608.3486908672</c:v>
                      </c:pt>
                      <c:pt idx="8">
                        <c:v>1347608.3486908672</c:v>
                      </c:pt>
                      <c:pt idx="9">
                        <c:v>1347608.3486908672</c:v>
                      </c:pt>
                      <c:pt idx="10">
                        <c:v>1347608.3486908672</c:v>
                      </c:pt>
                      <c:pt idx="11">
                        <c:v>1347608.3486908672</c:v>
                      </c:pt>
                      <c:pt idx="12">
                        <c:v>1347608.3486908672</c:v>
                      </c:pt>
                      <c:pt idx="13">
                        <c:v>1347608.3486908672</c:v>
                      </c:pt>
                      <c:pt idx="14">
                        <c:v>1347608.3486908672</c:v>
                      </c:pt>
                      <c:pt idx="15">
                        <c:v>1347608.3486908672</c:v>
                      </c:pt>
                      <c:pt idx="16">
                        <c:v>1347608.3486908672</c:v>
                      </c:pt>
                      <c:pt idx="17">
                        <c:v>1347608.3486908672</c:v>
                      </c:pt>
                      <c:pt idx="18">
                        <c:v>1347608.3486908672</c:v>
                      </c:pt>
                      <c:pt idx="19">
                        <c:v>1347608.3486908672</c:v>
                      </c:pt>
                      <c:pt idx="20">
                        <c:v>1347608.3486908672</c:v>
                      </c:pt>
                      <c:pt idx="21">
                        <c:v>1347608.3486908672</c:v>
                      </c:pt>
                      <c:pt idx="22">
                        <c:v>1347608.3486908672</c:v>
                      </c:pt>
                      <c:pt idx="23">
                        <c:v>1515691.7993529052</c:v>
                      </c:pt>
                      <c:pt idx="24">
                        <c:v>1515691.7993529052</c:v>
                      </c:pt>
                      <c:pt idx="25">
                        <c:v>1515691.7993529052</c:v>
                      </c:pt>
                      <c:pt idx="26">
                        <c:v>1515691.7993529052</c:v>
                      </c:pt>
                      <c:pt idx="27">
                        <c:v>1515691.7993529052</c:v>
                      </c:pt>
                      <c:pt idx="28">
                        <c:v>1515691.7993529052</c:v>
                      </c:pt>
                      <c:pt idx="29">
                        <c:v>1515691.7993529052</c:v>
                      </c:pt>
                      <c:pt idx="30">
                        <c:v>1515691.7993529052</c:v>
                      </c:pt>
                      <c:pt idx="31">
                        <c:v>1515691.7993529052</c:v>
                      </c:pt>
                      <c:pt idx="32">
                        <c:v>1515691.7993529052</c:v>
                      </c:pt>
                      <c:pt idx="33">
                        <c:v>1515691.7993529052</c:v>
                      </c:pt>
                      <c:pt idx="34">
                        <c:v>1515691.7993529052</c:v>
                      </c:pt>
                      <c:pt idx="35">
                        <c:v>1515691.7993529052</c:v>
                      </c:pt>
                      <c:pt idx="36">
                        <c:v>1515691.7993529052</c:v>
                      </c:pt>
                      <c:pt idx="37">
                        <c:v>1515691.7993529052</c:v>
                      </c:pt>
                      <c:pt idx="38">
                        <c:v>1515691.7993529052</c:v>
                      </c:pt>
                      <c:pt idx="39">
                        <c:v>1515691.7993529052</c:v>
                      </c:pt>
                      <c:pt idx="40">
                        <c:v>1515691.7993529052</c:v>
                      </c:pt>
                      <c:pt idx="41">
                        <c:v>1515691.7993529052</c:v>
                      </c:pt>
                      <c:pt idx="42">
                        <c:v>1515691.7993529052</c:v>
                      </c:pt>
                      <c:pt idx="43">
                        <c:v>1515691.7993529052</c:v>
                      </c:pt>
                      <c:pt idx="44">
                        <c:v>1515691.7993529052</c:v>
                      </c:pt>
                      <c:pt idx="45">
                        <c:v>1515691.7993529052</c:v>
                      </c:pt>
                      <c:pt idx="46">
                        <c:v>1515691.7993529052</c:v>
                      </c:pt>
                      <c:pt idx="47">
                        <c:v>1515691.7993529052</c:v>
                      </c:pt>
                      <c:pt idx="48">
                        <c:v>1515691.7993529052</c:v>
                      </c:pt>
                      <c:pt idx="49">
                        <c:v>1515691.7993529052</c:v>
                      </c:pt>
                      <c:pt idx="50">
                        <c:v>1515691.7993529052</c:v>
                      </c:pt>
                      <c:pt idx="51">
                        <c:v>1515691.7993529052</c:v>
                      </c:pt>
                      <c:pt idx="52">
                        <c:v>1515691.7993529052</c:v>
                      </c:pt>
                      <c:pt idx="53">
                        <c:v>1515691.7993529052</c:v>
                      </c:pt>
                      <c:pt idx="54">
                        <c:v>1515691.7993529052</c:v>
                      </c:pt>
                      <c:pt idx="55">
                        <c:v>1515691.7993529052</c:v>
                      </c:pt>
                      <c:pt idx="56">
                        <c:v>1515691.7993529052</c:v>
                      </c:pt>
                      <c:pt idx="57">
                        <c:v>1515691.7993529052</c:v>
                      </c:pt>
                      <c:pt idx="58">
                        <c:v>1515691.7993529052</c:v>
                      </c:pt>
                      <c:pt idx="59">
                        <c:v>1515691.7993529052</c:v>
                      </c:pt>
                      <c:pt idx="60">
                        <c:v>1515691.7993529052</c:v>
                      </c:pt>
                      <c:pt idx="61">
                        <c:v>1515691.7993529052</c:v>
                      </c:pt>
                      <c:pt idx="62">
                        <c:v>1515691.7993529052</c:v>
                      </c:pt>
                      <c:pt idx="63">
                        <c:v>1515691.7993529052</c:v>
                      </c:pt>
                      <c:pt idx="64">
                        <c:v>1515691.7993529052</c:v>
                      </c:pt>
                      <c:pt idx="65">
                        <c:v>1515691.7993529052</c:v>
                      </c:pt>
                      <c:pt idx="66">
                        <c:v>1515691.7993529052</c:v>
                      </c:pt>
                      <c:pt idx="67">
                        <c:v>1515691.7993529052</c:v>
                      </c:pt>
                      <c:pt idx="68">
                        <c:v>1642415.4336859963</c:v>
                      </c:pt>
                      <c:pt idx="69">
                        <c:v>1642415.4336859963</c:v>
                      </c:pt>
                      <c:pt idx="70">
                        <c:v>1642415.4336859963</c:v>
                      </c:pt>
                      <c:pt idx="71">
                        <c:v>1642415.4336859963</c:v>
                      </c:pt>
                      <c:pt idx="72">
                        <c:v>1642415.4336859963</c:v>
                      </c:pt>
                      <c:pt idx="73">
                        <c:v>1642415.4336859963</c:v>
                      </c:pt>
                      <c:pt idx="74">
                        <c:v>1642415.4336859963</c:v>
                      </c:pt>
                      <c:pt idx="75">
                        <c:v>1642415.4336859963</c:v>
                      </c:pt>
                      <c:pt idx="76">
                        <c:v>1642415.4336859963</c:v>
                      </c:pt>
                      <c:pt idx="77">
                        <c:v>1642415.4336859963</c:v>
                      </c:pt>
                      <c:pt idx="78">
                        <c:v>1642415.4336859963</c:v>
                      </c:pt>
                      <c:pt idx="79">
                        <c:v>1642415.4336859963</c:v>
                      </c:pt>
                      <c:pt idx="80">
                        <c:v>1642415.4336859963</c:v>
                      </c:pt>
                      <c:pt idx="81">
                        <c:v>1642415.4336859963</c:v>
                      </c:pt>
                      <c:pt idx="82">
                        <c:v>1642415.4336859963</c:v>
                      </c:pt>
                      <c:pt idx="83">
                        <c:v>1642415.4336859963</c:v>
                      </c:pt>
                      <c:pt idx="84">
                        <c:v>1642415.4336859963</c:v>
                      </c:pt>
                      <c:pt idx="85">
                        <c:v>1642415.4336859963</c:v>
                      </c:pt>
                      <c:pt idx="86">
                        <c:v>1642415.4336859963</c:v>
                      </c:pt>
                      <c:pt idx="87">
                        <c:v>1642415.4336859963</c:v>
                      </c:pt>
                      <c:pt idx="88">
                        <c:v>1642415.4336859963</c:v>
                      </c:pt>
                      <c:pt idx="89">
                        <c:v>1642415.4336859963</c:v>
                      </c:pt>
                      <c:pt idx="90">
                        <c:v>1642415.4336859963</c:v>
                      </c:pt>
                      <c:pt idx="91">
                        <c:v>1642415.4336859963</c:v>
                      </c:pt>
                      <c:pt idx="92">
                        <c:v>1642415.4336859963</c:v>
                      </c:pt>
                      <c:pt idx="93">
                        <c:v>1642415.4336859963</c:v>
                      </c:pt>
                      <c:pt idx="94">
                        <c:v>1642415.4336859963</c:v>
                      </c:pt>
                      <c:pt idx="95">
                        <c:v>1642415.4336859963</c:v>
                      </c:pt>
                      <c:pt idx="96">
                        <c:v>1642415.4336859963</c:v>
                      </c:pt>
                      <c:pt idx="97">
                        <c:v>1642415.4336859963</c:v>
                      </c:pt>
                      <c:pt idx="98">
                        <c:v>1642415.4336859963</c:v>
                      </c:pt>
                      <c:pt idx="99">
                        <c:v>1642415.4336859963</c:v>
                      </c:pt>
                      <c:pt idx="100">
                        <c:v>1642415.4336859963</c:v>
                      </c:pt>
                      <c:pt idx="101">
                        <c:v>1642415.4336859963</c:v>
                      </c:pt>
                      <c:pt idx="102">
                        <c:v>1642415.4336859963</c:v>
                      </c:pt>
                      <c:pt idx="103">
                        <c:v>1642415.4336859963</c:v>
                      </c:pt>
                      <c:pt idx="104">
                        <c:v>1642415.4336859963</c:v>
                      </c:pt>
                      <c:pt idx="105">
                        <c:v>1642415.4336859963</c:v>
                      </c:pt>
                      <c:pt idx="106">
                        <c:v>1642415.4336859963</c:v>
                      </c:pt>
                      <c:pt idx="107">
                        <c:v>1642415.4336859963</c:v>
                      </c:pt>
                      <c:pt idx="108">
                        <c:v>1642415.4336859963</c:v>
                      </c:pt>
                      <c:pt idx="109">
                        <c:v>1642415.4336859963</c:v>
                      </c:pt>
                      <c:pt idx="110">
                        <c:v>1642415.4336859963</c:v>
                      </c:pt>
                      <c:pt idx="111">
                        <c:v>1642415.4336859963</c:v>
                      </c:pt>
                      <c:pt idx="112">
                        <c:v>1642415.4336859963</c:v>
                      </c:pt>
                      <c:pt idx="113">
                        <c:v>1518191.8448292823</c:v>
                      </c:pt>
                      <c:pt idx="114">
                        <c:v>1518191.8448292823</c:v>
                      </c:pt>
                      <c:pt idx="115">
                        <c:v>1518191.8448292823</c:v>
                      </c:pt>
                      <c:pt idx="116">
                        <c:v>1518191.8448292823</c:v>
                      </c:pt>
                      <c:pt idx="117">
                        <c:v>1518191.8448292823</c:v>
                      </c:pt>
                      <c:pt idx="118">
                        <c:v>1518191.8448292823</c:v>
                      </c:pt>
                      <c:pt idx="119">
                        <c:v>1518191.8448292823</c:v>
                      </c:pt>
                      <c:pt idx="120">
                        <c:v>1518191.8448292823</c:v>
                      </c:pt>
                      <c:pt idx="121">
                        <c:v>1518191.8448292823</c:v>
                      </c:pt>
                      <c:pt idx="122">
                        <c:v>1518191.8448292823</c:v>
                      </c:pt>
                      <c:pt idx="123">
                        <c:v>1518191.8448292823</c:v>
                      </c:pt>
                      <c:pt idx="124">
                        <c:v>1518191.8448292823</c:v>
                      </c:pt>
                      <c:pt idx="125">
                        <c:v>1518191.8448292823</c:v>
                      </c:pt>
                      <c:pt idx="126">
                        <c:v>1518191.8448292823</c:v>
                      </c:pt>
                      <c:pt idx="127">
                        <c:v>1518191.8448292823</c:v>
                      </c:pt>
                      <c:pt idx="128">
                        <c:v>1518191.8448292823</c:v>
                      </c:pt>
                      <c:pt idx="129">
                        <c:v>1518191.8448292823</c:v>
                      </c:pt>
                      <c:pt idx="130">
                        <c:v>1518191.8448292823</c:v>
                      </c:pt>
                      <c:pt idx="131">
                        <c:v>1518191.8448292823</c:v>
                      </c:pt>
                      <c:pt idx="132">
                        <c:v>1518191.8448292823</c:v>
                      </c:pt>
                      <c:pt idx="133">
                        <c:v>1518191.8448292823</c:v>
                      </c:pt>
                      <c:pt idx="134">
                        <c:v>1518191.8448292823</c:v>
                      </c:pt>
                      <c:pt idx="135">
                        <c:v>1518191.8448292823</c:v>
                      </c:pt>
                      <c:pt idx="136">
                        <c:v>1518191.8448292823</c:v>
                      </c:pt>
                      <c:pt idx="137">
                        <c:v>1518191.8448292823</c:v>
                      </c:pt>
                      <c:pt idx="138">
                        <c:v>1518191.8448292823</c:v>
                      </c:pt>
                      <c:pt idx="139">
                        <c:v>1518191.8448292823</c:v>
                      </c:pt>
                      <c:pt idx="140">
                        <c:v>1518191.8448292823</c:v>
                      </c:pt>
                      <c:pt idx="141">
                        <c:v>1518191.8448292823</c:v>
                      </c:pt>
                      <c:pt idx="142">
                        <c:v>1518191.8448292823</c:v>
                      </c:pt>
                      <c:pt idx="143">
                        <c:v>1518191.8448292823</c:v>
                      </c:pt>
                      <c:pt idx="144">
                        <c:v>1518191.8448292823</c:v>
                      </c:pt>
                      <c:pt idx="145">
                        <c:v>1518191.8448292823</c:v>
                      </c:pt>
                      <c:pt idx="146">
                        <c:v>1518191.8448292823</c:v>
                      </c:pt>
                      <c:pt idx="147">
                        <c:v>1518191.8448292823</c:v>
                      </c:pt>
                      <c:pt idx="148">
                        <c:v>1518191.8448292823</c:v>
                      </c:pt>
                      <c:pt idx="149">
                        <c:v>1518191.8448292823</c:v>
                      </c:pt>
                      <c:pt idx="150">
                        <c:v>1518191.8448292823</c:v>
                      </c:pt>
                      <c:pt idx="151">
                        <c:v>1518191.8448292823</c:v>
                      </c:pt>
                      <c:pt idx="152">
                        <c:v>1518191.8448292823</c:v>
                      </c:pt>
                      <c:pt idx="153">
                        <c:v>1518191.8448292823</c:v>
                      </c:pt>
                      <c:pt idx="154">
                        <c:v>1518191.8448292823</c:v>
                      </c:pt>
                      <c:pt idx="155">
                        <c:v>1518191.8448292823</c:v>
                      </c:pt>
                      <c:pt idx="156">
                        <c:v>1518191.8448292823</c:v>
                      </c:pt>
                      <c:pt idx="157">
                        <c:v>1518191.8448292823</c:v>
                      </c:pt>
                      <c:pt idx="158">
                        <c:v>1340935.7746867137</c:v>
                      </c:pt>
                      <c:pt idx="159">
                        <c:v>1340935.7746867137</c:v>
                      </c:pt>
                      <c:pt idx="160">
                        <c:v>1340935.7746867137</c:v>
                      </c:pt>
                      <c:pt idx="161">
                        <c:v>1340935.7746867137</c:v>
                      </c:pt>
                      <c:pt idx="162">
                        <c:v>1340935.7746867137</c:v>
                      </c:pt>
                      <c:pt idx="163">
                        <c:v>1340935.7746867137</c:v>
                      </c:pt>
                      <c:pt idx="164">
                        <c:v>1340935.7746867137</c:v>
                      </c:pt>
                      <c:pt idx="165">
                        <c:v>1340935.7746867137</c:v>
                      </c:pt>
                      <c:pt idx="166">
                        <c:v>1340935.7746867137</c:v>
                      </c:pt>
                      <c:pt idx="167">
                        <c:v>1340935.7746867137</c:v>
                      </c:pt>
                      <c:pt idx="168">
                        <c:v>1340935.7746867137</c:v>
                      </c:pt>
                      <c:pt idx="169">
                        <c:v>1340935.7746867137</c:v>
                      </c:pt>
                      <c:pt idx="170">
                        <c:v>1340935.7746867137</c:v>
                      </c:pt>
                      <c:pt idx="171">
                        <c:v>1340935.7746867137</c:v>
                      </c:pt>
                      <c:pt idx="172">
                        <c:v>1340935.7746867137</c:v>
                      </c:pt>
                      <c:pt idx="173">
                        <c:v>1340935.7746867137</c:v>
                      </c:pt>
                      <c:pt idx="174">
                        <c:v>1340935.7746867137</c:v>
                      </c:pt>
                      <c:pt idx="175">
                        <c:v>1340935.7746867137</c:v>
                      </c:pt>
                      <c:pt idx="176">
                        <c:v>1340935.7746867137</c:v>
                      </c:pt>
                      <c:pt idx="177">
                        <c:v>1340935.7746867137</c:v>
                      </c:pt>
                      <c:pt idx="178">
                        <c:v>1340935.7746867137</c:v>
                      </c:pt>
                      <c:pt idx="179">
                        <c:v>1340935.7746867137</c:v>
                      </c:pt>
                      <c:pt idx="180">
                        <c:v>1340935.7746867137</c:v>
                      </c:pt>
                      <c:pt idx="181">
                        <c:v>1340935.7746867137</c:v>
                      </c:pt>
                      <c:pt idx="182">
                        <c:v>1340935.7746867137</c:v>
                      </c:pt>
                      <c:pt idx="183">
                        <c:v>1340935.7746867137</c:v>
                      </c:pt>
                      <c:pt idx="184">
                        <c:v>1340935.7746867137</c:v>
                      </c:pt>
                      <c:pt idx="185">
                        <c:v>1340935.7746867137</c:v>
                      </c:pt>
                      <c:pt idx="186">
                        <c:v>1340935.7746867137</c:v>
                      </c:pt>
                      <c:pt idx="187">
                        <c:v>1340935.7746867137</c:v>
                      </c:pt>
                      <c:pt idx="188">
                        <c:v>1340935.7746867137</c:v>
                      </c:pt>
                      <c:pt idx="189">
                        <c:v>1340935.7746867137</c:v>
                      </c:pt>
                      <c:pt idx="190">
                        <c:v>1340935.7746867137</c:v>
                      </c:pt>
                      <c:pt idx="191">
                        <c:v>1340935.7746867137</c:v>
                      </c:pt>
                      <c:pt idx="192">
                        <c:v>1340935.7746867137</c:v>
                      </c:pt>
                      <c:pt idx="193">
                        <c:v>1340935.7746867137</c:v>
                      </c:pt>
                      <c:pt idx="194">
                        <c:v>1340935.7746867137</c:v>
                      </c:pt>
                      <c:pt idx="195">
                        <c:v>1340935.7746867137</c:v>
                      </c:pt>
                      <c:pt idx="196">
                        <c:v>1340935.7746867137</c:v>
                      </c:pt>
                      <c:pt idx="197">
                        <c:v>1340935.7746867137</c:v>
                      </c:pt>
                      <c:pt idx="198">
                        <c:v>1340935.7746867137</c:v>
                      </c:pt>
                      <c:pt idx="199">
                        <c:v>1340935.7746867137</c:v>
                      </c:pt>
                      <c:pt idx="200">
                        <c:v>1340935.7746867137</c:v>
                      </c:pt>
                      <c:pt idx="201">
                        <c:v>1340935.7746867137</c:v>
                      </c:pt>
                      <c:pt idx="202">
                        <c:v>1340935.7746867137</c:v>
                      </c:pt>
                      <c:pt idx="203">
                        <c:v>1497814.4217321798</c:v>
                      </c:pt>
                      <c:pt idx="204">
                        <c:v>1497814.4217321798</c:v>
                      </c:pt>
                      <c:pt idx="205">
                        <c:v>1497814.4217321798</c:v>
                      </c:pt>
                      <c:pt idx="206">
                        <c:v>1497814.4217321798</c:v>
                      </c:pt>
                      <c:pt idx="207">
                        <c:v>1497814.4217321798</c:v>
                      </c:pt>
                      <c:pt idx="208">
                        <c:v>1497814.4217321798</c:v>
                      </c:pt>
                      <c:pt idx="209">
                        <c:v>1497814.4217321798</c:v>
                      </c:pt>
                      <c:pt idx="210">
                        <c:v>1497814.4217321798</c:v>
                      </c:pt>
                      <c:pt idx="211">
                        <c:v>1497814.4217321798</c:v>
                      </c:pt>
                      <c:pt idx="212">
                        <c:v>1497814.4217321798</c:v>
                      </c:pt>
                      <c:pt idx="213">
                        <c:v>1497814.4217321798</c:v>
                      </c:pt>
                      <c:pt idx="214">
                        <c:v>1497814.4217321798</c:v>
                      </c:pt>
                      <c:pt idx="215">
                        <c:v>1497814.4217321798</c:v>
                      </c:pt>
                      <c:pt idx="216">
                        <c:v>1497814.4217321798</c:v>
                      </c:pt>
                      <c:pt idx="217">
                        <c:v>1497814.4217321798</c:v>
                      </c:pt>
                      <c:pt idx="218">
                        <c:v>1497814.4217321798</c:v>
                      </c:pt>
                      <c:pt idx="219">
                        <c:v>1497814.4217321798</c:v>
                      </c:pt>
                      <c:pt idx="220">
                        <c:v>1497814.4217321798</c:v>
                      </c:pt>
                      <c:pt idx="221">
                        <c:v>1497814.4217321798</c:v>
                      </c:pt>
                      <c:pt idx="222">
                        <c:v>1497814.4217321798</c:v>
                      </c:pt>
                      <c:pt idx="223">
                        <c:v>1497814.4217321798</c:v>
                      </c:pt>
                      <c:pt idx="224">
                        <c:v>1497814.4217321798</c:v>
                      </c:pt>
                      <c:pt idx="225">
                        <c:v>1497814.4217321798</c:v>
                      </c:pt>
                      <c:pt idx="226">
                        <c:v>1497814.4217321798</c:v>
                      </c:pt>
                      <c:pt idx="227">
                        <c:v>1497814.4217321798</c:v>
                      </c:pt>
                      <c:pt idx="228">
                        <c:v>1497814.4217321798</c:v>
                      </c:pt>
                      <c:pt idx="229">
                        <c:v>1497814.4217321798</c:v>
                      </c:pt>
                      <c:pt idx="230">
                        <c:v>1497814.4217321798</c:v>
                      </c:pt>
                      <c:pt idx="231">
                        <c:v>1497814.4217321798</c:v>
                      </c:pt>
                      <c:pt idx="232">
                        <c:v>1497814.4217321798</c:v>
                      </c:pt>
                      <c:pt idx="233">
                        <c:v>1497814.4217321798</c:v>
                      </c:pt>
                      <c:pt idx="234">
                        <c:v>1497814.4217321798</c:v>
                      </c:pt>
                      <c:pt idx="235">
                        <c:v>1497814.4217321798</c:v>
                      </c:pt>
                      <c:pt idx="236">
                        <c:v>1497814.4217321798</c:v>
                      </c:pt>
                      <c:pt idx="237">
                        <c:v>1497814.4217321798</c:v>
                      </c:pt>
                      <c:pt idx="238">
                        <c:v>1497814.4217321798</c:v>
                      </c:pt>
                      <c:pt idx="239">
                        <c:v>1497814.4217321798</c:v>
                      </c:pt>
                      <c:pt idx="240">
                        <c:v>1497814.4217321798</c:v>
                      </c:pt>
                      <c:pt idx="241">
                        <c:v>1497814.4217321798</c:v>
                      </c:pt>
                      <c:pt idx="242">
                        <c:v>1497814.4217321798</c:v>
                      </c:pt>
                      <c:pt idx="243">
                        <c:v>1497814.4217321798</c:v>
                      </c:pt>
                      <c:pt idx="244">
                        <c:v>1497814.4217321798</c:v>
                      </c:pt>
                      <c:pt idx="245">
                        <c:v>1497814.4217321798</c:v>
                      </c:pt>
                      <c:pt idx="246">
                        <c:v>1497814.4217321798</c:v>
                      </c:pt>
                      <c:pt idx="247">
                        <c:v>1497814.4217321798</c:v>
                      </c:pt>
                      <c:pt idx="248">
                        <c:v>1641074.5129848451</c:v>
                      </c:pt>
                      <c:pt idx="249">
                        <c:v>1641074.5129848451</c:v>
                      </c:pt>
                      <c:pt idx="250">
                        <c:v>1641074.5129848451</c:v>
                      </c:pt>
                      <c:pt idx="251">
                        <c:v>1641074.5129848451</c:v>
                      </c:pt>
                      <c:pt idx="252">
                        <c:v>1641074.5129848451</c:v>
                      </c:pt>
                      <c:pt idx="253">
                        <c:v>1641074.5129848451</c:v>
                      </c:pt>
                      <c:pt idx="254">
                        <c:v>1641074.5129848451</c:v>
                      </c:pt>
                      <c:pt idx="255">
                        <c:v>1641074.5129848451</c:v>
                      </c:pt>
                      <c:pt idx="256">
                        <c:v>1641074.5129848451</c:v>
                      </c:pt>
                      <c:pt idx="257">
                        <c:v>1641074.5129848451</c:v>
                      </c:pt>
                      <c:pt idx="258">
                        <c:v>1641074.5129848451</c:v>
                      </c:pt>
                      <c:pt idx="259">
                        <c:v>1641074.5129848451</c:v>
                      </c:pt>
                      <c:pt idx="260">
                        <c:v>1641074.5129848451</c:v>
                      </c:pt>
                      <c:pt idx="261">
                        <c:v>1641074.5129848451</c:v>
                      </c:pt>
                      <c:pt idx="262">
                        <c:v>1641074.5129848451</c:v>
                      </c:pt>
                      <c:pt idx="263">
                        <c:v>1641074.5129848451</c:v>
                      </c:pt>
                      <c:pt idx="264">
                        <c:v>1641074.5129848451</c:v>
                      </c:pt>
                      <c:pt idx="265">
                        <c:v>1641074.5129848451</c:v>
                      </c:pt>
                      <c:pt idx="266">
                        <c:v>1641074.5129848451</c:v>
                      </c:pt>
                      <c:pt idx="267">
                        <c:v>1641074.5129848451</c:v>
                      </c:pt>
                      <c:pt idx="268">
                        <c:v>1641074.5129848451</c:v>
                      </c:pt>
                      <c:pt idx="269">
                        <c:v>1641074.5129848451</c:v>
                      </c:pt>
                      <c:pt idx="270">
                        <c:v>1641074.5129848451</c:v>
                      </c:pt>
                      <c:pt idx="271">
                        <c:v>1641074.5129848451</c:v>
                      </c:pt>
                      <c:pt idx="272">
                        <c:v>1641074.5129848451</c:v>
                      </c:pt>
                      <c:pt idx="273">
                        <c:v>1641074.5129848451</c:v>
                      </c:pt>
                      <c:pt idx="274">
                        <c:v>1641074.5129848451</c:v>
                      </c:pt>
                      <c:pt idx="275">
                        <c:v>1641074.5129848451</c:v>
                      </c:pt>
                      <c:pt idx="276">
                        <c:v>1641074.5129848451</c:v>
                      </c:pt>
                      <c:pt idx="277">
                        <c:v>1641074.5129848451</c:v>
                      </c:pt>
                      <c:pt idx="278">
                        <c:v>1641074.5129848451</c:v>
                      </c:pt>
                      <c:pt idx="279">
                        <c:v>1641074.5129848451</c:v>
                      </c:pt>
                      <c:pt idx="280">
                        <c:v>1641074.5129848451</c:v>
                      </c:pt>
                      <c:pt idx="281">
                        <c:v>1641074.5129848451</c:v>
                      </c:pt>
                      <c:pt idx="282">
                        <c:v>1641074.5129848451</c:v>
                      </c:pt>
                      <c:pt idx="283">
                        <c:v>1641074.5129848451</c:v>
                      </c:pt>
                      <c:pt idx="284">
                        <c:v>1641074.5129848451</c:v>
                      </c:pt>
                      <c:pt idx="285">
                        <c:v>1641074.5129848451</c:v>
                      </c:pt>
                      <c:pt idx="286">
                        <c:v>1641074.5129848451</c:v>
                      </c:pt>
                      <c:pt idx="287">
                        <c:v>1641074.5129848451</c:v>
                      </c:pt>
                      <c:pt idx="288">
                        <c:v>1641074.5129848451</c:v>
                      </c:pt>
                      <c:pt idx="289">
                        <c:v>1641074.5129848451</c:v>
                      </c:pt>
                      <c:pt idx="290">
                        <c:v>1641074.5129848451</c:v>
                      </c:pt>
                      <c:pt idx="291">
                        <c:v>1641074.5129848451</c:v>
                      </c:pt>
                      <c:pt idx="292">
                        <c:v>1641074.5129848451</c:v>
                      </c:pt>
                      <c:pt idx="293">
                        <c:v>1496528.127793862</c:v>
                      </c:pt>
                      <c:pt idx="294">
                        <c:v>1496528.127793862</c:v>
                      </c:pt>
                      <c:pt idx="295">
                        <c:v>1496528.127793862</c:v>
                      </c:pt>
                      <c:pt idx="296">
                        <c:v>1496528.127793862</c:v>
                      </c:pt>
                      <c:pt idx="297">
                        <c:v>1496528.127793862</c:v>
                      </c:pt>
                      <c:pt idx="298">
                        <c:v>1496528.127793862</c:v>
                      </c:pt>
                      <c:pt idx="299">
                        <c:v>1496528.127793862</c:v>
                      </c:pt>
                      <c:pt idx="300">
                        <c:v>1496528.127793862</c:v>
                      </c:pt>
                      <c:pt idx="301">
                        <c:v>1496528.127793862</c:v>
                      </c:pt>
                      <c:pt idx="302">
                        <c:v>1496528.127793862</c:v>
                      </c:pt>
                      <c:pt idx="303">
                        <c:v>1496528.127793862</c:v>
                      </c:pt>
                      <c:pt idx="304">
                        <c:v>1496528.127793862</c:v>
                      </c:pt>
                      <c:pt idx="305">
                        <c:v>1496528.127793862</c:v>
                      </c:pt>
                      <c:pt idx="306">
                        <c:v>1496528.127793862</c:v>
                      </c:pt>
                      <c:pt idx="307">
                        <c:v>1496528.127793862</c:v>
                      </c:pt>
                      <c:pt idx="308">
                        <c:v>1496528.127793862</c:v>
                      </c:pt>
                      <c:pt idx="309">
                        <c:v>1496528.127793862</c:v>
                      </c:pt>
                      <c:pt idx="310">
                        <c:v>1496528.127793862</c:v>
                      </c:pt>
                      <c:pt idx="311">
                        <c:v>1496528.127793862</c:v>
                      </c:pt>
                      <c:pt idx="312">
                        <c:v>1496528.127793862</c:v>
                      </c:pt>
                      <c:pt idx="313">
                        <c:v>1496528.127793862</c:v>
                      </c:pt>
                      <c:pt idx="314">
                        <c:v>1496528.127793862</c:v>
                      </c:pt>
                      <c:pt idx="315">
                        <c:v>1496528.127793862</c:v>
                      </c:pt>
                      <c:pt idx="316">
                        <c:v>1496528.127793862</c:v>
                      </c:pt>
                      <c:pt idx="317">
                        <c:v>1496528.127793862</c:v>
                      </c:pt>
                      <c:pt idx="318">
                        <c:v>1496528.127793862</c:v>
                      </c:pt>
                      <c:pt idx="319">
                        <c:v>1496528.127793862</c:v>
                      </c:pt>
                      <c:pt idx="320">
                        <c:v>1496528.127793862</c:v>
                      </c:pt>
                      <c:pt idx="321">
                        <c:v>1496528.127793862</c:v>
                      </c:pt>
                      <c:pt idx="322">
                        <c:v>1496528.127793862</c:v>
                      </c:pt>
                      <c:pt idx="323">
                        <c:v>1496528.127793862</c:v>
                      </c:pt>
                      <c:pt idx="324">
                        <c:v>1496528.127793862</c:v>
                      </c:pt>
                      <c:pt idx="325">
                        <c:v>1496528.127793862</c:v>
                      </c:pt>
                      <c:pt idx="326">
                        <c:v>1496528.127793862</c:v>
                      </c:pt>
                      <c:pt idx="327">
                        <c:v>1496528.127793862</c:v>
                      </c:pt>
                      <c:pt idx="328">
                        <c:v>1496528.127793862</c:v>
                      </c:pt>
                      <c:pt idx="329">
                        <c:v>1496528.127793862</c:v>
                      </c:pt>
                      <c:pt idx="330">
                        <c:v>1496528.127793862</c:v>
                      </c:pt>
                      <c:pt idx="331">
                        <c:v>1496528.127793862</c:v>
                      </c:pt>
                      <c:pt idx="332">
                        <c:v>1496528.127793862</c:v>
                      </c:pt>
                      <c:pt idx="333">
                        <c:v>1496528.127793862</c:v>
                      </c:pt>
                      <c:pt idx="334">
                        <c:v>1496528.127793862</c:v>
                      </c:pt>
                      <c:pt idx="335">
                        <c:v>1496528.127793862</c:v>
                      </c:pt>
                      <c:pt idx="336">
                        <c:v>1496528.127793862</c:v>
                      </c:pt>
                      <c:pt idx="337">
                        <c:v>1496528.127793862</c:v>
                      </c:pt>
                      <c:pt idx="338">
                        <c:v>1347608.3486908672</c:v>
                      </c:pt>
                      <c:pt idx="339">
                        <c:v>1347608.3486908672</c:v>
                      </c:pt>
                      <c:pt idx="340">
                        <c:v>1347608.3486908672</c:v>
                      </c:pt>
                      <c:pt idx="341">
                        <c:v>1347608.3486908672</c:v>
                      </c:pt>
                      <c:pt idx="342">
                        <c:v>1347608.3486908672</c:v>
                      </c:pt>
                      <c:pt idx="343">
                        <c:v>1347608.3486908672</c:v>
                      </c:pt>
                      <c:pt idx="344">
                        <c:v>1347608.3486908672</c:v>
                      </c:pt>
                      <c:pt idx="345">
                        <c:v>1347608.3486908672</c:v>
                      </c:pt>
                      <c:pt idx="346">
                        <c:v>1347608.3486908672</c:v>
                      </c:pt>
                      <c:pt idx="347">
                        <c:v>1347608.3486908672</c:v>
                      </c:pt>
                      <c:pt idx="348">
                        <c:v>1347608.3486908672</c:v>
                      </c:pt>
                      <c:pt idx="349">
                        <c:v>1347608.3486908672</c:v>
                      </c:pt>
                      <c:pt idx="350">
                        <c:v>1347608.3486908672</c:v>
                      </c:pt>
                      <c:pt idx="351">
                        <c:v>1347608.3486908672</c:v>
                      </c:pt>
                      <c:pt idx="352">
                        <c:v>1347608.3486908672</c:v>
                      </c:pt>
                      <c:pt idx="353">
                        <c:v>1347608.3486908672</c:v>
                      </c:pt>
                      <c:pt idx="354">
                        <c:v>1347608.3486908672</c:v>
                      </c:pt>
                      <c:pt idx="355">
                        <c:v>1347608.3486908672</c:v>
                      </c:pt>
                      <c:pt idx="356">
                        <c:v>1347608.3486908672</c:v>
                      </c:pt>
                      <c:pt idx="357">
                        <c:v>1347608.3486908672</c:v>
                      </c:pt>
                      <c:pt idx="358">
                        <c:v>1347608.3486908672</c:v>
                      </c:pt>
                      <c:pt idx="359">
                        <c:v>1347608.3486908672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7EE-4E70-BAEB-D935861A4CFB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-12.472722569975362</c:v>
                      </c:pt>
                      <c:pt idx="24">
                        <c:v>-12.472722569975362</c:v>
                      </c:pt>
                      <c:pt idx="25">
                        <c:v>-12.472722569975362</c:v>
                      </c:pt>
                      <c:pt idx="26">
                        <c:v>-12.472722569975362</c:v>
                      </c:pt>
                      <c:pt idx="27">
                        <c:v>-12.472722569975362</c:v>
                      </c:pt>
                      <c:pt idx="28">
                        <c:v>-12.472722569975362</c:v>
                      </c:pt>
                      <c:pt idx="29">
                        <c:v>-12.472722569975362</c:v>
                      </c:pt>
                      <c:pt idx="30">
                        <c:v>-12.472722569975362</c:v>
                      </c:pt>
                      <c:pt idx="31">
                        <c:v>-12.472722569975362</c:v>
                      </c:pt>
                      <c:pt idx="32">
                        <c:v>-12.472722569975362</c:v>
                      </c:pt>
                      <c:pt idx="33">
                        <c:v>-12.472722569975362</c:v>
                      </c:pt>
                      <c:pt idx="34">
                        <c:v>-12.472722569975362</c:v>
                      </c:pt>
                      <c:pt idx="35">
                        <c:v>-12.472722569975362</c:v>
                      </c:pt>
                      <c:pt idx="36">
                        <c:v>-12.472722569975362</c:v>
                      </c:pt>
                      <c:pt idx="37">
                        <c:v>-12.472722569975362</c:v>
                      </c:pt>
                      <c:pt idx="38">
                        <c:v>-12.472722569975362</c:v>
                      </c:pt>
                      <c:pt idx="39">
                        <c:v>-12.472722569975362</c:v>
                      </c:pt>
                      <c:pt idx="40">
                        <c:v>-12.472722569975362</c:v>
                      </c:pt>
                      <c:pt idx="41">
                        <c:v>-12.472722569975362</c:v>
                      </c:pt>
                      <c:pt idx="42">
                        <c:v>-12.472722569975362</c:v>
                      </c:pt>
                      <c:pt idx="43">
                        <c:v>-12.472722569975362</c:v>
                      </c:pt>
                      <c:pt idx="44">
                        <c:v>-12.472722569975362</c:v>
                      </c:pt>
                      <c:pt idx="45">
                        <c:v>-12.472722569975362</c:v>
                      </c:pt>
                      <c:pt idx="46">
                        <c:v>-12.472722569975362</c:v>
                      </c:pt>
                      <c:pt idx="47">
                        <c:v>-12.472722569975362</c:v>
                      </c:pt>
                      <c:pt idx="48">
                        <c:v>-12.472722569975362</c:v>
                      </c:pt>
                      <c:pt idx="49">
                        <c:v>-12.472722569975362</c:v>
                      </c:pt>
                      <c:pt idx="50">
                        <c:v>-12.472722569975362</c:v>
                      </c:pt>
                      <c:pt idx="51">
                        <c:v>-12.472722569975362</c:v>
                      </c:pt>
                      <c:pt idx="52">
                        <c:v>-12.472722569975362</c:v>
                      </c:pt>
                      <c:pt idx="53">
                        <c:v>-12.472722569975362</c:v>
                      </c:pt>
                      <c:pt idx="54">
                        <c:v>-12.472722569975362</c:v>
                      </c:pt>
                      <c:pt idx="55">
                        <c:v>-12.472722569975362</c:v>
                      </c:pt>
                      <c:pt idx="56">
                        <c:v>-12.472722569975362</c:v>
                      </c:pt>
                      <c:pt idx="57">
                        <c:v>-12.472722569975362</c:v>
                      </c:pt>
                      <c:pt idx="58">
                        <c:v>-12.472722569975362</c:v>
                      </c:pt>
                      <c:pt idx="59">
                        <c:v>-12.472722569975362</c:v>
                      </c:pt>
                      <c:pt idx="60">
                        <c:v>-12.472722569975362</c:v>
                      </c:pt>
                      <c:pt idx="61">
                        <c:v>-12.472722569975362</c:v>
                      </c:pt>
                      <c:pt idx="62">
                        <c:v>-12.472722569975362</c:v>
                      </c:pt>
                      <c:pt idx="63">
                        <c:v>-12.472722569975362</c:v>
                      </c:pt>
                      <c:pt idx="64">
                        <c:v>-12.472722569975362</c:v>
                      </c:pt>
                      <c:pt idx="65">
                        <c:v>-12.472722569975362</c:v>
                      </c:pt>
                      <c:pt idx="66">
                        <c:v>-12.472722569975362</c:v>
                      </c:pt>
                      <c:pt idx="67">
                        <c:v>-12.472722569975362</c:v>
                      </c:pt>
                      <c:pt idx="68">
                        <c:v>-21.876317795264416</c:v>
                      </c:pt>
                      <c:pt idx="69">
                        <c:v>-21.876317795264416</c:v>
                      </c:pt>
                      <c:pt idx="70">
                        <c:v>-21.876317795264416</c:v>
                      </c:pt>
                      <c:pt idx="71">
                        <c:v>-21.876317795264416</c:v>
                      </c:pt>
                      <c:pt idx="72">
                        <c:v>-21.876317795264416</c:v>
                      </c:pt>
                      <c:pt idx="73">
                        <c:v>-21.876317795264416</c:v>
                      </c:pt>
                      <c:pt idx="74">
                        <c:v>-21.876317795264416</c:v>
                      </c:pt>
                      <c:pt idx="75">
                        <c:v>-21.876317795264416</c:v>
                      </c:pt>
                      <c:pt idx="76">
                        <c:v>-21.876317795264416</c:v>
                      </c:pt>
                      <c:pt idx="77">
                        <c:v>-21.876317795264416</c:v>
                      </c:pt>
                      <c:pt idx="78">
                        <c:v>-21.876317795264416</c:v>
                      </c:pt>
                      <c:pt idx="79">
                        <c:v>-21.876317795264416</c:v>
                      </c:pt>
                      <c:pt idx="80">
                        <c:v>-21.876317795264416</c:v>
                      </c:pt>
                      <c:pt idx="81">
                        <c:v>-21.876317795264416</c:v>
                      </c:pt>
                      <c:pt idx="82">
                        <c:v>-21.876317795264416</c:v>
                      </c:pt>
                      <c:pt idx="83">
                        <c:v>-21.876317795264416</c:v>
                      </c:pt>
                      <c:pt idx="84">
                        <c:v>-21.876317795264416</c:v>
                      </c:pt>
                      <c:pt idx="85">
                        <c:v>-21.876317795264416</c:v>
                      </c:pt>
                      <c:pt idx="86">
                        <c:v>-21.876317795264416</c:v>
                      </c:pt>
                      <c:pt idx="87">
                        <c:v>-21.876317795264416</c:v>
                      </c:pt>
                      <c:pt idx="88">
                        <c:v>-21.876317795264416</c:v>
                      </c:pt>
                      <c:pt idx="89">
                        <c:v>-21.876317795264416</c:v>
                      </c:pt>
                      <c:pt idx="90">
                        <c:v>-21.876317795264416</c:v>
                      </c:pt>
                      <c:pt idx="91">
                        <c:v>-21.876317795264416</c:v>
                      </c:pt>
                      <c:pt idx="92">
                        <c:v>-21.876317795264416</c:v>
                      </c:pt>
                      <c:pt idx="93">
                        <c:v>-21.876317795264416</c:v>
                      </c:pt>
                      <c:pt idx="94">
                        <c:v>-21.876317795264416</c:v>
                      </c:pt>
                      <c:pt idx="95">
                        <c:v>-21.876317795264416</c:v>
                      </c:pt>
                      <c:pt idx="96">
                        <c:v>-21.876317795264416</c:v>
                      </c:pt>
                      <c:pt idx="97">
                        <c:v>-21.876317795264416</c:v>
                      </c:pt>
                      <c:pt idx="98">
                        <c:v>-21.876317795264416</c:v>
                      </c:pt>
                      <c:pt idx="99">
                        <c:v>-21.876317795264416</c:v>
                      </c:pt>
                      <c:pt idx="100">
                        <c:v>-21.876317795264416</c:v>
                      </c:pt>
                      <c:pt idx="101">
                        <c:v>-21.876317795264416</c:v>
                      </c:pt>
                      <c:pt idx="102">
                        <c:v>-21.876317795264416</c:v>
                      </c:pt>
                      <c:pt idx="103">
                        <c:v>-21.876317795264416</c:v>
                      </c:pt>
                      <c:pt idx="104">
                        <c:v>-21.876317795264416</c:v>
                      </c:pt>
                      <c:pt idx="105">
                        <c:v>-21.876317795264416</c:v>
                      </c:pt>
                      <c:pt idx="106">
                        <c:v>-21.876317795264416</c:v>
                      </c:pt>
                      <c:pt idx="107">
                        <c:v>-21.876317795264416</c:v>
                      </c:pt>
                      <c:pt idx="108">
                        <c:v>-21.876317795264416</c:v>
                      </c:pt>
                      <c:pt idx="109">
                        <c:v>-21.876317795264416</c:v>
                      </c:pt>
                      <c:pt idx="110">
                        <c:v>-21.876317795264416</c:v>
                      </c:pt>
                      <c:pt idx="111">
                        <c:v>-21.876317795264416</c:v>
                      </c:pt>
                      <c:pt idx="112">
                        <c:v>-21.876317795264416</c:v>
                      </c:pt>
                      <c:pt idx="113">
                        <c:v>-12.658239784884699</c:v>
                      </c:pt>
                      <c:pt idx="114">
                        <c:v>-12.658239784884699</c:v>
                      </c:pt>
                      <c:pt idx="115">
                        <c:v>-12.658239784884699</c:v>
                      </c:pt>
                      <c:pt idx="116">
                        <c:v>-12.658239784884699</c:v>
                      </c:pt>
                      <c:pt idx="117">
                        <c:v>-12.658239784884699</c:v>
                      </c:pt>
                      <c:pt idx="118">
                        <c:v>-12.658239784884699</c:v>
                      </c:pt>
                      <c:pt idx="119">
                        <c:v>-12.658239784884699</c:v>
                      </c:pt>
                      <c:pt idx="120">
                        <c:v>-12.658239784884699</c:v>
                      </c:pt>
                      <c:pt idx="121">
                        <c:v>-12.658239784884699</c:v>
                      </c:pt>
                      <c:pt idx="122">
                        <c:v>-12.658239784884699</c:v>
                      </c:pt>
                      <c:pt idx="123">
                        <c:v>-12.658239784884699</c:v>
                      </c:pt>
                      <c:pt idx="124">
                        <c:v>-12.658239784884699</c:v>
                      </c:pt>
                      <c:pt idx="125">
                        <c:v>-12.658239784884699</c:v>
                      </c:pt>
                      <c:pt idx="126">
                        <c:v>-12.658239784884699</c:v>
                      </c:pt>
                      <c:pt idx="127">
                        <c:v>-12.658239784884699</c:v>
                      </c:pt>
                      <c:pt idx="128">
                        <c:v>-12.658239784884699</c:v>
                      </c:pt>
                      <c:pt idx="129">
                        <c:v>-12.658239784884699</c:v>
                      </c:pt>
                      <c:pt idx="130">
                        <c:v>-12.658239784884699</c:v>
                      </c:pt>
                      <c:pt idx="131">
                        <c:v>-12.658239784884699</c:v>
                      </c:pt>
                      <c:pt idx="132">
                        <c:v>-12.658239784884699</c:v>
                      </c:pt>
                      <c:pt idx="133">
                        <c:v>-12.658239784884699</c:v>
                      </c:pt>
                      <c:pt idx="134">
                        <c:v>-12.658239784884699</c:v>
                      </c:pt>
                      <c:pt idx="135">
                        <c:v>-12.658239784884699</c:v>
                      </c:pt>
                      <c:pt idx="136">
                        <c:v>-12.658239784884699</c:v>
                      </c:pt>
                      <c:pt idx="137">
                        <c:v>-12.658239784884699</c:v>
                      </c:pt>
                      <c:pt idx="138">
                        <c:v>-12.658239784884699</c:v>
                      </c:pt>
                      <c:pt idx="139">
                        <c:v>-12.658239784884699</c:v>
                      </c:pt>
                      <c:pt idx="140">
                        <c:v>-12.658239784884699</c:v>
                      </c:pt>
                      <c:pt idx="141">
                        <c:v>-12.658239784884699</c:v>
                      </c:pt>
                      <c:pt idx="142">
                        <c:v>-12.658239784884699</c:v>
                      </c:pt>
                      <c:pt idx="143">
                        <c:v>-12.658239784884699</c:v>
                      </c:pt>
                      <c:pt idx="144">
                        <c:v>-12.658239784884699</c:v>
                      </c:pt>
                      <c:pt idx="145">
                        <c:v>-12.658239784884699</c:v>
                      </c:pt>
                      <c:pt idx="146">
                        <c:v>-12.658239784884699</c:v>
                      </c:pt>
                      <c:pt idx="147">
                        <c:v>-12.658239784884699</c:v>
                      </c:pt>
                      <c:pt idx="148">
                        <c:v>-12.658239784884699</c:v>
                      </c:pt>
                      <c:pt idx="149">
                        <c:v>-12.658239784884699</c:v>
                      </c:pt>
                      <c:pt idx="150">
                        <c:v>-12.658239784884699</c:v>
                      </c:pt>
                      <c:pt idx="151">
                        <c:v>-12.658239784884699</c:v>
                      </c:pt>
                      <c:pt idx="152">
                        <c:v>-12.658239784884699</c:v>
                      </c:pt>
                      <c:pt idx="153">
                        <c:v>-12.658239784884699</c:v>
                      </c:pt>
                      <c:pt idx="154">
                        <c:v>-12.658239784884699</c:v>
                      </c:pt>
                      <c:pt idx="155">
                        <c:v>-12.658239784884699</c:v>
                      </c:pt>
                      <c:pt idx="156">
                        <c:v>-12.658239784884699</c:v>
                      </c:pt>
                      <c:pt idx="157">
                        <c:v>-12.658239784884699</c:v>
                      </c:pt>
                      <c:pt idx="158">
                        <c:v>0.49514193130634382</c:v>
                      </c:pt>
                      <c:pt idx="159">
                        <c:v>0.49514193130634382</c:v>
                      </c:pt>
                      <c:pt idx="160">
                        <c:v>0.49514193130634382</c:v>
                      </c:pt>
                      <c:pt idx="161">
                        <c:v>0.49514193130634382</c:v>
                      </c:pt>
                      <c:pt idx="162">
                        <c:v>0.49514193130634382</c:v>
                      </c:pt>
                      <c:pt idx="163">
                        <c:v>0.49514193130634382</c:v>
                      </c:pt>
                      <c:pt idx="164">
                        <c:v>0.49514193130634382</c:v>
                      </c:pt>
                      <c:pt idx="165">
                        <c:v>0.49514193130634382</c:v>
                      </c:pt>
                      <c:pt idx="166">
                        <c:v>0.49514193130634382</c:v>
                      </c:pt>
                      <c:pt idx="167">
                        <c:v>0.49514193130634382</c:v>
                      </c:pt>
                      <c:pt idx="168">
                        <c:v>0.49514193130634382</c:v>
                      </c:pt>
                      <c:pt idx="169">
                        <c:v>0.49514193130634382</c:v>
                      </c:pt>
                      <c:pt idx="170">
                        <c:v>0.49514193130634382</c:v>
                      </c:pt>
                      <c:pt idx="171">
                        <c:v>0.49514193130634382</c:v>
                      </c:pt>
                      <c:pt idx="172">
                        <c:v>0.49514193130634382</c:v>
                      </c:pt>
                      <c:pt idx="173">
                        <c:v>0.49514193130634382</c:v>
                      </c:pt>
                      <c:pt idx="174">
                        <c:v>0.49514193130634382</c:v>
                      </c:pt>
                      <c:pt idx="175">
                        <c:v>0.49514193130634382</c:v>
                      </c:pt>
                      <c:pt idx="176">
                        <c:v>0.49514193130634382</c:v>
                      </c:pt>
                      <c:pt idx="177">
                        <c:v>0.49514193130634382</c:v>
                      </c:pt>
                      <c:pt idx="178">
                        <c:v>0.49514193130634382</c:v>
                      </c:pt>
                      <c:pt idx="179">
                        <c:v>0.49514193130634382</c:v>
                      </c:pt>
                      <c:pt idx="180">
                        <c:v>0.49514193130634382</c:v>
                      </c:pt>
                      <c:pt idx="181">
                        <c:v>0.49514193130634382</c:v>
                      </c:pt>
                      <c:pt idx="182">
                        <c:v>0.49514193130634382</c:v>
                      </c:pt>
                      <c:pt idx="183">
                        <c:v>0.49514193130634382</c:v>
                      </c:pt>
                      <c:pt idx="184">
                        <c:v>0.49514193130634382</c:v>
                      </c:pt>
                      <c:pt idx="185">
                        <c:v>0.49514193130634382</c:v>
                      </c:pt>
                      <c:pt idx="186">
                        <c:v>0.49514193130634382</c:v>
                      </c:pt>
                      <c:pt idx="187">
                        <c:v>0.49514193130634382</c:v>
                      </c:pt>
                      <c:pt idx="188">
                        <c:v>0.49514193130634382</c:v>
                      </c:pt>
                      <c:pt idx="189">
                        <c:v>0.49514193130634382</c:v>
                      </c:pt>
                      <c:pt idx="190">
                        <c:v>0.49514193130634382</c:v>
                      </c:pt>
                      <c:pt idx="191">
                        <c:v>0.49514193130634382</c:v>
                      </c:pt>
                      <c:pt idx="192">
                        <c:v>0.49514193130634382</c:v>
                      </c:pt>
                      <c:pt idx="193">
                        <c:v>0.49514193130634382</c:v>
                      </c:pt>
                      <c:pt idx="194">
                        <c:v>0.49514193130634382</c:v>
                      </c:pt>
                      <c:pt idx="195">
                        <c:v>0.49514193130634382</c:v>
                      </c:pt>
                      <c:pt idx="196">
                        <c:v>0.49514193130634382</c:v>
                      </c:pt>
                      <c:pt idx="197">
                        <c:v>0.49514193130634382</c:v>
                      </c:pt>
                      <c:pt idx="198">
                        <c:v>0.49514193130634382</c:v>
                      </c:pt>
                      <c:pt idx="199">
                        <c:v>0.49514193130634382</c:v>
                      </c:pt>
                      <c:pt idx="200">
                        <c:v>0.49514193130634382</c:v>
                      </c:pt>
                      <c:pt idx="201">
                        <c:v>0.49514193130634382</c:v>
                      </c:pt>
                      <c:pt idx="202">
                        <c:v>0.49514193130634382</c:v>
                      </c:pt>
                      <c:pt idx="203">
                        <c:v>-11.146122179135366</c:v>
                      </c:pt>
                      <c:pt idx="204">
                        <c:v>-11.146122179135366</c:v>
                      </c:pt>
                      <c:pt idx="205">
                        <c:v>-11.146122179135366</c:v>
                      </c:pt>
                      <c:pt idx="206">
                        <c:v>-11.146122179135366</c:v>
                      </c:pt>
                      <c:pt idx="207">
                        <c:v>-11.146122179135366</c:v>
                      </c:pt>
                      <c:pt idx="208">
                        <c:v>-11.146122179135366</c:v>
                      </c:pt>
                      <c:pt idx="209">
                        <c:v>-11.146122179135366</c:v>
                      </c:pt>
                      <c:pt idx="210">
                        <c:v>-11.146122179135366</c:v>
                      </c:pt>
                      <c:pt idx="211">
                        <c:v>-11.146122179135366</c:v>
                      </c:pt>
                      <c:pt idx="212">
                        <c:v>-11.146122179135366</c:v>
                      </c:pt>
                      <c:pt idx="213">
                        <c:v>-11.146122179135366</c:v>
                      </c:pt>
                      <c:pt idx="214">
                        <c:v>-11.146122179135366</c:v>
                      </c:pt>
                      <c:pt idx="215">
                        <c:v>-11.146122179135366</c:v>
                      </c:pt>
                      <c:pt idx="216">
                        <c:v>-11.146122179135366</c:v>
                      </c:pt>
                      <c:pt idx="217">
                        <c:v>-11.146122179135366</c:v>
                      </c:pt>
                      <c:pt idx="218">
                        <c:v>-11.146122179135366</c:v>
                      </c:pt>
                      <c:pt idx="219">
                        <c:v>-11.146122179135366</c:v>
                      </c:pt>
                      <c:pt idx="220">
                        <c:v>-11.146122179135366</c:v>
                      </c:pt>
                      <c:pt idx="221">
                        <c:v>-11.146122179135366</c:v>
                      </c:pt>
                      <c:pt idx="222">
                        <c:v>-11.146122179135366</c:v>
                      </c:pt>
                      <c:pt idx="223">
                        <c:v>-11.146122179135366</c:v>
                      </c:pt>
                      <c:pt idx="224">
                        <c:v>-11.146122179135366</c:v>
                      </c:pt>
                      <c:pt idx="225">
                        <c:v>-11.146122179135366</c:v>
                      </c:pt>
                      <c:pt idx="226">
                        <c:v>-11.146122179135366</c:v>
                      </c:pt>
                      <c:pt idx="227">
                        <c:v>-11.146122179135366</c:v>
                      </c:pt>
                      <c:pt idx="228">
                        <c:v>-11.146122179135366</c:v>
                      </c:pt>
                      <c:pt idx="229">
                        <c:v>-11.146122179135366</c:v>
                      </c:pt>
                      <c:pt idx="230">
                        <c:v>-11.146122179135366</c:v>
                      </c:pt>
                      <c:pt idx="231">
                        <c:v>-11.146122179135366</c:v>
                      </c:pt>
                      <c:pt idx="232">
                        <c:v>-11.146122179135366</c:v>
                      </c:pt>
                      <c:pt idx="233">
                        <c:v>-11.146122179135366</c:v>
                      </c:pt>
                      <c:pt idx="234">
                        <c:v>-11.146122179135366</c:v>
                      </c:pt>
                      <c:pt idx="235">
                        <c:v>-11.146122179135366</c:v>
                      </c:pt>
                      <c:pt idx="236">
                        <c:v>-11.146122179135366</c:v>
                      </c:pt>
                      <c:pt idx="237">
                        <c:v>-11.146122179135366</c:v>
                      </c:pt>
                      <c:pt idx="238">
                        <c:v>-11.146122179135366</c:v>
                      </c:pt>
                      <c:pt idx="239">
                        <c:v>-11.146122179135366</c:v>
                      </c:pt>
                      <c:pt idx="240">
                        <c:v>-11.146122179135366</c:v>
                      </c:pt>
                      <c:pt idx="241">
                        <c:v>-11.146122179135366</c:v>
                      </c:pt>
                      <c:pt idx="242">
                        <c:v>-11.146122179135366</c:v>
                      </c:pt>
                      <c:pt idx="243">
                        <c:v>-11.146122179135366</c:v>
                      </c:pt>
                      <c:pt idx="244">
                        <c:v>-11.146122179135366</c:v>
                      </c:pt>
                      <c:pt idx="245">
                        <c:v>-11.146122179135366</c:v>
                      </c:pt>
                      <c:pt idx="246">
                        <c:v>-11.146122179135366</c:v>
                      </c:pt>
                      <c:pt idx="247">
                        <c:v>-11.146122179135366</c:v>
                      </c:pt>
                      <c:pt idx="248">
                        <c:v>-21.776814055735507</c:v>
                      </c:pt>
                      <c:pt idx="249">
                        <c:v>-21.776814055735507</c:v>
                      </c:pt>
                      <c:pt idx="250">
                        <c:v>-21.776814055735507</c:v>
                      </c:pt>
                      <c:pt idx="251">
                        <c:v>-21.776814055735507</c:v>
                      </c:pt>
                      <c:pt idx="252">
                        <c:v>-21.776814055735507</c:v>
                      </c:pt>
                      <c:pt idx="253">
                        <c:v>-21.776814055735507</c:v>
                      </c:pt>
                      <c:pt idx="254">
                        <c:v>-21.776814055735507</c:v>
                      </c:pt>
                      <c:pt idx="255">
                        <c:v>-21.776814055735507</c:v>
                      </c:pt>
                      <c:pt idx="256">
                        <c:v>-21.776814055735507</c:v>
                      </c:pt>
                      <c:pt idx="257">
                        <c:v>-21.776814055735507</c:v>
                      </c:pt>
                      <c:pt idx="258">
                        <c:v>-21.776814055735507</c:v>
                      </c:pt>
                      <c:pt idx="259">
                        <c:v>-21.776814055735507</c:v>
                      </c:pt>
                      <c:pt idx="260">
                        <c:v>-21.776814055735507</c:v>
                      </c:pt>
                      <c:pt idx="261">
                        <c:v>-21.776814055735507</c:v>
                      </c:pt>
                      <c:pt idx="262">
                        <c:v>-21.776814055735507</c:v>
                      </c:pt>
                      <c:pt idx="263">
                        <c:v>-21.776814055735507</c:v>
                      </c:pt>
                      <c:pt idx="264">
                        <c:v>-21.776814055735507</c:v>
                      </c:pt>
                      <c:pt idx="265">
                        <c:v>-21.776814055735507</c:v>
                      </c:pt>
                      <c:pt idx="266">
                        <c:v>-21.776814055735507</c:v>
                      </c:pt>
                      <c:pt idx="267">
                        <c:v>-21.776814055735507</c:v>
                      </c:pt>
                      <c:pt idx="268">
                        <c:v>-21.776814055735507</c:v>
                      </c:pt>
                      <c:pt idx="269">
                        <c:v>-21.776814055735507</c:v>
                      </c:pt>
                      <c:pt idx="270">
                        <c:v>-21.776814055735507</c:v>
                      </c:pt>
                      <c:pt idx="271">
                        <c:v>-21.776814055735507</c:v>
                      </c:pt>
                      <c:pt idx="272">
                        <c:v>-21.776814055735507</c:v>
                      </c:pt>
                      <c:pt idx="273">
                        <c:v>-21.776814055735507</c:v>
                      </c:pt>
                      <c:pt idx="274">
                        <c:v>-21.776814055735507</c:v>
                      </c:pt>
                      <c:pt idx="275">
                        <c:v>-21.776814055735507</c:v>
                      </c:pt>
                      <c:pt idx="276">
                        <c:v>-21.776814055735507</c:v>
                      </c:pt>
                      <c:pt idx="277">
                        <c:v>-21.776814055735507</c:v>
                      </c:pt>
                      <c:pt idx="278">
                        <c:v>-21.776814055735507</c:v>
                      </c:pt>
                      <c:pt idx="279">
                        <c:v>-21.776814055735507</c:v>
                      </c:pt>
                      <c:pt idx="280">
                        <c:v>-21.776814055735507</c:v>
                      </c:pt>
                      <c:pt idx="281">
                        <c:v>-21.776814055735507</c:v>
                      </c:pt>
                      <c:pt idx="282">
                        <c:v>-21.776814055735507</c:v>
                      </c:pt>
                      <c:pt idx="283">
                        <c:v>-21.776814055735507</c:v>
                      </c:pt>
                      <c:pt idx="284">
                        <c:v>-21.776814055735507</c:v>
                      </c:pt>
                      <c:pt idx="285">
                        <c:v>-21.776814055735507</c:v>
                      </c:pt>
                      <c:pt idx="286">
                        <c:v>-21.776814055735507</c:v>
                      </c:pt>
                      <c:pt idx="287">
                        <c:v>-21.776814055735507</c:v>
                      </c:pt>
                      <c:pt idx="288">
                        <c:v>-21.776814055735507</c:v>
                      </c:pt>
                      <c:pt idx="289">
                        <c:v>-21.776814055735507</c:v>
                      </c:pt>
                      <c:pt idx="290">
                        <c:v>-21.776814055735507</c:v>
                      </c:pt>
                      <c:pt idx="291">
                        <c:v>-21.776814055735507</c:v>
                      </c:pt>
                      <c:pt idx="292">
                        <c:v>-21.776814055735507</c:v>
                      </c:pt>
                      <c:pt idx="293">
                        <c:v>-11.050672047829238</c:v>
                      </c:pt>
                      <c:pt idx="294">
                        <c:v>-11.050672047829238</c:v>
                      </c:pt>
                      <c:pt idx="295">
                        <c:v>-11.050672047829238</c:v>
                      </c:pt>
                      <c:pt idx="296">
                        <c:v>-11.050672047829238</c:v>
                      </c:pt>
                      <c:pt idx="297">
                        <c:v>-11.050672047829238</c:v>
                      </c:pt>
                      <c:pt idx="298">
                        <c:v>-11.050672047829238</c:v>
                      </c:pt>
                      <c:pt idx="299">
                        <c:v>-11.050672047829238</c:v>
                      </c:pt>
                      <c:pt idx="300">
                        <c:v>-11.050672047829238</c:v>
                      </c:pt>
                      <c:pt idx="301">
                        <c:v>-11.050672047829238</c:v>
                      </c:pt>
                      <c:pt idx="302">
                        <c:v>-11.050672047829238</c:v>
                      </c:pt>
                      <c:pt idx="303">
                        <c:v>-11.050672047829238</c:v>
                      </c:pt>
                      <c:pt idx="304">
                        <c:v>-11.050672047829238</c:v>
                      </c:pt>
                      <c:pt idx="305">
                        <c:v>-11.050672047829238</c:v>
                      </c:pt>
                      <c:pt idx="306">
                        <c:v>-11.050672047829238</c:v>
                      </c:pt>
                      <c:pt idx="307">
                        <c:v>-11.050672047829238</c:v>
                      </c:pt>
                      <c:pt idx="308">
                        <c:v>-11.050672047829238</c:v>
                      </c:pt>
                      <c:pt idx="309">
                        <c:v>-11.050672047829238</c:v>
                      </c:pt>
                      <c:pt idx="310">
                        <c:v>-11.050672047829238</c:v>
                      </c:pt>
                      <c:pt idx="311">
                        <c:v>-11.050672047829238</c:v>
                      </c:pt>
                      <c:pt idx="312">
                        <c:v>-11.050672047829238</c:v>
                      </c:pt>
                      <c:pt idx="313">
                        <c:v>-11.050672047829238</c:v>
                      </c:pt>
                      <c:pt idx="314">
                        <c:v>-11.050672047829238</c:v>
                      </c:pt>
                      <c:pt idx="315">
                        <c:v>-11.050672047829238</c:v>
                      </c:pt>
                      <c:pt idx="316">
                        <c:v>-11.050672047829238</c:v>
                      </c:pt>
                      <c:pt idx="317">
                        <c:v>-11.050672047829238</c:v>
                      </c:pt>
                      <c:pt idx="318">
                        <c:v>-11.050672047829238</c:v>
                      </c:pt>
                      <c:pt idx="319">
                        <c:v>-11.050672047829238</c:v>
                      </c:pt>
                      <c:pt idx="320">
                        <c:v>-11.050672047829238</c:v>
                      </c:pt>
                      <c:pt idx="321">
                        <c:v>-11.050672047829238</c:v>
                      </c:pt>
                      <c:pt idx="322">
                        <c:v>-11.050672047829238</c:v>
                      </c:pt>
                      <c:pt idx="323">
                        <c:v>-11.050672047829238</c:v>
                      </c:pt>
                      <c:pt idx="324">
                        <c:v>-11.050672047829238</c:v>
                      </c:pt>
                      <c:pt idx="325">
                        <c:v>-11.050672047829238</c:v>
                      </c:pt>
                      <c:pt idx="326">
                        <c:v>-11.050672047829238</c:v>
                      </c:pt>
                      <c:pt idx="327">
                        <c:v>-11.050672047829238</c:v>
                      </c:pt>
                      <c:pt idx="328">
                        <c:v>-11.050672047829238</c:v>
                      </c:pt>
                      <c:pt idx="329">
                        <c:v>-11.050672047829238</c:v>
                      </c:pt>
                      <c:pt idx="330">
                        <c:v>-11.050672047829238</c:v>
                      </c:pt>
                      <c:pt idx="331">
                        <c:v>-11.050672047829238</c:v>
                      </c:pt>
                      <c:pt idx="332">
                        <c:v>-11.050672047829238</c:v>
                      </c:pt>
                      <c:pt idx="333">
                        <c:v>-11.050672047829238</c:v>
                      </c:pt>
                      <c:pt idx="334">
                        <c:v>-11.050672047829238</c:v>
                      </c:pt>
                      <c:pt idx="335">
                        <c:v>-11.050672047829238</c:v>
                      </c:pt>
                      <c:pt idx="336">
                        <c:v>-11.050672047829238</c:v>
                      </c:pt>
                      <c:pt idx="337">
                        <c:v>-11.050672047829238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07EE-4E70-BAEB-D935861A4CFB}"/>
                  </c:ext>
                </c:extLst>
              </c15:ser>
            </c15:filteredLineSeries>
          </c:ext>
        </c:extLst>
      </c:lineChart>
      <c:catAx>
        <c:axId val="543256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2192"/>
        <c:crosses val="autoZero"/>
        <c:auto val="1"/>
        <c:lblAlgn val="ctr"/>
        <c:lblOffset val="100"/>
        <c:noMultiLvlLbl val="0"/>
      </c:catAx>
      <c:valAx>
        <c:axId val="54325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1306219.2130249273</c:v>
                </c:pt>
                <c:pt idx="1">
                  <c:v>1306219.2130249273</c:v>
                </c:pt>
                <c:pt idx="2">
                  <c:v>1306219.2130249273</c:v>
                </c:pt>
                <c:pt idx="3">
                  <c:v>1306219.2130249273</c:v>
                </c:pt>
                <c:pt idx="4">
                  <c:v>1306219.2130249273</c:v>
                </c:pt>
                <c:pt idx="5">
                  <c:v>1306219.2130249273</c:v>
                </c:pt>
                <c:pt idx="6">
                  <c:v>1306219.2130249273</c:v>
                </c:pt>
                <c:pt idx="7">
                  <c:v>1306219.2130249273</c:v>
                </c:pt>
                <c:pt idx="8">
                  <c:v>1306219.2130249273</c:v>
                </c:pt>
                <c:pt idx="9">
                  <c:v>1306219.2130249273</c:v>
                </c:pt>
                <c:pt idx="10">
                  <c:v>1306219.2130249273</c:v>
                </c:pt>
                <c:pt idx="11">
                  <c:v>1306219.2130249273</c:v>
                </c:pt>
                <c:pt idx="12">
                  <c:v>1306219.2130249273</c:v>
                </c:pt>
                <c:pt idx="13">
                  <c:v>1306219.2130249273</c:v>
                </c:pt>
                <c:pt idx="14">
                  <c:v>1306219.2130249273</c:v>
                </c:pt>
                <c:pt idx="15">
                  <c:v>1306219.2130249273</c:v>
                </c:pt>
                <c:pt idx="16">
                  <c:v>1306219.2130249273</c:v>
                </c:pt>
                <c:pt idx="17">
                  <c:v>1306219.2130249273</c:v>
                </c:pt>
                <c:pt idx="18">
                  <c:v>1306219.2130249273</c:v>
                </c:pt>
                <c:pt idx="19">
                  <c:v>1306219.2130249273</c:v>
                </c:pt>
                <c:pt idx="20">
                  <c:v>1306219.2130249273</c:v>
                </c:pt>
                <c:pt idx="21">
                  <c:v>1306219.2130249273</c:v>
                </c:pt>
                <c:pt idx="22">
                  <c:v>1306219.2130249273</c:v>
                </c:pt>
                <c:pt idx="23">
                  <c:v>1467466.1626493272</c:v>
                </c:pt>
                <c:pt idx="24">
                  <c:v>1467466.1626493272</c:v>
                </c:pt>
                <c:pt idx="25">
                  <c:v>1467466.1626493272</c:v>
                </c:pt>
                <c:pt idx="26">
                  <c:v>1467466.1626493272</c:v>
                </c:pt>
                <c:pt idx="27">
                  <c:v>1467466.1626493272</c:v>
                </c:pt>
                <c:pt idx="28">
                  <c:v>1467466.1626493272</c:v>
                </c:pt>
                <c:pt idx="29">
                  <c:v>1467466.1626493272</c:v>
                </c:pt>
                <c:pt idx="30">
                  <c:v>1467466.1626493272</c:v>
                </c:pt>
                <c:pt idx="31">
                  <c:v>1467466.1626493272</c:v>
                </c:pt>
                <c:pt idx="32">
                  <c:v>1467466.1626493272</c:v>
                </c:pt>
                <c:pt idx="33">
                  <c:v>1467466.1626493272</c:v>
                </c:pt>
                <c:pt idx="34">
                  <c:v>1467466.1626493272</c:v>
                </c:pt>
                <c:pt idx="35">
                  <c:v>1467466.1626493272</c:v>
                </c:pt>
                <c:pt idx="36">
                  <c:v>1467466.1626493272</c:v>
                </c:pt>
                <c:pt idx="37">
                  <c:v>1467466.1626493272</c:v>
                </c:pt>
                <c:pt idx="38">
                  <c:v>1467466.1626493272</c:v>
                </c:pt>
                <c:pt idx="39">
                  <c:v>1467466.1626493272</c:v>
                </c:pt>
                <c:pt idx="40">
                  <c:v>1467466.1626493272</c:v>
                </c:pt>
                <c:pt idx="41">
                  <c:v>1467466.1626493272</c:v>
                </c:pt>
                <c:pt idx="42">
                  <c:v>1467466.1626493272</c:v>
                </c:pt>
                <c:pt idx="43">
                  <c:v>1467466.1626493272</c:v>
                </c:pt>
                <c:pt idx="44">
                  <c:v>1467466.1626493272</c:v>
                </c:pt>
                <c:pt idx="45">
                  <c:v>1467466.1626493272</c:v>
                </c:pt>
                <c:pt idx="46">
                  <c:v>1467466.1626493272</c:v>
                </c:pt>
                <c:pt idx="47">
                  <c:v>1467466.1626493272</c:v>
                </c:pt>
                <c:pt idx="48">
                  <c:v>1467466.1626493272</c:v>
                </c:pt>
                <c:pt idx="49">
                  <c:v>1467466.1626493272</c:v>
                </c:pt>
                <c:pt idx="50">
                  <c:v>1467466.1626493272</c:v>
                </c:pt>
                <c:pt idx="51">
                  <c:v>1467466.1626493272</c:v>
                </c:pt>
                <c:pt idx="52">
                  <c:v>1467466.1626493272</c:v>
                </c:pt>
                <c:pt idx="53">
                  <c:v>1467466.1626493272</c:v>
                </c:pt>
                <c:pt idx="54">
                  <c:v>1467466.1626493272</c:v>
                </c:pt>
                <c:pt idx="55">
                  <c:v>1467466.1626493272</c:v>
                </c:pt>
                <c:pt idx="56">
                  <c:v>1467466.1626493272</c:v>
                </c:pt>
                <c:pt idx="57">
                  <c:v>1467466.1626493272</c:v>
                </c:pt>
                <c:pt idx="58">
                  <c:v>1467466.1626493272</c:v>
                </c:pt>
                <c:pt idx="59">
                  <c:v>1467466.1626493272</c:v>
                </c:pt>
                <c:pt idx="60">
                  <c:v>1467466.1626493272</c:v>
                </c:pt>
                <c:pt idx="61">
                  <c:v>1467466.1626493272</c:v>
                </c:pt>
                <c:pt idx="62">
                  <c:v>1467466.1626493272</c:v>
                </c:pt>
                <c:pt idx="63">
                  <c:v>1467466.1626493272</c:v>
                </c:pt>
                <c:pt idx="64">
                  <c:v>1467466.1626493272</c:v>
                </c:pt>
                <c:pt idx="65">
                  <c:v>1467466.1626493272</c:v>
                </c:pt>
                <c:pt idx="66">
                  <c:v>1467466.1626493272</c:v>
                </c:pt>
                <c:pt idx="67">
                  <c:v>1467466.1626493272</c:v>
                </c:pt>
                <c:pt idx="68">
                  <c:v>1591285.7730883497</c:v>
                </c:pt>
                <c:pt idx="69">
                  <c:v>1591285.7730883497</c:v>
                </c:pt>
                <c:pt idx="70">
                  <c:v>1591285.7730883497</c:v>
                </c:pt>
                <c:pt idx="71">
                  <c:v>1591285.7730883497</c:v>
                </c:pt>
                <c:pt idx="72">
                  <c:v>1591285.7730883497</c:v>
                </c:pt>
                <c:pt idx="73">
                  <c:v>1591285.7730883497</c:v>
                </c:pt>
                <c:pt idx="74">
                  <c:v>1591285.7730883497</c:v>
                </c:pt>
                <c:pt idx="75">
                  <c:v>1591285.7730883497</c:v>
                </c:pt>
                <c:pt idx="76">
                  <c:v>1591285.7730883497</c:v>
                </c:pt>
                <c:pt idx="77">
                  <c:v>1591285.7730883497</c:v>
                </c:pt>
                <c:pt idx="78">
                  <c:v>1591285.7730883497</c:v>
                </c:pt>
                <c:pt idx="79">
                  <c:v>1591285.7730883497</c:v>
                </c:pt>
                <c:pt idx="80">
                  <c:v>1591285.7730883497</c:v>
                </c:pt>
                <c:pt idx="81">
                  <c:v>1591285.7730883497</c:v>
                </c:pt>
                <c:pt idx="82">
                  <c:v>1591285.7730883497</c:v>
                </c:pt>
                <c:pt idx="83">
                  <c:v>1591285.7730883497</c:v>
                </c:pt>
                <c:pt idx="84">
                  <c:v>1591285.7730883497</c:v>
                </c:pt>
                <c:pt idx="85">
                  <c:v>1591285.7730883497</c:v>
                </c:pt>
                <c:pt idx="86">
                  <c:v>1591285.7730883497</c:v>
                </c:pt>
                <c:pt idx="87">
                  <c:v>1591285.7730883497</c:v>
                </c:pt>
                <c:pt idx="88">
                  <c:v>1591285.7730883497</c:v>
                </c:pt>
                <c:pt idx="89">
                  <c:v>1591285.7730883497</c:v>
                </c:pt>
                <c:pt idx="90">
                  <c:v>1591285.7730883497</c:v>
                </c:pt>
                <c:pt idx="91">
                  <c:v>1591285.7730883497</c:v>
                </c:pt>
                <c:pt idx="92">
                  <c:v>1591285.7730883497</c:v>
                </c:pt>
                <c:pt idx="93">
                  <c:v>1591285.7730883497</c:v>
                </c:pt>
                <c:pt idx="94">
                  <c:v>1591285.7730883497</c:v>
                </c:pt>
                <c:pt idx="95">
                  <c:v>1591285.7730883497</c:v>
                </c:pt>
                <c:pt idx="96">
                  <c:v>1591285.7730883497</c:v>
                </c:pt>
                <c:pt idx="97">
                  <c:v>1591285.7730883497</c:v>
                </c:pt>
                <c:pt idx="98">
                  <c:v>1591285.7730883497</c:v>
                </c:pt>
                <c:pt idx="99">
                  <c:v>1591285.7730883497</c:v>
                </c:pt>
                <c:pt idx="100">
                  <c:v>1591285.7730883497</c:v>
                </c:pt>
                <c:pt idx="101">
                  <c:v>1591285.7730883497</c:v>
                </c:pt>
                <c:pt idx="102">
                  <c:v>1591285.7730883497</c:v>
                </c:pt>
                <c:pt idx="103">
                  <c:v>1591285.7730883497</c:v>
                </c:pt>
                <c:pt idx="104">
                  <c:v>1591285.7730883497</c:v>
                </c:pt>
                <c:pt idx="105">
                  <c:v>1591285.7730883497</c:v>
                </c:pt>
                <c:pt idx="106">
                  <c:v>1591285.7730883497</c:v>
                </c:pt>
                <c:pt idx="107">
                  <c:v>1591285.7730883497</c:v>
                </c:pt>
                <c:pt idx="108">
                  <c:v>1591285.7730883497</c:v>
                </c:pt>
                <c:pt idx="109">
                  <c:v>1591285.7730883497</c:v>
                </c:pt>
                <c:pt idx="110">
                  <c:v>1591285.7730883497</c:v>
                </c:pt>
                <c:pt idx="111">
                  <c:v>1591285.7730883497</c:v>
                </c:pt>
                <c:pt idx="112">
                  <c:v>1591285.7730883497</c:v>
                </c:pt>
                <c:pt idx="113">
                  <c:v>1469847.780314507</c:v>
                </c:pt>
                <c:pt idx="114">
                  <c:v>1469847.780314507</c:v>
                </c:pt>
                <c:pt idx="115">
                  <c:v>1469847.780314507</c:v>
                </c:pt>
                <c:pt idx="116">
                  <c:v>1469847.780314507</c:v>
                </c:pt>
                <c:pt idx="117">
                  <c:v>1469847.780314507</c:v>
                </c:pt>
                <c:pt idx="118">
                  <c:v>1469847.780314507</c:v>
                </c:pt>
                <c:pt idx="119">
                  <c:v>1469847.780314507</c:v>
                </c:pt>
                <c:pt idx="120">
                  <c:v>1469847.780314507</c:v>
                </c:pt>
                <c:pt idx="121">
                  <c:v>1469847.780314507</c:v>
                </c:pt>
                <c:pt idx="122">
                  <c:v>1469847.780314507</c:v>
                </c:pt>
                <c:pt idx="123">
                  <c:v>1469847.780314507</c:v>
                </c:pt>
                <c:pt idx="124">
                  <c:v>1469847.780314507</c:v>
                </c:pt>
                <c:pt idx="125">
                  <c:v>1469847.780314507</c:v>
                </c:pt>
                <c:pt idx="126">
                  <c:v>1469847.780314507</c:v>
                </c:pt>
                <c:pt idx="127">
                  <c:v>1469847.780314507</c:v>
                </c:pt>
                <c:pt idx="128">
                  <c:v>1469847.780314507</c:v>
                </c:pt>
                <c:pt idx="129">
                  <c:v>1469847.780314507</c:v>
                </c:pt>
                <c:pt idx="130">
                  <c:v>1469847.780314507</c:v>
                </c:pt>
                <c:pt idx="131">
                  <c:v>1469847.780314507</c:v>
                </c:pt>
                <c:pt idx="132">
                  <c:v>1469847.780314507</c:v>
                </c:pt>
                <c:pt idx="133">
                  <c:v>1469847.780314507</c:v>
                </c:pt>
                <c:pt idx="134">
                  <c:v>1469847.780314507</c:v>
                </c:pt>
                <c:pt idx="135">
                  <c:v>1469847.780314507</c:v>
                </c:pt>
                <c:pt idx="136">
                  <c:v>1469847.780314507</c:v>
                </c:pt>
                <c:pt idx="137">
                  <c:v>1469847.780314507</c:v>
                </c:pt>
                <c:pt idx="138">
                  <c:v>1469847.780314507</c:v>
                </c:pt>
                <c:pt idx="139">
                  <c:v>1469847.780314507</c:v>
                </c:pt>
                <c:pt idx="140">
                  <c:v>1469847.780314507</c:v>
                </c:pt>
                <c:pt idx="141">
                  <c:v>1469847.780314507</c:v>
                </c:pt>
                <c:pt idx="142">
                  <c:v>1469847.780314507</c:v>
                </c:pt>
                <c:pt idx="143">
                  <c:v>1469847.780314507</c:v>
                </c:pt>
                <c:pt idx="144">
                  <c:v>1469847.780314507</c:v>
                </c:pt>
                <c:pt idx="145">
                  <c:v>1469847.780314507</c:v>
                </c:pt>
                <c:pt idx="146">
                  <c:v>1469847.780314507</c:v>
                </c:pt>
                <c:pt idx="147">
                  <c:v>1469847.780314507</c:v>
                </c:pt>
                <c:pt idx="148">
                  <c:v>1469847.780314507</c:v>
                </c:pt>
                <c:pt idx="149">
                  <c:v>1469847.780314507</c:v>
                </c:pt>
                <c:pt idx="150">
                  <c:v>1469847.780314507</c:v>
                </c:pt>
                <c:pt idx="151">
                  <c:v>1469847.780314507</c:v>
                </c:pt>
                <c:pt idx="152">
                  <c:v>1469847.780314507</c:v>
                </c:pt>
                <c:pt idx="153">
                  <c:v>1469847.780314507</c:v>
                </c:pt>
                <c:pt idx="154">
                  <c:v>1469847.780314507</c:v>
                </c:pt>
                <c:pt idx="155">
                  <c:v>1469847.780314507</c:v>
                </c:pt>
                <c:pt idx="156">
                  <c:v>1469847.780314507</c:v>
                </c:pt>
                <c:pt idx="157">
                  <c:v>1469847.780314507</c:v>
                </c:pt>
                <c:pt idx="158">
                  <c:v>1299063.2070642037</c:v>
                </c:pt>
                <c:pt idx="159">
                  <c:v>1299063.2070642037</c:v>
                </c:pt>
                <c:pt idx="160">
                  <c:v>1299063.2070642037</c:v>
                </c:pt>
                <c:pt idx="161">
                  <c:v>1299063.2070642037</c:v>
                </c:pt>
                <c:pt idx="162">
                  <c:v>1299063.2070642037</c:v>
                </c:pt>
                <c:pt idx="163">
                  <c:v>1299063.2070642037</c:v>
                </c:pt>
                <c:pt idx="164">
                  <c:v>1299063.2070642037</c:v>
                </c:pt>
                <c:pt idx="165">
                  <c:v>1299063.2070642037</c:v>
                </c:pt>
                <c:pt idx="166">
                  <c:v>1299063.2070642037</c:v>
                </c:pt>
                <c:pt idx="167">
                  <c:v>1299063.2070642037</c:v>
                </c:pt>
                <c:pt idx="168">
                  <c:v>1299063.2070642037</c:v>
                </c:pt>
                <c:pt idx="169">
                  <c:v>1299063.2070642037</c:v>
                </c:pt>
                <c:pt idx="170">
                  <c:v>1299063.2070642037</c:v>
                </c:pt>
                <c:pt idx="171">
                  <c:v>1299063.2070642037</c:v>
                </c:pt>
                <c:pt idx="172">
                  <c:v>1299063.2070642037</c:v>
                </c:pt>
                <c:pt idx="173">
                  <c:v>1299063.2070642037</c:v>
                </c:pt>
                <c:pt idx="174">
                  <c:v>1299063.2070642037</c:v>
                </c:pt>
                <c:pt idx="175">
                  <c:v>1299063.2070642037</c:v>
                </c:pt>
                <c:pt idx="176">
                  <c:v>1299063.2070642037</c:v>
                </c:pt>
                <c:pt idx="177">
                  <c:v>1299063.2070642037</c:v>
                </c:pt>
                <c:pt idx="178">
                  <c:v>1299063.2070642037</c:v>
                </c:pt>
                <c:pt idx="179">
                  <c:v>1299063.2070642037</c:v>
                </c:pt>
                <c:pt idx="180">
                  <c:v>1299063.2070642037</c:v>
                </c:pt>
                <c:pt idx="181">
                  <c:v>1299063.2070642037</c:v>
                </c:pt>
                <c:pt idx="182">
                  <c:v>1299063.2070642037</c:v>
                </c:pt>
                <c:pt idx="183">
                  <c:v>1299063.2070642037</c:v>
                </c:pt>
                <c:pt idx="184">
                  <c:v>1299063.2070642037</c:v>
                </c:pt>
                <c:pt idx="185">
                  <c:v>1299063.2070642037</c:v>
                </c:pt>
                <c:pt idx="186">
                  <c:v>1299063.2070642037</c:v>
                </c:pt>
                <c:pt idx="187">
                  <c:v>1299063.2070642037</c:v>
                </c:pt>
                <c:pt idx="188">
                  <c:v>1299063.2070642037</c:v>
                </c:pt>
                <c:pt idx="189">
                  <c:v>1299063.2070642037</c:v>
                </c:pt>
                <c:pt idx="190">
                  <c:v>1299063.2070642037</c:v>
                </c:pt>
                <c:pt idx="191">
                  <c:v>1299063.2070642037</c:v>
                </c:pt>
                <c:pt idx="192">
                  <c:v>1299063.2070642037</c:v>
                </c:pt>
                <c:pt idx="193">
                  <c:v>1299063.2070642037</c:v>
                </c:pt>
                <c:pt idx="194">
                  <c:v>1299063.2070642037</c:v>
                </c:pt>
                <c:pt idx="195">
                  <c:v>1299063.2070642037</c:v>
                </c:pt>
                <c:pt idx="196">
                  <c:v>1299063.2070642037</c:v>
                </c:pt>
                <c:pt idx="197">
                  <c:v>1299063.2070642037</c:v>
                </c:pt>
                <c:pt idx="198">
                  <c:v>1299063.2070642037</c:v>
                </c:pt>
                <c:pt idx="199">
                  <c:v>1299063.2070642037</c:v>
                </c:pt>
                <c:pt idx="200">
                  <c:v>1299063.2070642037</c:v>
                </c:pt>
                <c:pt idx="201">
                  <c:v>1299063.2070642037</c:v>
                </c:pt>
                <c:pt idx="202">
                  <c:v>1299063.2070642037</c:v>
                </c:pt>
                <c:pt idx="203">
                  <c:v>1449009.1212732214</c:v>
                </c:pt>
                <c:pt idx="204">
                  <c:v>1449009.1212732214</c:v>
                </c:pt>
                <c:pt idx="205">
                  <c:v>1449009.1212732214</c:v>
                </c:pt>
                <c:pt idx="206">
                  <c:v>1449009.1212732214</c:v>
                </c:pt>
                <c:pt idx="207">
                  <c:v>1449009.1212732214</c:v>
                </c:pt>
                <c:pt idx="208">
                  <c:v>1449009.1212732214</c:v>
                </c:pt>
                <c:pt idx="209">
                  <c:v>1449009.1212732214</c:v>
                </c:pt>
                <c:pt idx="210">
                  <c:v>1449009.1212732214</c:v>
                </c:pt>
                <c:pt idx="211">
                  <c:v>1449009.1212732214</c:v>
                </c:pt>
                <c:pt idx="212">
                  <c:v>1449009.1212732214</c:v>
                </c:pt>
                <c:pt idx="213">
                  <c:v>1449009.1212732214</c:v>
                </c:pt>
                <c:pt idx="214">
                  <c:v>1449009.1212732214</c:v>
                </c:pt>
                <c:pt idx="215">
                  <c:v>1449009.1212732214</c:v>
                </c:pt>
                <c:pt idx="216">
                  <c:v>1449009.1212732214</c:v>
                </c:pt>
                <c:pt idx="217">
                  <c:v>1449009.1212732214</c:v>
                </c:pt>
                <c:pt idx="218">
                  <c:v>1449009.1212732214</c:v>
                </c:pt>
                <c:pt idx="219">
                  <c:v>1449009.1212732214</c:v>
                </c:pt>
                <c:pt idx="220">
                  <c:v>1449009.1212732214</c:v>
                </c:pt>
                <c:pt idx="221">
                  <c:v>1449009.1212732214</c:v>
                </c:pt>
                <c:pt idx="222">
                  <c:v>1449009.1212732214</c:v>
                </c:pt>
                <c:pt idx="223">
                  <c:v>1449009.1212732214</c:v>
                </c:pt>
                <c:pt idx="224">
                  <c:v>1449009.1212732214</c:v>
                </c:pt>
                <c:pt idx="225">
                  <c:v>1449009.1212732214</c:v>
                </c:pt>
                <c:pt idx="226">
                  <c:v>1449009.1212732214</c:v>
                </c:pt>
                <c:pt idx="227">
                  <c:v>1449009.1212732214</c:v>
                </c:pt>
                <c:pt idx="228">
                  <c:v>1449009.1212732214</c:v>
                </c:pt>
                <c:pt idx="229">
                  <c:v>1449009.1212732214</c:v>
                </c:pt>
                <c:pt idx="230">
                  <c:v>1449009.1212732214</c:v>
                </c:pt>
                <c:pt idx="231">
                  <c:v>1449009.1212732214</c:v>
                </c:pt>
                <c:pt idx="232">
                  <c:v>1449009.1212732214</c:v>
                </c:pt>
                <c:pt idx="233">
                  <c:v>1449009.1212732214</c:v>
                </c:pt>
                <c:pt idx="234">
                  <c:v>1449009.1212732214</c:v>
                </c:pt>
                <c:pt idx="235">
                  <c:v>1449009.1212732214</c:v>
                </c:pt>
                <c:pt idx="236">
                  <c:v>1449009.1212732214</c:v>
                </c:pt>
                <c:pt idx="237">
                  <c:v>1449009.1212732214</c:v>
                </c:pt>
                <c:pt idx="238">
                  <c:v>1449009.1212732214</c:v>
                </c:pt>
                <c:pt idx="239">
                  <c:v>1449009.1212732214</c:v>
                </c:pt>
                <c:pt idx="240">
                  <c:v>1449009.1212732214</c:v>
                </c:pt>
                <c:pt idx="241">
                  <c:v>1449009.1212732214</c:v>
                </c:pt>
                <c:pt idx="242">
                  <c:v>1449009.1212732214</c:v>
                </c:pt>
                <c:pt idx="243">
                  <c:v>1449009.1212732214</c:v>
                </c:pt>
                <c:pt idx="244">
                  <c:v>1449009.1212732214</c:v>
                </c:pt>
                <c:pt idx="245">
                  <c:v>1449009.1212732214</c:v>
                </c:pt>
                <c:pt idx="246">
                  <c:v>1449009.1212732214</c:v>
                </c:pt>
                <c:pt idx="247">
                  <c:v>1449009.1212732214</c:v>
                </c:pt>
                <c:pt idx="248">
                  <c:v>1589521.8750326005</c:v>
                </c:pt>
                <c:pt idx="249">
                  <c:v>1589521.8750326005</c:v>
                </c:pt>
                <c:pt idx="250">
                  <c:v>1589521.8750326005</c:v>
                </c:pt>
                <c:pt idx="251">
                  <c:v>1589521.8750326005</c:v>
                </c:pt>
                <c:pt idx="252">
                  <c:v>1589521.8750326005</c:v>
                </c:pt>
                <c:pt idx="253">
                  <c:v>1589521.8750326005</c:v>
                </c:pt>
                <c:pt idx="254">
                  <c:v>1589521.8750326005</c:v>
                </c:pt>
                <c:pt idx="255">
                  <c:v>1589521.8750326005</c:v>
                </c:pt>
                <c:pt idx="256">
                  <c:v>1589521.8750326005</c:v>
                </c:pt>
                <c:pt idx="257">
                  <c:v>1589521.8750326005</c:v>
                </c:pt>
                <c:pt idx="258">
                  <c:v>1589521.8750326005</c:v>
                </c:pt>
                <c:pt idx="259">
                  <c:v>1589521.8750326005</c:v>
                </c:pt>
                <c:pt idx="260">
                  <c:v>1589521.8750326005</c:v>
                </c:pt>
                <c:pt idx="261">
                  <c:v>1589521.8750326005</c:v>
                </c:pt>
                <c:pt idx="262">
                  <c:v>1589521.8750326005</c:v>
                </c:pt>
                <c:pt idx="263">
                  <c:v>1589521.8750326005</c:v>
                </c:pt>
                <c:pt idx="264">
                  <c:v>1589521.8750326005</c:v>
                </c:pt>
                <c:pt idx="265">
                  <c:v>1589521.8750326005</c:v>
                </c:pt>
                <c:pt idx="266">
                  <c:v>1589521.8750326005</c:v>
                </c:pt>
                <c:pt idx="267">
                  <c:v>1589521.8750326005</c:v>
                </c:pt>
                <c:pt idx="268">
                  <c:v>1589521.8750326005</c:v>
                </c:pt>
                <c:pt idx="269">
                  <c:v>1589521.8750326005</c:v>
                </c:pt>
                <c:pt idx="270">
                  <c:v>1589521.8750326005</c:v>
                </c:pt>
                <c:pt idx="271">
                  <c:v>1589521.8750326005</c:v>
                </c:pt>
                <c:pt idx="272">
                  <c:v>1589521.8750326005</c:v>
                </c:pt>
                <c:pt idx="273">
                  <c:v>1589521.8750326005</c:v>
                </c:pt>
                <c:pt idx="274">
                  <c:v>1589521.8750326005</c:v>
                </c:pt>
                <c:pt idx="275">
                  <c:v>1589521.8750326005</c:v>
                </c:pt>
                <c:pt idx="276">
                  <c:v>1589521.8750326005</c:v>
                </c:pt>
                <c:pt idx="277">
                  <c:v>1589521.8750326005</c:v>
                </c:pt>
                <c:pt idx="278">
                  <c:v>1589521.8750326005</c:v>
                </c:pt>
                <c:pt idx="279">
                  <c:v>1589521.8750326005</c:v>
                </c:pt>
                <c:pt idx="280">
                  <c:v>1589521.8750326005</c:v>
                </c:pt>
                <c:pt idx="281">
                  <c:v>1589521.8750326005</c:v>
                </c:pt>
                <c:pt idx="282">
                  <c:v>1589521.8750326005</c:v>
                </c:pt>
                <c:pt idx="283">
                  <c:v>1589521.8750326005</c:v>
                </c:pt>
                <c:pt idx="284">
                  <c:v>1589521.8750326005</c:v>
                </c:pt>
                <c:pt idx="285">
                  <c:v>1589521.8750326005</c:v>
                </c:pt>
                <c:pt idx="286">
                  <c:v>1589521.8750326005</c:v>
                </c:pt>
                <c:pt idx="287">
                  <c:v>1589521.8750326005</c:v>
                </c:pt>
                <c:pt idx="288">
                  <c:v>1589521.8750326005</c:v>
                </c:pt>
                <c:pt idx="289">
                  <c:v>1589521.8750326005</c:v>
                </c:pt>
                <c:pt idx="290">
                  <c:v>1589521.8750326005</c:v>
                </c:pt>
                <c:pt idx="291">
                  <c:v>1589521.8750326005</c:v>
                </c:pt>
                <c:pt idx="292">
                  <c:v>1589521.8750326005</c:v>
                </c:pt>
                <c:pt idx="293">
                  <c:v>1448282.4619822181</c:v>
                </c:pt>
                <c:pt idx="294">
                  <c:v>1448282.4619822181</c:v>
                </c:pt>
                <c:pt idx="295">
                  <c:v>1448282.4619822181</c:v>
                </c:pt>
                <c:pt idx="296">
                  <c:v>1448282.4619822181</c:v>
                </c:pt>
                <c:pt idx="297">
                  <c:v>1448282.4619822181</c:v>
                </c:pt>
                <c:pt idx="298">
                  <c:v>1448282.4619822181</c:v>
                </c:pt>
                <c:pt idx="299">
                  <c:v>1448282.4619822181</c:v>
                </c:pt>
                <c:pt idx="300">
                  <c:v>1448282.4619822181</c:v>
                </c:pt>
                <c:pt idx="301">
                  <c:v>1448282.4619822181</c:v>
                </c:pt>
                <c:pt idx="302">
                  <c:v>1448282.4619822181</c:v>
                </c:pt>
                <c:pt idx="303">
                  <c:v>1448282.4619822181</c:v>
                </c:pt>
                <c:pt idx="304">
                  <c:v>1448282.4619822181</c:v>
                </c:pt>
                <c:pt idx="305">
                  <c:v>1448282.4619822181</c:v>
                </c:pt>
                <c:pt idx="306">
                  <c:v>1448282.4619822181</c:v>
                </c:pt>
                <c:pt idx="307">
                  <c:v>1448282.4619822181</c:v>
                </c:pt>
                <c:pt idx="308">
                  <c:v>1448282.4619822181</c:v>
                </c:pt>
                <c:pt idx="309">
                  <c:v>1448282.4619822181</c:v>
                </c:pt>
                <c:pt idx="310">
                  <c:v>1448282.4619822181</c:v>
                </c:pt>
                <c:pt idx="311">
                  <c:v>1448282.4619822181</c:v>
                </c:pt>
                <c:pt idx="312">
                  <c:v>1448282.4619822181</c:v>
                </c:pt>
                <c:pt idx="313">
                  <c:v>1448282.4619822181</c:v>
                </c:pt>
                <c:pt idx="314">
                  <c:v>1448282.4619822181</c:v>
                </c:pt>
                <c:pt idx="315">
                  <c:v>1448282.4619822181</c:v>
                </c:pt>
                <c:pt idx="316">
                  <c:v>1448282.4619822181</c:v>
                </c:pt>
                <c:pt idx="317">
                  <c:v>1448282.4619822181</c:v>
                </c:pt>
                <c:pt idx="318">
                  <c:v>1448282.4619822181</c:v>
                </c:pt>
                <c:pt idx="319">
                  <c:v>1448282.4619822181</c:v>
                </c:pt>
                <c:pt idx="320">
                  <c:v>1448282.4619822181</c:v>
                </c:pt>
                <c:pt idx="321">
                  <c:v>1448282.4619822181</c:v>
                </c:pt>
                <c:pt idx="322">
                  <c:v>1448282.4619822181</c:v>
                </c:pt>
                <c:pt idx="323">
                  <c:v>1448282.4619822181</c:v>
                </c:pt>
                <c:pt idx="324">
                  <c:v>1448282.4619822181</c:v>
                </c:pt>
                <c:pt idx="325">
                  <c:v>1448282.4619822181</c:v>
                </c:pt>
                <c:pt idx="326">
                  <c:v>1448282.4619822181</c:v>
                </c:pt>
                <c:pt idx="327">
                  <c:v>1448282.4619822181</c:v>
                </c:pt>
                <c:pt idx="328">
                  <c:v>1448282.4619822181</c:v>
                </c:pt>
                <c:pt idx="329">
                  <c:v>1448282.4619822181</c:v>
                </c:pt>
                <c:pt idx="330">
                  <c:v>1448282.4619822181</c:v>
                </c:pt>
                <c:pt idx="331">
                  <c:v>1448282.4619822181</c:v>
                </c:pt>
                <c:pt idx="332">
                  <c:v>1448282.4619822181</c:v>
                </c:pt>
                <c:pt idx="333">
                  <c:v>1448282.4619822181</c:v>
                </c:pt>
                <c:pt idx="334">
                  <c:v>1448282.4619822181</c:v>
                </c:pt>
                <c:pt idx="335">
                  <c:v>1448282.4619822181</c:v>
                </c:pt>
                <c:pt idx="336">
                  <c:v>1448282.4619822181</c:v>
                </c:pt>
                <c:pt idx="337">
                  <c:v>1448282.4619822181</c:v>
                </c:pt>
                <c:pt idx="338">
                  <c:v>1306219.2130249273</c:v>
                </c:pt>
                <c:pt idx="339">
                  <c:v>1306219.2130249273</c:v>
                </c:pt>
                <c:pt idx="340">
                  <c:v>1306219.2130249273</c:v>
                </c:pt>
                <c:pt idx="341">
                  <c:v>1306219.2130249273</c:v>
                </c:pt>
                <c:pt idx="342">
                  <c:v>1306219.2130249273</c:v>
                </c:pt>
                <c:pt idx="343">
                  <c:v>1306219.2130249273</c:v>
                </c:pt>
                <c:pt idx="344">
                  <c:v>1306219.2130249273</c:v>
                </c:pt>
                <c:pt idx="345">
                  <c:v>1306219.2130249273</c:v>
                </c:pt>
                <c:pt idx="346">
                  <c:v>1306219.2130249273</c:v>
                </c:pt>
                <c:pt idx="347">
                  <c:v>1306219.2130249273</c:v>
                </c:pt>
                <c:pt idx="348">
                  <c:v>1306219.2130249273</c:v>
                </c:pt>
                <c:pt idx="349">
                  <c:v>1306219.2130249273</c:v>
                </c:pt>
                <c:pt idx="350">
                  <c:v>1306219.2130249273</c:v>
                </c:pt>
                <c:pt idx="351">
                  <c:v>1306219.2130249273</c:v>
                </c:pt>
                <c:pt idx="352">
                  <c:v>1306219.2130249273</c:v>
                </c:pt>
                <c:pt idx="353">
                  <c:v>1306219.2130249273</c:v>
                </c:pt>
                <c:pt idx="354">
                  <c:v>1306219.2130249273</c:v>
                </c:pt>
                <c:pt idx="355">
                  <c:v>1306219.2130249273</c:v>
                </c:pt>
                <c:pt idx="356">
                  <c:v>1306219.2130249273</c:v>
                </c:pt>
                <c:pt idx="357">
                  <c:v>1306219.2130249273</c:v>
                </c:pt>
                <c:pt idx="358">
                  <c:v>1306219.2130249273</c:v>
                </c:pt>
                <c:pt idx="359">
                  <c:v>1306219.2130249273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8-43EF-A4EB-578DE6DD1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8821840"/>
        <c:axId val="5488238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2D8-43EF-A4EB-578DE6DD12E1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1306219.2130249273</c:v>
                      </c:pt>
                      <c:pt idx="1">
                        <c:v>1306219.2130249273</c:v>
                      </c:pt>
                      <c:pt idx="2">
                        <c:v>1306219.2130249273</c:v>
                      </c:pt>
                      <c:pt idx="3">
                        <c:v>1306219.2130249273</c:v>
                      </c:pt>
                      <c:pt idx="4">
                        <c:v>1306219.2130249273</c:v>
                      </c:pt>
                      <c:pt idx="5">
                        <c:v>1306219.2130249273</c:v>
                      </c:pt>
                      <c:pt idx="6">
                        <c:v>1306219.2130249273</c:v>
                      </c:pt>
                      <c:pt idx="7">
                        <c:v>1306219.2130249273</c:v>
                      </c:pt>
                      <c:pt idx="8">
                        <c:v>1306219.2130249273</c:v>
                      </c:pt>
                      <c:pt idx="9">
                        <c:v>1306219.2130249273</c:v>
                      </c:pt>
                      <c:pt idx="10">
                        <c:v>1306219.2130249273</c:v>
                      </c:pt>
                      <c:pt idx="11">
                        <c:v>1306219.2130249273</c:v>
                      </c:pt>
                      <c:pt idx="12">
                        <c:v>1306219.2130249273</c:v>
                      </c:pt>
                      <c:pt idx="13">
                        <c:v>1306219.2130249273</c:v>
                      </c:pt>
                      <c:pt idx="14">
                        <c:v>1306219.2130249273</c:v>
                      </c:pt>
                      <c:pt idx="15">
                        <c:v>1306219.2130249273</c:v>
                      </c:pt>
                      <c:pt idx="16">
                        <c:v>1306219.2130249273</c:v>
                      </c:pt>
                      <c:pt idx="17">
                        <c:v>1306219.2130249273</c:v>
                      </c:pt>
                      <c:pt idx="18">
                        <c:v>1306219.2130249273</c:v>
                      </c:pt>
                      <c:pt idx="19">
                        <c:v>1306219.2130249273</c:v>
                      </c:pt>
                      <c:pt idx="20">
                        <c:v>1306219.2130249273</c:v>
                      </c:pt>
                      <c:pt idx="21">
                        <c:v>1306219.2130249273</c:v>
                      </c:pt>
                      <c:pt idx="22">
                        <c:v>1306219.2130249273</c:v>
                      </c:pt>
                      <c:pt idx="23">
                        <c:v>1467466.1626493272</c:v>
                      </c:pt>
                      <c:pt idx="24">
                        <c:v>1467466.1626493272</c:v>
                      </c:pt>
                      <c:pt idx="25">
                        <c:v>1467466.1626493272</c:v>
                      </c:pt>
                      <c:pt idx="26">
                        <c:v>1467466.1626493272</c:v>
                      </c:pt>
                      <c:pt idx="27">
                        <c:v>1467466.1626493272</c:v>
                      </c:pt>
                      <c:pt idx="28">
                        <c:v>1467466.1626493272</c:v>
                      </c:pt>
                      <c:pt idx="29">
                        <c:v>1467466.1626493272</c:v>
                      </c:pt>
                      <c:pt idx="30">
                        <c:v>1467466.1626493272</c:v>
                      </c:pt>
                      <c:pt idx="31">
                        <c:v>1467466.1626493272</c:v>
                      </c:pt>
                      <c:pt idx="32">
                        <c:v>1467466.1626493272</c:v>
                      </c:pt>
                      <c:pt idx="33">
                        <c:v>1467466.1626493272</c:v>
                      </c:pt>
                      <c:pt idx="34">
                        <c:v>1467466.1626493272</c:v>
                      </c:pt>
                      <c:pt idx="35">
                        <c:v>1467466.1626493272</c:v>
                      </c:pt>
                      <c:pt idx="36">
                        <c:v>1467466.1626493272</c:v>
                      </c:pt>
                      <c:pt idx="37">
                        <c:v>1467466.1626493272</c:v>
                      </c:pt>
                      <c:pt idx="38">
                        <c:v>1467466.1626493272</c:v>
                      </c:pt>
                      <c:pt idx="39">
                        <c:v>1467466.1626493272</c:v>
                      </c:pt>
                      <c:pt idx="40">
                        <c:v>1467466.1626493272</c:v>
                      </c:pt>
                      <c:pt idx="41">
                        <c:v>1467466.1626493272</c:v>
                      </c:pt>
                      <c:pt idx="42">
                        <c:v>1467466.1626493272</c:v>
                      </c:pt>
                      <c:pt idx="43">
                        <c:v>1467466.1626493272</c:v>
                      </c:pt>
                      <c:pt idx="44">
                        <c:v>1467466.1626493272</c:v>
                      </c:pt>
                      <c:pt idx="45">
                        <c:v>1467466.1626493272</c:v>
                      </c:pt>
                      <c:pt idx="46">
                        <c:v>1467466.1626493272</c:v>
                      </c:pt>
                      <c:pt idx="47">
                        <c:v>1467466.1626493272</c:v>
                      </c:pt>
                      <c:pt idx="48">
                        <c:v>1467466.1626493272</c:v>
                      </c:pt>
                      <c:pt idx="49">
                        <c:v>1467466.1626493272</c:v>
                      </c:pt>
                      <c:pt idx="50">
                        <c:v>1467466.1626493272</c:v>
                      </c:pt>
                      <c:pt idx="51">
                        <c:v>1467466.1626493272</c:v>
                      </c:pt>
                      <c:pt idx="52">
                        <c:v>1467466.1626493272</c:v>
                      </c:pt>
                      <c:pt idx="53">
                        <c:v>1467466.1626493272</c:v>
                      </c:pt>
                      <c:pt idx="54">
                        <c:v>1467466.1626493272</c:v>
                      </c:pt>
                      <c:pt idx="55">
                        <c:v>1467466.1626493272</c:v>
                      </c:pt>
                      <c:pt idx="56">
                        <c:v>1467466.1626493272</c:v>
                      </c:pt>
                      <c:pt idx="57">
                        <c:v>1467466.1626493272</c:v>
                      </c:pt>
                      <c:pt idx="58">
                        <c:v>1467466.1626493272</c:v>
                      </c:pt>
                      <c:pt idx="59">
                        <c:v>1467466.1626493272</c:v>
                      </c:pt>
                      <c:pt idx="60">
                        <c:v>1467466.1626493272</c:v>
                      </c:pt>
                      <c:pt idx="61">
                        <c:v>1467466.1626493272</c:v>
                      </c:pt>
                      <c:pt idx="62">
                        <c:v>1467466.1626493272</c:v>
                      </c:pt>
                      <c:pt idx="63">
                        <c:v>1467466.1626493272</c:v>
                      </c:pt>
                      <c:pt idx="64">
                        <c:v>1467466.1626493272</c:v>
                      </c:pt>
                      <c:pt idx="65">
                        <c:v>1467466.1626493272</c:v>
                      </c:pt>
                      <c:pt idx="66">
                        <c:v>1467466.1626493272</c:v>
                      </c:pt>
                      <c:pt idx="67">
                        <c:v>1467466.1626493272</c:v>
                      </c:pt>
                      <c:pt idx="68">
                        <c:v>1591285.7730883497</c:v>
                      </c:pt>
                      <c:pt idx="69">
                        <c:v>1591285.7730883497</c:v>
                      </c:pt>
                      <c:pt idx="70">
                        <c:v>1591285.7730883497</c:v>
                      </c:pt>
                      <c:pt idx="71">
                        <c:v>1591285.7730883497</c:v>
                      </c:pt>
                      <c:pt idx="72">
                        <c:v>1591285.7730883497</c:v>
                      </c:pt>
                      <c:pt idx="73">
                        <c:v>1591285.7730883497</c:v>
                      </c:pt>
                      <c:pt idx="74">
                        <c:v>1591285.7730883497</c:v>
                      </c:pt>
                      <c:pt idx="75">
                        <c:v>1591285.7730883497</c:v>
                      </c:pt>
                      <c:pt idx="76">
                        <c:v>1591285.7730883497</c:v>
                      </c:pt>
                      <c:pt idx="77">
                        <c:v>1591285.7730883497</c:v>
                      </c:pt>
                      <c:pt idx="78">
                        <c:v>1591285.7730883497</c:v>
                      </c:pt>
                      <c:pt idx="79">
                        <c:v>1591285.7730883497</c:v>
                      </c:pt>
                      <c:pt idx="80">
                        <c:v>1591285.7730883497</c:v>
                      </c:pt>
                      <c:pt idx="81">
                        <c:v>1591285.7730883497</c:v>
                      </c:pt>
                      <c:pt idx="82">
                        <c:v>1591285.7730883497</c:v>
                      </c:pt>
                      <c:pt idx="83">
                        <c:v>1591285.7730883497</c:v>
                      </c:pt>
                      <c:pt idx="84">
                        <c:v>1591285.7730883497</c:v>
                      </c:pt>
                      <c:pt idx="85">
                        <c:v>1591285.7730883497</c:v>
                      </c:pt>
                      <c:pt idx="86">
                        <c:v>1591285.7730883497</c:v>
                      </c:pt>
                      <c:pt idx="87">
                        <c:v>1591285.7730883497</c:v>
                      </c:pt>
                      <c:pt idx="88">
                        <c:v>1591285.7730883497</c:v>
                      </c:pt>
                      <c:pt idx="89">
                        <c:v>1591285.7730883497</c:v>
                      </c:pt>
                      <c:pt idx="90">
                        <c:v>1591285.7730883497</c:v>
                      </c:pt>
                      <c:pt idx="91">
                        <c:v>1591285.7730883497</c:v>
                      </c:pt>
                      <c:pt idx="92">
                        <c:v>1591285.7730883497</c:v>
                      </c:pt>
                      <c:pt idx="93">
                        <c:v>1591285.7730883497</c:v>
                      </c:pt>
                      <c:pt idx="94">
                        <c:v>1591285.7730883497</c:v>
                      </c:pt>
                      <c:pt idx="95">
                        <c:v>1591285.7730883497</c:v>
                      </c:pt>
                      <c:pt idx="96">
                        <c:v>1591285.7730883497</c:v>
                      </c:pt>
                      <c:pt idx="97">
                        <c:v>1591285.7730883497</c:v>
                      </c:pt>
                      <c:pt idx="98">
                        <c:v>1591285.7730883497</c:v>
                      </c:pt>
                      <c:pt idx="99">
                        <c:v>1591285.7730883497</c:v>
                      </c:pt>
                      <c:pt idx="100">
                        <c:v>1591285.7730883497</c:v>
                      </c:pt>
                      <c:pt idx="101">
                        <c:v>1591285.7730883497</c:v>
                      </c:pt>
                      <c:pt idx="102">
                        <c:v>1591285.7730883497</c:v>
                      </c:pt>
                      <c:pt idx="103">
                        <c:v>1591285.7730883497</c:v>
                      </c:pt>
                      <c:pt idx="104">
                        <c:v>1591285.7730883497</c:v>
                      </c:pt>
                      <c:pt idx="105">
                        <c:v>1591285.7730883497</c:v>
                      </c:pt>
                      <c:pt idx="106">
                        <c:v>1591285.7730883497</c:v>
                      </c:pt>
                      <c:pt idx="107">
                        <c:v>1591285.7730883497</c:v>
                      </c:pt>
                      <c:pt idx="108">
                        <c:v>1591285.7730883497</c:v>
                      </c:pt>
                      <c:pt idx="109">
                        <c:v>1591285.7730883497</c:v>
                      </c:pt>
                      <c:pt idx="110">
                        <c:v>1591285.7730883497</c:v>
                      </c:pt>
                      <c:pt idx="111">
                        <c:v>1591285.7730883497</c:v>
                      </c:pt>
                      <c:pt idx="112">
                        <c:v>1591285.7730883497</c:v>
                      </c:pt>
                      <c:pt idx="113">
                        <c:v>1469847.780314507</c:v>
                      </c:pt>
                      <c:pt idx="114">
                        <c:v>1469847.780314507</c:v>
                      </c:pt>
                      <c:pt idx="115">
                        <c:v>1469847.780314507</c:v>
                      </c:pt>
                      <c:pt idx="116">
                        <c:v>1469847.780314507</c:v>
                      </c:pt>
                      <c:pt idx="117">
                        <c:v>1469847.780314507</c:v>
                      </c:pt>
                      <c:pt idx="118">
                        <c:v>1469847.780314507</c:v>
                      </c:pt>
                      <c:pt idx="119">
                        <c:v>1469847.780314507</c:v>
                      </c:pt>
                      <c:pt idx="120">
                        <c:v>1469847.780314507</c:v>
                      </c:pt>
                      <c:pt idx="121">
                        <c:v>1469847.780314507</c:v>
                      </c:pt>
                      <c:pt idx="122">
                        <c:v>1469847.780314507</c:v>
                      </c:pt>
                      <c:pt idx="123">
                        <c:v>1469847.780314507</c:v>
                      </c:pt>
                      <c:pt idx="124">
                        <c:v>1469847.780314507</c:v>
                      </c:pt>
                      <c:pt idx="125">
                        <c:v>1469847.780314507</c:v>
                      </c:pt>
                      <c:pt idx="126">
                        <c:v>1469847.780314507</c:v>
                      </c:pt>
                      <c:pt idx="127">
                        <c:v>1469847.780314507</c:v>
                      </c:pt>
                      <c:pt idx="128">
                        <c:v>1469847.780314507</c:v>
                      </c:pt>
                      <c:pt idx="129">
                        <c:v>1469847.780314507</c:v>
                      </c:pt>
                      <c:pt idx="130">
                        <c:v>1469847.780314507</c:v>
                      </c:pt>
                      <c:pt idx="131">
                        <c:v>1469847.780314507</c:v>
                      </c:pt>
                      <c:pt idx="132">
                        <c:v>1469847.780314507</c:v>
                      </c:pt>
                      <c:pt idx="133">
                        <c:v>1469847.780314507</c:v>
                      </c:pt>
                      <c:pt idx="134">
                        <c:v>1469847.780314507</c:v>
                      </c:pt>
                      <c:pt idx="135">
                        <c:v>1469847.780314507</c:v>
                      </c:pt>
                      <c:pt idx="136">
                        <c:v>1469847.780314507</c:v>
                      </c:pt>
                      <c:pt idx="137">
                        <c:v>1469847.780314507</c:v>
                      </c:pt>
                      <c:pt idx="138">
                        <c:v>1469847.780314507</c:v>
                      </c:pt>
                      <c:pt idx="139">
                        <c:v>1469847.780314507</c:v>
                      </c:pt>
                      <c:pt idx="140">
                        <c:v>1469847.780314507</c:v>
                      </c:pt>
                      <c:pt idx="141">
                        <c:v>1469847.780314507</c:v>
                      </c:pt>
                      <c:pt idx="142">
                        <c:v>1469847.780314507</c:v>
                      </c:pt>
                      <c:pt idx="143">
                        <c:v>1469847.780314507</c:v>
                      </c:pt>
                      <c:pt idx="144">
                        <c:v>1469847.780314507</c:v>
                      </c:pt>
                      <c:pt idx="145">
                        <c:v>1469847.780314507</c:v>
                      </c:pt>
                      <c:pt idx="146">
                        <c:v>1469847.780314507</c:v>
                      </c:pt>
                      <c:pt idx="147">
                        <c:v>1469847.780314507</c:v>
                      </c:pt>
                      <c:pt idx="148">
                        <c:v>1469847.780314507</c:v>
                      </c:pt>
                      <c:pt idx="149">
                        <c:v>1469847.780314507</c:v>
                      </c:pt>
                      <c:pt idx="150">
                        <c:v>1469847.780314507</c:v>
                      </c:pt>
                      <c:pt idx="151">
                        <c:v>1469847.780314507</c:v>
                      </c:pt>
                      <c:pt idx="152">
                        <c:v>1469847.780314507</c:v>
                      </c:pt>
                      <c:pt idx="153">
                        <c:v>1469847.780314507</c:v>
                      </c:pt>
                      <c:pt idx="154">
                        <c:v>1469847.780314507</c:v>
                      </c:pt>
                      <c:pt idx="155">
                        <c:v>1469847.780314507</c:v>
                      </c:pt>
                      <c:pt idx="156">
                        <c:v>1469847.780314507</c:v>
                      </c:pt>
                      <c:pt idx="157">
                        <c:v>1469847.780314507</c:v>
                      </c:pt>
                      <c:pt idx="158">
                        <c:v>1299063.2070642037</c:v>
                      </c:pt>
                      <c:pt idx="159">
                        <c:v>1299063.2070642037</c:v>
                      </c:pt>
                      <c:pt idx="160">
                        <c:v>1299063.2070642037</c:v>
                      </c:pt>
                      <c:pt idx="161">
                        <c:v>1299063.2070642037</c:v>
                      </c:pt>
                      <c:pt idx="162">
                        <c:v>1299063.2070642037</c:v>
                      </c:pt>
                      <c:pt idx="163">
                        <c:v>1299063.2070642037</c:v>
                      </c:pt>
                      <c:pt idx="164">
                        <c:v>1299063.2070642037</c:v>
                      </c:pt>
                      <c:pt idx="165">
                        <c:v>1299063.2070642037</c:v>
                      </c:pt>
                      <c:pt idx="166">
                        <c:v>1299063.2070642037</c:v>
                      </c:pt>
                      <c:pt idx="167">
                        <c:v>1299063.2070642037</c:v>
                      </c:pt>
                      <c:pt idx="168">
                        <c:v>1299063.2070642037</c:v>
                      </c:pt>
                      <c:pt idx="169">
                        <c:v>1299063.2070642037</c:v>
                      </c:pt>
                      <c:pt idx="170">
                        <c:v>1299063.2070642037</c:v>
                      </c:pt>
                      <c:pt idx="171">
                        <c:v>1299063.2070642037</c:v>
                      </c:pt>
                      <c:pt idx="172">
                        <c:v>1299063.2070642037</c:v>
                      </c:pt>
                      <c:pt idx="173">
                        <c:v>1299063.2070642037</c:v>
                      </c:pt>
                      <c:pt idx="174">
                        <c:v>1299063.2070642037</c:v>
                      </c:pt>
                      <c:pt idx="175">
                        <c:v>1299063.2070642037</c:v>
                      </c:pt>
                      <c:pt idx="176">
                        <c:v>1299063.2070642037</c:v>
                      </c:pt>
                      <c:pt idx="177">
                        <c:v>1299063.2070642037</c:v>
                      </c:pt>
                      <c:pt idx="178">
                        <c:v>1299063.2070642037</c:v>
                      </c:pt>
                      <c:pt idx="179">
                        <c:v>1299063.2070642037</c:v>
                      </c:pt>
                      <c:pt idx="180">
                        <c:v>1299063.2070642037</c:v>
                      </c:pt>
                      <c:pt idx="181">
                        <c:v>1299063.2070642037</c:v>
                      </c:pt>
                      <c:pt idx="182">
                        <c:v>1299063.2070642037</c:v>
                      </c:pt>
                      <c:pt idx="183">
                        <c:v>1299063.2070642037</c:v>
                      </c:pt>
                      <c:pt idx="184">
                        <c:v>1299063.2070642037</c:v>
                      </c:pt>
                      <c:pt idx="185">
                        <c:v>1299063.2070642037</c:v>
                      </c:pt>
                      <c:pt idx="186">
                        <c:v>1299063.2070642037</c:v>
                      </c:pt>
                      <c:pt idx="187">
                        <c:v>1299063.2070642037</c:v>
                      </c:pt>
                      <c:pt idx="188">
                        <c:v>1299063.2070642037</c:v>
                      </c:pt>
                      <c:pt idx="189">
                        <c:v>1299063.2070642037</c:v>
                      </c:pt>
                      <c:pt idx="190">
                        <c:v>1299063.2070642037</c:v>
                      </c:pt>
                      <c:pt idx="191">
                        <c:v>1299063.2070642037</c:v>
                      </c:pt>
                      <c:pt idx="192">
                        <c:v>1299063.2070642037</c:v>
                      </c:pt>
                      <c:pt idx="193">
                        <c:v>1299063.2070642037</c:v>
                      </c:pt>
                      <c:pt idx="194">
                        <c:v>1299063.2070642037</c:v>
                      </c:pt>
                      <c:pt idx="195">
                        <c:v>1299063.2070642037</c:v>
                      </c:pt>
                      <c:pt idx="196">
                        <c:v>1299063.2070642037</c:v>
                      </c:pt>
                      <c:pt idx="197">
                        <c:v>1299063.2070642037</c:v>
                      </c:pt>
                      <c:pt idx="198">
                        <c:v>1299063.2070642037</c:v>
                      </c:pt>
                      <c:pt idx="199">
                        <c:v>1299063.2070642037</c:v>
                      </c:pt>
                      <c:pt idx="200">
                        <c:v>1299063.2070642037</c:v>
                      </c:pt>
                      <c:pt idx="201">
                        <c:v>1299063.2070642037</c:v>
                      </c:pt>
                      <c:pt idx="202">
                        <c:v>1299063.2070642037</c:v>
                      </c:pt>
                      <c:pt idx="203">
                        <c:v>1449009.1212732214</c:v>
                      </c:pt>
                      <c:pt idx="204">
                        <c:v>1449009.1212732214</c:v>
                      </c:pt>
                      <c:pt idx="205">
                        <c:v>1449009.1212732214</c:v>
                      </c:pt>
                      <c:pt idx="206">
                        <c:v>1449009.1212732214</c:v>
                      </c:pt>
                      <c:pt idx="207">
                        <c:v>1449009.1212732214</c:v>
                      </c:pt>
                      <c:pt idx="208">
                        <c:v>1449009.1212732214</c:v>
                      </c:pt>
                      <c:pt idx="209">
                        <c:v>1449009.1212732214</c:v>
                      </c:pt>
                      <c:pt idx="210">
                        <c:v>1449009.1212732214</c:v>
                      </c:pt>
                      <c:pt idx="211">
                        <c:v>1449009.1212732214</c:v>
                      </c:pt>
                      <c:pt idx="212">
                        <c:v>1449009.1212732214</c:v>
                      </c:pt>
                      <c:pt idx="213">
                        <c:v>1449009.1212732214</c:v>
                      </c:pt>
                      <c:pt idx="214">
                        <c:v>1449009.1212732214</c:v>
                      </c:pt>
                      <c:pt idx="215">
                        <c:v>1449009.1212732214</c:v>
                      </c:pt>
                      <c:pt idx="216">
                        <c:v>1449009.1212732214</c:v>
                      </c:pt>
                      <c:pt idx="217">
                        <c:v>1449009.1212732214</c:v>
                      </c:pt>
                      <c:pt idx="218">
                        <c:v>1449009.1212732214</c:v>
                      </c:pt>
                      <c:pt idx="219">
                        <c:v>1449009.1212732214</c:v>
                      </c:pt>
                      <c:pt idx="220">
                        <c:v>1449009.1212732214</c:v>
                      </c:pt>
                      <c:pt idx="221">
                        <c:v>1449009.1212732214</c:v>
                      </c:pt>
                      <c:pt idx="222">
                        <c:v>1449009.1212732214</c:v>
                      </c:pt>
                      <c:pt idx="223">
                        <c:v>1449009.1212732214</c:v>
                      </c:pt>
                      <c:pt idx="224">
                        <c:v>1449009.1212732214</c:v>
                      </c:pt>
                      <c:pt idx="225">
                        <c:v>1449009.1212732214</c:v>
                      </c:pt>
                      <c:pt idx="226">
                        <c:v>1449009.1212732214</c:v>
                      </c:pt>
                      <c:pt idx="227">
                        <c:v>1449009.1212732214</c:v>
                      </c:pt>
                      <c:pt idx="228">
                        <c:v>1449009.1212732214</c:v>
                      </c:pt>
                      <c:pt idx="229">
                        <c:v>1449009.1212732214</c:v>
                      </c:pt>
                      <c:pt idx="230">
                        <c:v>1449009.1212732214</c:v>
                      </c:pt>
                      <c:pt idx="231">
                        <c:v>1449009.1212732214</c:v>
                      </c:pt>
                      <c:pt idx="232">
                        <c:v>1449009.1212732214</c:v>
                      </c:pt>
                      <c:pt idx="233">
                        <c:v>1449009.1212732214</c:v>
                      </c:pt>
                      <c:pt idx="234">
                        <c:v>1449009.1212732214</c:v>
                      </c:pt>
                      <c:pt idx="235">
                        <c:v>1449009.1212732214</c:v>
                      </c:pt>
                      <c:pt idx="236">
                        <c:v>1449009.1212732214</c:v>
                      </c:pt>
                      <c:pt idx="237">
                        <c:v>1449009.1212732214</c:v>
                      </c:pt>
                      <c:pt idx="238">
                        <c:v>1449009.1212732214</c:v>
                      </c:pt>
                      <c:pt idx="239">
                        <c:v>1449009.1212732214</c:v>
                      </c:pt>
                      <c:pt idx="240">
                        <c:v>1449009.1212732214</c:v>
                      </c:pt>
                      <c:pt idx="241">
                        <c:v>1449009.1212732214</c:v>
                      </c:pt>
                      <c:pt idx="242">
                        <c:v>1449009.1212732214</c:v>
                      </c:pt>
                      <c:pt idx="243">
                        <c:v>1449009.1212732214</c:v>
                      </c:pt>
                      <c:pt idx="244">
                        <c:v>1449009.1212732214</c:v>
                      </c:pt>
                      <c:pt idx="245">
                        <c:v>1449009.1212732214</c:v>
                      </c:pt>
                      <c:pt idx="246">
                        <c:v>1449009.1212732214</c:v>
                      </c:pt>
                      <c:pt idx="247">
                        <c:v>1449009.1212732214</c:v>
                      </c:pt>
                      <c:pt idx="248">
                        <c:v>1589521.8750326005</c:v>
                      </c:pt>
                      <c:pt idx="249">
                        <c:v>1589521.8750326005</c:v>
                      </c:pt>
                      <c:pt idx="250">
                        <c:v>1589521.8750326005</c:v>
                      </c:pt>
                      <c:pt idx="251">
                        <c:v>1589521.8750326005</c:v>
                      </c:pt>
                      <c:pt idx="252">
                        <c:v>1589521.8750326005</c:v>
                      </c:pt>
                      <c:pt idx="253">
                        <c:v>1589521.8750326005</c:v>
                      </c:pt>
                      <c:pt idx="254">
                        <c:v>1589521.8750326005</c:v>
                      </c:pt>
                      <c:pt idx="255">
                        <c:v>1589521.8750326005</c:v>
                      </c:pt>
                      <c:pt idx="256">
                        <c:v>1589521.8750326005</c:v>
                      </c:pt>
                      <c:pt idx="257">
                        <c:v>1589521.8750326005</c:v>
                      </c:pt>
                      <c:pt idx="258">
                        <c:v>1589521.8750326005</c:v>
                      </c:pt>
                      <c:pt idx="259">
                        <c:v>1589521.8750326005</c:v>
                      </c:pt>
                      <c:pt idx="260">
                        <c:v>1589521.8750326005</c:v>
                      </c:pt>
                      <c:pt idx="261">
                        <c:v>1589521.8750326005</c:v>
                      </c:pt>
                      <c:pt idx="262">
                        <c:v>1589521.8750326005</c:v>
                      </c:pt>
                      <c:pt idx="263">
                        <c:v>1589521.8750326005</c:v>
                      </c:pt>
                      <c:pt idx="264">
                        <c:v>1589521.8750326005</c:v>
                      </c:pt>
                      <c:pt idx="265">
                        <c:v>1589521.8750326005</c:v>
                      </c:pt>
                      <c:pt idx="266">
                        <c:v>1589521.8750326005</c:v>
                      </c:pt>
                      <c:pt idx="267">
                        <c:v>1589521.8750326005</c:v>
                      </c:pt>
                      <c:pt idx="268">
                        <c:v>1589521.8750326005</c:v>
                      </c:pt>
                      <c:pt idx="269">
                        <c:v>1589521.8750326005</c:v>
                      </c:pt>
                      <c:pt idx="270">
                        <c:v>1589521.8750326005</c:v>
                      </c:pt>
                      <c:pt idx="271">
                        <c:v>1589521.8750326005</c:v>
                      </c:pt>
                      <c:pt idx="272">
                        <c:v>1589521.8750326005</c:v>
                      </c:pt>
                      <c:pt idx="273">
                        <c:v>1589521.8750326005</c:v>
                      </c:pt>
                      <c:pt idx="274">
                        <c:v>1589521.8750326005</c:v>
                      </c:pt>
                      <c:pt idx="275">
                        <c:v>1589521.8750326005</c:v>
                      </c:pt>
                      <c:pt idx="276">
                        <c:v>1589521.8750326005</c:v>
                      </c:pt>
                      <c:pt idx="277">
                        <c:v>1589521.8750326005</c:v>
                      </c:pt>
                      <c:pt idx="278">
                        <c:v>1589521.8750326005</c:v>
                      </c:pt>
                      <c:pt idx="279">
                        <c:v>1589521.8750326005</c:v>
                      </c:pt>
                      <c:pt idx="280">
                        <c:v>1589521.8750326005</c:v>
                      </c:pt>
                      <c:pt idx="281">
                        <c:v>1589521.8750326005</c:v>
                      </c:pt>
                      <c:pt idx="282">
                        <c:v>1589521.8750326005</c:v>
                      </c:pt>
                      <c:pt idx="283">
                        <c:v>1589521.8750326005</c:v>
                      </c:pt>
                      <c:pt idx="284">
                        <c:v>1589521.8750326005</c:v>
                      </c:pt>
                      <c:pt idx="285">
                        <c:v>1589521.8750326005</c:v>
                      </c:pt>
                      <c:pt idx="286">
                        <c:v>1589521.8750326005</c:v>
                      </c:pt>
                      <c:pt idx="287">
                        <c:v>1589521.8750326005</c:v>
                      </c:pt>
                      <c:pt idx="288">
                        <c:v>1589521.8750326005</c:v>
                      </c:pt>
                      <c:pt idx="289">
                        <c:v>1589521.8750326005</c:v>
                      </c:pt>
                      <c:pt idx="290">
                        <c:v>1589521.8750326005</c:v>
                      </c:pt>
                      <c:pt idx="291">
                        <c:v>1589521.8750326005</c:v>
                      </c:pt>
                      <c:pt idx="292">
                        <c:v>1589521.8750326005</c:v>
                      </c:pt>
                      <c:pt idx="293">
                        <c:v>1448282.4619822181</c:v>
                      </c:pt>
                      <c:pt idx="294">
                        <c:v>1448282.4619822181</c:v>
                      </c:pt>
                      <c:pt idx="295">
                        <c:v>1448282.4619822181</c:v>
                      </c:pt>
                      <c:pt idx="296">
                        <c:v>1448282.4619822181</c:v>
                      </c:pt>
                      <c:pt idx="297">
                        <c:v>1448282.4619822181</c:v>
                      </c:pt>
                      <c:pt idx="298">
                        <c:v>1448282.4619822181</c:v>
                      </c:pt>
                      <c:pt idx="299">
                        <c:v>1448282.4619822181</c:v>
                      </c:pt>
                      <c:pt idx="300">
                        <c:v>1448282.4619822181</c:v>
                      </c:pt>
                      <c:pt idx="301">
                        <c:v>1448282.4619822181</c:v>
                      </c:pt>
                      <c:pt idx="302">
                        <c:v>1448282.4619822181</c:v>
                      </c:pt>
                      <c:pt idx="303">
                        <c:v>1448282.4619822181</c:v>
                      </c:pt>
                      <c:pt idx="304">
                        <c:v>1448282.4619822181</c:v>
                      </c:pt>
                      <c:pt idx="305">
                        <c:v>1448282.4619822181</c:v>
                      </c:pt>
                      <c:pt idx="306">
                        <c:v>1448282.4619822181</c:v>
                      </c:pt>
                      <c:pt idx="307">
                        <c:v>1448282.4619822181</c:v>
                      </c:pt>
                      <c:pt idx="308">
                        <c:v>1448282.4619822181</c:v>
                      </c:pt>
                      <c:pt idx="309">
                        <c:v>1448282.4619822181</c:v>
                      </c:pt>
                      <c:pt idx="310">
                        <c:v>1448282.4619822181</c:v>
                      </c:pt>
                      <c:pt idx="311">
                        <c:v>1448282.4619822181</c:v>
                      </c:pt>
                      <c:pt idx="312">
                        <c:v>1448282.4619822181</c:v>
                      </c:pt>
                      <c:pt idx="313">
                        <c:v>1448282.4619822181</c:v>
                      </c:pt>
                      <c:pt idx="314">
                        <c:v>1448282.4619822181</c:v>
                      </c:pt>
                      <c:pt idx="315">
                        <c:v>1448282.4619822181</c:v>
                      </c:pt>
                      <c:pt idx="316">
                        <c:v>1448282.4619822181</c:v>
                      </c:pt>
                      <c:pt idx="317">
                        <c:v>1448282.4619822181</c:v>
                      </c:pt>
                      <c:pt idx="318">
                        <c:v>1448282.4619822181</c:v>
                      </c:pt>
                      <c:pt idx="319">
                        <c:v>1448282.4619822181</c:v>
                      </c:pt>
                      <c:pt idx="320">
                        <c:v>1448282.4619822181</c:v>
                      </c:pt>
                      <c:pt idx="321">
                        <c:v>1448282.4619822181</c:v>
                      </c:pt>
                      <c:pt idx="322">
                        <c:v>1448282.4619822181</c:v>
                      </c:pt>
                      <c:pt idx="323">
                        <c:v>1448282.4619822181</c:v>
                      </c:pt>
                      <c:pt idx="324">
                        <c:v>1448282.4619822181</c:v>
                      </c:pt>
                      <c:pt idx="325">
                        <c:v>1448282.4619822181</c:v>
                      </c:pt>
                      <c:pt idx="326">
                        <c:v>1448282.4619822181</c:v>
                      </c:pt>
                      <c:pt idx="327">
                        <c:v>1448282.4619822181</c:v>
                      </c:pt>
                      <c:pt idx="328">
                        <c:v>1448282.4619822181</c:v>
                      </c:pt>
                      <c:pt idx="329">
                        <c:v>1448282.4619822181</c:v>
                      </c:pt>
                      <c:pt idx="330">
                        <c:v>1448282.4619822181</c:v>
                      </c:pt>
                      <c:pt idx="331">
                        <c:v>1448282.4619822181</c:v>
                      </c:pt>
                      <c:pt idx="332">
                        <c:v>1448282.4619822181</c:v>
                      </c:pt>
                      <c:pt idx="333">
                        <c:v>1448282.4619822181</c:v>
                      </c:pt>
                      <c:pt idx="334">
                        <c:v>1448282.4619822181</c:v>
                      </c:pt>
                      <c:pt idx="335">
                        <c:v>1448282.4619822181</c:v>
                      </c:pt>
                      <c:pt idx="336">
                        <c:v>1448282.4619822181</c:v>
                      </c:pt>
                      <c:pt idx="337">
                        <c:v>1448282.4619822181</c:v>
                      </c:pt>
                      <c:pt idx="338">
                        <c:v>1306219.2130249273</c:v>
                      </c:pt>
                      <c:pt idx="339">
                        <c:v>1306219.2130249273</c:v>
                      </c:pt>
                      <c:pt idx="340">
                        <c:v>1306219.2130249273</c:v>
                      </c:pt>
                      <c:pt idx="341">
                        <c:v>1306219.2130249273</c:v>
                      </c:pt>
                      <c:pt idx="342">
                        <c:v>1306219.2130249273</c:v>
                      </c:pt>
                      <c:pt idx="343">
                        <c:v>1306219.2130249273</c:v>
                      </c:pt>
                      <c:pt idx="344">
                        <c:v>1306219.2130249273</c:v>
                      </c:pt>
                      <c:pt idx="345">
                        <c:v>1306219.2130249273</c:v>
                      </c:pt>
                      <c:pt idx="346">
                        <c:v>1306219.2130249273</c:v>
                      </c:pt>
                      <c:pt idx="347">
                        <c:v>1306219.2130249273</c:v>
                      </c:pt>
                      <c:pt idx="348">
                        <c:v>1306219.2130249273</c:v>
                      </c:pt>
                      <c:pt idx="349">
                        <c:v>1306219.2130249273</c:v>
                      </c:pt>
                      <c:pt idx="350">
                        <c:v>1306219.2130249273</c:v>
                      </c:pt>
                      <c:pt idx="351">
                        <c:v>1306219.2130249273</c:v>
                      </c:pt>
                      <c:pt idx="352">
                        <c:v>1306219.2130249273</c:v>
                      </c:pt>
                      <c:pt idx="353">
                        <c:v>1306219.2130249273</c:v>
                      </c:pt>
                      <c:pt idx="354">
                        <c:v>1306219.2130249273</c:v>
                      </c:pt>
                      <c:pt idx="355">
                        <c:v>1306219.2130249273</c:v>
                      </c:pt>
                      <c:pt idx="356">
                        <c:v>1306219.2130249273</c:v>
                      </c:pt>
                      <c:pt idx="357">
                        <c:v>1306219.2130249273</c:v>
                      </c:pt>
                      <c:pt idx="358">
                        <c:v>1306219.2130249273</c:v>
                      </c:pt>
                      <c:pt idx="359">
                        <c:v>1306219.2130249273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2D8-43EF-A4EB-578DE6DD12E1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2D8-43EF-A4EB-578DE6DD12E1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2D8-43EF-A4EB-578DE6DD12E1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1347608.3486908672</c:v>
                      </c:pt>
                      <c:pt idx="1">
                        <c:v>1347608.3486908672</c:v>
                      </c:pt>
                      <c:pt idx="2">
                        <c:v>1347608.3486908672</c:v>
                      </c:pt>
                      <c:pt idx="3">
                        <c:v>1347608.3486908672</c:v>
                      </c:pt>
                      <c:pt idx="4">
                        <c:v>1347608.3486908672</c:v>
                      </c:pt>
                      <c:pt idx="5">
                        <c:v>1347608.3486908672</c:v>
                      </c:pt>
                      <c:pt idx="6">
                        <c:v>1347608.3486908672</c:v>
                      </c:pt>
                      <c:pt idx="7">
                        <c:v>1347608.3486908672</c:v>
                      </c:pt>
                      <c:pt idx="8">
                        <c:v>1347608.3486908672</c:v>
                      </c:pt>
                      <c:pt idx="9">
                        <c:v>1347608.3486908672</c:v>
                      </c:pt>
                      <c:pt idx="10">
                        <c:v>1347608.3486908672</c:v>
                      </c:pt>
                      <c:pt idx="11">
                        <c:v>1347608.3486908672</c:v>
                      </c:pt>
                      <c:pt idx="12">
                        <c:v>1347608.3486908672</c:v>
                      </c:pt>
                      <c:pt idx="13">
                        <c:v>1347608.3486908672</c:v>
                      </c:pt>
                      <c:pt idx="14">
                        <c:v>1347608.3486908672</c:v>
                      </c:pt>
                      <c:pt idx="15">
                        <c:v>1347608.3486908672</c:v>
                      </c:pt>
                      <c:pt idx="16">
                        <c:v>1347608.3486908672</c:v>
                      </c:pt>
                      <c:pt idx="17">
                        <c:v>1347608.3486908672</c:v>
                      </c:pt>
                      <c:pt idx="18">
                        <c:v>1347608.3486908672</c:v>
                      </c:pt>
                      <c:pt idx="19">
                        <c:v>1347608.3486908672</c:v>
                      </c:pt>
                      <c:pt idx="20">
                        <c:v>1347608.3486908672</c:v>
                      </c:pt>
                      <c:pt idx="21">
                        <c:v>1347608.3486908672</c:v>
                      </c:pt>
                      <c:pt idx="22">
                        <c:v>1347608.3486908672</c:v>
                      </c:pt>
                      <c:pt idx="23">
                        <c:v>1515691.7993529052</c:v>
                      </c:pt>
                      <c:pt idx="24">
                        <c:v>1515691.7993529052</c:v>
                      </c:pt>
                      <c:pt idx="25">
                        <c:v>1515691.7993529052</c:v>
                      </c:pt>
                      <c:pt idx="26">
                        <c:v>1515691.7993529052</c:v>
                      </c:pt>
                      <c:pt idx="27">
                        <c:v>1515691.7993529052</c:v>
                      </c:pt>
                      <c:pt idx="28">
                        <c:v>1515691.7993529052</c:v>
                      </c:pt>
                      <c:pt idx="29">
                        <c:v>1515691.7993529052</c:v>
                      </c:pt>
                      <c:pt idx="30">
                        <c:v>1515691.7993529052</c:v>
                      </c:pt>
                      <c:pt idx="31">
                        <c:v>1515691.7993529052</c:v>
                      </c:pt>
                      <c:pt idx="32">
                        <c:v>1515691.7993529052</c:v>
                      </c:pt>
                      <c:pt idx="33">
                        <c:v>1515691.7993529052</c:v>
                      </c:pt>
                      <c:pt idx="34">
                        <c:v>1515691.7993529052</c:v>
                      </c:pt>
                      <c:pt idx="35">
                        <c:v>1515691.7993529052</c:v>
                      </c:pt>
                      <c:pt idx="36">
                        <c:v>1515691.7993529052</c:v>
                      </c:pt>
                      <c:pt idx="37">
                        <c:v>1515691.7993529052</c:v>
                      </c:pt>
                      <c:pt idx="38">
                        <c:v>1515691.7993529052</c:v>
                      </c:pt>
                      <c:pt idx="39">
                        <c:v>1515691.7993529052</c:v>
                      </c:pt>
                      <c:pt idx="40">
                        <c:v>1515691.7993529052</c:v>
                      </c:pt>
                      <c:pt idx="41">
                        <c:v>1515691.7993529052</c:v>
                      </c:pt>
                      <c:pt idx="42">
                        <c:v>1515691.7993529052</c:v>
                      </c:pt>
                      <c:pt idx="43">
                        <c:v>1515691.7993529052</c:v>
                      </c:pt>
                      <c:pt idx="44">
                        <c:v>1515691.7993529052</c:v>
                      </c:pt>
                      <c:pt idx="45">
                        <c:v>1515691.7993529052</c:v>
                      </c:pt>
                      <c:pt idx="46">
                        <c:v>1515691.7993529052</c:v>
                      </c:pt>
                      <c:pt idx="47">
                        <c:v>1515691.7993529052</c:v>
                      </c:pt>
                      <c:pt idx="48">
                        <c:v>1515691.7993529052</c:v>
                      </c:pt>
                      <c:pt idx="49">
                        <c:v>1515691.7993529052</c:v>
                      </c:pt>
                      <c:pt idx="50">
                        <c:v>1515691.7993529052</c:v>
                      </c:pt>
                      <c:pt idx="51">
                        <c:v>1515691.7993529052</c:v>
                      </c:pt>
                      <c:pt idx="52">
                        <c:v>1515691.7993529052</c:v>
                      </c:pt>
                      <c:pt idx="53">
                        <c:v>1515691.7993529052</c:v>
                      </c:pt>
                      <c:pt idx="54">
                        <c:v>1515691.7993529052</c:v>
                      </c:pt>
                      <c:pt idx="55">
                        <c:v>1515691.7993529052</c:v>
                      </c:pt>
                      <c:pt idx="56">
                        <c:v>1515691.7993529052</c:v>
                      </c:pt>
                      <c:pt idx="57">
                        <c:v>1515691.7993529052</c:v>
                      </c:pt>
                      <c:pt idx="58">
                        <c:v>1515691.7993529052</c:v>
                      </c:pt>
                      <c:pt idx="59">
                        <c:v>1515691.7993529052</c:v>
                      </c:pt>
                      <c:pt idx="60">
                        <c:v>1515691.7993529052</c:v>
                      </c:pt>
                      <c:pt idx="61">
                        <c:v>1515691.7993529052</c:v>
                      </c:pt>
                      <c:pt idx="62">
                        <c:v>1515691.7993529052</c:v>
                      </c:pt>
                      <c:pt idx="63">
                        <c:v>1515691.7993529052</c:v>
                      </c:pt>
                      <c:pt idx="64">
                        <c:v>1515691.7993529052</c:v>
                      </c:pt>
                      <c:pt idx="65">
                        <c:v>1515691.7993529052</c:v>
                      </c:pt>
                      <c:pt idx="66">
                        <c:v>1515691.7993529052</c:v>
                      </c:pt>
                      <c:pt idx="67">
                        <c:v>1515691.7993529052</c:v>
                      </c:pt>
                      <c:pt idx="68">
                        <c:v>1642415.4336859963</c:v>
                      </c:pt>
                      <c:pt idx="69">
                        <c:v>1642415.4336859963</c:v>
                      </c:pt>
                      <c:pt idx="70">
                        <c:v>1642415.4336859963</c:v>
                      </c:pt>
                      <c:pt idx="71">
                        <c:v>1642415.4336859963</c:v>
                      </c:pt>
                      <c:pt idx="72">
                        <c:v>1642415.4336859963</c:v>
                      </c:pt>
                      <c:pt idx="73">
                        <c:v>1642415.4336859963</c:v>
                      </c:pt>
                      <c:pt idx="74">
                        <c:v>1642415.4336859963</c:v>
                      </c:pt>
                      <c:pt idx="75">
                        <c:v>1642415.4336859963</c:v>
                      </c:pt>
                      <c:pt idx="76">
                        <c:v>1642415.4336859963</c:v>
                      </c:pt>
                      <c:pt idx="77">
                        <c:v>1642415.4336859963</c:v>
                      </c:pt>
                      <c:pt idx="78">
                        <c:v>1642415.4336859963</c:v>
                      </c:pt>
                      <c:pt idx="79">
                        <c:v>1642415.4336859963</c:v>
                      </c:pt>
                      <c:pt idx="80">
                        <c:v>1642415.4336859963</c:v>
                      </c:pt>
                      <c:pt idx="81">
                        <c:v>1642415.4336859963</c:v>
                      </c:pt>
                      <c:pt idx="82">
                        <c:v>1642415.4336859963</c:v>
                      </c:pt>
                      <c:pt idx="83">
                        <c:v>1642415.4336859963</c:v>
                      </c:pt>
                      <c:pt idx="84">
                        <c:v>1642415.4336859963</c:v>
                      </c:pt>
                      <c:pt idx="85">
                        <c:v>1642415.4336859963</c:v>
                      </c:pt>
                      <c:pt idx="86">
                        <c:v>1642415.4336859963</c:v>
                      </c:pt>
                      <c:pt idx="87">
                        <c:v>1642415.4336859963</c:v>
                      </c:pt>
                      <c:pt idx="88">
                        <c:v>1642415.4336859963</c:v>
                      </c:pt>
                      <c:pt idx="89">
                        <c:v>1642415.4336859963</c:v>
                      </c:pt>
                      <c:pt idx="90">
                        <c:v>1642415.4336859963</c:v>
                      </c:pt>
                      <c:pt idx="91">
                        <c:v>1642415.4336859963</c:v>
                      </c:pt>
                      <c:pt idx="92">
                        <c:v>1642415.4336859963</c:v>
                      </c:pt>
                      <c:pt idx="93">
                        <c:v>1642415.4336859963</c:v>
                      </c:pt>
                      <c:pt idx="94">
                        <c:v>1642415.4336859963</c:v>
                      </c:pt>
                      <c:pt idx="95">
                        <c:v>1642415.4336859963</c:v>
                      </c:pt>
                      <c:pt idx="96">
                        <c:v>1642415.4336859963</c:v>
                      </c:pt>
                      <c:pt idx="97">
                        <c:v>1642415.4336859963</c:v>
                      </c:pt>
                      <c:pt idx="98">
                        <c:v>1642415.4336859963</c:v>
                      </c:pt>
                      <c:pt idx="99">
                        <c:v>1642415.4336859963</c:v>
                      </c:pt>
                      <c:pt idx="100">
                        <c:v>1642415.4336859963</c:v>
                      </c:pt>
                      <c:pt idx="101">
                        <c:v>1642415.4336859963</c:v>
                      </c:pt>
                      <c:pt idx="102">
                        <c:v>1642415.4336859963</c:v>
                      </c:pt>
                      <c:pt idx="103">
                        <c:v>1642415.4336859963</c:v>
                      </c:pt>
                      <c:pt idx="104">
                        <c:v>1642415.4336859963</c:v>
                      </c:pt>
                      <c:pt idx="105">
                        <c:v>1642415.4336859963</c:v>
                      </c:pt>
                      <c:pt idx="106">
                        <c:v>1642415.4336859963</c:v>
                      </c:pt>
                      <c:pt idx="107">
                        <c:v>1642415.4336859963</c:v>
                      </c:pt>
                      <c:pt idx="108">
                        <c:v>1642415.4336859963</c:v>
                      </c:pt>
                      <c:pt idx="109">
                        <c:v>1642415.4336859963</c:v>
                      </c:pt>
                      <c:pt idx="110">
                        <c:v>1642415.4336859963</c:v>
                      </c:pt>
                      <c:pt idx="111">
                        <c:v>1642415.4336859963</c:v>
                      </c:pt>
                      <c:pt idx="112">
                        <c:v>1642415.4336859963</c:v>
                      </c:pt>
                      <c:pt idx="113">
                        <c:v>1518191.8448292823</c:v>
                      </c:pt>
                      <c:pt idx="114">
                        <c:v>1518191.8448292823</c:v>
                      </c:pt>
                      <c:pt idx="115">
                        <c:v>1518191.8448292823</c:v>
                      </c:pt>
                      <c:pt idx="116">
                        <c:v>1518191.8448292823</c:v>
                      </c:pt>
                      <c:pt idx="117">
                        <c:v>1518191.8448292823</c:v>
                      </c:pt>
                      <c:pt idx="118">
                        <c:v>1518191.8448292823</c:v>
                      </c:pt>
                      <c:pt idx="119">
                        <c:v>1518191.8448292823</c:v>
                      </c:pt>
                      <c:pt idx="120">
                        <c:v>1518191.8448292823</c:v>
                      </c:pt>
                      <c:pt idx="121">
                        <c:v>1518191.8448292823</c:v>
                      </c:pt>
                      <c:pt idx="122">
                        <c:v>1518191.8448292823</c:v>
                      </c:pt>
                      <c:pt idx="123">
                        <c:v>1518191.8448292823</c:v>
                      </c:pt>
                      <c:pt idx="124">
                        <c:v>1518191.8448292823</c:v>
                      </c:pt>
                      <c:pt idx="125">
                        <c:v>1518191.8448292823</c:v>
                      </c:pt>
                      <c:pt idx="126">
                        <c:v>1518191.8448292823</c:v>
                      </c:pt>
                      <c:pt idx="127">
                        <c:v>1518191.8448292823</c:v>
                      </c:pt>
                      <c:pt idx="128">
                        <c:v>1518191.8448292823</c:v>
                      </c:pt>
                      <c:pt idx="129">
                        <c:v>1518191.8448292823</c:v>
                      </c:pt>
                      <c:pt idx="130">
                        <c:v>1518191.8448292823</c:v>
                      </c:pt>
                      <c:pt idx="131">
                        <c:v>1518191.8448292823</c:v>
                      </c:pt>
                      <c:pt idx="132">
                        <c:v>1518191.8448292823</c:v>
                      </c:pt>
                      <c:pt idx="133">
                        <c:v>1518191.8448292823</c:v>
                      </c:pt>
                      <c:pt idx="134">
                        <c:v>1518191.8448292823</c:v>
                      </c:pt>
                      <c:pt idx="135">
                        <c:v>1518191.8448292823</c:v>
                      </c:pt>
                      <c:pt idx="136">
                        <c:v>1518191.8448292823</c:v>
                      </c:pt>
                      <c:pt idx="137">
                        <c:v>1518191.8448292823</c:v>
                      </c:pt>
                      <c:pt idx="138">
                        <c:v>1518191.8448292823</c:v>
                      </c:pt>
                      <c:pt idx="139">
                        <c:v>1518191.8448292823</c:v>
                      </c:pt>
                      <c:pt idx="140">
                        <c:v>1518191.8448292823</c:v>
                      </c:pt>
                      <c:pt idx="141">
                        <c:v>1518191.8448292823</c:v>
                      </c:pt>
                      <c:pt idx="142">
                        <c:v>1518191.8448292823</c:v>
                      </c:pt>
                      <c:pt idx="143">
                        <c:v>1518191.8448292823</c:v>
                      </c:pt>
                      <c:pt idx="144">
                        <c:v>1518191.8448292823</c:v>
                      </c:pt>
                      <c:pt idx="145">
                        <c:v>1518191.8448292823</c:v>
                      </c:pt>
                      <c:pt idx="146">
                        <c:v>1518191.8448292823</c:v>
                      </c:pt>
                      <c:pt idx="147">
                        <c:v>1518191.8448292823</c:v>
                      </c:pt>
                      <c:pt idx="148">
                        <c:v>1518191.8448292823</c:v>
                      </c:pt>
                      <c:pt idx="149">
                        <c:v>1518191.8448292823</c:v>
                      </c:pt>
                      <c:pt idx="150">
                        <c:v>1518191.8448292823</c:v>
                      </c:pt>
                      <c:pt idx="151">
                        <c:v>1518191.8448292823</c:v>
                      </c:pt>
                      <c:pt idx="152">
                        <c:v>1518191.8448292823</c:v>
                      </c:pt>
                      <c:pt idx="153">
                        <c:v>1518191.8448292823</c:v>
                      </c:pt>
                      <c:pt idx="154">
                        <c:v>1518191.8448292823</c:v>
                      </c:pt>
                      <c:pt idx="155">
                        <c:v>1518191.8448292823</c:v>
                      </c:pt>
                      <c:pt idx="156">
                        <c:v>1518191.8448292823</c:v>
                      </c:pt>
                      <c:pt idx="157">
                        <c:v>1518191.8448292823</c:v>
                      </c:pt>
                      <c:pt idx="158">
                        <c:v>1340935.7746867137</c:v>
                      </c:pt>
                      <c:pt idx="159">
                        <c:v>1340935.7746867137</c:v>
                      </c:pt>
                      <c:pt idx="160">
                        <c:v>1340935.7746867137</c:v>
                      </c:pt>
                      <c:pt idx="161">
                        <c:v>1340935.7746867137</c:v>
                      </c:pt>
                      <c:pt idx="162">
                        <c:v>1340935.7746867137</c:v>
                      </c:pt>
                      <c:pt idx="163">
                        <c:v>1340935.7746867137</c:v>
                      </c:pt>
                      <c:pt idx="164">
                        <c:v>1340935.7746867137</c:v>
                      </c:pt>
                      <c:pt idx="165">
                        <c:v>1340935.7746867137</c:v>
                      </c:pt>
                      <c:pt idx="166">
                        <c:v>1340935.7746867137</c:v>
                      </c:pt>
                      <c:pt idx="167">
                        <c:v>1340935.7746867137</c:v>
                      </c:pt>
                      <c:pt idx="168">
                        <c:v>1340935.7746867137</c:v>
                      </c:pt>
                      <c:pt idx="169">
                        <c:v>1340935.7746867137</c:v>
                      </c:pt>
                      <c:pt idx="170">
                        <c:v>1340935.7746867137</c:v>
                      </c:pt>
                      <c:pt idx="171">
                        <c:v>1340935.7746867137</c:v>
                      </c:pt>
                      <c:pt idx="172">
                        <c:v>1340935.7746867137</c:v>
                      </c:pt>
                      <c:pt idx="173">
                        <c:v>1340935.7746867137</c:v>
                      </c:pt>
                      <c:pt idx="174">
                        <c:v>1340935.7746867137</c:v>
                      </c:pt>
                      <c:pt idx="175">
                        <c:v>1340935.7746867137</c:v>
                      </c:pt>
                      <c:pt idx="176">
                        <c:v>1340935.7746867137</c:v>
                      </c:pt>
                      <c:pt idx="177">
                        <c:v>1340935.7746867137</c:v>
                      </c:pt>
                      <c:pt idx="178">
                        <c:v>1340935.7746867137</c:v>
                      </c:pt>
                      <c:pt idx="179">
                        <c:v>1340935.7746867137</c:v>
                      </c:pt>
                      <c:pt idx="180">
                        <c:v>1340935.7746867137</c:v>
                      </c:pt>
                      <c:pt idx="181">
                        <c:v>1340935.7746867137</c:v>
                      </c:pt>
                      <c:pt idx="182">
                        <c:v>1340935.7746867137</c:v>
                      </c:pt>
                      <c:pt idx="183">
                        <c:v>1340935.7746867137</c:v>
                      </c:pt>
                      <c:pt idx="184">
                        <c:v>1340935.7746867137</c:v>
                      </c:pt>
                      <c:pt idx="185">
                        <c:v>1340935.7746867137</c:v>
                      </c:pt>
                      <c:pt idx="186">
                        <c:v>1340935.7746867137</c:v>
                      </c:pt>
                      <c:pt idx="187">
                        <c:v>1340935.7746867137</c:v>
                      </c:pt>
                      <c:pt idx="188">
                        <c:v>1340935.7746867137</c:v>
                      </c:pt>
                      <c:pt idx="189">
                        <c:v>1340935.7746867137</c:v>
                      </c:pt>
                      <c:pt idx="190">
                        <c:v>1340935.7746867137</c:v>
                      </c:pt>
                      <c:pt idx="191">
                        <c:v>1340935.7746867137</c:v>
                      </c:pt>
                      <c:pt idx="192">
                        <c:v>1340935.7746867137</c:v>
                      </c:pt>
                      <c:pt idx="193">
                        <c:v>1340935.7746867137</c:v>
                      </c:pt>
                      <c:pt idx="194">
                        <c:v>1340935.7746867137</c:v>
                      </c:pt>
                      <c:pt idx="195">
                        <c:v>1340935.7746867137</c:v>
                      </c:pt>
                      <c:pt idx="196">
                        <c:v>1340935.7746867137</c:v>
                      </c:pt>
                      <c:pt idx="197">
                        <c:v>1340935.7746867137</c:v>
                      </c:pt>
                      <c:pt idx="198">
                        <c:v>1340935.7746867137</c:v>
                      </c:pt>
                      <c:pt idx="199">
                        <c:v>1340935.7746867137</c:v>
                      </c:pt>
                      <c:pt idx="200">
                        <c:v>1340935.7746867137</c:v>
                      </c:pt>
                      <c:pt idx="201">
                        <c:v>1340935.7746867137</c:v>
                      </c:pt>
                      <c:pt idx="202">
                        <c:v>1340935.7746867137</c:v>
                      </c:pt>
                      <c:pt idx="203">
                        <c:v>1497814.4217321798</c:v>
                      </c:pt>
                      <c:pt idx="204">
                        <c:v>1497814.4217321798</c:v>
                      </c:pt>
                      <c:pt idx="205">
                        <c:v>1497814.4217321798</c:v>
                      </c:pt>
                      <c:pt idx="206">
                        <c:v>1497814.4217321798</c:v>
                      </c:pt>
                      <c:pt idx="207">
                        <c:v>1497814.4217321798</c:v>
                      </c:pt>
                      <c:pt idx="208">
                        <c:v>1497814.4217321798</c:v>
                      </c:pt>
                      <c:pt idx="209">
                        <c:v>1497814.4217321798</c:v>
                      </c:pt>
                      <c:pt idx="210">
                        <c:v>1497814.4217321798</c:v>
                      </c:pt>
                      <c:pt idx="211">
                        <c:v>1497814.4217321798</c:v>
                      </c:pt>
                      <c:pt idx="212">
                        <c:v>1497814.4217321798</c:v>
                      </c:pt>
                      <c:pt idx="213">
                        <c:v>1497814.4217321798</c:v>
                      </c:pt>
                      <c:pt idx="214">
                        <c:v>1497814.4217321798</c:v>
                      </c:pt>
                      <c:pt idx="215">
                        <c:v>1497814.4217321798</c:v>
                      </c:pt>
                      <c:pt idx="216">
                        <c:v>1497814.4217321798</c:v>
                      </c:pt>
                      <c:pt idx="217">
                        <c:v>1497814.4217321798</c:v>
                      </c:pt>
                      <c:pt idx="218">
                        <c:v>1497814.4217321798</c:v>
                      </c:pt>
                      <c:pt idx="219">
                        <c:v>1497814.4217321798</c:v>
                      </c:pt>
                      <c:pt idx="220">
                        <c:v>1497814.4217321798</c:v>
                      </c:pt>
                      <c:pt idx="221">
                        <c:v>1497814.4217321798</c:v>
                      </c:pt>
                      <c:pt idx="222">
                        <c:v>1497814.4217321798</c:v>
                      </c:pt>
                      <c:pt idx="223">
                        <c:v>1497814.4217321798</c:v>
                      </c:pt>
                      <c:pt idx="224">
                        <c:v>1497814.4217321798</c:v>
                      </c:pt>
                      <c:pt idx="225">
                        <c:v>1497814.4217321798</c:v>
                      </c:pt>
                      <c:pt idx="226">
                        <c:v>1497814.4217321798</c:v>
                      </c:pt>
                      <c:pt idx="227">
                        <c:v>1497814.4217321798</c:v>
                      </c:pt>
                      <c:pt idx="228">
                        <c:v>1497814.4217321798</c:v>
                      </c:pt>
                      <c:pt idx="229">
                        <c:v>1497814.4217321798</c:v>
                      </c:pt>
                      <c:pt idx="230">
                        <c:v>1497814.4217321798</c:v>
                      </c:pt>
                      <c:pt idx="231">
                        <c:v>1497814.4217321798</c:v>
                      </c:pt>
                      <c:pt idx="232">
                        <c:v>1497814.4217321798</c:v>
                      </c:pt>
                      <c:pt idx="233">
                        <c:v>1497814.4217321798</c:v>
                      </c:pt>
                      <c:pt idx="234">
                        <c:v>1497814.4217321798</c:v>
                      </c:pt>
                      <c:pt idx="235">
                        <c:v>1497814.4217321798</c:v>
                      </c:pt>
                      <c:pt idx="236">
                        <c:v>1497814.4217321798</c:v>
                      </c:pt>
                      <c:pt idx="237">
                        <c:v>1497814.4217321798</c:v>
                      </c:pt>
                      <c:pt idx="238">
                        <c:v>1497814.4217321798</c:v>
                      </c:pt>
                      <c:pt idx="239">
                        <c:v>1497814.4217321798</c:v>
                      </c:pt>
                      <c:pt idx="240">
                        <c:v>1497814.4217321798</c:v>
                      </c:pt>
                      <c:pt idx="241">
                        <c:v>1497814.4217321798</c:v>
                      </c:pt>
                      <c:pt idx="242">
                        <c:v>1497814.4217321798</c:v>
                      </c:pt>
                      <c:pt idx="243">
                        <c:v>1497814.4217321798</c:v>
                      </c:pt>
                      <c:pt idx="244">
                        <c:v>1497814.4217321798</c:v>
                      </c:pt>
                      <c:pt idx="245">
                        <c:v>1497814.4217321798</c:v>
                      </c:pt>
                      <c:pt idx="246">
                        <c:v>1497814.4217321798</c:v>
                      </c:pt>
                      <c:pt idx="247">
                        <c:v>1497814.4217321798</c:v>
                      </c:pt>
                      <c:pt idx="248">
                        <c:v>1641074.5129848451</c:v>
                      </c:pt>
                      <c:pt idx="249">
                        <c:v>1641074.5129848451</c:v>
                      </c:pt>
                      <c:pt idx="250">
                        <c:v>1641074.5129848451</c:v>
                      </c:pt>
                      <c:pt idx="251">
                        <c:v>1641074.5129848451</c:v>
                      </c:pt>
                      <c:pt idx="252">
                        <c:v>1641074.5129848451</c:v>
                      </c:pt>
                      <c:pt idx="253">
                        <c:v>1641074.5129848451</c:v>
                      </c:pt>
                      <c:pt idx="254">
                        <c:v>1641074.5129848451</c:v>
                      </c:pt>
                      <c:pt idx="255">
                        <c:v>1641074.5129848451</c:v>
                      </c:pt>
                      <c:pt idx="256">
                        <c:v>1641074.5129848451</c:v>
                      </c:pt>
                      <c:pt idx="257">
                        <c:v>1641074.5129848451</c:v>
                      </c:pt>
                      <c:pt idx="258">
                        <c:v>1641074.5129848451</c:v>
                      </c:pt>
                      <c:pt idx="259">
                        <c:v>1641074.5129848451</c:v>
                      </c:pt>
                      <c:pt idx="260">
                        <c:v>1641074.5129848451</c:v>
                      </c:pt>
                      <c:pt idx="261">
                        <c:v>1641074.5129848451</c:v>
                      </c:pt>
                      <c:pt idx="262">
                        <c:v>1641074.5129848451</c:v>
                      </c:pt>
                      <c:pt idx="263">
                        <c:v>1641074.5129848451</c:v>
                      </c:pt>
                      <c:pt idx="264">
                        <c:v>1641074.5129848451</c:v>
                      </c:pt>
                      <c:pt idx="265">
                        <c:v>1641074.5129848451</c:v>
                      </c:pt>
                      <c:pt idx="266">
                        <c:v>1641074.5129848451</c:v>
                      </c:pt>
                      <c:pt idx="267">
                        <c:v>1641074.5129848451</c:v>
                      </c:pt>
                      <c:pt idx="268">
                        <c:v>1641074.5129848451</c:v>
                      </c:pt>
                      <c:pt idx="269">
                        <c:v>1641074.5129848451</c:v>
                      </c:pt>
                      <c:pt idx="270">
                        <c:v>1641074.5129848451</c:v>
                      </c:pt>
                      <c:pt idx="271">
                        <c:v>1641074.5129848451</c:v>
                      </c:pt>
                      <c:pt idx="272">
                        <c:v>1641074.5129848451</c:v>
                      </c:pt>
                      <c:pt idx="273">
                        <c:v>1641074.5129848451</c:v>
                      </c:pt>
                      <c:pt idx="274">
                        <c:v>1641074.5129848451</c:v>
                      </c:pt>
                      <c:pt idx="275">
                        <c:v>1641074.5129848451</c:v>
                      </c:pt>
                      <c:pt idx="276">
                        <c:v>1641074.5129848451</c:v>
                      </c:pt>
                      <c:pt idx="277">
                        <c:v>1641074.5129848451</c:v>
                      </c:pt>
                      <c:pt idx="278">
                        <c:v>1641074.5129848451</c:v>
                      </c:pt>
                      <c:pt idx="279">
                        <c:v>1641074.5129848451</c:v>
                      </c:pt>
                      <c:pt idx="280">
                        <c:v>1641074.5129848451</c:v>
                      </c:pt>
                      <c:pt idx="281">
                        <c:v>1641074.5129848451</c:v>
                      </c:pt>
                      <c:pt idx="282">
                        <c:v>1641074.5129848451</c:v>
                      </c:pt>
                      <c:pt idx="283">
                        <c:v>1641074.5129848451</c:v>
                      </c:pt>
                      <c:pt idx="284">
                        <c:v>1641074.5129848451</c:v>
                      </c:pt>
                      <c:pt idx="285">
                        <c:v>1641074.5129848451</c:v>
                      </c:pt>
                      <c:pt idx="286">
                        <c:v>1641074.5129848451</c:v>
                      </c:pt>
                      <c:pt idx="287">
                        <c:v>1641074.5129848451</c:v>
                      </c:pt>
                      <c:pt idx="288">
                        <c:v>1641074.5129848451</c:v>
                      </c:pt>
                      <c:pt idx="289">
                        <c:v>1641074.5129848451</c:v>
                      </c:pt>
                      <c:pt idx="290">
                        <c:v>1641074.5129848451</c:v>
                      </c:pt>
                      <c:pt idx="291">
                        <c:v>1641074.5129848451</c:v>
                      </c:pt>
                      <c:pt idx="292">
                        <c:v>1641074.5129848451</c:v>
                      </c:pt>
                      <c:pt idx="293">
                        <c:v>1496528.127793862</c:v>
                      </c:pt>
                      <c:pt idx="294">
                        <c:v>1496528.127793862</c:v>
                      </c:pt>
                      <c:pt idx="295">
                        <c:v>1496528.127793862</c:v>
                      </c:pt>
                      <c:pt idx="296">
                        <c:v>1496528.127793862</c:v>
                      </c:pt>
                      <c:pt idx="297">
                        <c:v>1496528.127793862</c:v>
                      </c:pt>
                      <c:pt idx="298">
                        <c:v>1496528.127793862</c:v>
                      </c:pt>
                      <c:pt idx="299">
                        <c:v>1496528.127793862</c:v>
                      </c:pt>
                      <c:pt idx="300">
                        <c:v>1496528.127793862</c:v>
                      </c:pt>
                      <c:pt idx="301">
                        <c:v>1496528.127793862</c:v>
                      </c:pt>
                      <c:pt idx="302">
                        <c:v>1496528.127793862</c:v>
                      </c:pt>
                      <c:pt idx="303">
                        <c:v>1496528.127793862</c:v>
                      </c:pt>
                      <c:pt idx="304">
                        <c:v>1496528.127793862</c:v>
                      </c:pt>
                      <c:pt idx="305">
                        <c:v>1496528.127793862</c:v>
                      </c:pt>
                      <c:pt idx="306">
                        <c:v>1496528.127793862</c:v>
                      </c:pt>
                      <c:pt idx="307">
                        <c:v>1496528.127793862</c:v>
                      </c:pt>
                      <c:pt idx="308">
                        <c:v>1496528.127793862</c:v>
                      </c:pt>
                      <c:pt idx="309">
                        <c:v>1496528.127793862</c:v>
                      </c:pt>
                      <c:pt idx="310">
                        <c:v>1496528.127793862</c:v>
                      </c:pt>
                      <c:pt idx="311">
                        <c:v>1496528.127793862</c:v>
                      </c:pt>
                      <c:pt idx="312">
                        <c:v>1496528.127793862</c:v>
                      </c:pt>
                      <c:pt idx="313">
                        <c:v>1496528.127793862</c:v>
                      </c:pt>
                      <c:pt idx="314">
                        <c:v>1496528.127793862</c:v>
                      </c:pt>
                      <c:pt idx="315">
                        <c:v>1496528.127793862</c:v>
                      </c:pt>
                      <c:pt idx="316">
                        <c:v>1496528.127793862</c:v>
                      </c:pt>
                      <c:pt idx="317">
                        <c:v>1496528.127793862</c:v>
                      </c:pt>
                      <c:pt idx="318">
                        <c:v>1496528.127793862</c:v>
                      </c:pt>
                      <c:pt idx="319">
                        <c:v>1496528.127793862</c:v>
                      </c:pt>
                      <c:pt idx="320">
                        <c:v>1496528.127793862</c:v>
                      </c:pt>
                      <c:pt idx="321">
                        <c:v>1496528.127793862</c:v>
                      </c:pt>
                      <c:pt idx="322">
                        <c:v>1496528.127793862</c:v>
                      </c:pt>
                      <c:pt idx="323">
                        <c:v>1496528.127793862</c:v>
                      </c:pt>
                      <c:pt idx="324">
                        <c:v>1496528.127793862</c:v>
                      </c:pt>
                      <c:pt idx="325">
                        <c:v>1496528.127793862</c:v>
                      </c:pt>
                      <c:pt idx="326">
                        <c:v>1496528.127793862</c:v>
                      </c:pt>
                      <c:pt idx="327">
                        <c:v>1496528.127793862</c:v>
                      </c:pt>
                      <c:pt idx="328">
                        <c:v>1496528.127793862</c:v>
                      </c:pt>
                      <c:pt idx="329">
                        <c:v>1496528.127793862</c:v>
                      </c:pt>
                      <c:pt idx="330">
                        <c:v>1496528.127793862</c:v>
                      </c:pt>
                      <c:pt idx="331">
                        <c:v>1496528.127793862</c:v>
                      </c:pt>
                      <c:pt idx="332">
                        <c:v>1496528.127793862</c:v>
                      </c:pt>
                      <c:pt idx="333">
                        <c:v>1496528.127793862</c:v>
                      </c:pt>
                      <c:pt idx="334">
                        <c:v>1496528.127793862</c:v>
                      </c:pt>
                      <c:pt idx="335">
                        <c:v>1496528.127793862</c:v>
                      </c:pt>
                      <c:pt idx="336">
                        <c:v>1496528.127793862</c:v>
                      </c:pt>
                      <c:pt idx="337">
                        <c:v>1496528.127793862</c:v>
                      </c:pt>
                      <c:pt idx="338">
                        <c:v>1347608.3486908672</c:v>
                      </c:pt>
                      <c:pt idx="339">
                        <c:v>1347608.3486908672</c:v>
                      </c:pt>
                      <c:pt idx="340">
                        <c:v>1347608.3486908672</c:v>
                      </c:pt>
                      <c:pt idx="341">
                        <c:v>1347608.3486908672</c:v>
                      </c:pt>
                      <c:pt idx="342">
                        <c:v>1347608.3486908672</c:v>
                      </c:pt>
                      <c:pt idx="343">
                        <c:v>1347608.3486908672</c:v>
                      </c:pt>
                      <c:pt idx="344">
                        <c:v>1347608.3486908672</c:v>
                      </c:pt>
                      <c:pt idx="345">
                        <c:v>1347608.3486908672</c:v>
                      </c:pt>
                      <c:pt idx="346">
                        <c:v>1347608.3486908672</c:v>
                      </c:pt>
                      <c:pt idx="347">
                        <c:v>1347608.3486908672</c:v>
                      </c:pt>
                      <c:pt idx="348">
                        <c:v>1347608.3486908672</c:v>
                      </c:pt>
                      <c:pt idx="349">
                        <c:v>1347608.3486908672</c:v>
                      </c:pt>
                      <c:pt idx="350">
                        <c:v>1347608.3486908672</c:v>
                      </c:pt>
                      <c:pt idx="351">
                        <c:v>1347608.3486908672</c:v>
                      </c:pt>
                      <c:pt idx="352">
                        <c:v>1347608.3486908672</c:v>
                      </c:pt>
                      <c:pt idx="353">
                        <c:v>1347608.3486908672</c:v>
                      </c:pt>
                      <c:pt idx="354">
                        <c:v>1347608.3486908672</c:v>
                      </c:pt>
                      <c:pt idx="355">
                        <c:v>1347608.3486908672</c:v>
                      </c:pt>
                      <c:pt idx="356">
                        <c:v>1347608.3486908672</c:v>
                      </c:pt>
                      <c:pt idx="357">
                        <c:v>1347608.3486908672</c:v>
                      </c:pt>
                      <c:pt idx="358">
                        <c:v>1347608.3486908672</c:v>
                      </c:pt>
                      <c:pt idx="359">
                        <c:v>1347608.3486908672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2D8-43EF-A4EB-578DE6DD12E1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-12.472722569975362</c:v>
                      </c:pt>
                      <c:pt idx="24">
                        <c:v>-12.472722569975362</c:v>
                      </c:pt>
                      <c:pt idx="25">
                        <c:v>-12.472722569975362</c:v>
                      </c:pt>
                      <c:pt idx="26">
                        <c:v>-12.472722569975362</c:v>
                      </c:pt>
                      <c:pt idx="27">
                        <c:v>-12.472722569975362</c:v>
                      </c:pt>
                      <c:pt idx="28">
                        <c:v>-12.472722569975362</c:v>
                      </c:pt>
                      <c:pt idx="29">
                        <c:v>-12.472722569975362</c:v>
                      </c:pt>
                      <c:pt idx="30">
                        <c:v>-12.472722569975362</c:v>
                      </c:pt>
                      <c:pt idx="31">
                        <c:v>-12.472722569975362</c:v>
                      </c:pt>
                      <c:pt idx="32">
                        <c:v>-12.472722569975362</c:v>
                      </c:pt>
                      <c:pt idx="33">
                        <c:v>-12.472722569975362</c:v>
                      </c:pt>
                      <c:pt idx="34">
                        <c:v>-12.472722569975362</c:v>
                      </c:pt>
                      <c:pt idx="35">
                        <c:v>-12.472722569975362</c:v>
                      </c:pt>
                      <c:pt idx="36">
                        <c:v>-12.472722569975362</c:v>
                      </c:pt>
                      <c:pt idx="37">
                        <c:v>-12.472722569975362</c:v>
                      </c:pt>
                      <c:pt idx="38">
                        <c:v>-12.472722569975362</c:v>
                      </c:pt>
                      <c:pt idx="39">
                        <c:v>-12.472722569975362</c:v>
                      </c:pt>
                      <c:pt idx="40">
                        <c:v>-12.472722569975362</c:v>
                      </c:pt>
                      <c:pt idx="41">
                        <c:v>-12.472722569975362</c:v>
                      </c:pt>
                      <c:pt idx="42">
                        <c:v>-12.472722569975362</c:v>
                      </c:pt>
                      <c:pt idx="43">
                        <c:v>-12.472722569975362</c:v>
                      </c:pt>
                      <c:pt idx="44">
                        <c:v>-12.472722569975362</c:v>
                      </c:pt>
                      <c:pt idx="45">
                        <c:v>-12.472722569975362</c:v>
                      </c:pt>
                      <c:pt idx="46">
                        <c:v>-12.472722569975362</c:v>
                      </c:pt>
                      <c:pt idx="47">
                        <c:v>-12.472722569975362</c:v>
                      </c:pt>
                      <c:pt idx="48">
                        <c:v>-12.472722569975362</c:v>
                      </c:pt>
                      <c:pt idx="49">
                        <c:v>-12.472722569975362</c:v>
                      </c:pt>
                      <c:pt idx="50">
                        <c:v>-12.472722569975362</c:v>
                      </c:pt>
                      <c:pt idx="51">
                        <c:v>-12.472722569975362</c:v>
                      </c:pt>
                      <c:pt idx="52">
                        <c:v>-12.472722569975362</c:v>
                      </c:pt>
                      <c:pt idx="53">
                        <c:v>-12.472722569975362</c:v>
                      </c:pt>
                      <c:pt idx="54">
                        <c:v>-12.472722569975362</c:v>
                      </c:pt>
                      <c:pt idx="55">
                        <c:v>-12.472722569975362</c:v>
                      </c:pt>
                      <c:pt idx="56">
                        <c:v>-12.472722569975362</c:v>
                      </c:pt>
                      <c:pt idx="57">
                        <c:v>-12.472722569975362</c:v>
                      </c:pt>
                      <c:pt idx="58">
                        <c:v>-12.472722569975362</c:v>
                      </c:pt>
                      <c:pt idx="59">
                        <c:v>-12.472722569975362</c:v>
                      </c:pt>
                      <c:pt idx="60">
                        <c:v>-12.472722569975362</c:v>
                      </c:pt>
                      <c:pt idx="61">
                        <c:v>-12.472722569975362</c:v>
                      </c:pt>
                      <c:pt idx="62">
                        <c:v>-12.472722569975362</c:v>
                      </c:pt>
                      <c:pt idx="63">
                        <c:v>-12.472722569975362</c:v>
                      </c:pt>
                      <c:pt idx="64">
                        <c:v>-12.472722569975362</c:v>
                      </c:pt>
                      <c:pt idx="65">
                        <c:v>-12.472722569975362</c:v>
                      </c:pt>
                      <c:pt idx="66">
                        <c:v>-12.472722569975362</c:v>
                      </c:pt>
                      <c:pt idx="67">
                        <c:v>-12.472722569975362</c:v>
                      </c:pt>
                      <c:pt idx="68">
                        <c:v>-21.876317795264416</c:v>
                      </c:pt>
                      <c:pt idx="69">
                        <c:v>-21.876317795264416</c:v>
                      </c:pt>
                      <c:pt idx="70">
                        <c:v>-21.876317795264416</c:v>
                      </c:pt>
                      <c:pt idx="71">
                        <c:v>-21.876317795264416</c:v>
                      </c:pt>
                      <c:pt idx="72">
                        <c:v>-21.876317795264416</c:v>
                      </c:pt>
                      <c:pt idx="73">
                        <c:v>-21.876317795264416</c:v>
                      </c:pt>
                      <c:pt idx="74">
                        <c:v>-21.876317795264416</c:v>
                      </c:pt>
                      <c:pt idx="75">
                        <c:v>-21.876317795264416</c:v>
                      </c:pt>
                      <c:pt idx="76">
                        <c:v>-21.876317795264416</c:v>
                      </c:pt>
                      <c:pt idx="77">
                        <c:v>-21.876317795264416</c:v>
                      </c:pt>
                      <c:pt idx="78">
                        <c:v>-21.876317795264416</c:v>
                      </c:pt>
                      <c:pt idx="79">
                        <c:v>-21.876317795264416</c:v>
                      </c:pt>
                      <c:pt idx="80">
                        <c:v>-21.876317795264416</c:v>
                      </c:pt>
                      <c:pt idx="81">
                        <c:v>-21.876317795264416</c:v>
                      </c:pt>
                      <c:pt idx="82">
                        <c:v>-21.876317795264416</c:v>
                      </c:pt>
                      <c:pt idx="83">
                        <c:v>-21.876317795264416</c:v>
                      </c:pt>
                      <c:pt idx="84">
                        <c:v>-21.876317795264416</c:v>
                      </c:pt>
                      <c:pt idx="85">
                        <c:v>-21.876317795264416</c:v>
                      </c:pt>
                      <c:pt idx="86">
                        <c:v>-21.876317795264416</c:v>
                      </c:pt>
                      <c:pt idx="87">
                        <c:v>-21.876317795264416</c:v>
                      </c:pt>
                      <c:pt idx="88">
                        <c:v>-21.876317795264416</c:v>
                      </c:pt>
                      <c:pt idx="89">
                        <c:v>-21.876317795264416</c:v>
                      </c:pt>
                      <c:pt idx="90">
                        <c:v>-21.876317795264416</c:v>
                      </c:pt>
                      <c:pt idx="91">
                        <c:v>-21.876317795264416</c:v>
                      </c:pt>
                      <c:pt idx="92">
                        <c:v>-21.876317795264416</c:v>
                      </c:pt>
                      <c:pt idx="93">
                        <c:v>-21.876317795264416</c:v>
                      </c:pt>
                      <c:pt idx="94">
                        <c:v>-21.876317795264416</c:v>
                      </c:pt>
                      <c:pt idx="95">
                        <c:v>-21.876317795264416</c:v>
                      </c:pt>
                      <c:pt idx="96">
                        <c:v>-21.876317795264416</c:v>
                      </c:pt>
                      <c:pt idx="97">
                        <c:v>-21.876317795264416</c:v>
                      </c:pt>
                      <c:pt idx="98">
                        <c:v>-21.876317795264416</c:v>
                      </c:pt>
                      <c:pt idx="99">
                        <c:v>-21.876317795264416</c:v>
                      </c:pt>
                      <c:pt idx="100">
                        <c:v>-21.876317795264416</c:v>
                      </c:pt>
                      <c:pt idx="101">
                        <c:v>-21.876317795264416</c:v>
                      </c:pt>
                      <c:pt idx="102">
                        <c:v>-21.876317795264416</c:v>
                      </c:pt>
                      <c:pt idx="103">
                        <c:v>-21.876317795264416</c:v>
                      </c:pt>
                      <c:pt idx="104">
                        <c:v>-21.876317795264416</c:v>
                      </c:pt>
                      <c:pt idx="105">
                        <c:v>-21.876317795264416</c:v>
                      </c:pt>
                      <c:pt idx="106">
                        <c:v>-21.876317795264416</c:v>
                      </c:pt>
                      <c:pt idx="107">
                        <c:v>-21.876317795264416</c:v>
                      </c:pt>
                      <c:pt idx="108">
                        <c:v>-21.876317795264416</c:v>
                      </c:pt>
                      <c:pt idx="109">
                        <c:v>-21.876317795264416</c:v>
                      </c:pt>
                      <c:pt idx="110">
                        <c:v>-21.876317795264416</c:v>
                      </c:pt>
                      <c:pt idx="111">
                        <c:v>-21.876317795264416</c:v>
                      </c:pt>
                      <c:pt idx="112">
                        <c:v>-21.876317795264416</c:v>
                      </c:pt>
                      <c:pt idx="113">
                        <c:v>-12.658239784884699</c:v>
                      </c:pt>
                      <c:pt idx="114">
                        <c:v>-12.658239784884699</c:v>
                      </c:pt>
                      <c:pt idx="115">
                        <c:v>-12.658239784884699</c:v>
                      </c:pt>
                      <c:pt idx="116">
                        <c:v>-12.658239784884699</c:v>
                      </c:pt>
                      <c:pt idx="117">
                        <c:v>-12.658239784884699</c:v>
                      </c:pt>
                      <c:pt idx="118">
                        <c:v>-12.658239784884699</c:v>
                      </c:pt>
                      <c:pt idx="119">
                        <c:v>-12.658239784884699</c:v>
                      </c:pt>
                      <c:pt idx="120">
                        <c:v>-12.658239784884699</c:v>
                      </c:pt>
                      <c:pt idx="121">
                        <c:v>-12.658239784884699</c:v>
                      </c:pt>
                      <c:pt idx="122">
                        <c:v>-12.658239784884699</c:v>
                      </c:pt>
                      <c:pt idx="123">
                        <c:v>-12.658239784884699</c:v>
                      </c:pt>
                      <c:pt idx="124">
                        <c:v>-12.658239784884699</c:v>
                      </c:pt>
                      <c:pt idx="125">
                        <c:v>-12.658239784884699</c:v>
                      </c:pt>
                      <c:pt idx="126">
                        <c:v>-12.658239784884699</c:v>
                      </c:pt>
                      <c:pt idx="127">
                        <c:v>-12.658239784884699</c:v>
                      </c:pt>
                      <c:pt idx="128">
                        <c:v>-12.658239784884699</c:v>
                      </c:pt>
                      <c:pt idx="129">
                        <c:v>-12.658239784884699</c:v>
                      </c:pt>
                      <c:pt idx="130">
                        <c:v>-12.658239784884699</c:v>
                      </c:pt>
                      <c:pt idx="131">
                        <c:v>-12.658239784884699</c:v>
                      </c:pt>
                      <c:pt idx="132">
                        <c:v>-12.658239784884699</c:v>
                      </c:pt>
                      <c:pt idx="133">
                        <c:v>-12.658239784884699</c:v>
                      </c:pt>
                      <c:pt idx="134">
                        <c:v>-12.658239784884699</c:v>
                      </c:pt>
                      <c:pt idx="135">
                        <c:v>-12.658239784884699</c:v>
                      </c:pt>
                      <c:pt idx="136">
                        <c:v>-12.658239784884699</c:v>
                      </c:pt>
                      <c:pt idx="137">
                        <c:v>-12.658239784884699</c:v>
                      </c:pt>
                      <c:pt idx="138">
                        <c:v>-12.658239784884699</c:v>
                      </c:pt>
                      <c:pt idx="139">
                        <c:v>-12.658239784884699</c:v>
                      </c:pt>
                      <c:pt idx="140">
                        <c:v>-12.658239784884699</c:v>
                      </c:pt>
                      <c:pt idx="141">
                        <c:v>-12.658239784884699</c:v>
                      </c:pt>
                      <c:pt idx="142">
                        <c:v>-12.658239784884699</c:v>
                      </c:pt>
                      <c:pt idx="143">
                        <c:v>-12.658239784884699</c:v>
                      </c:pt>
                      <c:pt idx="144">
                        <c:v>-12.658239784884699</c:v>
                      </c:pt>
                      <c:pt idx="145">
                        <c:v>-12.658239784884699</c:v>
                      </c:pt>
                      <c:pt idx="146">
                        <c:v>-12.658239784884699</c:v>
                      </c:pt>
                      <c:pt idx="147">
                        <c:v>-12.658239784884699</c:v>
                      </c:pt>
                      <c:pt idx="148">
                        <c:v>-12.658239784884699</c:v>
                      </c:pt>
                      <c:pt idx="149">
                        <c:v>-12.658239784884699</c:v>
                      </c:pt>
                      <c:pt idx="150">
                        <c:v>-12.658239784884699</c:v>
                      </c:pt>
                      <c:pt idx="151">
                        <c:v>-12.658239784884699</c:v>
                      </c:pt>
                      <c:pt idx="152">
                        <c:v>-12.658239784884699</c:v>
                      </c:pt>
                      <c:pt idx="153">
                        <c:v>-12.658239784884699</c:v>
                      </c:pt>
                      <c:pt idx="154">
                        <c:v>-12.658239784884699</c:v>
                      </c:pt>
                      <c:pt idx="155">
                        <c:v>-12.658239784884699</c:v>
                      </c:pt>
                      <c:pt idx="156">
                        <c:v>-12.658239784884699</c:v>
                      </c:pt>
                      <c:pt idx="157">
                        <c:v>-12.658239784884699</c:v>
                      </c:pt>
                      <c:pt idx="158">
                        <c:v>0.49514193130634382</c:v>
                      </c:pt>
                      <c:pt idx="159">
                        <c:v>0.49514193130634382</c:v>
                      </c:pt>
                      <c:pt idx="160">
                        <c:v>0.49514193130634382</c:v>
                      </c:pt>
                      <c:pt idx="161">
                        <c:v>0.49514193130634382</c:v>
                      </c:pt>
                      <c:pt idx="162">
                        <c:v>0.49514193130634382</c:v>
                      </c:pt>
                      <c:pt idx="163">
                        <c:v>0.49514193130634382</c:v>
                      </c:pt>
                      <c:pt idx="164">
                        <c:v>0.49514193130634382</c:v>
                      </c:pt>
                      <c:pt idx="165">
                        <c:v>0.49514193130634382</c:v>
                      </c:pt>
                      <c:pt idx="166">
                        <c:v>0.49514193130634382</c:v>
                      </c:pt>
                      <c:pt idx="167">
                        <c:v>0.49514193130634382</c:v>
                      </c:pt>
                      <c:pt idx="168">
                        <c:v>0.49514193130634382</c:v>
                      </c:pt>
                      <c:pt idx="169">
                        <c:v>0.49514193130634382</c:v>
                      </c:pt>
                      <c:pt idx="170">
                        <c:v>0.49514193130634382</c:v>
                      </c:pt>
                      <c:pt idx="171">
                        <c:v>0.49514193130634382</c:v>
                      </c:pt>
                      <c:pt idx="172">
                        <c:v>0.49514193130634382</c:v>
                      </c:pt>
                      <c:pt idx="173">
                        <c:v>0.49514193130634382</c:v>
                      </c:pt>
                      <c:pt idx="174">
                        <c:v>0.49514193130634382</c:v>
                      </c:pt>
                      <c:pt idx="175">
                        <c:v>0.49514193130634382</c:v>
                      </c:pt>
                      <c:pt idx="176">
                        <c:v>0.49514193130634382</c:v>
                      </c:pt>
                      <c:pt idx="177">
                        <c:v>0.49514193130634382</c:v>
                      </c:pt>
                      <c:pt idx="178">
                        <c:v>0.49514193130634382</c:v>
                      </c:pt>
                      <c:pt idx="179">
                        <c:v>0.49514193130634382</c:v>
                      </c:pt>
                      <c:pt idx="180">
                        <c:v>0.49514193130634382</c:v>
                      </c:pt>
                      <c:pt idx="181">
                        <c:v>0.49514193130634382</c:v>
                      </c:pt>
                      <c:pt idx="182">
                        <c:v>0.49514193130634382</c:v>
                      </c:pt>
                      <c:pt idx="183">
                        <c:v>0.49514193130634382</c:v>
                      </c:pt>
                      <c:pt idx="184">
                        <c:v>0.49514193130634382</c:v>
                      </c:pt>
                      <c:pt idx="185">
                        <c:v>0.49514193130634382</c:v>
                      </c:pt>
                      <c:pt idx="186">
                        <c:v>0.49514193130634382</c:v>
                      </c:pt>
                      <c:pt idx="187">
                        <c:v>0.49514193130634382</c:v>
                      </c:pt>
                      <c:pt idx="188">
                        <c:v>0.49514193130634382</c:v>
                      </c:pt>
                      <c:pt idx="189">
                        <c:v>0.49514193130634382</c:v>
                      </c:pt>
                      <c:pt idx="190">
                        <c:v>0.49514193130634382</c:v>
                      </c:pt>
                      <c:pt idx="191">
                        <c:v>0.49514193130634382</c:v>
                      </c:pt>
                      <c:pt idx="192">
                        <c:v>0.49514193130634382</c:v>
                      </c:pt>
                      <c:pt idx="193">
                        <c:v>0.49514193130634382</c:v>
                      </c:pt>
                      <c:pt idx="194">
                        <c:v>0.49514193130634382</c:v>
                      </c:pt>
                      <c:pt idx="195">
                        <c:v>0.49514193130634382</c:v>
                      </c:pt>
                      <c:pt idx="196">
                        <c:v>0.49514193130634382</c:v>
                      </c:pt>
                      <c:pt idx="197">
                        <c:v>0.49514193130634382</c:v>
                      </c:pt>
                      <c:pt idx="198">
                        <c:v>0.49514193130634382</c:v>
                      </c:pt>
                      <c:pt idx="199">
                        <c:v>0.49514193130634382</c:v>
                      </c:pt>
                      <c:pt idx="200">
                        <c:v>0.49514193130634382</c:v>
                      </c:pt>
                      <c:pt idx="201">
                        <c:v>0.49514193130634382</c:v>
                      </c:pt>
                      <c:pt idx="202">
                        <c:v>0.49514193130634382</c:v>
                      </c:pt>
                      <c:pt idx="203">
                        <c:v>-11.146122179135366</c:v>
                      </c:pt>
                      <c:pt idx="204">
                        <c:v>-11.146122179135366</c:v>
                      </c:pt>
                      <c:pt idx="205">
                        <c:v>-11.146122179135366</c:v>
                      </c:pt>
                      <c:pt idx="206">
                        <c:v>-11.146122179135366</c:v>
                      </c:pt>
                      <c:pt idx="207">
                        <c:v>-11.146122179135366</c:v>
                      </c:pt>
                      <c:pt idx="208">
                        <c:v>-11.146122179135366</c:v>
                      </c:pt>
                      <c:pt idx="209">
                        <c:v>-11.146122179135366</c:v>
                      </c:pt>
                      <c:pt idx="210">
                        <c:v>-11.146122179135366</c:v>
                      </c:pt>
                      <c:pt idx="211">
                        <c:v>-11.146122179135366</c:v>
                      </c:pt>
                      <c:pt idx="212">
                        <c:v>-11.146122179135366</c:v>
                      </c:pt>
                      <c:pt idx="213">
                        <c:v>-11.146122179135366</c:v>
                      </c:pt>
                      <c:pt idx="214">
                        <c:v>-11.146122179135366</c:v>
                      </c:pt>
                      <c:pt idx="215">
                        <c:v>-11.146122179135366</c:v>
                      </c:pt>
                      <c:pt idx="216">
                        <c:v>-11.146122179135366</c:v>
                      </c:pt>
                      <c:pt idx="217">
                        <c:v>-11.146122179135366</c:v>
                      </c:pt>
                      <c:pt idx="218">
                        <c:v>-11.146122179135366</c:v>
                      </c:pt>
                      <c:pt idx="219">
                        <c:v>-11.146122179135366</c:v>
                      </c:pt>
                      <c:pt idx="220">
                        <c:v>-11.146122179135366</c:v>
                      </c:pt>
                      <c:pt idx="221">
                        <c:v>-11.146122179135366</c:v>
                      </c:pt>
                      <c:pt idx="222">
                        <c:v>-11.146122179135366</c:v>
                      </c:pt>
                      <c:pt idx="223">
                        <c:v>-11.146122179135366</c:v>
                      </c:pt>
                      <c:pt idx="224">
                        <c:v>-11.146122179135366</c:v>
                      </c:pt>
                      <c:pt idx="225">
                        <c:v>-11.146122179135366</c:v>
                      </c:pt>
                      <c:pt idx="226">
                        <c:v>-11.146122179135366</c:v>
                      </c:pt>
                      <c:pt idx="227">
                        <c:v>-11.146122179135366</c:v>
                      </c:pt>
                      <c:pt idx="228">
                        <c:v>-11.146122179135366</c:v>
                      </c:pt>
                      <c:pt idx="229">
                        <c:v>-11.146122179135366</c:v>
                      </c:pt>
                      <c:pt idx="230">
                        <c:v>-11.146122179135366</c:v>
                      </c:pt>
                      <c:pt idx="231">
                        <c:v>-11.146122179135366</c:v>
                      </c:pt>
                      <c:pt idx="232">
                        <c:v>-11.146122179135366</c:v>
                      </c:pt>
                      <c:pt idx="233">
                        <c:v>-11.146122179135366</c:v>
                      </c:pt>
                      <c:pt idx="234">
                        <c:v>-11.146122179135366</c:v>
                      </c:pt>
                      <c:pt idx="235">
                        <c:v>-11.146122179135366</c:v>
                      </c:pt>
                      <c:pt idx="236">
                        <c:v>-11.146122179135366</c:v>
                      </c:pt>
                      <c:pt idx="237">
                        <c:v>-11.146122179135366</c:v>
                      </c:pt>
                      <c:pt idx="238">
                        <c:v>-11.146122179135366</c:v>
                      </c:pt>
                      <c:pt idx="239">
                        <c:v>-11.146122179135366</c:v>
                      </c:pt>
                      <c:pt idx="240">
                        <c:v>-11.146122179135366</c:v>
                      </c:pt>
                      <c:pt idx="241">
                        <c:v>-11.146122179135366</c:v>
                      </c:pt>
                      <c:pt idx="242">
                        <c:v>-11.146122179135366</c:v>
                      </c:pt>
                      <c:pt idx="243">
                        <c:v>-11.146122179135366</c:v>
                      </c:pt>
                      <c:pt idx="244">
                        <c:v>-11.146122179135366</c:v>
                      </c:pt>
                      <c:pt idx="245">
                        <c:v>-11.146122179135366</c:v>
                      </c:pt>
                      <c:pt idx="246">
                        <c:v>-11.146122179135366</c:v>
                      </c:pt>
                      <c:pt idx="247">
                        <c:v>-11.146122179135366</c:v>
                      </c:pt>
                      <c:pt idx="248">
                        <c:v>-21.776814055735507</c:v>
                      </c:pt>
                      <c:pt idx="249">
                        <c:v>-21.776814055735507</c:v>
                      </c:pt>
                      <c:pt idx="250">
                        <c:v>-21.776814055735507</c:v>
                      </c:pt>
                      <c:pt idx="251">
                        <c:v>-21.776814055735507</c:v>
                      </c:pt>
                      <c:pt idx="252">
                        <c:v>-21.776814055735507</c:v>
                      </c:pt>
                      <c:pt idx="253">
                        <c:v>-21.776814055735507</c:v>
                      </c:pt>
                      <c:pt idx="254">
                        <c:v>-21.776814055735507</c:v>
                      </c:pt>
                      <c:pt idx="255">
                        <c:v>-21.776814055735507</c:v>
                      </c:pt>
                      <c:pt idx="256">
                        <c:v>-21.776814055735507</c:v>
                      </c:pt>
                      <c:pt idx="257">
                        <c:v>-21.776814055735507</c:v>
                      </c:pt>
                      <c:pt idx="258">
                        <c:v>-21.776814055735507</c:v>
                      </c:pt>
                      <c:pt idx="259">
                        <c:v>-21.776814055735507</c:v>
                      </c:pt>
                      <c:pt idx="260">
                        <c:v>-21.776814055735507</c:v>
                      </c:pt>
                      <c:pt idx="261">
                        <c:v>-21.776814055735507</c:v>
                      </c:pt>
                      <c:pt idx="262">
                        <c:v>-21.776814055735507</c:v>
                      </c:pt>
                      <c:pt idx="263">
                        <c:v>-21.776814055735507</c:v>
                      </c:pt>
                      <c:pt idx="264">
                        <c:v>-21.776814055735507</c:v>
                      </c:pt>
                      <c:pt idx="265">
                        <c:v>-21.776814055735507</c:v>
                      </c:pt>
                      <c:pt idx="266">
                        <c:v>-21.776814055735507</c:v>
                      </c:pt>
                      <c:pt idx="267">
                        <c:v>-21.776814055735507</c:v>
                      </c:pt>
                      <c:pt idx="268">
                        <c:v>-21.776814055735507</c:v>
                      </c:pt>
                      <c:pt idx="269">
                        <c:v>-21.776814055735507</c:v>
                      </c:pt>
                      <c:pt idx="270">
                        <c:v>-21.776814055735507</c:v>
                      </c:pt>
                      <c:pt idx="271">
                        <c:v>-21.776814055735507</c:v>
                      </c:pt>
                      <c:pt idx="272">
                        <c:v>-21.776814055735507</c:v>
                      </c:pt>
                      <c:pt idx="273">
                        <c:v>-21.776814055735507</c:v>
                      </c:pt>
                      <c:pt idx="274">
                        <c:v>-21.776814055735507</c:v>
                      </c:pt>
                      <c:pt idx="275">
                        <c:v>-21.776814055735507</c:v>
                      </c:pt>
                      <c:pt idx="276">
                        <c:v>-21.776814055735507</c:v>
                      </c:pt>
                      <c:pt idx="277">
                        <c:v>-21.776814055735507</c:v>
                      </c:pt>
                      <c:pt idx="278">
                        <c:v>-21.776814055735507</c:v>
                      </c:pt>
                      <c:pt idx="279">
                        <c:v>-21.776814055735507</c:v>
                      </c:pt>
                      <c:pt idx="280">
                        <c:v>-21.776814055735507</c:v>
                      </c:pt>
                      <c:pt idx="281">
                        <c:v>-21.776814055735507</c:v>
                      </c:pt>
                      <c:pt idx="282">
                        <c:v>-21.776814055735507</c:v>
                      </c:pt>
                      <c:pt idx="283">
                        <c:v>-21.776814055735507</c:v>
                      </c:pt>
                      <c:pt idx="284">
                        <c:v>-21.776814055735507</c:v>
                      </c:pt>
                      <c:pt idx="285">
                        <c:v>-21.776814055735507</c:v>
                      </c:pt>
                      <c:pt idx="286">
                        <c:v>-21.776814055735507</c:v>
                      </c:pt>
                      <c:pt idx="287">
                        <c:v>-21.776814055735507</c:v>
                      </c:pt>
                      <c:pt idx="288">
                        <c:v>-21.776814055735507</c:v>
                      </c:pt>
                      <c:pt idx="289">
                        <c:v>-21.776814055735507</c:v>
                      </c:pt>
                      <c:pt idx="290">
                        <c:v>-21.776814055735507</c:v>
                      </c:pt>
                      <c:pt idx="291">
                        <c:v>-21.776814055735507</c:v>
                      </c:pt>
                      <c:pt idx="292">
                        <c:v>-21.776814055735507</c:v>
                      </c:pt>
                      <c:pt idx="293">
                        <c:v>-11.050672047829238</c:v>
                      </c:pt>
                      <c:pt idx="294">
                        <c:v>-11.050672047829238</c:v>
                      </c:pt>
                      <c:pt idx="295">
                        <c:v>-11.050672047829238</c:v>
                      </c:pt>
                      <c:pt idx="296">
                        <c:v>-11.050672047829238</c:v>
                      </c:pt>
                      <c:pt idx="297">
                        <c:v>-11.050672047829238</c:v>
                      </c:pt>
                      <c:pt idx="298">
                        <c:v>-11.050672047829238</c:v>
                      </c:pt>
                      <c:pt idx="299">
                        <c:v>-11.050672047829238</c:v>
                      </c:pt>
                      <c:pt idx="300">
                        <c:v>-11.050672047829238</c:v>
                      </c:pt>
                      <c:pt idx="301">
                        <c:v>-11.050672047829238</c:v>
                      </c:pt>
                      <c:pt idx="302">
                        <c:v>-11.050672047829238</c:v>
                      </c:pt>
                      <c:pt idx="303">
                        <c:v>-11.050672047829238</c:v>
                      </c:pt>
                      <c:pt idx="304">
                        <c:v>-11.050672047829238</c:v>
                      </c:pt>
                      <c:pt idx="305">
                        <c:v>-11.050672047829238</c:v>
                      </c:pt>
                      <c:pt idx="306">
                        <c:v>-11.050672047829238</c:v>
                      </c:pt>
                      <c:pt idx="307">
                        <c:v>-11.050672047829238</c:v>
                      </c:pt>
                      <c:pt idx="308">
                        <c:v>-11.050672047829238</c:v>
                      </c:pt>
                      <c:pt idx="309">
                        <c:v>-11.050672047829238</c:v>
                      </c:pt>
                      <c:pt idx="310">
                        <c:v>-11.050672047829238</c:v>
                      </c:pt>
                      <c:pt idx="311">
                        <c:v>-11.050672047829238</c:v>
                      </c:pt>
                      <c:pt idx="312">
                        <c:v>-11.050672047829238</c:v>
                      </c:pt>
                      <c:pt idx="313">
                        <c:v>-11.050672047829238</c:v>
                      </c:pt>
                      <c:pt idx="314">
                        <c:v>-11.050672047829238</c:v>
                      </c:pt>
                      <c:pt idx="315">
                        <c:v>-11.050672047829238</c:v>
                      </c:pt>
                      <c:pt idx="316">
                        <c:v>-11.050672047829238</c:v>
                      </c:pt>
                      <c:pt idx="317">
                        <c:v>-11.050672047829238</c:v>
                      </c:pt>
                      <c:pt idx="318">
                        <c:v>-11.050672047829238</c:v>
                      </c:pt>
                      <c:pt idx="319">
                        <c:v>-11.050672047829238</c:v>
                      </c:pt>
                      <c:pt idx="320">
                        <c:v>-11.050672047829238</c:v>
                      </c:pt>
                      <c:pt idx="321">
                        <c:v>-11.050672047829238</c:v>
                      </c:pt>
                      <c:pt idx="322">
                        <c:v>-11.050672047829238</c:v>
                      </c:pt>
                      <c:pt idx="323">
                        <c:v>-11.050672047829238</c:v>
                      </c:pt>
                      <c:pt idx="324">
                        <c:v>-11.050672047829238</c:v>
                      </c:pt>
                      <c:pt idx="325">
                        <c:v>-11.050672047829238</c:v>
                      </c:pt>
                      <c:pt idx="326">
                        <c:v>-11.050672047829238</c:v>
                      </c:pt>
                      <c:pt idx="327">
                        <c:v>-11.050672047829238</c:v>
                      </c:pt>
                      <c:pt idx="328">
                        <c:v>-11.050672047829238</c:v>
                      </c:pt>
                      <c:pt idx="329">
                        <c:v>-11.050672047829238</c:v>
                      </c:pt>
                      <c:pt idx="330">
                        <c:v>-11.050672047829238</c:v>
                      </c:pt>
                      <c:pt idx="331">
                        <c:v>-11.050672047829238</c:v>
                      </c:pt>
                      <c:pt idx="332">
                        <c:v>-11.050672047829238</c:v>
                      </c:pt>
                      <c:pt idx="333">
                        <c:v>-11.050672047829238</c:v>
                      </c:pt>
                      <c:pt idx="334">
                        <c:v>-11.050672047829238</c:v>
                      </c:pt>
                      <c:pt idx="335">
                        <c:v>-11.050672047829238</c:v>
                      </c:pt>
                      <c:pt idx="336">
                        <c:v>-11.050672047829238</c:v>
                      </c:pt>
                      <c:pt idx="337">
                        <c:v>-11.050672047829238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2D8-43EF-A4EB-578DE6DD12E1}"/>
                  </c:ext>
                </c:extLst>
              </c15:ser>
            </c15:filteredLineSeries>
          </c:ext>
        </c:extLst>
      </c:lineChart>
      <c:catAx>
        <c:axId val="548821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23808"/>
        <c:crosses val="autoZero"/>
        <c:auto val="1"/>
        <c:lblAlgn val="ctr"/>
        <c:lblOffset val="100"/>
        <c:noMultiLvlLbl val="0"/>
      </c:catAx>
      <c:valAx>
        <c:axId val="548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2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1347608.3486908672</c:v>
                </c:pt>
                <c:pt idx="1">
                  <c:v>1347608.3486908672</c:v>
                </c:pt>
                <c:pt idx="2">
                  <c:v>1347608.3486908672</c:v>
                </c:pt>
                <c:pt idx="3">
                  <c:v>1347608.3486908672</c:v>
                </c:pt>
                <c:pt idx="4">
                  <c:v>1347608.3486908672</c:v>
                </c:pt>
                <c:pt idx="5">
                  <c:v>1347608.3486908672</c:v>
                </c:pt>
                <c:pt idx="6">
                  <c:v>1347608.3486908672</c:v>
                </c:pt>
                <c:pt idx="7">
                  <c:v>1347608.3486908672</c:v>
                </c:pt>
                <c:pt idx="8">
                  <c:v>1347608.3486908672</c:v>
                </c:pt>
                <c:pt idx="9">
                  <c:v>1347608.3486908672</c:v>
                </c:pt>
                <c:pt idx="10">
                  <c:v>1347608.3486908672</c:v>
                </c:pt>
                <c:pt idx="11">
                  <c:v>1347608.3486908672</c:v>
                </c:pt>
                <c:pt idx="12">
                  <c:v>1347608.3486908672</c:v>
                </c:pt>
                <c:pt idx="13">
                  <c:v>1347608.3486908672</c:v>
                </c:pt>
                <c:pt idx="14">
                  <c:v>1347608.3486908672</c:v>
                </c:pt>
                <c:pt idx="15">
                  <c:v>1347608.3486908672</c:v>
                </c:pt>
                <c:pt idx="16">
                  <c:v>1347608.3486908672</c:v>
                </c:pt>
                <c:pt idx="17">
                  <c:v>1347608.3486908672</c:v>
                </c:pt>
                <c:pt idx="18">
                  <c:v>1347608.3486908672</c:v>
                </c:pt>
                <c:pt idx="19">
                  <c:v>1347608.3486908672</c:v>
                </c:pt>
                <c:pt idx="20">
                  <c:v>1347608.3486908672</c:v>
                </c:pt>
                <c:pt idx="21">
                  <c:v>1347608.3486908672</c:v>
                </c:pt>
                <c:pt idx="22">
                  <c:v>1347608.3486908672</c:v>
                </c:pt>
                <c:pt idx="23">
                  <c:v>1515691.7993529052</c:v>
                </c:pt>
                <c:pt idx="24">
                  <c:v>1515691.7993529052</c:v>
                </c:pt>
                <c:pt idx="25">
                  <c:v>1515691.7993529052</c:v>
                </c:pt>
                <c:pt idx="26">
                  <c:v>1515691.7993529052</c:v>
                </c:pt>
                <c:pt idx="27">
                  <c:v>1515691.7993529052</c:v>
                </c:pt>
                <c:pt idx="28">
                  <c:v>1515691.7993529052</c:v>
                </c:pt>
                <c:pt idx="29">
                  <c:v>1515691.7993529052</c:v>
                </c:pt>
                <c:pt idx="30">
                  <c:v>1515691.7993529052</c:v>
                </c:pt>
                <c:pt idx="31">
                  <c:v>1515691.7993529052</c:v>
                </c:pt>
                <c:pt idx="32">
                  <c:v>1515691.7993529052</c:v>
                </c:pt>
                <c:pt idx="33">
                  <c:v>1515691.7993529052</c:v>
                </c:pt>
                <c:pt idx="34">
                  <c:v>1515691.7993529052</c:v>
                </c:pt>
                <c:pt idx="35">
                  <c:v>1515691.7993529052</c:v>
                </c:pt>
                <c:pt idx="36">
                  <c:v>1515691.7993529052</c:v>
                </c:pt>
                <c:pt idx="37">
                  <c:v>1515691.7993529052</c:v>
                </c:pt>
                <c:pt idx="38">
                  <c:v>1515691.7993529052</c:v>
                </c:pt>
                <c:pt idx="39">
                  <c:v>1515691.7993529052</c:v>
                </c:pt>
                <c:pt idx="40">
                  <c:v>1515691.7993529052</c:v>
                </c:pt>
                <c:pt idx="41">
                  <c:v>1515691.7993529052</c:v>
                </c:pt>
                <c:pt idx="42">
                  <c:v>1515691.7993529052</c:v>
                </c:pt>
                <c:pt idx="43">
                  <c:v>1515691.7993529052</c:v>
                </c:pt>
                <c:pt idx="44">
                  <c:v>1515691.7993529052</c:v>
                </c:pt>
                <c:pt idx="45">
                  <c:v>1515691.7993529052</c:v>
                </c:pt>
                <c:pt idx="46">
                  <c:v>1515691.7993529052</c:v>
                </c:pt>
                <c:pt idx="47">
                  <c:v>1515691.7993529052</c:v>
                </c:pt>
                <c:pt idx="48">
                  <c:v>1515691.7993529052</c:v>
                </c:pt>
                <c:pt idx="49">
                  <c:v>1515691.7993529052</c:v>
                </c:pt>
                <c:pt idx="50">
                  <c:v>1515691.7993529052</c:v>
                </c:pt>
                <c:pt idx="51">
                  <c:v>1515691.7993529052</c:v>
                </c:pt>
                <c:pt idx="52">
                  <c:v>1515691.7993529052</c:v>
                </c:pt>
                <c:pt idx="53">
                  <c:v>1515691.7993529052</c:v>
                </c:pt>
                <c:pt idx="54">
                  <c:v>1515691.7993529052</c:v>
                </c:pt>
                <c:pt idx="55">
                  <c:v>1515691.7993529052</c:v>
                </c:pt>
                <c:pt idx="56">
                  <c:v>1515691.7993529052</c:v>
                </c:pt>
                <c:pt idx="57">
                  <c:v>1515691.7993529052</c:v>
                </c:pt>
                <c:pt idx="58">
                  <c:v>1515691.7993529052</c:v>
                </c:pt>
                <c:pt idx="59">
                  <c:v>1515691.7993529052</c:v>
                </c:pt>
                <c:pt idx="60">
                  <c:v>1515691.7993529052</c:v>
                </c:pt>
                <c:pt idx="61">
                  <c:v>1515691.7993529052</c:v>
                </c:pt>
                <c:pt idx="62">
                  <c:v>1515691.7993529052</c:v>
                </c:pt>
                <c:pt idx="63">
                  <c:v>1515691.7993529052</c:v>
                </c:pt>
                <c:pt idx="64">
                  <c:v>1515691.7993529052</c:v>
                </c:pt>
                <c:pt idx="65">
                  <c:v>1515691.7993529052</c:v>
                </c:pt>
                <c:pt idx="66">
                  <c:v>1515691.7993529052</c:v>
                </c:pt>
                <c:pt idx="67">
                  <c:v>1515691.7993529052</c:v>
                </c:pt>
                <c:pt idx="68">
                  <c:v>1642415.4336859963</c:v>
                </c:pt>
                <c:pt idx="69">
                  <c:v>1642415.4336859963</c:v>
                </c:pt>
                <c:pt idx="70">
                  <c:v>1642415.4336859963</c:v>
                </c:pt>
                <c:pt idx="71">
                  <c:v>1642415.4336859963</c:v>
                </c:pt>
                <c:pt idx="72">
                  <c:v>1642415.4336859963</c:v>
                </c:pt>
                <c:pt idx="73">
                  <c:v>1642415.4336859963</c:v>
                </c:pt>
                <c:pt idx="74">
                  <c:v>1642415.4336859963</c:v>
                </c:pt>
                <c:pt idx="75">
                  <c:v>1642415.4336859963</c:v>
                </c:pt>
                <c:pt idx="76">
                  <c:v>1642415.4336859963</c:v>
                </c:pt>
                <c:pt idx="77">
                  <c:v>1642415.4336859963</c:v>
                </c:pt>
                <c:pt idx="78">
                  <c:v>1642415.4336859963</c:v>
                </c:pt>
                <c:pt idx="79">
                  <c:v>1642415.4336859963</c:v>
                </c:pt>
                <c:pt idx="80">
                  <c:v>1642415.4336859963</c:v>
                </c:pt>
                <c:pt idx="81">
                  <c:v>1642415.4336859963</c:v>
                </c:pt>
                <c:pt idx="82">
                  <c:v>1642415.4336859963</c:v>
                </c:pt>
                <c:pt idx="83">
                  <c:v>1642415.4336859963</c:v>
                </c:pt>
                <c:pt idx="84">
                  <c:v>1642415.4336859963</c:v>
                </c:pt>
                <c:pt idx="85">
                  <c:v>1642415.4336859963</c:v>
                </c:pt>
                <c:pt idx="86">
                  <c:v>1642415.4336859963</c:v>
                </c:pt>
                <c:pt idx="87">
                  <c:v>1642415.4336859963</c:v>
                </c:pt>
                <c:pt idx="88">
                  <c:v>1642415.4336859963</c:v>
                </c:pt>
                <c:pt idx="89">
                  <c:v>1642415.4336859963</c:v>
                </c:pt>
                <c:pt idx="90">
                  <c:v>1642415.4336859963</c:v>
                </c:pt>
                <c:pt idx="91">
                  <c:v>1642415.4336859963</c:v>
                </c:pt>
                <c:pt idx="92">
                  <c:v>1642415.4336859963</c:v>
                </c:pt>
                <c:pt idx="93">
                  <c:v>1642415.4336859963</c:v>
                </c:pt>
                <c:pt idx="94">
                  <c:v>1642415.4336859963</c:v>
                </c:pt>
                <c:pt idx="95">
                  <c:v>1642415.4336859963</c:v>
                </c:pt>
                <c:pt idx="96">
                  <c:v>1642415.4336859963</c:v>
                </c:pt>
                <c:pt idx="97">
                  <c:v>1642415.4336859963</c:v>
                </c:pt>
                <c:pt idx="98">
                  <c:v>1642415.4336859963</c:v>
                </c:pt>
                <c:pt idx="99">
                  <c:v>1642415.4336859963</c:v>
                </c:pt>
                <c:pt idx="100">
                  <c:v>1642415.4336859963</c:v>
                </c:pt>
                <c:pt idx="101">
                  <c:v>1642415.4336859963</c:v>
                </c:pt>
                <c:pt idx="102">
                  <c:v>1642415.4336859963</c:v>
                </c:pt>
                <c:pt idx="103">
                  <c:v>1642415.4336859963</c:v>
                </c:pt>
                <c:pt idx="104">
                  <c:v>1642415.4336859963</c:v>
                </c:pt>
                <c:pt idx="105">
                  <c:v>1642415.4336859963</c:v>
                </c:pt>
                <c:pt idx="106">
                  <c:v>1642415.4336859963</c:v>
                </c:pt>
                <c:pt idx="107">
                  <c:v>1642415.4336859963</c:v>
                </c:pt>
                <c:pt idx="108">
                  <c:v>1642415.4336859963</c:v>
                </c:pt>
                <c:pt idx="109">
                  <c:v>1642415.4336859963</c:v>
                </c:pt>
                <c:pt idx="110">
                  <c:v>1642415.4336859963</c:v>
                </c:pt>
                <c:pt idx="111">
                  <c:v>1642415.4336859963</c:v>
                </c:pt>
                <c:pt idx="112">
                  <c:v>1642415.4336859963</c:v>
                </c:pt>
                <c:pt idx="113">
                  <c:v>1518191.8448292823</c:v>
                </c:pt>
                <c:pt idx="114">
                  <c:v>1518191.8448292823</c:v>
                </c:pt>
                <c:pt idx="115">
                  <c:v>1518191.8448292823</c:v>
                </c:pt>
                <c:pt idx="116">
                  <c:v>1518191.8448292823</c:v>
                </c:pt>
                <c:pt idx="117">
                  <c:v>1518191.8448292823</c:v>
                </c:pt>
                <c:pt idx="118">
                  <c:v>1518191.8448292823</c:v>
                </c:pt>
                <c:pt idx="119">
                  <c:v>1518191.8448292823</c:v>
                </c:pt>
                <c:pt idx="120">
                  <c:v>1518191.8448292823</c:v>
                </c:pt>
                <c:pt idx="121">
                  <c:v>1518191.8448292823</c:v>
                </c:pt>
                <c:pt idx="122">
                  <c:v>1518191.8448292823</c:v>
                </c:pt>
                <c:pt idx="123">
                  <c:v>1518191.8448292823</c:v>
                </c:pt>
                <c:pt idx="124">
                  <c:v>1518191.8448292823</c:v>
                </c:pt>
                <c:pt idx="125">
                  <c:v>1518191.8448292823</c:v>
                </c:pt>
                <c:pt idx="126">
                  <c:v>1518191.8448292823</c:v>
                </c:pt>
                <c:pt idx="127">
                  <c:v>1518191.8448292823</c:v>
                </c:pt>
                <c:pt idx="128">
                  <c:v>1518191.8448292823</c:v>
                </c:pt>
                <c:pt idx="129">
                  <c:v>1518191.8448292823</c:v>
                </c:pt>
                <c:pt idx="130">
                  <c:v>1518191.8448292823</c:v>
                </c:pt>
                <c:pt idx="131">
                  <c:v>1518191.8448292823</c:v>
                </c:pt>
                <c:pt idx="132">
                  <c:v>1518191.8448292823</c:v>
                </c:pt>
                <c:pt idx="133">
                  <c:v>1518191.8448292823</c:v>
                </c:pt>
                <c:pt idx="134">
                  <c:v>1518191.8448292823</c:v>
                </c:pt>
                <c:pt idx="135">
                  <c:v>1518191.8448292823</c:v>
                </c:pt>
                <c:pt idx="136">
                  <c:v>1518191.8448292823</c:v>
                </c:pt>
                <c:pt idx="137">
                  <c:v>1518191.8448292823</c:v>
                </c:pt>
                <c:pt idx="138">
                  <c:v>1518191.8448292823</c:v>
                </c:pt>
                <c:pt idx="139">
                  <c:v>1518191.8448292823</c:v>
                </c:pt>
                <c:pt idx="140">
                  <c:v>1518191.8448292823</c:v>
                </c:pt>
                <c:pt idx="141">
                  <c:v>1518191.8448292823</c:v>
                </c:pt>
                <c:pt idx="142">
                  <c:v>1518191.8448292823</c:v>
                </c:pt>
                <c:pt idx="143">
                  <c:v>1518191.8448292823</c:v>
                </c:pt>
                <c:pt idx="144">
                  <c:v>1518191.8448292823</c:v>
                </c:pt>
                <c:pt idx="145">
                  <c:v>1518191.8448292823</c:v>
                </c:pt>
                <c:pt idx="146">
                  <c:v>1518191.8448292823</c:v>
                </c:pt>
                <c:pt idx="147">
                  <c:v>1518191.8448292823</c:v>
                </c:pt>
                <c:pt idx="148">
                  <c:v>1518191.8448292823</c:v>
                </c:pt>
                <c:pt idx="149">
                  <c:v>1518191.8448292823</c:v>
                </c:pt>
                <c:pt idx="150">
                  <c:v>1518191.8448292823</c:v>
                </c:pt>
                <c:pt idx="151">
                  <c:v>1518191.8448292823</c:v>
                </c:pt>
                <c:pt idx="152">
                  <c:v>1518191.8448292823</c:v>
                </c:pt>
                <c:pt idx="153">
                  <c:v>1518191.8448292823</c:v>
                </c:pt>
                <c:pt idx="154">
                  <c:v>1518191.8448292823</c:v>
                </c:pt>
                <c:pt idx="155">
                  <c:v>1518191.8448292823</c:v>
                </c:pt>
                <c:pt idx="156">
                  <c:v>1518191.8448292823</c:v>
                </c:pt>
                <c:pt idx="157">
                  <c:v>1518191.8448292823</c:v>
                </c:pt>
                <c:pt idx="158">
                  <c:v>1340935.7746867137</c:v>
                </c:pt>
                <c:pt idx="159">
                  <c:v>1340935.7746867137</c:v>
                </c:pt>
                <c:pt idx="160">
                  <c:v>1340935.7746867137</c:v>
                </c:pt>
                <c:pt idx="161">
                  <c:v>1340935.7746867137</c:v>
                </c:pt>
                <c:pt idx="162">
                  <c:v>1340935.7746867137</c:v>
                </c:pt>
                <c:pt idx="163">
                  <c:v>1340935.7746867137</c:v>
                </c:pt>
                <c:pt idx="164">
                  <c:v>1340935.7746867137</c:v>
                </c:pt>
                <c:pt idx="165">
                  <c:v>1340935.7746867137</c:v>
                </c:pt>
                <c:pt idx="166">
                  <c:v>1340935.7746867137</c:v>
                </c:pt>
                <c:pt idx="167">
                  <c:v>1340935.7746867137</c:v>
                </c:pt>
                <c:pt idx="168">
                  <c:v>1340935.7746867137</c:v>
                </c:pt>
                <c:pt idx="169">
                  <c:v>1340935.7746867137</c:v>
                </c:pt>
                <c:pt idx="170">
                  <c:v>1340935.7746867137</c:v>
                </c:pt>
                <c:pt idx="171">
                  <c:v>1340935.7746867137</c:v>
                </c:pt>
                <c:pt idx="172">
                  <c:v>1340935.7746867137</c:v>
                </c:pt>
                <c:pt idx="173">
                  <c:v>1340935.7746867137</c:v>
                </c:pt>
                <c:pt idx="174">
                  <c:v>1340935.7746867137</c:v>
                </c:pt>
                <c:pt idx="175">
                  <c:v>1340935.7746867137</c:v>
                </c:pt>
                <c:pt idx="176">
                  <c:v>1340935.7746867137</c:v>
                </c:pt>
                <c:pt idx="177">
                  <c:v>1340935.7746867137</c:v>
                </c:pt>
                <c:pt idx="178">
                  <c:v>1340935.7746867137</c:v>
                </c:pt>
                <c:pt idx="179">
                  <c:v>1340935.7746867137</c:v>
                </c:pt>
                <c:pt idx="180">
                  <c:v>1340935.7746867137</c:v>
                </c:pt>
                <c:pt idx="181">
                  <c:v>1340935.7746867137</c:v>
                </c:pt>
                <c:pt idx="182">
                  <c:v>1340935.7746867137</c:v>
                </c:pt>
                <c:pt idx="183">
                  <c:v>1340935.7746867137</c:v>
                </c:pt>
                <c:pt idx="184">
                  <c:v>1340935.7746867137</c:v>
                </c:pt>
                <c:pt idx="185">
                  <c:v>1340935.7746867137</c:v>
                </c:pt>
                <c:pt idx="186">
                  <c:v>1340935.7746867137</c:v>
                </c:pt>
                <c:pt idx="187">
                  <c:v>1340935.7746867137</c:v>
                </c:pt>
                <c:pt idx="188">
                  <c:v>1340935.7746867137</c:v>
                </c:pt>
                <c:pt idx="189">
                  <c:v>1340935.7746867137</c:v>
                </c:pt>
                <c:pt idx="190">
                  <c:v>1340935.7746867137</c:v>
                </c:pt>
                <c:pt idx="191">
                  <c:v>1340935.7746867137</c:v>
                </c:pt>
                <c:pt idx="192">
                  <c:v>1340935.7746867137</c:v>
                </c:pt>
                <c:pt idx="193">
                  <c:v>1340935.7746867137</c:v>
                </c:pt>
                <c:pt idx="194">
                  <c:v>1340935.7746867137</c:v>
                </c:pt>
                <c:pt idx="195">
                  <c:v>1340935.7746867137</c:v>
                </c:pt>
                <c:pt idx="196">
                  <c:v>1340935.7746867137</c:v>
                </c:pt>
                <c:pt idx="197">
                  <c:v>1340935.7746867137</c:v>
                </c:pt>
                <c:pt idx="198">
                  <c:v>1340935.7746867137</c:v>
                </c:pt>
                <c:pt idx="199">
                  <c:v>1340935.7746867137</c:v>
                </c:pt>
                <c:pt idx="200">
                  <c:v>1340935.7746867137</c:v>
                </c:pt>
                <c:pt idx="201">
                  <c:v>1340935.7746867137</c:v>
                </c:pt>
                <c:pt idx="202">
                  <c:v>1340935.7746867137</c:v>
                </c:pt>
                <c:pt idx="203">
                  <c:v>1497814.4217321798</c:v>
                </c:pt>
                <c:pt idx="204">
                  <c:v>1497814.4217321798</c:v>
                </c:pt>
                <c:pt idx="205">
                  <c:v>1497814.4217321798</c:v>
                </c:pt>
                <c:pt idx="206">
                  <c:v>1497814.4217321798</c:v>
                </c:pt>
                <c:pt idx="207">
                  <c:v>1497814.4217321798</c:v>
                </c:pt>
                <c:pt idx="208">
                  <c:v>1497814.4217321798</c:v>
                </c:pt>
                <c:pt idx="209">
                  <c:v>1497814.4217321798</c:v>
                </c:pt>
                <c:pt idx="210">
                  <c:v>1497814.4217321798</c:v>
                </c:pt>
                <c:pt idx="211">
                  <c:v>1497814.4217321798</c:v>
                </c:pt>
                <c:pt idx="212">
                  <c:v>1497814.4217321798</c:v>
                </c:pt>
                <c:pt idx="213">
                  <c:v>1497814.4217321798</c:v>
                </c:pt>
                <c:pt idx="214">
                  <c:v>1497814.4217321798</c:v>
                </c:pt>
                <c:pt idx="215">
                  <c:v>1497814.4217321798</c:v>
                </c:pt>
                <c:pt idx="216">
                  <c:v>1497814.4217321798</c:v>
                </c:pt>
                <c:pt idx="217">
                  <c:v>1497814.4217321798</c:v>
                </c:pt>
                <c:pt idx="218">
                  <c:v>1497814.4217321798</c:v>
                </c:pt>
                <c:pt idx="219">
                  <c:v>1497814.4217321798</c:v>
                </c:pt>
                <c:pt idx="220">
                  <c:v>1497814.4217321798</c:v>
                </c:pt>
                <c:pt idx="221">
                  <c:v>1497814.4217321798</c:v>
                </c:pt>
                <c:pt idx="222">
                  <c:v>1497814.4217321798</c:v>
                </c:pt>
                <c:pt idx="223">
                  <c:v>1497814.4217321798</c:v>
                </c:pt>
                <c:pt idx="224">
                  <c:v>1497814.4217321798</c:v>
                </c:pt>
                <c:pt idx="225">
                  <c:v>1497814.4217321798</c:v>
                </c:pt>
                <c:pt idx="226">
                  <c:v>1497814.4217321798</c:v>
                </c:pt>
                <c:pt idx="227">
                  <c:v>1497814.4217321798</c:v>
                </c:pt>
                <c:pt idx="228">
                  <c:v>1497814.4217321798</c:v>
                </c:pt>
                <c:pt idx="229">
                  <c:v>1497814.4217321798</c:v>
                </c:pt>
                <c:pt idx="230">
                  <c:v>1497814.4217321798</c:v>
                </c:pt>
                <c:pt idx="231">
                  <c:v>1497814.4217321798</c:v>
                </c:pt>
                <c:pt idx="232">
                  <c:v>1497814.4217321798</c:v>
                </c:pt>
                <c:pt idx="233">
                  <c:v>1497814.4217321798</c:v>
                </c:pt>
                <c:pt idx="234">
                  <c:v>1497814.4217321798</c:v>
                </c:pt>
                <c:pt idx="235">
                  <c:v>1497814.4217321798</c:v>
                </c:pt>
                <c:pt idx="236">
                  <c:v>1497814.4217321798</c:v>
                </c:pt>
                <c:pt idx="237">
                  <c:v>1497814.4217321798</c:v>
                </c:pt>
                <c:pt idx="238">
                  <c:v>1497814.4217321798</c:v>
                </c:pt>
                <c:pt idx="239">
                  <c:v>1497814.4217321798</c:v>
                </c:pt>
                <c:pt idx="240">
                  <c:v>1497814.4217321798</c:v>
                </c:pt>
                <c:pt idx="241">
                  <c:v>1497814.4217321798</c:v>
                </c:pt>
                <c:pt idx="242">
                  <c:v>1497814.4217321798</c:v>
                </c:pt>
                <c:pt idx="243">
                  <c:v>1497814.4217321798</c:v>
                </c:pt>
                <c:pt idx="244">
                  <c:v>1497814.4217321798</c:v>
                </c:pt>
                <c:pt idx="245">
                  <c:v>1497814.4217321798</c:v>
                </c:pt>
                <c:pt idx="246">
                  <c:v>1497814.4217321798</c:v>
                </c:pt>
                <c:pt idx="247">
                  <c:v>1497814.4217321798</c:v>
                </c:pt>
                <c:pt idx="248">
                  <c:v>1641074.5129848451</c:v>
                </c:pt>
                <c:pt idx="249">
                  <c:v>1641074.5129848451</c:v>
                </c:pt>
                <c:pt idx="250">
                  <c:v>1641074.5129848451</c:v>
                </c:pt>
                <c:pt idx="251">
                  <c:v>1641074.5129848451</c:v>
                </c:pt>
                <c:pt idx="252">
                  <c:v>1641074.5129848451</c:v>
                </c:pt>
                <c:pt idx="253">
                  <c:v>1641074.5129848451</c:v>
                </c:pt>
                <c:pt idx="254">
                  <c:v>1641074.5129848451</c:v>
                </c:pt>
                <c:pt idx="255">
                  <c:v>1641074.5129848451</c:v>
                </c:pt>
                <c:pt idx="256">
                  <c:v>1641074.5129848451</c:v>
                </c:pt>
                <c:pt idx="257">
                  <c:v>1641074.5129848451</c:v>
                </c:pt>
                <c:pt idx="258">
                  <c:v>1641074.5129848451</c:v>
                </c:pt>
                <c:pt idx="259">
                  <c:v>1641074.5129848451</c:v>
                </c:pt>
                <c:pt idx="260">
                  <c:v>1641074.5129848451</c:v>
                </c:pt>
                <c:pt idx="261">
                  <c:v>1641074.5129848451</c:v>
                </c:pt>
                <c:pt idx="262">
                  <c:v>1641074.5129848451</c:v>
                </c:pt>
                <c:pt idx="263">
                  <c:v>1641074.5129848451</c:v>
                </c:pt>
                <c:pt idx="264">
                  <c:v>1641074.5129848451</c:v>
                </c:pt>
                <c:pt idx="265">
                  <c:v>1641074.5129848451</c:v>
                </c:pt>
                <c:pt idx="266">
                  <c:v>1641074.5129848451</c:v>
                </c:pt>
                <c:pt idx="267">
                  <c:v>1641074.5129848451</c:v>
                </c:pt>
                <c:pt idx="268">
                  <c:v>1641074.5129848451</c:v>
                </c:pt>
                <c:pt idx="269">
                  <c:v>1641074.5129848451</c:v>
                </c:pt>
                <c:pt idx="270">
                  <c:v>1641074.5129848451</c:v>
                </c:pt>
                <c:pt idx="271">
                  <c:v>1641074.5129848451</c:v>
                </c:pt>
                <c:pt idx="272">
                  <c:v>1641074.5129848451</c:v>
                </c:pt>
                <c:pt idx="273">
                  <c:v>1641074.5129848451</c:v>
                </c:pt>
                <c:pt idx="274">
                  <c:v>1641074.5129848451</c:v>
                </c:pt>
                <c:pt idx="275">
                  <c:v>1641074.5129848451</c:v>
                </c:pt>
                <c:pt idx="276">
                  <c:v>1641074.5129848451</c:v>
                </c:pt>
                <c:pt idx="277">
                  <c:v>1641074.5129848451</c:v>
                </c:pt>
                <c:pt idx="278">
                  <c:v>1641074.5129848451</c:v>
                </c:pt>
                <c:pt idx="279">
                  <c:v>1641074.5129848451</c:v>
                </c:pt>
                <c:pt idx="280">
                  <c:v>1641074.5129848451</c:v>
                </c:pt>
                <c:pt idx="281">
                  <c:v>1641074.5129848451</c:v>
                </c:pt>
                <c:pt idx="282">
                  <c:v>1641074.5129848451</c:v>
                </c:pt>
                <c:pt idx="283">
                  <c:v>1641074.5129848451</c:v>
                </c:pt>
                <c:pt idx="284">
                  <c:v>1641074.5129848451</c:v>
                </c:pt>
                <c:pt idx="285">
                  <c:v>1641074.5129848451</c:v>
                </c:pt>
                <c:pt idx="286">
                  <c:v>1641074.5129848451</c:v>
                </c:pt>
                <c:pt idx="287">
                  <c:v>1641074.5129848451</c:v>
                </c:pt>
                <c:pt idx="288">
                  <c:v>1641074.5129848451</c:v>
                </c:pt>
                <c:pt idx="289">
                  <c:v>1641074.5129848451</c:v>
                </c:pt>
                <c:pt idx="290">
                  <c:v>1641074.5129848451</c:v>
                </c:pt>
                <c:pt idx="291">
                  <c:v>1641074.5129848451</c:v>
                </c:pt>
                <c:pt idx="292">
                  <c:v>1641074.5129848451</c:v>
                </c:pt>
                <c:pt idx="293">
                  <c:v>1496528.127793862</c:v>
                </c:pt>
                <c:pt idx="294">
                  <c:v>1496528.127793862</c:v>
                </c:pt>
                <c:pt idx="295">
                  <c:v>1496528.127793862</c:v>
                </c:pt>
                <c:pt idx="296">
                  <c:v>1496528.127793862</c:v>
                </c:pt>
                <c:pt idx="297">
                  <c:v>1496528.127793862</c:v>
                </c:pt>
                <c:pt idx="298">
                  <c:v>1496528.127793862</c:v>
                </c:pt>
                <c:pt idx="299">
                  <c:v>1496528.127793862</c:v>
                </c:pt>
                <c:pt idx="300">
                  <c:v>1496528.127793862</c:v>
                </c:pt>
                <c:pt idx="301">
                  <c:v>1496528.127793862</c:v>
                </c:pt>
                <c:pt idx="302">
                  <c:v>1496528.127793862</c:v>
                </c:pt>
                <c:pt idx="303">
                  <c:v>1496528.127793862</c:v>
                </c:pt>
                <c:pt idx="304">
                  <c:v>1496528.127793862</c:v>
                </c:pt>
                <c:pt idx="305">
                  <c:v>1496528.127793862</c:v>
                </c:pt>
                <c:pt idx="306">
                  <c:v>1496528.127793862</c:v>
                </c:pt>
                <c:pt idx="307">
                  <c:v>1496528.127793862</c:v>
                </c:pt>
                <c:pt idx="308">
                  <c:v>1496528.127793862</c:v>
                </c:pt>
                <c:pt idx="309">
                  <c:v>1496528.127793862</c:v>
                </c:pt>
                <c:pt idx="310">
                  <c:v>1496528.127793862</c:v>
                </c:pt>
                <c:pt idx="311">
                  <c:v>1496528.127793862</c:v>
                </c:pt>
                <c:pt idx="312">
                  <c:v>1496528.127793862</c:v>
                </c:pt>
                <c:pt idx="313">
                  <c:v>1496528.127793862</c:v>
                </c:pt>
                <c:pt idx="314">
                  <c:v>1496528.127793862</c:v>
                </c:pt>
                <c:pt idx="315">
                  <c:v>1496528.127793862</c:v>
                </c:pt>
                <c:pt idx="316">
                  <c:v>1496528.127793862</c:v>
                </c:pt>
                <c:pt idx="317">
                  <c:v>1496528.127793862</c:v>
                </c:pt>
                <c:pt idx="318">
                  <c:v>1496528.127793862</c:v>
                </c:pt>
                <c:pt idx="319">
                  <c:v>1496528.127793862</c:v>
                </c:pt>
                <c:pt idx="320">
                  <c:v>1496528.127793862</c:v>
                </c:pt>
                <c:pt idx="321">
                  <c:v>1496528.127793862</c:v>
                </c:pt>
                <c:pt idx="322">
                  <c:v>1496528.127793862</c:v>
                </c:pt>
                <c:pt idx="323">
                  <c:v>1496528.127793862</c:v>
                </c:pt>
                <c:pt idx="324">
                  <c:v>1496528.127793862</c:v>
                </c:pt>
                <c:pt idx="325">
                  <c:v>1496528.127793862</c:v>
                </c:pt>
                <c:pt idx="326">
                  <c:v>1496528.127793862</c:v>
                </c:pt>
                <c:pt idx="327">
                  <c:v>1496528.127793862</c:v>
                </c:pt>
                <c:pt idx="328">
                  <c:v>1496528.127793862</c:v>
                </c:pt>
                <c:pt idx="329">
                  <c:v>1496528.127793862</c:v>
                </c:pt>
                <c:pt idx="330">
                  <c:v>1496528.127793862</c:v>
                </c:pt>
                <c:pt idx="331">
                  <c:v>1496528.127793862</c:v>
                </c:pt>
                <c:pt idx="332">
                  <c:v>1496528.127793862</c:v>
                </c:pt>
                <c:pt idx="333">
                  <c:v>1496528.127793862</c:v>
                </c:pt>
                <c:pt idx="334">
                  <c:v>1496528.127793862</c:v>
                </c:pt>
                <c:pt idx="335">
                  <c:v>1496528.127793862</c:v>
                </c:pt>
                <c:pt idx="336">
                  <c:v>1496528.127793862</c:v>
                </c:pt>
                <c:pt idx="337">
                  <c:v>1496528.127793862</c:v>
                </c:pt>
                <c:pt idx="338">
                  <c:v>1347608.3486908672</c:v>
                </c:pt>
                <c:pt idx="339">
                  <c:v>1347608.3486908672</c:v>
                </c:pt>
                <c:pt idx="340">
                  <c:v>1347608.3486908672</c:v>
                </c:pt>
                <c:pt idx="341">
                  <c:v>1347608.3486908672</c:v>
                </c:pt>
                <c:pt idx="342">
                  <c:v>1347608.3486908672</c:v>
                </c:pt>
                <c:pt idx="343">
                  <c:v>1347608.3486908672</c:v>
                </c:pt>
                <c:pt idx="344">
                  <c:v>1347608.3486908672</c:v>
                </c:pt>
                <c:pt idx="345">
                  <c:v>1347608.3486908672</c:v>
                </c:pt>
                <c:pt idx="346">
                  <c:v>1347608.3486908672</c:v>
                </c:pt>
                <c:pt idx="347">
                  <c:v>1347608.3486908672</c:v>
                </c:pt>
                <c:pt idx="348">
                  <c:v>1347608.3486908672</c:v>
                </c:pt>
                <c:pt idx="349">
                  <c:v>1347608.3486908672</c:v>
                </c:pt>
                <c:pt idx="350">
                  <c:v>1347608.3486908672</c:v>
                </c:pt>
                <c:pt idx="351">
                  <c:v>1347608.3486908672</c:v>
                </c:pt>
                <c:pt idx="352">
                  <c:v>1347608.3486908672</c:v>
                </c:pt>
                <c:pt idx="353">
                  <c:v>1347608.3486908672</c:v>
                </c:pt>
                <c:pt idx="354">
                  <c:v>1347608.3486908672</c:v>
                </c:pt>
                <c:pt idx="355">
                  <c:v>1347608.3486908672</c:v>
                </c:pt>
                <c:pt idx="356">
                  <c:v>1347608.3486908672</c:v>
                </c:pt>
                <c:pt idx="357">
                  <c:v>1347608.3486908672</c:v>
                </c:pt>
                <c:pt idx="358">
                  <c:v>1347608.3486908672</c:v>
                </c:pt>
                <c:pt idx="359">
                  <c:v>1347608.3486908672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1A-42AA-9835-8E05E00BB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266296"/>
        <c:axId val="543264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F1A-42AA-9835-8E05E00BB70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1306219.2130249273</c:v>
                      </c:pt>
                      <c:pt idx="1">
                        <c:v>1306219.2130249273</c:v>
                      </c:pt>
                      <c:pt idx="2">
                        <c:v>1306219.2130249273</c:v>
                      </c:pt>
                      <c:pt idx="3">
                        <c:v>1306219.2130249273</c:v>
                      </c:pt>
                      <c:pt idx="4">
                        <c:v>1306219.2130249273</c:v>
                      </c:pt>
                      <c:pt idx="5">
                        <c:v>1306219.2130249273</c:v>
                      </c:pt>
                      <c:pt idx="6">
                        <c:v>1306219.2130249273</c:v>
                      </c:pt>
                      <c:pt idx="7">
                        <c:v>1306219.2130249273</c:v>
                      </c:pt>
                      <c:pt idx="8">
                        <c:v>1306219.2130249273</c:v>
                      </c:pt>
                      <c:pt idx="9">
                        <c:v>1306219.2130249273</c:v>
                      </c:pt>
                      <c:pt idx="10">
                        <c:v>1306219.2130249273</c:v>
                      </c:pt>
                      <c:pt idx="11">
                        <c:v>1306219.2130249273</c:v>
                      </c:pt>
                      <c:pt idx="12">
                        <c:v>1306219.2130249273</c:v>
                      </c:pt>
                      <c:pt idx="13">
                        <c:v>1306219.2130249273</c:v>
                      </c:pt>
                      <c:pt idx="14">
                        <c:v>1306219.2130249273</c:v>
                      </c:pt>
                      <c:pt idx="15">
                        <c:v>1306219.2130249273</c:v>
                      </c:pt>
                      <c:pt idx="16">
                        <c:v>1306219.2130249273</c:v>
                      </c:pt>
                      <c:pt idx="17">
                        <c:v>1306219.2130249273</c:v>
                      </c:pt>
                      <c:pt idx="18">
                        <c:v>1306219.2130249273</c:v>
                      </c:pt>
                      <c:pt idx="19">
                        <c:v>1306219.2130249273</c:v>
                      </c:pt>
                      <c:pt idx="20">
                        <c:v>1306219.2130249273</c:v>
                      </c:pt>
                      <c:pt idx="21">
                        <c:v>1306219.2130249273</c:v>
                      </c:pt>
                      <c:pt idx="22">
                        <c:v>1306219.2130249273</c:v>
                      </c:pt>
                      <c:pt idx="23">
                        <c:v>1467466.1626493272</c:v>
                      </c:pt>
                      <c:pt idx="24">
                        <c:v>1467466.1626493272</c:v>
                      </c:pt>
                      <c:pt idx="25">
                        <c:v>1467466.1626493272</c:v>
                      </c:pt>
                      <c:pt idx="26">
                        <c:v>1467466.1626493272</c:v>
                      </c:pt>
                      <c:pt idx="27">
                        <c:v>1467466.1626493272</c:v>
                      </c:pt>
                      <c:pt idx="28">
                        <c:v>1467466.1626493272</c:v>
                      </c:pt>
                      <c:pt idx="29">
                        <c:v>1467466.1626493272</c:v>
                      </c:pt>
                      <c:pt idx="30">
                        <c:v>1467466.1626493272</c:v>
                      </c:pt>
                      <c:pt idx="31">
                        <c:v>1467466.1626493272</c:v>
                      </c:pt>
                      <c:pt idx="32">
                        <c:v>1467466.1626493272</c:v>
                      </c:pt>
                      <c:pt idx="33">
                        <c:v>1467466.1626493272</c:v>
                      </c:pt>
                      <c:pt idx="34">
                        <c:v>1467466.1626493272</c:v>
                      </c:pt>
                      <c:pt idx="35">
                        <c:v>1467466.1626493272</c:v>
                      </c:pt>
                      <c:pt idx="36">
                        <c:v>1467466.1626493272</c:v>
                      </c:pt>
                      <c:pt idx="37">
                        <c:v>1467466.1626493272</c:v>
                      </c:pt>
                      <c:pt idx="38">
                        <c:v>1467466.1626493272</c:v>
                      </c:pt>
                      <c:pt idx="39">
                        <c:v>1467466.1626493272</c:v>
                      </c:pt>
                      <c:pt idx="40">
                        <c:v>1467466.1626493272</c:v>
                      </c:pt>
                      <c:pt idx="41">
                        <c:v>1467466.1626493272</c:v>
                      </c:pt>
                      <c:pt idx="42">
                        <c:v>1467466.1626493272</c:v>
                      </c:pt>
                      <c:pt idx="43">
                        <c:v>1467466.1626493272</c:v>
                      </c:pt>
                      <c:pt idx="44">
                        <c:v>1467466.1626493272</c:v>
                      </c:pt>
                      <c:pt idx="45">
                        <c:v>1467466.1626493272</c:v>
                      </c:pt>
                      <c:pt idx="46">
                        <c:v>1467466.1626493272</c:v>
                      </c:pt>
                      <c:pt idx="47">
                        <c:v>1467466.1626493272</c:v>
                      </c:pt>
                      <c:pt idx="48">
                        <c:v>1467466.1626493272</c:v>
                      </c:pt>
                      <c:pt idx="49">
                        <c:v>1467466.1626493272</c:v>
                      </c:pt>
                      <c:pt idx="50">
                        <c:v>1467466.1626493272</c:v>
                      </c:pt>
                      <c:pt idx="51">
                        <c:v>1467466.1626493272</c:v>
                      </c:pt>
                      <c:pt idx="52">
                        <c:v>1467466.1626493272</c:v>
                      </c:pt>
                      <c:pt idx="53">
                        <c:v>1467466.1626493272</c:v>
                      </c:pt>
                      <c:pt idx="54">
                        <c:v>1467466.1626493272</c:v>
                      </c:pt>
                      <c:pt idx="55">
                        <c:v>1467466.1626493272</c:v>
                      </c:pt>
                      <c:pt idx="56">
                        <c:v>1467466.1626493272</c:v>
                      </c:pt>
                      <c:pt idx="57">
                        <c:v>1467466.1626493272</c:v>
                      </c:pt>
                      <c:pt idx="58">
                        <c:v>1467466.1626493272</c:v>
                      </c:pt>
                      <c:pt idx="59">
                        <c:v>1467466.1626493272</c:v>
                      </c:pt>
                      <c:pt idx="60">
                        <c:v>1467466.1626493272</c:v>
                      </c:pt>
                      <c:pt idx="61">
                        <c:v>1467466.1626493272</c:v>
                      </c:pt>
                      <c:pt idx="62">
                        <c:v>1467466.1626493272</c:v>
                      </c:pt>
                      <c:pt idx="63">
                        <c:v>1467466.1626493272</c:v>
                      </c:pt>
                      <c:pt idx="64">
                        <c:v>1467466.1626493272</c:v>
                      </c:pt>
                      <c:pt idx="65">
                        <c:v>1467466.1626493272</c:v>
                      </c:pt>
                      <c:pt idx="66">
                        <c:v>1467466.1626493272</c:v>
                      </c:pt>
                      <c:pt idx="67">
                        <c:v>1467466.1626493272</c:v>
                      </c:pt>
                      <c:pt idx="68">
                        <c:v>1591285.7730883497</c:v>
                      </c:pt>
                      <c:pt idx="69">
                        <c:v>1591285.7730883497</c:v>
                      </c:pt>
                      <c:pt idx="70">
                        <c:v>1591285.7730883497</c:v>
                      </c:pt>
                      <c:pt idx="71">
                        <c:v>1591285.7730883497</c:v>
                      </c:pt>
                      <c:pt idx="72">
                        <c:v>1591285.7730883497</c:v>
                      </c:pt>
                      <c:pt idx="73">
                        <c:v>1591285.7730883497</c:v>
                      </c:pt>
                      <c:pt idx="74">
                        <c:v>1591285.7730883497</c:v>
                      </c:pt>
                      <c:pt idx="75">
                        <c:v>1591285.7730883497</c:v>
                      </c:pt>
                      <c:pt idx="76">
                        <c:v>1591285.7730883497</c:v>
                      </c:pt>
                      <c:pt idx="77">
                        <c:v>1591285.7730883497</c:v>
                      </c:pt>
                      <c:pt idx="78">
                        <c:v>1591285.7730883497</c:v>
                      </c:pt>
                      <c:pt idx="79">
                        <c:v>1591285.7730883497</c:v>
                      </c:pt>
                      <c:pt idx="80">
                        <c:v>1591285.7730883497</c:v>
                      </c:pt>
                      <c:pt idx="81">
                        <c:v>1591285.7730883497</c:v>
                      </c:pt>
                      <c:pt idx="82">
                        <c:v>1591285.7730883497</c:v>
                      </c:pt>
                      <c:pt idx="83">
                        <c:v>1591285.7730883497</c:v>
                      </c:pt>
                      <c:pt idx="84">
                        <c:v>1591285.7730883497</c:v>
                      </c:pt>
                      <c:pt idx="85">
                        <c:v>1591285.7730883497</c:v>
                      </c:pt>
                      <c:pt idx="86">
                        <c:v>1591285.7730883497</c:v>
                      </c:pt>
                      <c:pt idx="87">
                        <c:v>1591285.7730883497</c:v>
                      </c:pt>
                      <c:pt idx="88">
                        <c:v>1591285.7730883497</c:v>
                      </c:pt>
                      <c:pt idx="89">
                        <c:v>1591285.7730883497</c:v>
                      </c:pt>
                      <c:pt idx="90">
                        <c:v>1591285.7730883497</c:v>
                      </c:pt>
                      <c:pt idx="91">
                        <c:v>1591285.7730883497</c:v>
                      </c:pt>
                      <c:pt idx="92">
                        <c:v>1591285.7730883497</c:v>
                      </c:pt>
                      <c:pt idx="93">
                        <c:v>1591285.7730883497</c:v>
                      </c:pt>
                      <c:pt idx="94">
                        <c:v>1591285.7730883497</c:v>
                      </c:pt>
                      <c:pt idx="95">
                        <c:v>1591285.7730883497</c:v>
                      </c:pt>
                      <c:pt idx="96">
                        <c:v>1591285.7730883497</c:v>
                      </c:pt>
                      <c:pt idx="97">
                        <c:v>1591285.7730883497</c:v>
                      </c:pt>
                      <c:pt idx="98">
                        <c:v>1591285.7730883497</c:v>
                      </c:pt>
                      <c:pt idx="99">
                        <c:v>1591285.7730883497</c:v>
                      </c:pt>
                      <c:pt idx="100">
                        <c:v>1591285.7730883497</c:v>
                      </c:pt>
                      <c:pt idx="101">
                        <c:v>1591285.7730883497</c:v>
                      </c:pt>
                      <c:pt idx="102">
                        <c:v>1591285.7730883497</c:v>
                      </c:pt>
                      <c:pt idx="103">
                        <c:v>1591285.7730883497</c:v>
                      </c:pt>
                      <c:pt idx="104">
                        <c:v>1591285.7730883497</c:v>
                      </c:pt>
                      <c:pt idx="105">
                        <c:v>1591285.7730883497</c:v>
                      </c:pt>
                      <c:pt idx="106">
                        <c:v>1591285.7730883497</c:v>
                      </c:pt>
                      <c:pt idx="107">
                        <c:v>1591285.7730883497</c:v>
                      </c:pt>
                      <c:pt idx="108">
                        <c:v>1591285.7730883497</c:v>
                      </c:pt>
                      <c:pt idx="109">
                        <c:v>1591285.7730883497</c:v>
                      </c:pt>
                      <c:pt idx="110">
                        <c:v>1591285.7730883497</c:v>
                      </c:pt>
                      <c:pt idx="111">
                        <c:v>1591285.7730883497</c:v>
                      </c:pt>
                      <c:pt idx="112">
                        <c:v>1591285.7730883497</c:v>
                      </c:pt>
                      <c:pt idx="113">
                        <c:v>1469847.780314507</c:v>
                      </c:pt>
                      <c:pt idx="114">
                        <c:v>1469847.780314507</c:v>
                      </c:pt>
                      <c:pt idx="115">
                        <c:v>1469847.780314507</c:v>
                      </c:pt>
                      <c:pt idx="116">
                        <c:v>1469847.780314507</c:v>
                      </c:pt>
                      <c:pt idx="117">
                        <c:v>1469847.780314507</c:v>
                      </c:pt>
                      <c:pt idx="118">
                        <c:v>1469847.780314507</c:v>
                      </c:pt>
                      <c:pt idx="119">
                        <c:v>1469847.780314507</c:v>
                      </c:pt>
                      <c:pt idx="120">
                        <c:v>1469847.780314507</c:v>
                      </c:pt>
                      <c:pt idx="121">
                        <c:v>1469847.780314507</c:v>
                      </c:pt>
                      <c:pt idx="122">
                        <c:v>1469847.780314507</c:v>
                      </c:pt>
                      <c:pt idx="123">
                        <c:v>1469847.780314507</c:v>
                      </c:pt>
                      <c:pt idx="124">
                        <c:v>1469847.780314507</c:v>
                      </c:pt>
                      <c:pt idx="125">
                        <c:v>1469847.780314507</c:v>
                      </c:pt>
                      <c:pt idx="126">
                        <c:v>1469847.780314507</c:v>
                      </c:pt>
                      <c:pt idx="127">
                        <c:v>1469847.780314507</c:v>
                      </c:pt>
                      <c:pt idx="128">
                        <c:v>1469847.780314507</c:v>
                      </c:pt>
                      <c:pt idx="129">
                        <c:v>1469847.780314507</c:v>
                      </c:pt>
                      <c:pt idx="130">
                        <c:v>1469847.780314507</c:v>
                      </c:pt>
                      <c:pt idx="131">
                        <c:v>1469847.780314507</c:v>
                      </c:pt>
                      <c:pt idx="132">
                        <c:v>1469847.780314507</c:v>
                      </c:pt>
                      <c:pt idx="133">
                        <c:v>1469847.780314507</c:v>
                      </c:pt>
                      <c:pt idx="134">
                        <c:v>1469847.780314507</c:v>
                      </c:pt>
                      <c:pt idx="135">
                        <c:v>1469847.780314507</c:v>
                      </c:pt>
                      <c:pt idx="136">
                        <c:v>1469847.780314507</c:v>
                      </c:pt>
                      <c:pt idx="137">
                        <c:v>1469847.780314507</c:v>
                      </c:pt>
                      <c:pt idx="138">
                        <c:v>1469847.780314507</c:v>
                      </c:pt>
                      <c:pt idx="139">
                        <c:v>1469847.780314507</c:v>
                      </c:pt>
                      <c:pt idx="140">
                        <c:v>1469847.780314507</c:v>
                      </c:pt>
                      <c:pt idx="141">
                        <c:v>1469847.780314507</c:v>
                      </c:pt>
                      <c:pt idx="142">
                        <c:v>1469847.780314507</c:v>
                      </c:pt>
                      <c:pt idx="143">
                        <c:v>1469847.780314507</c:v>
                      </c:pt>
                      <c:pt idx="144">
                        <c:v>1469847.780314507</c:v>
                      </c:pt>
                      <c:pt idx="145">
                        <c:v>1469847.780314507</c:v>
                      </c:pt>
                      <c:pt idx="146">
                        <c:v>1469847.780314507</c:v>
                      </c:pt>
                      <c:pt idx="147">
                        <c:v>1469847.780314507</c:v>
                      </c:pt>
                      <c:pt idx="148">
                        <c:v>1469847.780314507</c:v>
                      </c:pt>
                      <c:pt idx="149">
                        <c:v>1469847.780314507</c:v>
                      </c:pt>
                      <c:pt idx="150">
                        <c:v>1469847.780314507</c:v>
                      </c:pt>
                      <c:pt idx="151">
                        <c:v>1469847.780314507</c:v>
                      </c:pt>
                      <c:pt idx="152">
                        <c:v>1469847.780314507</c:v>
                      </c:pt>
                      <c:pt idx="153">
                        <c:v>1469847.780314507</c:v>
                      </c:pt>
                      <c:pt idx="154">
                        <c:v>1469847.780314507</c:v>
                      </c:pt>
                      <c:pt idx="155">
                        <c:v>1469847.780314507</c:v>
                      </c:pt>
                      <c:pt idx="156">
                        <c:v>1469847.780314507</c:v>
                      </c:pt>
                      <c:pt idx="157">
                        <c:v>1469847.780314507</c:v>
                      </c:pt>
                      <c:pt idx="158">
                        <c:v>1299063.2070642037</c:v>
                      </c:pt>
                      <c:pt idx="159">
                        <c:v>1299063.2070642037</c:v>
                      </c:pt>
                      <c:pt idx="160">
                        <c:v>1299063.2070642037</c:v>
                      </c:pt>
                      <c:pt idx="161">
                        <c:v>1299063.2070642037</c:v>
                      </c:pt>
                      <c:pt idx="162">
                        <c:v>1299063.2070642037</c:v>
                      </c:pt>
                      <c:pt idx="163">
                        <c:v>1299063.2070642037</c:v>
                      </c:pt>
                      <c:pt idx="164">
                        <c:v>1299063.2070642037</c:v>
                      </c:pt>
                      <c:pt idx="165">
                        <c:v>1299063.2070642037</c:v>
                      </c:pt>
                      <c:pt idx="166">
                        <c:v>1299063.2070642037</c:v>
                      </c:pt>
                      <c:pt idx="167">
                        <c:v>1299063.2070642037</c:v>
                      </c:pt>
                      <c:pt idx="168">
                        <c:v>1299063.2070642037</c:v>
                      </c:pt>
                      <c:pt idx="169">
                        <c:v>1299063.2070642037</c:v>
                      </c:pt>
                      <c:pt idx="170">
                        <c:v>1299063.2070642037</c:v>
                      </c:pt>
                      <c:pt idx="171">
                        <c:v>1299063.2070642037</c:v>
                      </c:pt>
                      <c:pt idx="172">
                        <c:v>1299063.2070642037</c:v>
                      </c:pt>
                      <c:pt idx="173">
                        <c:v>1299063.2070642037</c:v>
                      </c:pt>
                      <c:pt idx="174">
                        <c:v>1299063.2070642037</c:v>
                      </c:pt>
                      <c:pt idx="175">
                        <c:v>1299063.2070642037</c:v>
                      </c:pt>
                      <c:pt idx="176">
                        <c:v>1299063.2070642037</c:v>
                      </c:pt>
                      <c:pt idx="177">
                        <c:v>1299063.2070642037</c:v>
                      </c:pt>
                      <c:pt idx="178">
                        <c:v>1299063.2070642037</c:v>
                      </c:pt>
                      <c:pt idx="179">
                        <c:v>1299063.2070642037</c:v>
                      </c:pt>
                      <c:pt idx="180">
                        <c:v>1299063.2070642037</c:v>
                      </c:pt>
                      <c:pt idx="181">
                        <c:v>1299063.2070642037</c:v>
                      </c:pt>
                      <c:pt idx="182">
                        <c:v>1299063.2070642037</c:v>
                      </c:pt>
                      <c:pt idx="183">
                        <c:v>1299063.2070642037</c:v>
                      </c:pt>
                      <c:pt idx="184">
                        <c:v>1299063.2070642037</c:v>
                      </c:pt>
                      <c:pt idx="185">
                        <c:v>1299063.2070642037</c:v>
                      </c:pt>
                      <c:pt idx="186">
                        <c:v>1299063.2070642037</c:v>
                      </c:pt>
                      <c:pt idx="187">
                        <c:v>1299063.2070642037</c:v>
                      </c:pt>
                      <c:pt idx="188">
                        <c:v>1299063.2070642037</c:v>
                      </c:pt>
                      <c:pt idx="189">
                        <c:v>1299063.2070642037</c:v>
                      </c:pt>
                      <c:pt idx="190">
                        <c:v>1299063.2070642037</c:v>
                      </c:pt>
                      <c:pt idx="191">
                        <c:v>1299063.2070642037</c:v>
                      </c:pt>
                      <c:pt idx="192">
                        <c:v>1299063.2070642037</c:v>
                      </c:pt>
                      <c:pt idx="193">
                        <c:v>1299063.2070642037</c:v>
                      </c:pt>
                      <c:pt idx="194">
                        <c:v>1299063.2070642037</c:v>
                      </c:pt>
                      <c:pt idx="195">
                        <c:v>1299063.2070642037</c:v>
                      </c:pt>
                      <c:pt idx="196">
                        <c:v>1299063.2070642037</c:v>
                      </c:pt>
                      <c:pt idx="197">
                        <c:v>1299063.2070642037</c:v>
                      </c:pt>
                      <c:pt idx="198">
                        <c:v>1299063.2070642037</c:v>
                      </c:pt>
                      <c:pt idx="199">
                        <c:v>1299063.2070642037</c:v>
                      </c:pt>
                      <c:pt idx="200">
                        <c:v>1299063.2070642037</c:v>
                      </c:pt>
                      <c:pt idx="201">
                        <c:v>1299063.2070642037</c:v>
                      </c:pt>
                      <c:pt idx="202">
                        <c:v>1299063.2070642037</c:v>
                      </c:pt>
                      <c:pt idx="203">
                        <c:v>1449009.1212732214</c:v>
                      </c:pt>
                      <c:pt idx="204">
                        <c:v>1449009.1212732214</c:v>
                      </c:pt>
                      <c:pt idx="205">
                        <c:v>1449009.1212732214</c:v>
                      </c:pt>
                      <c:pt idx="206">
                        <c:v>1449009.1212732214</c:v>
                      </c:pt>
                      <c:pt idx="207">
                        <c:v>1449009.1212732214</c:v>
                      </c:pt>
                      <c:pt idx="208">
                        <c:v>1449009.1212732214</c:v>
                      </c:pt>
                      <c:pt idx="209">
                        <c:v>1449009.1212732214</c:v>
                      </c:pt>
                      <c:pt idx="210">
                        <c:v>1449009.1212732214</c:v>
                      </c:pt>
                      <c:pt idx="211">
                        <c:v>1449009.1212732214</c:v>
                      </c:pt>
                      <c:pt idx="212">
                        <c:v>1449009.1212732214</c:v>
                      </c:pt>
                      <c:pt idx="213">
                        <c:v>1449009.1212732214</c:v>
                      </c:pt>
                      <c:pt idx="214">
                        <c:v>1449009.1212732214</c:v>
                      </c:pt>
                      <c:pt idx="215">
                        <c:v>1449009.1212732214</c:v>
                      </c:pt>
                      <c:pt idx="216">
                        <c:v>1449009.1212732214</c:v>
                      </c:pt>
                      <c:pt idx="217">
                        <c:v>1449009.1212732214</c:v>
                      </c:pt>
                      <c:pt idx="218">
                        <c:v>1449009.1212732214</c:v>
                      </c:pt>
                      <c:pt idx="219">
                        <c:v>1449009.1212732214</c:v>
                      </c:pt>
                      <c:pt idx="220">
                        <c:v>1449009.1212732214</c:v>
                      </c:pt>
                      <c:pt idx="221">
                        <c:v>1449009.1212732214</c:v>
                      </c:pt>
                      <c:pt idx="222">
                        <c:v>1449009.1212732214</c:v>
                      </c:pt>
                      <c:pt idx="223">
                        <c:v>1449009.1212732214</c:v>
                      </c:pt>
                      <c:pt idx="224">
                        <c:v>1449009.1212732214</c:v>
                      </c:pt>
                      <c:pt idx="225">
                        <c:v>1449009.1212732214</c:v>
                      </c:pt>
                      <c:pt idx="226">
                        <c:v>1449009.1212732214</c:v>
                      </c:pt>
                      <c:pt idx="227">
                        <c:v>1449009.1212732214</c:v>
                      </c:pt>
                      <c:pt idx="228">
                        <c:v>1449009.1212732214</c:v>
                      </c:pt>
                      <c:pt idx="229">
                        <c:v>1449009.1212732214</c:v>
                      </c:pt>
                      <c:pt idx="230">
                        <c:v>1449009.1212732214</c:v>
                      </c:pt>
                      <c:pt idx="231">
                        <c:v>1449009.1212732214</c:v>
                      </c:pt>
                      <c:pt idx="232">
                        <c:v>1449009.1212732214</c:v>
                      </c:pt>
                      <c:pt idx="233">
                        <c:v>1449009.1212732214</c:v>
                      </c:pt>
                      <c:pt idx="234">
                        <c:v>1449009.1212732214</c:v>
                      </c:pt>
                      <c:pt idx="235">
                        <c:v>1449009.1212732214</c:v>
                      </c:pt>
                      <c:pt idx="236">
                        <c:v>1449009.1212732214</c:v>
                      </c:pt>
                      <c:pt idx="237">
                        <c:v>1449009.1212732214</c:v>
                      </c:pt>
                      <c:pt idx="238">
                        <c:v>1449009.1212732214</c:v>
                      </c:pt>
                      <c:pt idx="239">
                        <c:v>1449009.1212732214</c:v>
                      </c:pt>
                      <c:pt idx="240">
                        <c:v>1449009.1212732214</c:v>
                      </c:pt>
                      <c:pt idx="241">
                        <c:v>1449009.1212732214</c:v>
                      </c:pt>
                      <c:pt idx="242">
                        <c:v>1449009.1212732214</c:v>
                      </c:pt>
                      <c:pt idx="243">
                        <c:v>1449009.1212732214</c:v>
                      </c:pt>
                      <c:pt idx="244">
                        <c:v>1449009.1212732214</c:v>
                      </c:pt>
                      <c:pt idx="245">
                        <c:v>1449009.1212732214</c:v>
                      </c:pt>
                      <c:pt idx="246">
                        <c:v>1449009.1212732214</c:v>
                      </c:pt>
                      <c:pt idx="247">
                        <c:v>1449009.1212732214</c:v>
                      </c:pt>
                      <c:pt idx="248">
                        <c:v>1589521.8750326005</c:v>
                      </c:pt>
                      <c:pt idx="249">
                        <c:v>1589521.8750326005</c:v>
                      </c:pt>
                      <c:pt idx="250">
                        <c:v>1589521.8750326005</c:v>
                      </c:pt>
                      <c:pt idx="251">
                        <c:v>1589521.8750326005</c:v>
                      </c:pt>
                      <c:pt idx="252">
                        <c:v>1589521.8750326005</c:v>
                      </c:pt>
                      <c:pt idx="253">
                        <c:v>1589521.8750326005</c:v>
                      </c:pt>
                      <c:pt idx="254">
                        <c:v>1589521.8750326005</c:v>
                      </c:pt>
                      <c:pt idx="255">
                        <c:v>1589521.8750326005</c:v>
                      </c:pt>
                      <c:pt idx="256">
                        <c:v>1589521.8750326005</c:v>
                      </c:pt>
                      <c:pt idx="257">
                        <c:v>1589521.8750326005</c:v>
                      </c:pt>
                      <c:pt idx="258">
                        <c:v>1589521.8750326005</c:v>
                      </c:pt>
                      <c:pt idx="259">
                        <c:v>1589521.8750326005</c:v>
                      </c:pt>
                      <c:pt idx="260">
                        <c:v>1589521.8750326005</c:v>
                      </c:pt>
                      <c:pt idx="261">
                        <c:v>1589521.8750326005</c:v>
                      </c:pt>
                      <c:pt idx="262">
                        <c:v>1589521.8750326005</c:v>
                      </c:pt>
                      <c:pt idx="263">
                        <c:v>1589521.8750326005</c:v>
                      </c:pt>
                      <c:pt idx="264">
                        <c:v>1589521.8750326005</c:v>
                      </c:pt>
                      <c:pt idx="265">
                        <c:v>1589521.8750326005</c:v>
                      </c:pt>
                      <c:pt idx="266">
                        <c:v>1589521.8750326005</c:v>
                      </c:pt>
                      <c:pt idx="267">
                        <c:v>1589521.8750326005</c:v>
                      </c:pt>
                      <c:pt idx="268">
                        <c:v>1589521.8750326005</c:v>
                      </c:pt>
                      <c:pt idx="269">
                        <c:v>1589521.8750326005</c:v>
                      </c:pt>
                      <c:pt idx="270">
                        <c:v>1589521.8750326005</c:v>
                      </c:pt>
                      <c:pt idx="271">
                        <c:v>1589521.8750326005</c:v>
                      </c:pt>
                      <c:pt idx="272">
                        <c:v>1589521.8750326005</c:v>
                      </c:pt>
                      <c:pt idx="273">
                        <c:v>1589521.8750326005</c:v>
                      </c:pt>
                      <c:pt idx="274">
                        <c:v>1589521.8750326005</c:v>
                      </c:pt>
                      <c:pt idx="275">
                        <c:v>1589521.8750326005</c:v>
                      </c:pt>
                      <c:pt idx="276">
                        <c:v>1589521.8750326005</c:v>
                      </c:pt>
                      <c:pt idx="277">
                        <c:v>1589521.8750326005</c:v>
                      </c:pt>
                      <c:pt idx="278">
                        <c:v>1589521.8750326005</c:v>
                      </c:pt>
                      <c:pt idx="279">
                        <c:v>1589521.8750326005</c:v>
                      </c:pt>
                      <c:pt idx="280">
                        <c:v>1589521.8750326005</c:v>
                      </c:pt>
                      <c:pt idx="281">
                        <c:v>1589521.8750326005</c:v>
                      </c:pt>
                      <c:pt idx="282">
                        <c:v>1589521.8750326005</c:v>
                      </c:pt>
                      <c:pt idx="283">
                        <c:v>1589521.8750326005</c:v>
                      </c:pt>
                      <c:pt idx="284">
                        <c:v>1589521.8750326005</c:v>
                      </c:pt>
                      <c:pt idx="285">
                        <c:v>1589521.8750326005</c:v>
                      </c:pt>
                      <c:pt idx="286">
                        <c:v>1589521.8750326005</c:v>
                      </c:pt>
                      <c:pt idx="287">
                        <c:v>1589521.8750326005</c:v>
                      </c:pt>
                      <c:pt idx="288">
                        <c:v>1589521.8750326005</c:v>
                      </c:pt>
                      <c:pt idx="289">
                        <c:v>1589521.8750326005</c:v>
                      </c:pt>
                      <c:pt idx="290">
                        <c:v>1589521.8750326005</c:v>
                      </c:pt>
                      <c:pt idx="291">
                        <c:v>1589521.8750326005</c:v>
                      </c:pt>
                      <c:pt idx="292">
                        <c:v>1589521.8750326005</c:v>
                      </c:pt>
                      <c:pt idx="293">
                        <c:v>1448282.4619822181</c:v>
                      </c:pt>
                      <c:pt idx="294">
                        <c:v>1448282.4619822181</c:v>
                      </c:pt>
                      <c:pt idx="295">
                        <c:v>1448282.4619822181</c:v>
                      </c:pt>
                      <c:pt idx="296">
                        <c:v>1448282.4619822181</c:v>
                      </c:pt>
                      <c:pt idx="297">
                        <c:v>1448282.4619822181</c:v>
                      </c:pt>
                      <c:pt idx="298">
                        <c:v>1448282.4619822181</c:v>
                      </c:pt>
                      <c:pt idx="299">
                        <c:v>1448282.4619822181</c:v>
                      </c:pt>
                      <c:pt idx="300">
                        <c:v>1448282.4619822181</c:v>
                      </c:pt>
                      <c:pt idx="301">
                        <c:v>1448282.4619822181</c:v>
                      </c:pt>
                      <c:pt idx="302">
                        <c:v>1448282.4619822181</c:v>
                      </c:pt>
                      <c:pt idx="303">
                        <c:v>1448282.4619822181</c:v>
                      </c:pt>
                      <c:pt idx="304">
                        <c:v>1448282.4619822181</c:v>
                      </c:pt>
                      <c:pt idx="305">
                        <c:v>1448282.4619822181</c:v>
                      </c:pt>
                      <c:pt idx="306">
                        <c:v>1448282.4619822181</c:v>
                      </c:pt>
                      <c:pt idx="307">
                        <c:v>1448282.4619822181</c:v>
                      </c:pt>
                      <c:pt idx="308">
                        <c:v>1448282.4619822181</c:v>
                      </c:pt>
                      <c:pt idx="309">
                        <c:v>1448282.4619822181</c:v>
                      </c:pt>
                      <c:pt idx="310">
                        <c:v>1448282.4619822181</c:v>
                      </c:pt>
                      <c:pt idx="311">
                        <c:v>1448282.4619822181</c:v>
                      </c:pt>
                      <c:pt idx="312">
                        <c:v>1448282.4619822181</c:v>
                      </c:pt>
                      <c:pt idx="313">
                        <c:v>1448282.4619822181</c:v>
                      </c:pt>
                      <c:pt idx="314">
                        <c:v>1448282.4619822181</c:v>
                      </c:pt>
                      <c:pt idx="315">
                        <c:v>1448282.4619822181</c:v>
                      </c:pt>
                      <c:pt idx="316">
                        <c:v>1448282.4619822181</c:v>
                      </c:pt>
                      <c:pt idx="317">
                        <c:v>1448282.4619822181</c:v>
                      </c:pt>
                      <c:pt idx="318">
                        <c:v>1448282.4619822181</c:v>
                      </c:pt>
                      <c:pt idx="319">
                        <c:v>1448282.4619822181</c:v>
                      </c:pt>
                      <c:pt idx="320">
                        <c:v>1448282.4619822181</c:v>
                      </c:pt>
                      <c:pt idx="321">
                        <c:v>1448282.4619822181</c:v>
                      </c:pt>
                      <c:pt idx="322">
                        <c:v>1448282.4619822181</c:v>
                      </c:pt>
                      <c:pt idx="323">
                        <c:v>1448282.4619822181</c:v>
                      </c:pt>
                      <c:pt idx="324">
                        <c:v>1448282.4619822181</c:v>
                      </c:pt>
                      <c:pt idx="325">
                        <c:v>1448282.4619822181</c:v>
                      </c:pt>
                      <c:pt idx="326">
                        <c:v>1448282.4619822181</c:v>
                      </c:pt>
                      <c:pt idx="327">
                        <c:v>1448282.4619822181</c:v>
                      </c:pt>
                      <c:pt idx="328">
                        <c:v>1448282.4619822181</c:v>
                      </c:pt>
                      <c:pt idx="329">
                        <c:v>1448282.4619822181</c:v>
                      </c:pt>
                      <c:pt idx="330">
                        <c:v>1448282.4619822181</c:v>
                      </c:pt>
                      <c:pt idx="331">
                        <c:v>1448282.4619822181</c:v>
                      </c:pt>
                      <c:pt idx="332">
                        <c:v>1448282.4619822181</c:v>
                      </c:pt>
                      <c:pt idx="333">
                        <c:v>1448282.4619822181</c:v>
                      </c:pt>
                      <c:pt idx="334">
                        <c:v>1448282.4619822181</c:v>
                      </c:pt>
                      <c:pt idx="335">
                        <c:v>1448282.4619822181</c:v>
                      </c:pt>
                      <c:pt idx="336">
                        <c:v>1448282.4619822181</c:v>
                      </c:pt>
                      <c:pt idx="337">
                        <c:v>1448282.4619822181</c:v>
                      </c:pt>
                      <c:pt idx="338">
                        <c:v>1306219.2130249273</c:v>
                      </c:pt>
                      <c:pt idx="339">
                        <c:v>1306219.2130249273</c:v>
                      </c:pt>
                      <c:pt idx="340">
                        <c:v>1306219.2130249273</c:v>
                      </c:pt>
                      <c:pt idx="341">
                        <c:v>1306219.2130249273</c:v>
                      </c:pt>
                      <c:pt idx="342">
                        <c:v>1306219.2130249273</c:v>
                      </c:pt>
                      <c:pt idx="343">
                        <c:v>1306219.2130249273</c:v>
                      </c:pt>
                      <c:pt idx="344">
                        <c:v>1306219.2130249273</c:v>
                      </c:pt>
                      <c:pt idx="345">
                        <c:v>1306219.2130249273</c:v>
                      </c:pt>
                      <c:pt idx="346">
                        <c:v>1306219.2130249273</c:v>
                      </c:pt>
                      <c:pt idx="347">
                        <c:v>1306219.2130249273</c:v>
                      </c:pt>
                      <c:pt idx="348">
                        <c:v>1306219.2130249273</c:v>
                      </c:pt>
                      <c:pt idx="349">
                        <c:v>1306219.2130249273</c:v>
                      </c:pt>
                      <c:pt idx="350">
                        <c:v>1306219.2130249273</c:v>
                      </c:pt>
                      <c:pt idx="351">
                        <c:v>1306219.2130249273</c:v>
                      </c:pt>
                      <c:pt idx="352">
                        <c:v>1306219.2130249273</c:v>
                      </c:pt>
                      <c:pt idx="353">
                        <c:v>1306219.2130249273</c:v>
                      </c:pt>
                      <c:pt idx="354">
                        <c:v>1306219.2130249273</c:v>
                      </c:pt>
                      <c:pt idx="355">
                        <c:v>1306219.2130249273</c:v>
                      </c:pt>
                      <c:pt idx="356">
                        <c:v>1306219.2130249273</c:v>
                      </c:pt>
                      <c:pt idx="357">
                        <c:v>1306219.2130249273</c:v>
                      </c:pt>
                      <c:pt idx="358">
                        <c:v>1306219.2130249273</c:v>
                      </c:pt>
                      <c:pt idx="359">
                        <c:v>1306219.2130249273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F1A-42AA-9835-8E05E00BB707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5F1A-42AA-9835-8E05E00BB70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1306219.2130249273</c:v>
                      </c:pt>
                      <c:pt idx="1">
                        <c:v>1306219.2130249273</c:v>
                      </c:pt>
                      <c:pt idx="2">
                        <c:v>1306219.2130249273</c:v>
                      </c:pt>
                      <c:pt idx="3">
                        <c:v>1306219.2130249273</c:v>
                      </c:pt>
                      <c:pt idx="4">
                        <c:v>1306219.2130249273</c:v>
                      </c:pt>
                      <c:pt idx="5">
                        <c:v>1306219.2130249273</c:v>
                      </c:pt>
                      <c:pt idx="6">
                        <c:v>1306219.2130249273</c:v>
                      </c:pt>
                      <c:pt idx="7">
                        <c:v>1306219.2130249273</c:v>
                      </c:pt>
                      <c:pt idx="8">
                        <c:v>1306219.2130249273</c:v>
                      </c:pt>
                      <c:pt idx="9">
                        <c:v>1306219.2130249273</c:v>
                      </c:pt>
                      <c:pt idx="10">
                        <c:v>1306219.2130249273</c:v>
                      </c:pt>
                      <c:pt idx="11">
                        <c:v>1306219.2130249273</c:v>
                      </c:pt>
                      <c:pt idx="12">
                        <c:v>1306219.2130249273</c:v>
                      </c:pt>
                      <c:pt idx="13">
                        <c:v>1306219.2130249273</c:v>
                      </c:pt>
                      <c:pt idx="14">
                        <c:v>1306219.2130249273</c:v>
                      </c:pt>
                      <c:pt idx="15">
                        <c:v>1306219.2130249273</c:v>
                      </c:pt>
                      <c:pt idx="16">
                        <c:v>1306219.2130249273</c:v>
                      </c:pt>
                      <c:pt idx="17">
                        <c:v>1306219.2130249273</c:v>
                      </c:pt>
                      <c:pt idx="18">
                        <c:v>1306219.2130249273</c:v>
                      </c:pt>
                      <c:pt idx="19">
                        <c:v>1306219.2130249273</c:v>
                      </c:pt>
                      <c:pt idx="20">
                        <c:v>1306219.2130249273</c:v>
                      </c:pt>
                      <c:pt idx="21">
                        <c:v>1306219.2130249273</c:v>
                      </c:pt>
                      <c:pt idx="22">
                        <c:v>1306219.2130249273</c:v>
                      </c:pt>
                      <c:pt idx="23">
                        <c:v>1467466.1626493272</c:v>
                      </c:pt>
                      <c:pt idx="24">
                        <c:v>1467466.1626493272</c:v>
                      </c:pt>
                      <c:pt idx="25">
                        <c:v>1467466.1626493272</c:v>
                      </c:pt>
                      <c:pt idx="26">
                        <c:v>1467466.1626493272</c:v>
                      </c:pt>
                      <c:pt idx="27">
                        <c:v>1467466.1626493272</c:v>
                      </c:pt>
                      <c:pt idx="28">
                        <c:v>1467466.1626493272</c:v>
                      </c:pt>
                      <c:pt idx="29">
                        <c:v>1467466.1626493272</c:v>
                      </c:pt>
                      <c:pt idx="30">
                        <c:v>1467466.1626493272</c:v>
                      </c:pt>
                      <c:pt idx="31">
                        <c:v>1467466.1626493272</c:v>
                      </c:pt>
                      <c:pt idx="32">
                        <c:v>1467466.1626493272</c:v>
                      </c:pt>
                      <c:pt idx="33">
                        <c:v>1467466.1626493272</c:v>
                      </c:pt>
                      <c:pt idx="34">
                        <c:v>1467466.1626493272</c:v>
                      </c:pt>
                      <c:pt idx="35">
                        <c:v>1467466.1626493272</c:v>
                      </c:pt>
                      <c:pt idx="36">
                        <c:v>1467466.1626493272</c:v>
                      </c:pt>
                      <c:pt idx="37">
                        <c:v>1467466.1626493272</c:v>
                      </c:pt>
                      <c:pt idx="38">
                        <c:v>1467466.1626493272</c:v>
                      </c:pt>
                      <c:pt idx="39">
                        <c:v>1467466.1626493272</c:v>
                      </c:pt>
                      <c:pt idx="40">
                        <c:v>1467466.1626493272</c:v>
                      </c:pt>
                      <c:pt idx="41">
                        <c:v>1467466.1626493272</c:v>
                      </c:pt>
                      <c:pt idx="42">
                        <c:v>1467466.1626493272</c:v>
                      </c:pt>
                      <c:pt idx="43">
                        <c:v>1467466.1626493272</c:v>
                      </c:pt>
                      <c:pt idx="44">
                        <c:v>1467466.1626493272</c:v>
                      </c:pt>
                      <c:pt idx="45">
                        <c:v>1467466.1626493272</c:v>
                      </c:pt>
                      <c:pt idx="46">
                        <c:v>1467466.1626493272</c:v>
                      </c:pt>
                      <c:pt idx="47">
                        <c:v>1467466.1626493272</c:v>
                      </c:pt>
                      <c:pt idx="48">
                        <c:v>1467466.1626493272</c:v>
                      </c:pt>
                      <c:pt idx="49">
                        <c:v>1467466.1626493272</c:v>
                      </c:pt>
                      <c:pt idx="50">
                        <c:v>1467466.1626493272</c:v>
                      </c:pt>
                      <c:pt idx="51">
                        <c:v>1467466.1626493272</c:v>
                      </c:pt>
                      <c:pt idx="52">
                        <c:v>1467466.1626493272</c:v>
                      </c:pt>
                      <c:pt idx="53">
                        <c:v>1467466.1626493272</c:v>
                      </c:pt>
                      <c:pt idx="54">
                        <c:v>1467466.1626493272</c:v>
                      </c:pt>
                      <c:pt idx="55">
                        <c:v>1467466.1626493272</c:v>
                      </c:pt>
                      <c:pt idx="56">
                        <c:v>1467466.1626493272</c:v>
                      </c:pt>
                      <c:pt idx="57">
                        <c:v>1467466.1626493272</c:v>
                      </c:pt>
                      <c:pt idx="58">
                        <c:v>1467466.1626493272</c:v>
                      </c:pt>
                      <c:pt idx="59">
                        <c:v>1467466.1626493272</c:v>
                      </c:pt>
                      <c:pt idx="60">
                        <c:v>1467466.1626493272</c:v>
                      </c:pt>
                      <c:pt idx="61">
                        <c:v>1467466.1626493272</c:v>
                      </c:pt>
                      <c:pt idx="62">
                        <c:v>1467466.1626493272</c:v>
                      </c:pt>
                      <c:pt idx="63">
                        <c:v>1467466.1626493272</c:v>
                      </c:pt>
                      <c:pt idx="64">
                        <c:v>1467466.1626493272</c:v>
                      </c:pt>
                      <c:pt idx="65">
                        <c:v>1467466.1626493272</c:v>
                      </c:pt>
                      <c:pt idx="66">
                        <c:v>1467466.1626493272</c:v>
                      </c:pt>
                      <c:pt idx="67">
                        <c:v>1467466.1626493272</c:v>
                      </c:pt>
                      <c:pt idx="68">
                        <c:v>1591285.7730883497</c:v>
                      </c:pt>
                      <c:pt idx="69">
                        <c:v>1591285.7730883497</c:v>
                      </c:pt>
                      <c:pt idx="70">
                        <c:v>1591285.7730883497</c:v>
                      </c:pt>
                      <c:pt idx="71">
                        <c:v>1591285.7730883497</c:v>
                      </c:pt>
                      <c:pt idx="72">
                        <c:v>1591285.7730883497</c:v>
                      </c:pt>
                      <c:pt idx="73">
                        <c:v>1591285.7730883497</c:v>
                      </c:pt>
                      <c:pt idx="74">
                        <c:v>1591285.7730883497</c:v>
                      </c:pt>
                      <c:pt idx="75">
                        <c:v>1591285.7730883497</c:v>
                      </c:pt>
                      <c:pt idx="76">
                        <c:v>1591285.7730883497</c:v>
                      </c:pt>
                      <c:pt idx="77">
                        <c:v>1591285.7730883497</c:v>
                      </c:pt>
                      <c:pt idx="78">
                        <c:v>1591285.7730883497</c:v>
                      </c:pt>
                      <c:pt idx="79">
                        <c:v>1591285.7730883497</c:v>
                      </c:pt>
                      <c:pt idx="80">
                        <c:v>1591285.7730883497</c:v>
                      </c:pt>
                      <c:pt idx="81">
                        <c:v>1591285.7730883497</c:v>
                      </c:pt>
                      <c:pt idx="82">
                        <c:v>1591285.7730883497</c:v>
                      </c:pt>
                      <c:pt idx="83">
                        <c:v>1591285.7730883497</c:v>
                      </c:pt>
                      <c:pt idx="84">
                        <c:v>1591285.7730883497</c:v>
                      </c:pt>
                      <c:pt idx="85">
                        <c:v>1591285.7730883497</c:v>
                      </c:pt>
                      <c:pt idx="86">
                        <c:v>1591285.7730883497</c:v>
                      </c:pt>
                      <c:pt idx="87">
                        <c:v>1591285.7730883497</c:v>
                      </c:pt>
                      <c:pt idx="88">
                        <c:v>1591285.7730883497</c:v>
                      </c:pt>
                      <c:pt idx="89">
                        <c:v>1591285.7730883497</c:v>
                      </c:pt>
                      <c:pt idx="90">
                        <c:v>1591285.7730883497</c:v>
                      </c:pt>
                      <c:pt idx="91">
                        <c:v>1591285.7730883497</c:v>
                      </c:pt>
                      <c:pt idx="92">
                        <c:v>1591285.7730883497</c:v>
                      </c:pt>
                      <c:pt idx="93">
                        <c:v>1591285.7730883497</c:v>
                      </c:pt>
                      <c:pt idx="94">
                        <c:v>1591285.7730883497</c:v>
                      </c:pt>
                      <c:pt idx="95">
                        <c:v>1591285.7730883497</c:v>
                      </c:pt>
                      <c:pt idx="96">
                        <c:v>1591285.7730883497</c:v>
                      </c:pt>
                      <c:pt idx="97">
                        <c:v>1591285.7730883497</c:v>
                      </c:pt>
                      <c:pt idx="98">
                        <c:v>1591285.7730883497</c:v>
                      </c:pt>
                      <c:pt idx="99">
                        <c:v>1591285.7730883497</c:v>
                      </c:pt>
                      <c:pt idx="100">
                        <c:v>1591285.7730883497</c:v>
                      </c:pt>
                      <c:pt idx="101">
                        <c:v>1591285.7730883497</c:v>
                      </c:pt>
                      <c:pt idx="102">
                        <c:v>1591285.7730883497</c:v>
                      </c:pt>
                      <c:pt idx="103">
                        <c:v>1591285.7730883497</c:v>
                      </c:pt>
                      <c:pt idx="104">
                        <c:v>1591285.7730883497</c:v>
                      </c:pt>
                      <c:pt idx="105">
                        <c:v>1591285.7730883497</c:v>
                      </c:pt>
                      <c:pt idx="106">
                        <c:v>1591285.7730883497</c:v>
                      </c:pt>
                      <c:pt idx="107">
                        <c:v>1591285.7730883497</c:v>
                      </c:pt>
                      <c:pt idx="108">
                        <c:v>1591285.7730883497</c:v>
                      </c:pt>
                      <c:pt idx="109">
                        <c:v>1591285.7730883497</c:v>
                      </c:pt>
                      <c:pt idx="110">
                        <c:v>1591285.7730883497</c:v>
                      </c:pt>
                      <c:pt idx="111">
                        <c:v>1591285.7730883497</c:v>
                      </c:pt>
                      <c:pt idx="112">
                        <c:v>1591285.7730883497</c:v>
                      </c:pt>
                      <c:pt idx="113">
                        <c:v>1469847.780314507</c:v>
                      </c:pt>
                      <c:pt idx="114">
                        <c:v>1469847.780314507</c:v>
                      </c:pt>
                      <c:pt idx="115">
                        <c:v>1469847.780314507</c:v>
                      </c:pt>
                      <c:pt idx="116">
                        <c:v>1469847.780314507</c:v>
                      </c:pt>
                      <c:pt idx="117">
                        <c:v>1469847.780314507</c:v>
                      </c:pt>
                      <c:pt idx="118">
                        <c:v>1469847.780314507</c:v>
                      </c:pt>
                      <c:pt idx="119">
                        <c:v>1469847.780314507</c:v>
                      </c:pt>
                      <c:pt idx="120">
                        <c:v>1469847.780314507</c:v>
                      </c:pt>
                      <c:pt idx="121">
                        <c:v>1469847.780314507</c:v>
                      </c:pt>
                      <c:pt idx="122">
                        <c:v>1469847.780314507</c:v>
                      </c:pt>
                      <c:pt idx="123">
                        <c:v>1469847.780314507</c:v>
                      </c:pt>
                      <c:pt idx="124">
                        <c:v>1469847.780314507</c:v>
                      </c:pt>
                      <c:pt idx="125">
                        <c:v>1469847.780314507</c:v>
                      </c:pt>
                      <c:pt idx="126">
                        <c:v>1469847.780314507</c:v>
                      </c:pt>
                      <c:pt idx="127">
                        <c:v>1469847.780314507</c:v>
                      </c:pt>
                      <c:pt idx="128">
                        <c:v>1469847.780314507</c:v>
                      </c:pt>
                      <c:pt idx="129">
                        <c:v>1469847.780314507</c:v>
                      </c:pt>
                      <c:pt idx="130">
                        <c:v>1469847.780314507</c:v>
                      </c:pt>
                      <c:pt idx="131">
                        <c:v>1469847.780314507</c:v>
                      </c:pt>
                      <c:pt idx="132">
                        <c:v>1469847.780314507</c:v>
                      </c:pt>
                      <c:pt idx="133">
                        <c:v>1469847.780314507</c:v>
                      </c:pt>
                      <c:pt idx="134">
                        <c:v>1469847.780314507</c:v>
                      </c:pt>
                      <c:pt idx="135">
                        <c:v>1469847.780314507</c:v>
                      </c:pt>
                      <c:pt idx="136">
                        <c:v>1469847.780314507</c:v>
                      </c:pt>
                      <c:pt idx="137">
                        <c:v>1469847.780314507</c:v>
                      </c:pt>
                      <c:pt idx="138">
                        <c:v>1469847.780314507</c:v>
                      </c:pt>
                      <c:pt idx="139">
                        <c:v>1469847.780314507</c:v>
                      </c:pt>
                      <c:pt idx="140">
                        <c:v>1469847.780314507</c:v>
                      </c:pt>
                      <c:pt idx="141">
                        <c:v>1469847.780314507</c:v>
                      </c:pt>
                      <c:pt idx="142">
                        <c:v>1469847.780314507</c:v>
                      </c:pt>
                      <c:pt idx="143">
                        <c:v>1469847.780314507</c:v>
                      </c:pt>
                      <c:pt idx="144">
                        <c:v>1469847.780314507</c:v>
                      </c:pt>
                      <c:pt idx="145">
                        <c:v>1469847.780314507</c:v>
                      </c:pt>
                      <c:pt idx="146">
                        <c:v>1469847.780314507</c:v>
                      </c:pt>
                      <c:pt idx="147">
                        <c:v>1469847.780314507</c:v>
                      </c:pt>
                      <c:pt idx="148">
                        <c:v>1469847.780314507</c:v>
                      </c:pt>
                      <c:pt idx="149">
                        <c:v>1469847.780314507</c:v>
                      </c:pt>
                      <c:pt idx="150">
                        <c:v>1469847.780314507</c:v>
                      </c:pt>
                      <c:pt idx="151">
                        <c:v>1469847.780314507</c:v>
                      </c:pt>
                      <c:pt idx="152">
                        <c:v>1469847.780314507</c:v>
                      </c:pt>
                      <c:pt idx="153">
                        <c:v>1469847.780314507</c:v>
                      </c:pt>
                      <c:pt idx="154">
                        <c:v>1469847.780314507</c:v>
                      </c:pt>
                      <c:pt idx="155">
                        <c:v>1469847.780314507</c:v>
                      </c:pt>
                      <c:pt idx="156">
                        <c:v>1469847.780314507</c:v>
                      </c:pt>
                      <c:pt idx="157">
                        <c:v>1469847.780314507</c:v>
                      </c:pt>
                      <c:pt idx="158">
                        <c:v>1299063.2070642037</c:v>
                      </c:pt>
                      <c:pt idx="159">
                        <c:v>1299063.2070642037</c:v>
                      </c:pt>
                      <c:pt idx="160">
                        <c:v>1299063.2070642037</c:v>
                      </c:pt>
                      <c:pt idx="161">
                        <c:v>1299063.2070642037</c:v>
                      </c:pt>
                      <c:pt idx="162">
                        <c:v>1299063.2070642037</c:v>
                      </c:pt>
                      <c:pt idx="163">
                        <c:v>1299063.2070642037</c:v>
                      </c:pt>
                      <c:pt idx="164">
                        <c:v>1299063.2070642037</c:v>
                      </c:pt>
                      <c:pt idx="165">
                        <c:v>1299063.2070642037</c:v>
                      </c:pt>
                      <c:pt idx="166">
                        <c:v>1299063.2070642037</c:v>
                      </c:pt>
                      <c:pt idx="167">
                        <c:v>1299063.2070642037</c:v>
                      </c:pt>
                      <c:pt idx="168">
                        <c:v>1299063.2070642037</c:v>
                      </c:pt>
                      <c:pt idx="169">
                        <c:v>1299063.2070642037</c:v>
                      </c:pt>
                      <c:pt idx="170">
                        <c:v>1299063.2070642037</c:v>
                      </c:pt>
                      <c:pt idx="171">
                        <c:v>1299063.2070642037</c:v>
                      </c:pt>
                      <c:pt idx="172">
                        <c:v>1299063.2070642037</c:v>
                      </c:pt>
                      <c:pt idx="173">
                        <c:v>1299063.2070642037</c:v>
                      </c:pt>
                      <c:pt idx="174">
                        <c:v>1299063.2070642037</c:v>
                      </c:pt>
                      <c:pt idx="175">
                        <c:v>1299063.2070642037</c:v>
                      </c:pt>
                      <c:pt idx="176">
                        <c:v>1299063.2070642037</c:v>
                      </c:pt>
                      <c:pt idx="177">
                        <c:v>1299063.2070642037</c:v>
                      </c:pt>
                      <c:pt idx="178">
                        <c:v>1299063.2070642037</c:v>
                      </c:pt>
                      <c:pt idx="179">
                        <c:v>1299063.2070642037</c:v>
                      </c:pt>
                      <c:pt idx="180">
                        <c:v>1299063.2070642037</c:v>
                      </c:pt>
                      <c:pt idx="181">
                        <c:v>1299063.2070642037</c:v>
                      </c:pt>
                      <c:pt idx="182">
                        <c:v>1299063.2070642037</c:v>
                      </c:pt>
                      <c:pt idx="183">
                        <c:v>1299063.2070642037</c:v>
                      </c:pt>
                      <c:pt idx="184">
                        <c:v>1299063.2070642037</c:v>
                      </c:pt>
                      <c:pt idx="185">
                        <c:v>1299063.2070642037</c:v>
                      </c:pt>
                      <c:pt idx="186">
                        <c:v>1299063.2070642037</c:v>
                      </c:pt>
                      <c:pt idx="187">
                        <c:v>1299063.2070642037</c:v>
                      </c:pt>
                      <c:pt idx="188">
                        <c:v>1299063.2070642037</c:v>
                      </c:pt>
                      <c:pt idx="189">
                        <c:v>1299063.2070642037</c:v>
                      </c:pt>
                      <c:pt idx="190">
                        <c:v>1299063.2070642037</c:v>
                      </c:pt>
                      <c:pt idx="191">
                        <c:v>1299063.2070642037</c:v>
                      </c:pt>
                      <c:pt idx="192">
                        <c:v>1299063.2070642037</c:v>
                      </c:pt>
                      <c:pt idx="193">
                        <c:v>1299063.2070642037</c:v>
                      </c:pt>
                      <c:pt idx="194">
                        <c:v>1299063.2070642037</c:v>
                      </c:pt>
                      <c:pt idx="195">
                        <c:v>1299063.2070642037</c:v>
                      </c:pt>
                      <c:pt idx="196">
                        <c:v>1299063.2070642037</c:v>
                      </c:pt>
                      <c:pt idx="197">
                        <c:v>1299063.2070642037</c:v>
                      </c:pt>
                      <c:pt idx="198">
                        <c:v>1299063.2070642037</c:v>
                      </c:pt>
                      <c:pt idx="199">
                        <c:v>1299063.2070642037</c:v>
                      </c:pt>
                      <c:pt idx="200">
                        <c:v>1299063.2070642037</c:v>
                      </c:pt>
                      <c:pt idx="201">
                        <c:v>1299063.2070642037</c:v>
                      </c:pt>
                      <c:pt idx="202">
                        <c:v>1299063.2070642037</c:v>
                      </c:pt>
                      <c:pt idx="203">
                        <c:v>1449009.1212732214</c:v>
                      </c:pt>
                      <c:pt idx="204">
                        <c:v>1449009.1212732214</c:v>
                      </c:pt>
                      <c:pt idx="205">
                        <c:v>1449009.1212732214</c:v>
                      </c:pt>
                      <c:pt idx="206">
                        <c:v>1449009.1212732214</c:v>
                      </c:pt>
                      <c:pt idx="207">
                        <c:v>1449009.1212732214</c:v>
                      </c:pt>
                      <c:pt idx="208">
                        <c:v>1449009.1212732214</c:v>
                      </c:pt>
                      <c:pt idx="209">
                        <c:v>1449009.1212732214</c:v>
                      </c:pt>
                      <c:pt idx="210">
                        <c:v>1449009.1212732214</c:v>
                      </c:pt>
                      <c:pt idx="211">
                        <c:v>1449009.1212732214</c:v>
                      </c:pt>
                      <c:pt idx="212">
                        <c:v>1449009.1212732214</c:v>
                      </c:pt>
                      <c:pt idx="213">
                        <c:v>1449009.1212732214</c:v>
                      </c:pt>
                      <c:pt idx="214">
                        <c:v>1449009.1212732214</c:v>
                      </c:pt>
                      <c:pt idx="215">
                        <c:v>1449009.1212732214</c:v>
                      </c:pt>
                      <c:pt idx="216">
                        <c:v>1449009.1212732214</c:v>
                      </c:pt>
                      <c:pt idx="217">
                        <c:v>1449009.1212732214</c:v>
                      </c:pt>
                      <c:pt idx="218">
                        <c:v>1449009.1212732214</c:v>
                      </c:pt>
                      <c:pt idx="219">
                        <c:v>1449009.1212732214</c:v>
                      </c:pt>
                      <c:pt idx="220">
                        <c:v>1449009.1212732214</c:v>
                      </c:pt>
                      <c:pt idx="221">
                        <c:v>1449009.1212732214</c:v>
                      </c:pt>
                      <c:pt idx="222">
                        <c:v>1449009.1212732214</c:v>
                      </c:pt>
                      <c:pt idx="223">
                        <c:v>1449009.1212732214</c:v>
                      </c:pt>
                      <c:pt idx="224">
                        <c:v>1449009.1212732214</c:v>
                      </c:pt>
                      <c:pt idx="225">
                        <c:v>1449009.1212732214</c:v>
                      </c:pt>
                      <c:pt idx="226">
                        <c:v>1449009.1212732214</c:v>
                      </c:pt>
                      <c:pt idx="227">
                        <c:v>1449009.1212732214</c:v>
                      </c:pt>
                      <c:pt idx="228">
                        <c:v>1449009.1212732214</c:v>
                      </c:pt>
                      <c:pt idx="229">
                        <c:v>1449009.1212732214</c:v>
                      </c:pt>
                      <c:pt idx="230">
                        <c:v>1449009.1212732214</c:v>
                      </c:pt>
                      <c:pt idx="231">
                        <c:v>1449009.1212732214</c:v>
                      </c:pt>
                      <c:pt idx="232">
                        <c:v>1449009.1212732214</c:v>
                      </c:pt>
                      <c:pt idx="233">
                        <c:v>1449009.1212732214</c:v>
                      </c:pt>
                      <c:pt idx="234">
                        <c:v>1449009.1212732214</c:v>
                      </c:pt>
                      <c:pt idx="235">
                        <c:v>1449009.1212732214</c:v>
                      </c:pt>
                      <c:pt idx="236">
                        <c:v>1449009.1212732214</c:v>
                      </c:pt>
                      <c:pt idx="237">
                        <c:v>1449009.1212732214</c:v>
                      </c:pt>
                      <c:pt idx="238">
                        <c:v>1449009.1212732214</c:v>
                      </c:pt>
                      <c:pt idx="239">
                        <c:v>1449009.1212732214</c:v>
                      </c:pt>
                      <c:pt idx="240">
                        <c:v>1449009.1212732214</c:v>
                      </c:pt>
                      <c:pt idx="241">
                        <c:v>1449009.1212732214</c:v>
                      </c:pt>
                      <c:pt idx="242">
                        <c:v>1449009.1212732214</c:v>
                      </c:pt>
                      <c:pt idx="243">
                        <c:v>1449009.1212732214</c:v>
                      </c:pt>
                      <c:pt idx="244">
                        <c:v>1449009.1212732214</c:v>
                      </c:pt>
                      <c:pt idx="245">
                        <c:v>1449009.1212732214</c:v>
                      </c:pt>
                      <c:pt idx="246">
                        <c:v>1449009.1212732214</c:v>
                      </c:pt>
                      <c:pt idx="247">
                        <c:v>1449009.1212732214</c:v>
                      </c:pt>
                      <c:pt idx="248">
                        <c:v>1589521.8750326005</c:v>
                      </c:pt>
                      <c:pt idx="249">
                        <c:v>1589521.8750326005</c:v>
                      </c:pt>
                      <c:pt idx="250">
                        <c:v>1589521.8750326005</c:v>
                      </c:pt>
                      <c:pt idx="251">
                        <c:v>1589521.8750326005</c:v>
                      </c:pt>
                      <c:pt idx="252">
                        <c:v>1589521.8750326005</c:v>
                      </c:pt>
                      <c:pt idx="253">
                        <c:v>1589521.8750326005</c:v>
                      </c:pt>
                      <c:pt idx="254">
                        <c:v>1589521.8750326005</c:v>
                      </c:pt>
                      <c:pt idx="255">
                        <c:v>1589521.8750326005</c:v>
                      </c:pt>
                      <c:pt idx="256">
                        <c:v>1589521.8750326005</c:v>
                      </c:pt>
                      <c:pt idx="257">
                        <c:v>1589521.8750326005</c:v>
                      </c:pt>
                      <c:pt idx="258">
                        <c:v>1589521.8750326005</c:v>
                      </c:pt>
                      <c:pt idx="259">
                        <c:v>1589521.8750326005</c:v>
                      </c:pt>
                      <c:pt idx="260">
                        <c:v>1589521.8750326005</c:v>
                      </c:pt>
                      <c:pt idx="261">
                        <c:v>1589521.8750326005</c:v>
                      </c:pt>
                      <c:pt idx="262">
                        <c:v>1589521.8750326005</c:v>
                      </c:pt>
                      <c:pt idx="263">
                        <c:v>1589521.8750326005</c:v>
                      </c:pt>
                      <c:pt idx="264">
                        <c:v>1589521.8750326005</c:v>
                      </c:pt>
                      <c:pt idx="265">
                        <c:v>1589521.8750326005</c:v>
                      </c:pt>
                      <c:pt idx="266">
                        <c:v>1589521.8750326005</c:v>
                      </c:pt>
                      <c:pt idx="267">
                        <c:v>1589521.8750326005</c:v>
                      </c:pt>
                      <c:pt idx="268">
                        <c:v>1589521.8750326005</c:v>
                      </c:pt>
                      <c:pt idx="269">
                        <c:v>1589521.8750326005</c:v>
                      </c:pt>
                      <c:pt idx="270">
                        <c:v>1589521.8750326005</c:v>
                      </c:pt>
                      <c:pt idx="271">
                        <c:v>1589521.8750326005</c:v>
                      </c:pt>
                      <c:pt idx="272">
                        <c:v>1589521.8750326005</c:v>
                      </c:pt>
                      <c:pt idx="273">
                        <c:v>1589521.8750326005</c:v>
                      </c:pt>
                      <c:pt idx="274">
                        <c:v>1589521.8750326005</c:v>
                      </c:pt>
                      <c:pt idx="275">
                        <c:v>1589521.8750326005</c:v>
                      </c:pt>
                      <c:pt idx="276">
                        <c:v>1589521.8750326005</c:v>
                      </c:pt>
                      <c:pt idx="277">
                        <c:v>1589521.8750326005</c:v>
                      </c:pt>
                      <c:pt idx="278">
                        <c:v>1589521.8750326005</c:v>
                      </c:pt>
                      <c:pt idx="279">
                        <c:v>1589521.8750326005</c:v>
                      </c:pt>
                      <c:pt idx="280">
                        <c:v>1589521.8750326005</c:v>
                      </c:pt>
                      <c:pt idx="281">
                        <c:v>1589521.8750326005</c:v>
                      </c:pt>
                      <c:pt idx="282">
                        <c:v>1589521.8750326005</c:v>
                      </c:pt>
                      <c:pt idx="283">
                        <c:v>1589521.8750326005</c:v>
                      </c:pt>
                      <c:pt idx="284">
                        <c:v>1589521.8750326005</c:v>
                      </c:pt>
                      <c:pt idx="285">
                        <c:v>1589521.8750326005</c:v>
                      </c:pt>
                      <c:pt idx="286">
                        <c:v>1589521.8750326005</c:v>
                      </c:pt>
                      <c:pt idx="287">
                        <c:v>1589521.8750326005</c:v>
                      </c:pt>
                      <c:pt idx="288">
                        <c:v>1589521.8750326005</c:v>
                      </c:pt>
                      <c:pt idx="289">
                        <c:v>1589521.8750326005</c:v>
                      </c:pt>
                      <c:pt idx="290">
                        <c:v>1589521.8750326005</c:v>
                      </c:pt>
                      <c:pt idx="291">
                        <c:v>1589521.8750326005</c:v>
                      </c:pt>
                      <c:pt idx="292">
                        <c:v>1589521.8750326005</c:v>
                      </c:pt>
                      <c:pt idx="293">
                        <c:v>1448282.4619822181</c:v>
                      </c:pt>
                      <c:pt idx="294">
                        <c:v>1448282.4619822181</c:v>
                      </c:pt>
                      <c:pt idx="295">
                        <c:v>1448282.4619822181</c:v>
                      </c:pt>
                      <c:pt idx="296">
                        <c:v>1448282.4619822181</c:v>
                      </c:pt>
                      <c:pt idx="297">
                        <c:v>1448282.4619822181</c:v>
                      </c:pt>
                      <c:pt idx="298">
                        <c:v>1448282.4619822181</c:v>
                      </c:pt>
                      <c:pt idx="299">
                        <c:v>1448282.4619822181</c:v>
                      </c:pt>
                      <c:pt idx="300">
                        <c:v>1448282.4619822181</c:v>
                      </c:pt>
                      <c:pt idx="301">
                        <c:v>1448282.4619822181</c:v>
                      </c:pt>
                      <c:pt idx="302">
                        <c:v>1448282.4619822181</c:v>
                      </c:pt>
                      <c:pt idx="303">
                        <c:v>1448282.4619822181</c:v>
                      </c:pt>
                      <c:pt idx="304">
                        <c:v>1448282.4619822181</c:v>
                      </c:pt>
                      <c:pt idx="305">
                        <c:v>1448282.4619822181</c:v>
                      </c:pt>
                      <c:pt idx="306">
                        <c:v>1448282.4619822181</c:v>
                      </c:pt>
                      <c:pt idx="307">
                        <c:v>1448282.4619822181</c:v>
                      </c:pt>
                      <c:pt idx="308">
                        <c:v>1448282.4619822181</c:v>
                      </c:pt>
                      <c:pt idx="309">
                        <c:v>1448282.4619822181</c:v>
                      </c:pt>
                      <c:pt idx="310">
                        <c:v>1448282.4619822181</c:v>
                      </c:pt>
                      <c:pt idx="311">
                        <c:v>1448282.4619822181</c:v>
                      </c:pt>
                      <c:pt idx="312">
                        <c:v>1448282.4619822181</c:v>
                      </c:pt>
                      <c:pt idx="313">
                        <c:v>1448282.4619822181</c:v>
                      </c:pt>
                      <c:pt idx="314">
                        <c:v>1448282.4619822181</c:v>
                      </c:pt>
                      <c:pt idx="315">
                        <c:v>1448282.4619822181</c:v>
                      </c:pt>
                      <c:pt idx="316">
                        <c:v>1448282.4619822181</c:v>
                      </c:pt>
                      <c:pt idx="317">
                        <c:v>1448282.4619822181</c:v>
                      </c:pt>
                      <c:pt idx="318">
                        <c:v>1448282.4619822181</c:v>
                      </c:pt>
                      <c:pt idx="319">
                        <c:v>1448282.4619822181</c:v>
                      </c:pt>
                      <c:pt idx="320">
                        <c:v>1448282.4619822181</c:v>
                      </c:pt>
                      <c:pt idx="321">
                        <c:v>1448282.4619822181</c:v>
                      </c:pt>
                      <c:pt idx="322">
                        <c:v>1448282.4619822181</c:v>
                      </c:pt>
                      <c:pt idx="323">
                        <c:v>1448282.4619822181</c:v>
                      </c:pt>
                      <c:pt idx="324">
                        <c:v>1448282.4619822181</c:v>
                      </c:pt>
                      <c:pt idx="325">
                        <c:v>1448282.4619822181</c:v>
                      </c:pt>
                      <c:pt idx="326">
                        <c:v>1448282.4619822181</c:v>
                      </c:pt>
                      <c:pt idx="327">
                        <c:v>1448282.4619822181</c:v>
                      </c:pt>
                      <c:pt idx="328">
                        <c:v>1448282.4619822181</c:v>
                      </c:pt>
                      <c:pt idx="329">
                        <c:v>1448282.4619822181</c:v>
                      </c:pt>
                      <c:pt idx="330">
                        <c:v>1448282.4619822181</c:v>
                      </c:pt>
                      <c:pt idx="331">
                        <c:v>1448282.4619822181</c:v>
                      </c:pt>
                      <c:pt idx="332">
                        <c:v>1448282.4619822181</c:v>
                      </c:pt>
                      <c:pt idx="333">
                        <c:v>1448282.4619822181</c:v>
                      </c:pt>
                      <c:pt idx="334">
                        <c:v>1448282.4619822181</c:v>
                      </c:pt>
                      <c:pt idx="335">
                        <c:v>1448282.4619822181</c:v>
                      </c:pt>
                      <c:pt idx="336">
                        <c:v>1448282.4619822181</c:v>
                      </c:pt>
                      <c:pt idx="337">
                        <c:v>1448282.4619822181</c:v>
                      </c:pt>
                      <c:pt idx="338">
                        <c:v>1306219.2130249273</c:v>
                      </c:pt>
                      <c:pt idx="339">
                        <c:v>1306219.2130249273</c:v>
                      </c:pt>
                      <c:pt idx="340">
                        <c:v>1306219.2130249273</c:v>
                      </c:pt>
                      <c:pt idx="341">
                        <c:v>1306219.2130249273</c:v>
                      </c:pt>
                      <c:pt idx="342">
                        <c:v>1306219.2130249273</c:v>
                      </c:pt>
                      <c:pt idx="343">
                        <c:v>1306219.2130249273</c:v>
                      </c:pt>
                      <c:pt idx="344">
                        <c:v>1306219.2130249273</c:v>
                      </c:pt>
                      <c:pt idx="345">
                        <c:v>1306219.2130249273</c:v>
                      </c:pt>
                      <c:pt idx="346">
                        <c:v>1306219.2130249273</c:v>
                      </c:pt>
                      <c:pt idx="347">
                        <c:v>1306219.2130249273</c:v>
                      </c:pt>
                      <c:pt idx="348">
                        <c:v>1306219.2130249273</c:v>
                      </c:pt>
                      <c:pt idx="349">
                        <c:v>1306219.2130249273</c:v>
                      </c:pt>
                      <c:pt idx="350">
                        <c:v>1306219.2130249273</c:v>
                      </c:pt>
                      <c:pt idx="351">
                        <c:v>1306219.2130249273</c:v>
                      </c:pt>
                      <c:pt idx="352">
                        <c:v>1306219.2130249273</c:v>
                      </c:pt>
                      <c:pt idx="353">
                        <c:v>1306219.2130249273</c:v>
                      </c:pt>
                      <c:pt idx="354">
                        <c:v>1306219.2130249273</c:v>
                      </c:pt>
                      <c:pt idx="355">
                        <c:v>1306219.2130249273</c:v>
                      </c:pt>
                      <c:pt idx="356">
                        <c:v>1306219.2130249273</c:v>
                      </c:pt>
                      <c:pt idx="357">
                        <c:v>1306219.2130249273</c:v>
                      </c:pt>
                      <c:pt idx="358">
                        <c:v>1306219.2130249273</c:v>
                      </c:pt>
                      <c:pt idx="359">
                        <c:v>1306219.2130249273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F1A-42AA-9835-8E05E00BB707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-12.344555034601433</c:v>
                      </c:pt>
                      <c:pt idx="24">
                        <c:v>-12.344555034601433</c:v>
                      </c:pt>
                      <c:pt idx="25">
                        <c:v>-12.344555034601433</c:v>
                      </c:pt>
                      <c:pt idx="26">
                        <c:v>-12.344555034601433</c:v>
                      </c:pt>
                      <c:pt idx="27">
                        <c:v>-12.344555034601433</c:v>
                      </c:pt>
                      <c:pt idx="28">
                        <c:v>-12.344555034601433</c:v>
                      </c:pt>
                      <c:pt idx="29">
                        <c:v>-12.344555034601433</c:v>
                      </c:pt>
                      <c:pt idx="30">
                        <c:v>-12.344555034601433</c:v>
                      </c:pt>
                      <c:pt idx="31">
                        <c:v>-12.344555034601433</c:v>
                      </c:pt>
                      <c:pt idx="32">
                        <c:v>-12.344555034601433</c:v>
                      </c:pt>
                      <c:pt idx="33">
                        <c:v>-12.344555034601433</c:v>
                      </c:pt>
                      <c:pt idx="34">
                        <c:v>-12.344555034601433</c:v>
                      </c:pt>
                      <c:pt idx="35">
                        <c:v>-12.344555034601433</c:v>
                      </c:pt>
                      <c:pt idx="36">
                        <c:v>-12.344555034601433</c:v>
                      </c:pt>
                      <c:pt idx="37">
                        <c:v>-12.344555034601433</c:v>
                      </c:pt>
                      <c:pt idx="38">
                        <c:v>-12.344555034601433</c:v>
                      </c:pt>
                      <c:pt idx="39">
                        <c:v>-12.344555034601433</c:v>
                      </c:pt>
                      <c:pt idx="40">
                        <c:v>-12.344555034601433</c:v>
                      </c:pt>
                      <c:pt idx="41">
                        <c:v>-12.344555034601433</c:v>
                      </c:pt>
                      <c:pt idx="42">
                        <c:v>-12.344555034601433</c:v>
                      </c:pt>
                      <c:pt idx="43">
                        <c:v>-12.344555034601433</c:v>
                      </c:pt>
                      <c:pt idx="44">
                        <c:v>-12.344555034601433</c:v>
                      </c:pt>
                      <c:pt idx="45">
                        <c:v>-12.344555034601433</c:v>
                      </c:pt>
                      <c:pt idx="46">
                        <c:v>-12.344555034601433</c:v>
                      </c:pt>
                      <c:pt idx="47">
                        <c:v>-12.344555034601433</c:v>
                      </c:pt>
                      <c:pt idx="48">
                        <c:v>-12.344555034601433</c:v>
                      </c:pt>
                      <c:pt idx="49">
                        <c:v>-12.344555034601433</c:v>
                      </c:pt>
                      <c:pt idx="50">
                        <c:v>-12.344555034601433</c:v>
                      </c:pt>
                      <c:pt idx="51">
                        <c:v>-12.344555034601433</c:v>
                      </c:pt>
                      <c:pt idx="52">
                        <c:v>-12.344555034601433</c:v>
                      </c:pt>
                      <c:pt idx="53">
                        <c:v>-12.344555034601433</c:v>
                      </c:pt>
                      <c:pt idx="54">
                        <c:v>-12.344555034601433</c:v>
                      </c:pt>
                      <c:pt idx="55">
                        <c:v>-12.344555034601433</c:v>
                      </c:pt>
                      <c:pt idx="56">
                        <c:v>-12.344555034601433</c:v>
                      </c:pt>
                      <c:pt idx="57">
                        <c:v>-12.344555034601433</c:v>
                      </c:pt>
                      <c:pt idx="58">
                        <c:v>-12.344555034601433</c:v>
                      </c:pt>
                      <c:pt idx="59">
                        <c:v>-12.344555034601433</c:v>
                      </c:pt>
                      <c:pt idx="60">
                        <c:v>-12.344555034601433</c:v>
                      </c:pt>
                      <c:pt idx="61">
                        <c:v>-12.344555034601433</c:v>
                      </c:pt>
                      <c:pt idx="62">
                        <c:v>-12.344555034601433</c:v>
                      </c:pt>
                      <c:pt idx="63">
                        <c:v>-12.344555034601433</c:v>
                      </c:pt>
                      <c:pt idx="64">
                        <c:v>-12.344555034601433</c:v>
                      </c:pt>
                      <c:pt idx="65">
                        <c:v>-12.344555034601433</c:v>
                      </c:pt>
                      <c:pt idx="66">
                        <c:v>-12.344555034601433</c:v>
                      </c:pt>
                      <c:pt idx="67">
                        <c:v>-12.344555034601433</c:v>
                      </c:pt>
                      <c:pt idx="68">
                        <c:v>-21.823791689854922</c:v>
                      </c:pt>
                      <c:pt idx="69">
                        <c:v>-21.823791689854922</c:v>
                      </c:pt>
                      <c:pt idx="70">
                        <c:v>-21.823791689854922</c:v>
                      </c:pt>
                      <c:pt idx="71">
                        <c:v>-21.823791689854922</c:v>
                      </c:pt>
                      <c:pt idx="72">
                        <c:v>-21.823791689854922</c:v>
                      </c:pt>
                      <c:pt idx="73">
                        <c:v>-21.823791689854922</c:v>
                      </c:pt>
                      <c:pt idx="74">
                        <c:v>-21.823791689854922</c:v>
                      </c:pt>
                      <c:pt idx="75">
                        <c:v>-21.823791689854922</c:v>
                      </c:pt>
                      <c:pt idx="76">
                        <c:v>-21.823791689854922</c:v>
                      </c:pt>
                      <c:pt idx="77">
                        <c:v>-21.823791689854922</c:v>
                      </c:pt>
                      <c:pt idx="78">
                        <c:v>-21.823791689854922</c:v>
                      </c:pt>
                      <c:pt idx="79">
                        <c:v>-21.823791689854922</c:v>
                      </c:pt>
                      <c:pt idx="80">
                        <c:v>-21.823791689854922</c:v>
                      </c:pt>
                      <c:pt idx="81">
                        <c:v>-21.823791689854922</c:v>
                      </c:pt>
                      <c:pt idx="82">
                        <c:v>-21.823791689854922</c:v>
                      </c:pt>
                      <c:pt idx="83">
                        <c:v>-21.823791689854922</c:v>
                      </c:pt>
                      <c:pt idx="84">
                        <c:v>-21.823791689854922</c:v>
                      </c:pt>
                      <c:pt idx="85">
                        <c:v>-21.823791689854922</c:v>
                      </c:pt>
                      <c:pt idx="86">
                        <c:v>-21.823791689854922</c:v>
                      </c:pt>
                      <c:pt idx="87">
                        <c:v>-21.823791689854922</c:v>
                      </c:pt>
                      <c:pt idx="88">
                        <c:v>-21.823791689854922</c:v>
                      </c:pt>
                      <c:pt idx="89">
                        <c:v>-21.823791689854922</c:v>
                      </c:pt>
                      <c:pt idx="90">
                        <c:v>-21.823791689854922</c:v>
                      </c:pt>
                      <c:pt idx="91">
                        <c:v>-21.823791689854922</c:v>
                      </c:pt>
                      <c:pt idx="92">
                        <c:v>-21.823791689854922</c:v>
                      </c:pt>
                      <c:pt idx="93">
                        <c:v>-21.823791689854922</c:v>
                      </c:pt>
                      <c:pt idx="94">
                        <c:v>-21.823791689854922</c:v>
                      </c:pt>
                      <c:pt idx="95">
                        <c:v>-21.823791689854922</c:v>
                      </c:pt>
                      <c:pt idx="96">
                        <c:v>-21.823791689854922</c:v>
                      </c:pt>
                      <c:pt idx="97">
                        <c:v>-21.823791689854922</c:v>
                      </c:pt>
                      <c:pt idx="98">
                        <c:v>-21.823791689854922</c:v>
                      </c:pt>
                      <c:pt idx="99">
                        <c:v>-21.823791689854922</c:v>
                      </c:pt>
                      <c:pt idx="100">
                        <c:v>-21.823791689854922</c:v>
                      </c:pt>
                      <c:pt idx="101">
                        <c:v>-21.823791689854922</c:v>
                      </c:pt>
                      <c:pt idx="102">
                        <c:v>-21.823791689854922</c:v>
                      </c:pt>
                      <c:pt idx="103">
                        <c:v>-21.823791689854922</c:v>
                      </c:pt>
                      <c:pt idx="104">
                        <c:v>-21.823791689854922</c:v>
                      </c:pt>
                      <c:pt idx="105">
                        <c:v>-21.823791689854922</c:v>
                      </c:pt>
                      <c:pt idx="106">
                        <c:v>-21.823791689854922</c:v>
                      </c:pt>
                      <c:pt idx="107">
                        <c:v>-21.823791689854922</c:v>
                      </c:pt>
                      <c:pt idx="108">
                        <c:v>-21.823791689854922</c:v>
                      </c:pt>
                      <c:pt idx="109">
                        <c:v>-21.823791689854922</c:v>
                      </c:pt>
                      <c:pt idx="110">
                        <c:v>-21.823791689854922</c:v>
                      </c:pt>
                      <c:pt idx="111">
                        <c:v>-21.823791689854922</c:v>
                      </c:pt>
                      <c:pt idx="112">
                        <c:v>-21.823791689854922</c:v>
                      </c:pt>
                      <c:pt idx="113">
                        <c:v>-12.52688412924585</c:v>
                      </c:pt>
                      <c:pt idx="114">
                        <c:v>-12.52688412924585</c:v>
                      </c:pt>
                      <c:pt idx="115">
                        <c:v>-12.52688412924585</c:v>
                      </c:pt>
                      <c:pt idx="116">
                        <c:v>-12.52688412924585</c:v>
                      </c:pt>
                      <c:pt idx="117">
                        <c:v>-12.52688412924585</c:v>
                      </c:pt>
                      <c:pt idx="118">
                        <c:v>-12.52688412924585</c:v>
                      </c:pt>
                      <c:pt idx="119">
                        <c:v>-12.52688412924585</c:v>
                      </c:pt>
                      <c:pt idx="120">
                        <c:v>-12.52688412924585</c:v>
                      </c:pt>
                      <c:pt idx="121">
                        <c:v>-12.52688412924585</c:v>
                      </c:pt>
                      <c:pt idx="122">
                        <c:v>-12.52688412924585</c:v>
                      </c:pt>
                      <c:pt idx="123">
                        <c:v>-12.52688412924585</c:v>
                      </c:pt>
                      <c:pt idx="124">
                        <c:v>-12.52688412924585</c:v>
                      </c:pt>
                      <c:pt idx="125">
                        <c:v>-12.52688412924585</c:v>
                      </c:pt>
                      <c:pt idx="126">
                        <c:v>-12.52688412924585</c:v>
                      </c:pt>
                      <c:pt idx="127">
                        <c:v>-12.52688412924585</c:v>
                      </c:pt>
                      <c:pt idx="128">
                        <c:v>-12.52688412924585</c:v>
                      </c:pt>
                      <c:pt idx="129">
                        <c:v>-12.52688412924585</c:v>
                      </c:pt>
                      <c:pt idx="130">
                        <c:v>-12.52688412924585</c:v>
                      </c:pt>
                      <c:pt idx="131">
                        <c:v>-12.52688412924585</c:v>
                      </c:pt>
                      <c:pt idx="132">
                        <c:v>-12.52688412924585</c:v>
                      </c:pt>
                      <c:pt idx="133">
                        <c:v>-12.52688412924585</c:v>
                      </c:pt>
                      <c:pt idx="134">
                        <c:v>-12.52688412924585</c:v>
                      </c:pt>
                      <c:pt idx="135">
                        <c:v>-12.52688412924585</c:v>
                      </c:pt>
                      <c:pt idx="136">
                        <c:v>-12.52688412924585</c:v>
                      </c:pt>
                      <c:pt idx="137">
                        <c:v>-12.52688412924585</c:v>
                      </c:pt>
                      <c:pt idx="138">
                        <c:v>-12.52688412924585</c:v>
                      </c:pt>
                      <c:pt idx="139">
                        <c:v>-12.52688412924585</c:v>
                      </c:pt>
                      <c:pt idx="140">
                        <c:v>-12.52688412924585</c:v>
                      </c:pt>
                      <c:pt idx="141">
                        <c:v>-12.52688412924585</c:v>
                      </c:pt>
                      <c:pt idx="142">
                        <c:v>-12.52688412924585</c:v>
                      </c:pt>
                      <c:pt idx="143">
                        <c:v>-12.52688412924585</c:v>
                      </c:pt>
                      <c:pt idx="144">
                        <c:v>-12.52688412924585</c:v>
                      </c:pt>
                      <c:pt idx="145">
                        <c:v>-12.52688412924585</c:v>
                      </c:pt>
                      <c:pt idx="146">
                        <c:v>-12.52688412924585</c:v>
                      </c:pt>
                      <c:pt idx="147">
                        <c:v>-12.52688412924585</c:v>
                      </c:pt>
                      <c:pt idx="148">
                        <c:v>-12.52688412924585</c:v>
                      </c:pt>
                      <c:pt idx="149">
                        <c:v>-12.52688412924585</c:v>
                      </c:pt>
                      <c:pt idx="150">
                        <c:v>-12.52688412924585</c:v>
                      </c:pt>
                      <c:pt idx="151">
                        <c:v>-12.52688412924585</c:v>
                      </c:pt>
                      <c:pt idx="152">
                        <c:v>-12.52688412924585</c:v>
                      </c:pt>
                      <c:pt idx="153">
                        <c:v>-12.52688412924585</c:v>
                      </c:pt>
                      <c:pt idx="154">
                        <c:v>-12.52688412924585</c:v>
                      </c:pt>
                      <c:pt idx="155">
                        <c:v>-12.52688412924585</c:v>
                      </c:pt>
                      <c:pt idx="156">
                        <c:v>-12.52688412924585</c:v>
                      </c:pt>
                      <c:pt idx="157">
                        <c:v>-12.52688412924585</c:v>
                      </c:pt>
                      <c:pt idx="158">
                        <c:v>0.5478411195737829</c:v>
                      </c:pt>
                      <c:pt idx="159">
                        <c:v>0.5478411195737829</c:v>
                      </c:pt>
                      <c:pt idx="160">
                        <c:v>0.5478411195737829</c:v>
                      </c:pt>
                      <c:pt idx="161">
                        <c:v>0.5478411195737829</c:v>
                      </c:pt>
                      <c:pt idx="162">
                        <c:v>0.5478411195737829</c:v>
                      </c:pt>
                      <c:pt idx="163">
                        <c:v>0.5478411195737829</c:v>
                      </c:pt>
                      <c:pt idx="164">
                        <c:v>0.5478411195737829</c:v>
                      </c:pt>
                      <c:pt idx="165">
                        <c:v>0.5478411195737829</c:v>
                      </c:pt>
                      <c:pt idx="166">
                        <c:v>0.5478411195737829</c:v>
                      </c:pt>
                      <c:pt idx="167">
                        <c:v>0.5478411195737829</c:v>
                      </c:pt>
                      <c:pt idx="168">
                        <c:v>0.5478411195737829</c:v>
                      </c:pt>
                      <c:pt idx="169">
                        <c:v>0.5478411195737829</c:v>
                      </c:pt>
                      <c:pt idx="170">
                        <c:v>0.5478411195737829</c:v>
                      </c:pt>
                      <c:pt idx="171">
                        <c:v>0.5478411195737829</c:v>
                      </c:pt>
                      <c:pt idx="172">
                        <c:v>0.5478411195737829</c:v>
                      </c:pt>
                      <c:pt idx="173">
                        <c:v>0.5478411195737829</c:v>
                      </c:pt>
                      <c:pt idx="174">
                        <c:v>0.5478411195737829</c:v>
                      </c:pt>
                      <c:pt idx="175">
                        <c:v>0.5478411195737829</c:v>
                      </c:pt>
                      <c:pt idx="176">
                        <c:v>0.5478411195737829</c:v>
                      </c:pt>
                      <c:pt idx="177">
                        <c:v>0.5478411195737829</c:v>
                      </c:pt>
                      <c:pt idx="178">
                        <c:v>0.5478411195737829</c:v>
                      </c:pt>
                      <c:pt idx="179">
                        <c:v>0.5478411195737829</c:v>
                      </c:pt>
                      <c:pt idx="180">
                        <c:v>0.5478411195737829</c:v>
                      </c:pt>
                      <c:pt idx="181">
                        <c:v>0.5478411195737829</c:v>
                      </c:pt>
                      <c:pt idx="182">
                        <c:v>0.5478411195737829</c:v>
                      </c:pt>
                      <c:pt idx="183">
                        <c:v>0.5478411195737829</c:v>
                      </c:pt>
                      <c:pt idx="184">
                        <c:v>0.5478411195737829</c:v>
                      </c:pt>
                      <c:pt idx="185">
                        <c:v>0.5478411195737829</c:v>
                      </c:pt>
                      <c:pt idx="186">
                        <c:v>0.5478411195737829</c:v>
                      </c:pt>
                      <c:pt idx="187">
                        <c:v>0.5478411195737829</c:v>
                      </c:pt>
                      <c:pt idx="188">
                        <c:v>0.5478411195737829</c:v>
                      </c:pt>
                      <c:pt idx="189">
                        <c:v>0.5478411195737829</c:v>
                      </c:pt>
                      <c:pt idx="190">
                        <c:v>0.5478411195737829</c:v>
                      </c:pt>
                      <c:pt idx="191">
                        <c:v>0.5478411195737829</c:v>
                      </c:pt>
                      <c:pt idx="192">
                        <c:v>0.5478411195737829</c:v>
                      </c:pt>
                      <c:pt idx="193">
                        <c:v>0.5478411195737829</c:v>
                      </c:pt>
                      <c:pt idx="194">
                        <c:v>0.5478411195737829</c:v>
                      </c:pt>
                      <c:pt idx="195">
                        <c:v>0.5478411195737829</c:v>
                      </c:pt>
                      <c:pt idx="196">
                        <c:v>0.5478411195737829</c:v>
                      </c:pt>
                      <c:pt idx="197">
                        <c:v>0.5478411195737829</c:v>
                      </c:pt>
                      <c:pt idx="198">
                        <c:v>0.5478411195737829</c:v>
                      </c:pt>
                      <c:pt idx="199">
                        <c:v>0.5478411195737829</c:v>
                      </c:pt>
                      <c:pt idx="200">
                        <c:v>0.5478411195737829</c:v>
                      </c:pt>
                      <c:pt idx="201">
                        <c:v>0.5478411195737829</c:v>
                      </c:pt>
                      <c:pt idx="202">
                        <c:v>0.5478411195737829</c:v>
                      </c:pt>
                      <c:pt idx="203">
                        <c:v>-10.931542487238641</c:v>
                      </c:pt>
                      <c:pt idx="204">
                        <c:v>-10.931542487238641</c:v>
                      </c:pt>
                      <c:pt idx="205">
                        <c:v>-10.931542487238641</c:v>
                      </c:pt>
                      <c:pt idx="206">
                        <c:v>-10.931542487238641</c:v>
                      </c:pt>
                      <c:pt idx="207">
                        <c:v>-10.931542487238641</c:v>
                      </c:pt>
                      <c:pt idx="208">
                        <c:v>-10.931542487238641</c:v>
                      </c:pt>
                      <c:pt idx="209">
                        <c:v>-10.931542487238641</c:v>
                      </c:pt>
                      <c:pt idx="210">
                        <c:v>-10.931542487238641</c:v>
                      </c:pt>
                      <c:pt idx="211">
                        <c:v>-10.931542487238641</c:v>
                      </c:pt>
                      <c:pt idx="212">
                        <c:v>-10.931542487238641</c:v>
                      </c:pt>
                      <c:pt idx="213">
                        <c:v>-10.931542487238641</c:v>
                      </c:pt>
                      <c:pt idx="214">
                        <c:v>-10.931542487238641</c:v>
                      </c:pt>
                      <c:pt idx="215">
                        <c:v>-10.931542487238641</c:v>
                      </c:pt>
                      <c:pt idx="216">
                        <c:v>-10.931542487238641</c:v>
                      </c:pt>
                      <c:pt idx="217">
                        <c:v>-10.931542487238641</c:v>
                      </c:pt>
                      <c:pt idx="218">
                        <c:v>-10.931542487238641</c:v>
                      </c:pt>
                      <c:pt idx="219">
                        <c:v>-10.931542487238641</c:v>
                      </c:pt>
                      <c:pt idx="220">
                        <c:v>-10.931542487238641</c:v>
                      </c:pt>
                      <c:pt idx="221">
                        <c:v>-10.931542487238641</c:v>
                      </c:pt>
                      <c:pt idx="222">
                        <c:v>-10.931542487238641</c:v>
                      </c:pt>
                      <c:pt idx="223">
                        <c:v>-10.931542487238641</c:v>
                      </c:pt>
                      <c:pt idx="224">
                        <c:v>-10.931542487238641</c:v>
                      </c:pt>
                      <c:pt idx="225">
                        <c:v>-10.931542487238641</c:v>
                      </c:pt>
                      <c:pt idx="226">
                        <c:v>-10.931542487238641</c:v>
                      </c:pt>
                      <c:pt idx="227">
                        <c:v>-10.931542487238641</c:v>
                      </c:pt>
                      <c:pt idx="228">
                        <c:v>-10.931542487238641</c:v>
                      </c:pt>
                      <c:pt idx="229">
                        <c:v>-10.931542487238641</c:v>
                      </c:pt>
                      <c:pt idx="230">
                        <c:v>-10.931542487238641</c:v>
                      </c:pt>
                      <c:pt idx="231">
                        <c:v>-10.931542487238641</c:v>
                      </c:pt>
                      <c:pt idx="232">
                        <c:v>-10.931542487238641</c:v>
                      </c:pt>
                      <c:pt idx="233">
                        <c:v>-10.931542487238641</c:v>
                      </c:pt>
                      <c:pt idx="234">
                        <c:v>-10.931542487238641</c:v>
                      </c:pt>
                      <c:pt idx="235">
                        <c:v>-10.931542487238641</c:v>
                      </c:pt>
                      <c:pt idx="236">
                        <c:v>-10.931542487238641</c:v>
                      </c:pt>
                      <c:pt idx="237">
                        <c:v>-10.931542487238641</c:v>
                      </c:pt>
                      <c:pt idx="238">
                        <c:v>-10.931542487238641</c:v>
                      </c:pt>
                      <c:pt idx="239">
                        <c:v>-10.931542487238641</c:v>
                      </c:pt>
                      <c:pt idx="240">
                        <c:v>-10.931542487238641</c:v>
                      </c:pt>
                      <c:pt idx="241">
                        <c:v>-10.931542487238641</c:v>
                      </c:pt>
                      <c:pt idx="242">
                        <c:v>-10.931542487238641</c:v>
                      </c:pt>
                      <c:pt idx="243">
                        <c:v>-10.931542487238641</c:v>
                      </c:pt>
                      <c:pt idx="244">
                        <c:v>-10.931542487238641</c:v>
                      </c:pt>
                      <c:pt idx="245">
                        <c:v>-10.931542487238641</c:v>
                      </c:pt>
                      <c:pt idx="246">
                        <c:v>-10.931542487238641</c:v>
                      </c:pt>
                      <c:pt idx="247">
                        <c:v>-10.931542487238641</c:v>
                      </c:pt>
                      <c:pt idx="248">
                        <c:v>-21.688753249280733</c:v>
                      </c:pt>
                      <c:pt idx="249">
                        <c:v>-21.688753249280733</c:v>
                      </c:pt>
                      <c:pt idx="250">
                        <c:v>-21.688753249280733</c:v>
                      </c:pt>
                      <c:pt idx="251">
                        <c:v>-21.688753249280733</c:v>
                      </c:pt>
                      <c:pt idx="252">
                        <c:v>-21.688753249280733</c:v>
                      </c:pt>
                      <c:pt idx="253">
                        <c:v>-21.688753249280733</c:v>
                      </c:pt>
                      <c:pt idx="254">
                        <c:v>-21.688753249280733</c:v>
                      </c:pt>
                      <c:pt idx="255">
                        <c:v>-21.688753249280733</c:v>
                      </c:pt>
                      <c:pt idx="256">
                        <c:v>-21.688753249280733</c:v>
                      </c:pt>
                      <c:pt idx="257">
                        <c:v>-21.688753249280733</c:v>
                      </c:pt>
                      <c:pt idx="258">
                        <c:v>-21.688753249280733</c:v>
                      </c:pt>
                      <c:pt idx="259">
                        <c:v>-21.688753249280733</c:v>
                      </c:pt>
                      <c:pt idx="260">
                        <c:v>-21.688753249280733</c:v>
                      </c:pt>
                      <c:pt idx="261">
                        <c:v>-21.688753249280733</c:v>
                      </c:pt>
                      <c:pt idx="262">
                        <c:v>-21.688753249280733</c:v>
                      </c:pt>
                      <c:pt idx="263">
                        <c:v>-21.688753249280733</c:v>
                      </c:pt>
                      <c:pt idx="264">
                        <c:v>-21.688753249280733</c:v>
                      </c:pt>
                      <c:pt idx="265">
                        <c:v>-21.688753249280733</c:v>
                      </c:pt>
                      <c:pt idx="266">
                        <c:v>-21.688753249280733</c:v>
                      </c:pt>
                      <c:pt idx="267">
                        <c:v>-21.688753249280733</c:v>
                      </c:pt>
                      <c:pt idx="268">
                        <c:v>-21.688753249280733</c:v>
                      </c:pt>
                      <c:pt idx="269">
                        <c:v>-21.688753249280733</c:v>
                      </c:pt>
                      <c:pt idx="270">
                        <c:v>-21.688753249280733</c:v>
                      </c:pt>
                      <c:pt idx="271">
                        <c:v>-21.688753249280733</c:v>
                      </c:pt>
                      <c:pt idx="272">
                        <c:v>-21.688753249280733</c:v>
                      </c:pt>
                      <c:pt idx="273">
                        <c:v>-21.688753249280733</c:v>
                      </c:pt>
                      <c:pt idx="274">
                        <c:v>-21.688753249280733</c:v>
                      </c:pt>
                      <c:pt idx="275">
                        <c:v>-21.688753249280733</c:v>
                      </c:pt>
                      <c:pt idx="276">
                        <c:v>-21.688753249280733</c:v>
                      </c:pt>
                      <c:pt idx="277">
                        <c:v>-21.688753249280733</c:v>
                      </c:pt>
                      <c:pt idx="278">
                        <c:v>-21.688753249280733</c:v>
                      </c:pt>
                      <c:pt idx="279">
                        <c:v>-21.688753249280733</c:v>
                      </c:pt>
                      <c:pt idx="280">
                        <c:v>-21.688753249280733</c:v>
                      </c:pt>
                      <c:pt idx="281">
                        <c:v>-21.688753249280733</c:v>
                      </c:pt>
                      <c:pt idx="282">
                        <c:v>-21.688753249280733</c:v>
                      </c:pt>
                      <c:pt idx="283">
                        <c:v>-21.688753249280733</c:v>
                      </c:pt>
                      <c:pt idx="284">
                        <c:v>-21.688753249280733</c:v>
                      </c:pt>
                      <c:pt idx="285">
                        <c:v>-21.688753249280733</c:v>
                      </c:pt>
                      <c:pt idx="286">
                        <c:v>-21.688753249280733</c:v>
                      </c:pt>
                      <c:pt idx="287">
                        <c:v>-21.688753249280733</c:v>
                      </c:pt>
                      <c:pt idx="288">
                        <c:v>-21.688753249280733</c:v>
                      </c:pt>
                      <c:pt idx="289">
                        <c:v>-21.688753249280733</c:v>
                      </c:pt>
                      <c:pt idx="290">
                        <c:v>-21.688753249280733</c:v>
                      </c:pt>
                      <c:pt idx="291">
                        <c:v>-21.688753249280733</c:v>
                      </c:pt>
                      <c:pt idx="292">
                        <c:v>-21.688753249280733</c:v>
                      </c:pt>
                      <c:pt idx="293">
                        <c:v>-10.875911756672323</c:v>
                      </c:pt>
                      <c:pt idx="294">
                        <c:v>-10.875911756672323</c:v>
                      </c:pt>
                      <c:pt idx="295">
                        <c:v>-10.875911756672323</c:v>
                      </c:pt>
                      <c:pt idx="296">
                        <c:v>-10.875911756672323</c:v>
                      </c:pt>
                      <c:pt idx="297">
                        <c:v>-10.875911756672323</c:v>
                      </c:pt>
                      <c:pt idx="298">
                        <c:v>-10.875911756672323</c:v>
                      </c:pt>
                      <c:pt idx="299">
                        <c:v>-10.875911756672323</c:v>
                      </c:pt>
                      <c:pt idx="300">
                        <c:v>-10.875911756672323</c:v>
                      </c:pt>
                      <c:pt idx="301">
                        <c:v>-10.875911756672323</c:v>
                      </c:pt>
                      <c:pt idx="302">
                        <c:v>-10.875911756672323</c:v>
                      </c:pt>
                      <c:pt idx="303">
                        <c:v>-10.875911756672323</c:v>
                      </c:pt>
                      <c:pt idx="304">
                        <c:v>-10.875911756672323</c:v>
                      </c:pt>
                      <c:pt idx="305">
                        <c:v>-10.875911756672323</c:v>
                      </c:pt>
                      <c:pt idx="306">
                        <c:v>-10.875911756672323</c:v>
                      </c:pt>
                      <c:pt idx="307">
                        <c:v>-10.875911756672323</c:v>
                      </c:pt>
                      <c:pt idx="308">
                        <c:v>-10.875911756672323</c:v>
                      </c:pt>
                      <c:pt idx="309">
                        <c:v>-10.875911756672323</c:v>
                      </c:pt>
                      <c:pt idx="310">
                        <c:v>-10.875911756672323</c:v>
                      </c:pt>
                      <c:pt idx="311">
                        <c:v>-10.875911756672323</c:v>
                      </c:pt>
                      <c:pt idx="312">
                        <c:v>-10.875911756672323</c:v>
                      </c:pt>
                      <c:pt idx="313">
                        <c:v>-10.875911756672323</c:v>
                      </c:pt>
                      <c:pt idx="314">
                        <c:v>-10.875911756672323</c:v>
                      </c:pt>
                      <c:pt idx="315">
                        <c:v>-10.875911756672323</c:v>
                      </c:pt>
                      <c:pt idx="316">
                        <c:v>-10.875911756672323</c:v>
                      </c:pt>
                      <c:pt idx="317">
                        <c:v>-10.875911756672323</c:v>
                      </c:pt>
                      <c:pt idx="318">
                        <c:v>-10.875911756672323</c:v>
                      </c:pt>
                      <c:pt idx="319">
                        <c:v>-10.875911756672323</c:v>
                      </c:pt>
                      <c:pt idx="320">
                        <c:v>-10.875911756672323</c:v>
                      </c:pt>
                      <c:pt idx="321">
                        <c:v>-10.875911756672323</c:v>
                      </c:pt>
                      <c:pt idx="322">
                        <c:v>-10.875911756672323</c:v>
                      </c:pt>
                      <c:pt idx="323">
                        <c:v>-10.875911756672323</c:v>
                      </c:pt>
                      <c:pt idx="324">
                        <c:v>-10.875911756672323</c:v>
                      </c:pt>
                      <c:pt idx="325">
                        <c:v>-10.875911756672323</c:v>
                      </c:pt>
                      <c:pt idx="326">
                        <c:v>-10.875911756672323</c:v>
                      </c:pt>
                      <c:pt idx="327">
                        <c:v>-10.875911756672323</c:v>
                      </c:pt>
                      <c:pt idx="328">
                        <c:v>-10.875911756672323</c:v>
                      </c:pt>
                      <c:pt idx="329">
                        <c:v>-10.875911756672323</c:v>
                      </c:pt>
                      <c:pt idx="330">
                        <c:v>-10.875911756672323</c:v>
                      </c:pt>
                      <c:pt idx="331">
                        <c:v>-10.875911756672323</c:v>
                      </c:pt>
                      <c:pt idx="332">
                        <c:v>-10.875911756672323</c:v>
                      </c:pt>
                      <c:pt idx="333">
                        <c:v>-10.875911756672323</c:v>
                      </c:pt>
                      <c:pt idx="334">
                        <c:v>-10.875911756672323</c:v>
                      </c:pt>
                      <c:pt idx="335">
                        <c:v>-10.875911756672323</c:v>
                      </c:pt>
                      <c:pt idx="336">
                        <c:v>-10.875911756672323</c:v>
                      </c:pt>
                      <c:pt idx="337">
                        <c:v>-10.875911756672323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5F1A-42AA-9835-8E05E00BB707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-12.472722569975362</c:v>
                      </c:pt>
                      <c:pt idx="24">
                        <c:v>-12.472722569975362</c:v>
                      </c:pt>
                      <c:pt idx="25">
                        <c:v>-12.472722569975362</c:v>
                      </c:pt>
                      <c:pt idx="26">
                        <c:v>-12.472722569975362</c:v>
                      </c:pt>
                      <c:pt idx="27">
                        <c:v>-12.472722569975362</c:v>
                      </c:pt>
                      <c:pt idx="28">
                        <c:v>-12.472722569975362</c:v>
                      </c:pt>
                      <c:pt idx="29">
                        <c:v>-12.472722569975362</c:v>
                      </c:pt>
                      <c:pt idx="30">
                        <c:v>-12.472722569975362</c:v>
                      </c:pt>
                      <c:pt idx="31">
                        <c:v>-12.472722569975362</c:v>
                      </c:pt>
                      <c:pt idx="32">
                        <c:v>-12.472722569975362</c:v>
                      </c:pt>
                      <c:pt idx="33">
                        <c:v>-12.472722569975362</c:v>
                      </c:pt>
                      <c:pt idx="34">
                        <c:v>-12.472722569975362</c:v>
                      </c:pt>
                      <c:pt idx="35">
                        <c:v>-12.472722569975362</c:v>
                      </c:pt>
                      <c:pt idx="36">
                        <c:v>-12.472722569975362</c:v>
                      </c:pt>
                      <c:pt idx="37">
                        <c:v>-12.472722569975362</c:v>
                      </c:pt>
                      <c:pt idx="38">
                        <c:v>-12.472722569975362</c:v>
                      </c:pt>
                      <c:pt idx="39">
                        <c:v>-12.472722569975362</c:v>
                      </c:pt>
                      <c:pt idx="40">
                        <c:v>-12.472722569975362</c:v>
                      </c:pt>
                      <c:pt idx="41">
                        <c:v>-12.472722569975362</c:v>
                      </c:pt>
                      <c:pt idx="42">
                        <c:v>-12.472722569975362</c:v>
                      </c:pt>
                      <c:pt idx="43">
                        <c:v>-12.472722569975362</c:v>
                      </c:pt>
                      <c:pt idx="44">
                        <c:v>-12.472722569975362</c:v>
                      </c:pt>
                      <c:pt idx="45">
                        <c:v>-12.472722569975362</c:v>
                      </c:pt>
                      <c:pt idx="46">
                        <c:v>-12.472722569975362</c:v>
                      </c:pt>
                      <c:pt idx="47">
                        <c:v>-12.472722569975362</c:v>
                      </c:pt>
                      <c:pt idx="48">
                        <c:v>-12.472722569975362</c:v>
                      </c:pt>
                      <c:pt idx="49">
                        <c:v>-12.472722569975362</c:v>
                      </c:pt>
                      <c:pt idx="50">
                        <c:v>-12.472722569975362</c:v>
                      </c:pt>
                      <c:pt idx="51">
                        <c:v>-12.472722569975362</c:v>
                      </c:pt>
                      <c:pt idx="52">
                        <c:v>-12.472722569975362</c:v>
                      </c:pt>
                      <c:pt idx="53">
                        <c:v>-12.472722569975362</c:v>
                      </c:pt>
                      <c:pt idx="54">
                        <c:v>-12.472722569975362</c:v>
                      </c:pt>
                      <c:pt idx="55">
                        <c:v>-12.472722569975362</c:v>
                      </c:pt>
                      <c:pt idx="56">
                        <c:v>-12.472722569975362</c:v>
                      </c:pt>
                      <c:pt idx="57">
                        <c:v>-12.472722569975362</c:v>
                      </c:pt>
                      <c:pt idx="58">
                        <c:v>-12.472722569975362</c:v>
                      </c:pt>
                      <c:pt idx="59">
                        <c:v>-12.472722569975362</c:v>
                      </c:pt>
                      <c:pt idx="60">
                        <c:v>-12.472722569975362</c:v>
                      </c:pt>
                      <c:pt idx="61">
                        <c:v>-12.472722569975362</c:v>
                      </c:pt>
                      <c:pt idx="62">
                        <c:v>-12.472722569975362</c:v>
                      </c:pt>
                      <c:pt idx="63">
                        <c:v>-12.472722569975362</c:v>
                      </c:pt>
                      <c:pt idx="64">
                        <c:v>-12.472722569975362</c:v>
                      </c:pt>
                      <c:pt idx="65">
                        <c:v>-12.472722569975362</c:v>
                      </c:pt>
                      <c:pt idx="66">
                        <c:v>-12.472722569975362</c:v>
                      </c:pt>
                      <c:pt idx="67">
                        <c:v>-12.472722569975362</c:v>
                      </c:pt>
                      <c:pt idx="68">
                        <c:v>-21.876317795264416</c:v>
                      </c:pt>
                      <c:pt idx="69">
                        <c:v>-21.876317795264416</c:v>
                      </c:pt>
                      <c:pt idx="70">
                        <c:v>-21.876317795264416</c:v>
                      </c:pt>
                      <c:pt idx="71">
                        <c:v>-21.876317795264416</c:v>
                      </c:pt>
                      <c:pt idx="72">
                        <c:v>-21.876317795264416</c:v>
                      </c:pt>
                      <c:pt idx="73">
                        <c:v>-21.876317795264416</c:v>
                      </c:pt>
                      <c:pt idx="74">
                        <c:v>-21.876317795264416</c:v>
                      </c:pt>
                      <c:pt idx="75">
                        <c:v>-21.876317795264416</c:v>
                      </c:pt>
                      <c:pt idx="76">
                        <c:v>-21.876317795264416</c:v>
                      </c:pt>
                      <c:pt idx="77">
                        <c:v>-21.876317795264416</c:v>
                      </c:pt>
                      <c:pt idx="78">
                        <c:v>-21.876317795264416</c:v>
                      </c:pt>
                      <c:pt idx="79">
                        <c:v>-21.876317795264416</c:v>
                      </c:pt>
                      <c:pt idx="80">
                        <c:v>-21.876317795264416</c:v>
                      </c:pt>
                      <c:pt idx="81">
                        <c:v>-21.876317795264416</c:v>
                      </c:pt>
                      <c:pt idx="82">
                        <c:v>-21.876317795264416</c:v>
                      </c:pt>
                      <c:pt idx="83">
                        <c:v>-21.876317795264416</c:v>
                      </c:pt>
                      <c:pt idx="84">
                        <c:v>-21.876317795264416</c:v>
                      </c:pt>
                      <c:pt idx="85">
                        <c:v>-21.876317795264416</c:v>
                      </c:pt>
                      <c:pt idx="86">
                        <c:v>-21.876317795264416</c:v>
                      </c:pt>
                      <c:pt idx="87">
                        <c:v>-21.876317795264416</c:v>
                      </c:pt>
                      <c:pt idx="88">
                        <c:v>-21.876317795264416</c:v>
                      </c:pt>
                      <c:pt idx="89">
                        <c:v>-21.876317795264416</c:v>
                      </c:pt>
                      <c:pt idx="90">
                        <c:v>-21.876317795264416</c:v>
                      </c:pt>
                      <c:pt idx="91">
                        <c:v>-21.876317795264416</c:v>
                      </c:pt>
                      <c:pt idx="92">
                        <c:v>-21.876317795264416</c:v>
                      </c:pt>
                      <c:pt idx="93">
                        <c:v>-21.876317795264416</c:v>
                      </c:pt>
                      <c:pt idx="94">
                        <c:v>-21.876317795264416</c:v>
                      </c:pt>
                      <c:pt idx="95">
                        <c:v>-21.876317795264416</c:v>
                      </c:pt>
                      <c:pt idx="96">
                        <c:v>-21.876317795264416</c:v>
                      </c:pt>
                      <c:pt idx="97">
                        <c:v>-21.876317795264416</c:v>
                      </c:pt>
                      <c:pt idx="98">
                        <c:v>-21.876317795264416</c:v>
                      </c:pt>
                      <c:pt idx="99">
                        <c:v>-21.876317795264416</c:v>
                      </c:pt>
                      <c:pt idx="100">
                        <c:v>-21.876317795264416</c:v>
                      </c:pt>
                      <c:pt idx="101">
                        <c:v>-21.876317795264416</c:v>
                      </c:pt>
                      <c:pt idx="102">
                        <c:v>-21.876317795264416</c:v>
                      </c:pt>
                      <c:pt idx="103">
                        <c:v>-21.876317795264416</c:v>
                      </c:pt>
                      <c:pt idx="104">
                        <c:v>-21.876317795264416</c:v>
                      </c:pt>
                      <c:pt idx="105">
                        <c:v>-21.876317795264416</c:v>
                      </c:pt>
                      <c:pt idx="106">
                        <c:v>-21.876317795264416</c:v>
                      </c:pt>
                      <c:pt idx="107">
                        <c:v>-21.876317795264416</c:v>
                      </c:pt>
                      <c:pt idx="108">
                        <c:v>-21.876317795264416</c:v>
                      </c:pt>
                      <c:pt idx="109">
                        <c:v>-21.876317795264416</c:v>
                      </c:pt>
                      <c:pt idx="110">
                        <c:v>-21.876317795264416</c:v>
                      </c:pt>
                      <c:pt idx="111">
                        <c:v>-21.876317795264416</c:v>
                      </c:pt>
                      <c:pt idx="112">
                        <c:v>-21.876317795264416</c:v>
                      </c:pt>
                      <c:pt idx="113">
                        <c:v>-12.658239784884699</c:v>
                      </c:pt>
                      <c:pt idx="114">
                        <c:v>-12.658239784884699</c:v>
                      </c:pt>
                      <c:pt idx="115">
                        <c:v>-12.658239784884699</c:v>
                      </c:pt>
                      <c:pt idx="116">
                        <c:v>-12.658239784884699</c:v>
                      </c:pt>
                      <c:pt idx="117">
                        <c:v>-12.658239784884699</c:v>
                      </c:pt>
                      <c:pt idx="118">
                        <c:v>-12.658239784884699</c:v>
                      </c:pt>
                      <c:pt idx="119">
                        <c:v>-12.658239784884699</c:v>
                      </c:pt>
                      <c:pt idx="120">
                        <c:v>-12.658239784884699</c:v>
                      </c:pt>
                      <c:pt idx="121">
                        <c:v>-12.658239784884699</c:v>
                      </c:pt>
                      <c:pt idx="122">
                        <c:v>-12.658239784884699</c:v>
                      </c:pt>
                      <c:pt idx="123">
                        <c:v>-12.658239784884699</c:v>
                      </c:pt>
                      <c:pt idx="124">
                        <c:v>-12.658239784884699</c:v>
                      </c:pt>
                      <c:pt idx="125">
                        <c:v>-12.658239784884699</c:v>
                      </c:pt>
                      <c:pt idx="126">
                        <c:v>-12.658239784884699</c:v>
                      </c:pt>
                      <c:pt idx="127">
                        <c:v>-12.658239784884699</c:v>
                      </c:pt>
                      <c:pt idx="128">
                        <c:v>-12.658239784884699</c:v>
                      </c:pt>
                      <c:pt idx="129">
                        <c:v>-12.658239784884699</c:v>
                      </c:pt>
                      <c:pt idx="130">
                        <c:v>-12.658239784884699</c:v>
                      </c:pt>
                      <c:pt idx="131">
                        <c:v>-12.658239784884699</c:v>
                      </c:pt>
                      <c:pt idx="132">
                        <c:v>-12.658239784884699</c:v>
                      </c:pt>
                      <c:pt idx="133">
                        <c:v>-12.658239784884699</c:v>
                      </c:pt>
                      <c:pt idx="134">
                        <c:v>-12.658239784884699</c:v>
                      </c:pt>
                      <c:pt idx="135">
                        <c:v>-12.658239784884699</c:v>
                      </c:pt>
                      <c:pt idx="136">
                        <c:v>-12.658239784884699</c:v>
                      </c:pt>
                      <c:pt idx="137">
                        <c:v>-12.658239784884699</c:v>
                      </c:pt>
                      <c:pt idx="138">
                        <c:v>-12.658239784884699</c:v>
                      </c:pt>
                      <c:pt idx="139">
                        <c:v>-12.658239784884699</c:v>
                      </c:pt>
                      <c:pt idx="140">
                        <c:v>-12.658239784884699</c:v>
                      </c:pt>
                      <c:pt idx="141">
                        <c:v>-12.658239784884699</c:v>
                      </c:pt>
                      <c:pt idx="142">
                        <c:v>-12.658239784884699</c:v>
                      </c:pt>
                      <c:pt idx="143">
                        <c:v>-12.658239784884699</c:v>
                      </c:pt>
                      <c:pt idx="144">
                        <c:v>-12.658239784884699</c:v>
                      </c:pt>
                      <c:pt idx="145">
                        <c:v>-12.658239784884699</c:v>
                      </c:pt>
                      <c:pt idx="146">
                        <c:v>-12.658239784884699</c:v>
                      </c:pt>
                      <c:pt idx="147">
                        <c:v>-12.658239784884699</c:v>
                      </c:pt>
                      <c:pt idx="148">
                        <c:v>-12.658239784884699</c:v>
                      </c:pt>
                      <c:pt idx="149">
                        <c:v>-12.658239784884699</c:v>
                      </c:pt>
                      <c:pt idx="150">
                        <c:v>-12.658239784884699</c:v>
                      </c:pt>
                      <c:pt idx="151">
                        <c:v>-12.658239784884699</c:v>
                      </c:pt>
                      <c:pt idx="152">
                        <c:v>-12.658239784884699</c:v>
                      </c:pt>
                      <c:pt idx="153">
                        <c:v>-12.658239784884699</c:v>
                      </c:pt>
                      <c:pt idx="154">
                        <c:v>-12.658239784884699</c:v>
                      </c:pt>
                      <c:pt idx="155">
                        <c:v>-12.658239784884699</c:v>
                      </c:pt>
                      <c:pt idx="156">
                        <c:v>-12.658239784884699</c:v>
                      </c:pt>
                      <c:pt idx="157">
                        <c:v>-12.658239784884699</c:v>
                      </c:pt>
                      <c:pt idx="158">
                        <c:v>0.49514193130634382</c:v>
                      </c:pt>
                      <c:pt idx="159">
                        <c:v>0.49514193130634382</c:v>
                      </c:pt>
                      <c:pt idx="160">
                        <c:v>0.49514193130634382</c:v>
                      </c:pt>
                      <c:pt idx="161">
                        <c:v>0.49514193130634382</c:v>
                      </c:pt>
                      <c:pt idx="162">
                        <c:v>0.49514193130634382</c:v>
                      </c:pt>
                      <c:pt idx="163">
                        <c:v>0.49514193130634382</c:v>
                      </c:pt>
                      <c:pt idx="164">
                        <c:v>0.49514193130634382</c:v>
                      </c:pt>
                      <c:pt idx="165">
                        <c:v>0.49514193130634382</c:v>
                      </c:pt>
                      <c:pt idx="166">
                        <c:v>0.49514193130634382</c:v>
                      </c:pt>
                      <c:pt idx="167">
                        <c:v>0.49514193130634382</c:v>
                      </c:pt>
                      <c:pt idx="168">
                        <c:v>0.49514193130634382</c:v>
                      </c:pt>
                      <c:pt idx="169">
                        <c:v>0.49514193130634382</c:v>
                      </c:pt>
                      <c:pt idx="170">
                        <c:v>0.49514193130634382</c:v>
                      </c:pt>
                      <c:pt idx="171">
                        <c:v>0.49514193130634382</c:v>
                      </c:pt>
                      <c:pt idx="172">
                        <c:v>0.49514193130634382</c:v>
                      </c:pt>
                      <c:pt idx="173">
                        <c:v>0.49514193130634382</c:v>
                      </c:pt>
                      <c:pt idx="174">
                        <c:v>0.49514193130634382</c:v>
                      </c:pt>
                      <c:pt idx="175">
                        <c:v>0.49514193130634382</c:v>
                      </c:pt>
                      <c:pt idx="176">
                        <c:v>0.49514193130634382</c:v>
                      </c:pt>
                      <c:pt idx="177">
                        <c:v>0.49514193130634382</c:v>
                      </c:pt>
                      <c:pt idx="178">
                        <c:v>0.49514193130634382</c:v>
                      </c:pt>
                      <c:pt idx="179">
                        <c:v>0.49514193130634382</c:v>
                      </c:pt>
                      <c:pt idx="180">
                        <c:v>0.49514193130634382</c:v>
                      </c:pt>
                      <c:pt idx="181">
                        <c:v>0.49514193130634382</c:v>
                      </c:pt>
                      <c:pt idx="182">
                        <c:v>0.49514193130634382</c:v>
                      </c:pt>
                      <c:pt idx="183">
                        <c:v>0.49514193130634382</c:v>
                      </c:pt>
                      <c:pt idx="184">
                        <c:v>0.49514193130634382</c:v>
                      </c:pt>
                      <c:pt idx="185">
                        <c:v>0.49514193130634382</c:v>
                      </c:pt>
                      <c:pt idx="186">
                        <c:v>0.49514193130634382</c:v>
                      </c:pt>
                      <c:pt idx="187">
                        <c:v>0.49514193130634382</c:v>
                      </c:pt>
                      <c:pt idx="188">
                        <c:v>0.49514193130634382</c:v>
                      </c:pt>
                      <c:pt idx="189">
                        <c:v>0.49514193130634382</c:v>
                      </c:pt>
                      <c:pt idx="190">
                        <c:v>0.49514193130634382</c:v>
                      </c:pt>
                      <c:pt idx="191">
                        <c:v>0.49514193130634382</c:v>
                      </c:pt>
                      <c:pt idx="192">
                        <c:v>0.49514193130634382</c:v>
                      </c:pt>
                      <c:pt idx="193">
                        <c:v>0.49514193130634382</c:v>
                      </c:pt>
                      <c:pt idx="194">
                        <c:v>0.49514193130634382</c:v>
                      </c:pt>
                      <c:pt idx="195">
                        <c:v>0.49514193130634382</c:v>
                      </c:pt>
                      <c:pt idx="196">
                        <c:v>0.49514193130634382</c:v>
                      </c:pt>
                      <c:pt idx="197">
                        <c:v>0.49514193130634382</c:v>
                      </c:pt>
                      <c:pt idx="198">
                        <c:v>0.49514193130634382</c:v>
                      </c:pt>
                      <c:pt idx="199">
                        <c:v>0.49514193130634382</c:v>
                      </c:pt>
                      <c:pt idx="200">
                        <c:v>0.49514193130634382</c:v>
                      </c:pt>
                      <c:pt idx="201">
                        <c:v>0.49514193130634382</c:v>
                      </c:pt>
                      <c:pt idx="202">
                        <c:v>0.49514193130634382</c:v>
                      </c:pt>
                      <c:pt idx="203">
                        <c:v>-11.146122179135366</c:v>
                      </c:pt>
                      <c:pt idx="204">
                        <c:v>-11.146122179135366</c:v>
                      </c:pt>
                      <c:pt idx="205">
                        <c:v>-11.146122179135366</c:v>
                      </c:pt>
                      <c:pt idx="206">
                        <c:v>-11.146122179135366</c:v>
                      </c:pt>
                      <c:pt idx="207">
                        <c:v>-11.146122179135366</c:v>
                      </c:pt>
                      <c:pt idx="208">
                        <c:v>-11.146122179135366</c:v>
                      </c:pt>
                      <c:pt idx="209">
                        <c:v>-11.146122179135366</c:v>
                      </c:pt>
                      <c:pt idx="210">
                        <c:v>-11.146122179135366</c:v>
                      </c:pt>
                      <c:pt idx="211">
                        <c:v>-11.146122179135366</c:v>
                      </c:pt>
                      <c:pt idx="212">
                        <c:v>-11.146122179135366</c:v>
                      </c:pt>
                      <c:pt idx="213">
                        <c:v>-11.146122179135366</c:v>
                      </c:pt>
                      <c:pt idx="214">
                        <c:v>-11.146122179135366</c:v>
                      </c:pt>
                      <c:pt idx="215">
                        <c:v>-11.146122179135366</c:v>
                      </c:pt>
                      <c:pt idx="216">
                        <c:v>-11.146122179135366</c:v>
                      </c:pt>
                      <c:pt idx="217">
                        <c:v>-11.146122179135366</c:v>
                      </c:pt>
                      <c:pt idx="218">
                        <c:v>-11.146122179135366</c:v>
                      </c:pt>
                      <c:pt idx="219">
                        <c:v>-11.146122179135366</c:v>
                      </c:pt>
                      <c:pt idx="220">
                        <c:v>-11.146122179135366</c:v>
                      </c:pt>
                      <c:pt idx="221">
                        <c:v>-11.146122179135366</c:v>
                      </c:pt>
                      <c:pt idx="222">
                        <c:v>-11.146122179135366</c:v>
                      </c:pt>
                      <c:pt idx="223">
                        <c:v>-11.146122179135366</c:v>
                      </c:pt>
                      <c:pt idx="224">
                        <c:v>-11.146122179135366</c:v>
                      </c:pt>
                      <c:pt idx="225">
                        <c:v>-11.146122179135366</c:v>
                      </c:pt>
                      <c:pt idx="226">
                        <c:v>-11.146122179135366</c:v>
                      </c:pt>
                      <c:pt idx="227">
                        <c:v>-11.146122179135366</c:v>
                      </c:pt>
                      <c:pt idx="228">
                        <c:v>-11.146122179135366</c:v>
                      </c:pt>
                      <c:pt idx="229">
                        <c:v>-11.146122179135366</c:v>
                      </c:pt>
                      <c:pt idx="230">
                        <c:v>-11.146122179135366</c:v>
                      </c:pt>
                      <c:pt idx="231">
                        <c:v>-11.146122179135366</c:v>
                      </c:pt>
                      <c:pt idx="232">
                        <c:v>-11.146122179135366</c:v>
                      </c:pt>
                      <c:pt idx="233">
                        <c:v>-11.146122179135366</c:v>
                      </c:pt>
                      <c:pt idx="234">
                        <c:v>-11.146122179135366</c:v>
                      </c:pt>
                      <c:pt idx="235">
                        <c:v>-11.146122179135366</c:v>
                      </c:pt>
                      <c:pt idx="236">
                        <c:v>-11.146122179135366</c:v>
                      </c:pt>
                      <c:pt idx="237">
                        <c:v>-11.146122179135366</c:v>
                      </c:pt>
                      <c:pt idx="238">
                        <c:v>-11.146122179135366</c:v>
                      </c:pt>
                      <c:pt idx="239">
                        <c:v>-11.146122179135366</c:v>
                      </c:pt>
                      <c:pt idx="240">
                        <c:v>-11.146122179135366</c:v>
                      </c:pt>
                      <c:pt idx="241">
                        <c:v>-11.146122179135366</c:v>
                      </c:pt>
                      <c:pt idx="242">
                        <c:v>-11.146122179135366</c:v>
                      </c:pt>
                      <c:pt idx="243">
                        <c:v>-11.146122179135366</c:v>
                      </c:pt>
                      <c:pt idx="244">
                        <c:v>-11.146122179135366</c:v>
                      </c:pt>
                      <c:pt idx="245">
                        <c:v>-11.146122179135366</c:v>
                      </c:pt>
                      <c:pt idx="246">
                        <c:v>-11.146122179135366</c:v>
                      </c:pt>
                      <c:pt idx="247">
                        <c:v>-11.146122179135366</c:v>
                      </c:pt>
                      <c:pt idx="248">
                        <c:v>-21.776814055735507</c:v>
                      </c:pt>
                      <c:pt idx="249">
                        <c:v>-21.776814055735507</c:v>
                      </c:pt>
                      <c:pt idx="250">
                        <c:v>-21.776814055735507</c:v>
                      </c:pt>
                      <c:pt idx="251">
                        <c:v>-21.776814055735507</c:v>
                      </c:pt>
                      <c:pt idx="252">
                        <c:v>-21.776814055735507</c:v>
                      </c:pt>
                      <c:pt idx="253">
                        <c:v>-21.776814055735507</c:v>
                      </c:pt>
                      <c:pt idx="254">
                        <c:v>-21.776814055735507</c:v>
                      </c:pt>
                      <c:pt idx="255">
                        <c:v>-21.776814055735507</c:v>
                      </c:pt>
                      <c:pt idx="256">
                        <c:v>-21.776814055735507</c:v>
                      </c:pt>
                      <c:pt idx="257">
                        <c:v>-21.776814055735507</c:v>
                      </c:pt>
                      <c:pt idx="258">
                        <c:v>-21.776814055735507</c:v>
                      </c:pt>
                      <c:pt idx="259">
                        <c:v>-21.776814055735507</c:v>
                      </c:pt>
                      <c:pt idx="260">
                        <c:v>-21.776814055735507</c:v>
                      </c:pt>
                      <c:pt idx="261">
                        <c:v>-21.776814055735507</c:v>
                      </c:pt>
                      <c:pt idx="262">
                        <c:v>-21.776814055735507</c:v>
                      </c:pt>
                      <c:pt idx="263">
                        <c:v>-21.776814055735507</c:v>
                      </c:pt>
                      <c:pt idx="264">
                        <c:v>-21.776814055735507</c:v>
                      </c:pt>
                      <c:pt idx="265">
                        <c:v>-21.776814055735507</c:v>
                      </c:pt>
                      <c:pt idx="266">
                        <c:v>-21.776814055735507</c:v>
                      </c:pt>
                      <c:pt idx="267">
                        <c:v>-21.776814055735507</c:v>
                      </c:pt>
                      <c:pt idx="268">
                        <c:v>-21.776814055735507</c:v>
                      </c:pt>
                      <c:pt idx="269">
                        <c:v>-21.776814055735507</c:v>
                      </c:pt>
                      <c:pt idx="270">
                        <c:v>-21.776814055735507</c:v>
                      </c:pt>
                      <c:pt idx="271">
                        <c:v>-21.776814055735507</c:v>
                      </c:pt>
                      <c:pt idx="272">
                        <c:v>-21.776814055735507</c:v>
                      </c:pt>
                      <c:pt idx="273">
                        <c:v>-21.776814055735507</c:v>
                      </c:pt>
                      <c:pt idx="274">
                        <c:v>-21.776814055735507</c:v>
                      </c:pt>
                      <c:pt idx="275">
                        <c:v>-21.776814055735507</c:v>
                      </c:pt>
                      <c:pt idx="276">
                        <c:v>-21.776814055735507</c:v>
                      </c:pt>
                      <c:pt idx="277">
                        <c:v>-21.776814055735507</c:v>
                      </c:pt>
                      <c:pt idx="278">
                        <c:v>-21.776814055735507</c:v>
                      </c:pt>
                      <c:pt idx="279">
                        <c:v>-21.776814055735507</c:v>
                      </c:pt>
                      <c:pt idx="280">
                        <c:v>-21.776814055735507</c:v>
                      </c:pt>
                      <c:pt idx="281">
                        <c:v>-21.776814055735507</c:v>
                      </c:pt>
                      <c:pt idx="282">
                        <c:v>-21.776814055735507</c:v>
                      </c:pt>
                      <c:pt idx="283">
                        <c:v>-21.776814055735507</c:v>
                      </c:pt>
                      <c:pt idx="284">
                        <c:v>-21.776814055735507</c:v>
                      </c:pt>
                      <c:pt idx="285">
                        <c:v>-21.776814055735507</c:v>
                      </c:pt>
                      <c:pt idx="286">
                        <c:v>-21.776814055735507</c:v>
                      </c:pt>
                      <c:pt idx="287">
                        <c:v>-21.776814055735507</c:v>
                      </c:pt>
                      <c:pt idx="288">
                        <c:v>-21.776814055735507</c:v>
                      </c:pt>
                      <c:pt idx="289">
                        <c:v>-21.776814055735507</c:v>
                      </c:pt>
                      <c:pt idx="290">
                        <c:v>-21.776814055735507</c:v>
                      </c:pt>
                      <c:pt idx="291">
                        <c:v>-21.776814055735507</c:v>
                      </c:pt>
                      <c:pt idx="292">
                        <c:v>-21.776814055735507</c:v>
                      </c:pt>
                      <c:pt idx="293">
                        <c:v>-11.050672047829238</c:v>
                      </c:pt>
                      <c:pt idx="294">
                        <c:v>-11.050672047829238</c:v>
                      </c:pt>
                      <c:pt idx="295">
                        <c:v>-11.050672047829238</c:v>
                      </c:pt>
                      <c:pt idx="296">
                        <c:v>-11.050672047829238</c:v>
                      </c:pt>
                      <c:pt idx="297">
                        <c:v>-11.050672047829238</c:v>
                      </c:pt>
                      <c:pt idx="298">
                        <c:v>-11.050672047829238</c:v>
                      </c:pt>
                      <c:pt idx="299">
                        <c:v>-11.050672047829238</c:v>
                      </c:pt>
                      <c:pt idx="300">
                        <c:v>-11.050672047829238</c:v>
                      </c:pt>
                      <c:pt idx="301">
                        <c:v>-11.050672047829238</c:v>
                      </c:pt>
                      <c:pt idx="302">
                        <c:v>-11.050672047829238</c:v>
                      </c:pt>
                      <c:pt idx="303">
                        <c:v>-11.050672047829238</c:v>
                      </c:pt>
                      <c:pt idx="304">
                        <c:v>-11.050672047829238</c:v>
                      </c:pt>
                      <c:pt idx="305">
                        <c:v>-11.050672047829238</c:v>
                      </c:pt>
                      <c:pt idx="306">
                        <c:v>-11.050672047829238</c:v>
                      </c:pt>
                      <c:pt idx="307">
                        <c:v>-11.050672047829238</c:v>
                      </c:pt>
                      <c:pt idx="308">
                        <c:v>-11.050672047829238</c:v>
                      </c:pt>
                      <c:pt idx="309">
                        <c:v>-11.050672047829238</c:v>
                      </c:pt>
                      <c:pt idx="310">
                        <c:v>-11.050672047829238</c:v>
                      </c:pt>
                      <c:pt idx="311">
                        <c:v>-11.050672047829238</c:v>
                      </c:pt>
                      <c:pt idx="312">
                        <c:v>-11.050672047829238</c:v>
                      </c:pt>
                      <c:pt idx="313">
                        <c:v>-11.050672047829238</c:v>
                      </c:pt>
                      <c:pt idx="314">
                        <c:v>-11.050672047829238</c:v>
                      </c:pt>
                      <c:pt idx="315">
                        <c:v>-11.050672047829238</c:v>
                      </c:pt>
                      <c:pt idx="316">
                        <c:v>-11.050672047829238</c:v>
                      </c:pt>
                      <c:pt idx="317">
                        <c:v>-11.050672047829238</c:v>
                      </c:pt>
                      <c:pt idx="318">
                        <c:v>-11.050672047829238</c:v>
                      </c:pt>
                      <c:pt idx="319">
                        <c:v>-11.050672047829238</c:v>
                      </c:pt>
                      <c:pt idx="320">
                        <c:v>-11.050672047829238</c:v>
                      </c:pt>
                      <c:pt idx="321">
                        <c:v>-11.050672047829238</c:v>
                      </c:pt>
                      <c:pt idx="322">
                        <c:v>-11.050672047829238</c:v>
                      </c:pt>
                      <c:pt idx="323">
                        <c:v>-11.050672047829238</c:v>
                      </c:pt>
                      <c:pt idx="324">
                        <c:v>-11.050672047829238</c:v>
                      </c:pt>
                      <c:pt idx="325">
                        <c:v>-11.050672047829238</c:v>
                      </c:pt>
                      <c:pt idx="326">
                        <c:v>-11.050672047829238</c:v>
                      </c:pt>
                      <c:pt idx="327">
                        <c:v>-11.050672047829238</c:v>
                      </c:pt>
                      <c:pt idx="328">
                        <c:v>-11.050672047829238</c:v>
                      </c:pt>
                      <c:pt idx="329">
                        <c:v>-11.050672047829238</c:v>
                      </c:pt>
                      <c:pt idx="330">
                        <c:v>-11.050672047829238</c:v>
                      </c:pt>
                      <c:pt idx="331">
                        <c:v>-11.050672047829238</c:v>
                      </c:pt>
                      <c:pt idx="332">
                        <c:v>-11.050672047829238</c:v>
                      </c:pt>
                      <c:pt idx="333">
                        <c:v>-11.050672047829238</c:v>
                      </c:pt>
                      <c:pt idx="334">
                        <c:v>-11.050672047829238</c:v>
                      </c:pt>
                      <c:pt idx="335">
                        <c:v>-11.050672047829238</c:v>
                      </c:pt>
                      <c:pt idx="336">
                        <c:v>-11.050672047829238</c:v>
                      </c:pt>
                      <c:pt idx="337">
                        <c:v>-11.050672047829238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5F1A-42AA-9835-8E05E00BB707}"/>
                  </c:ext>
                </c:extLst>
              </c15:ser>
            </c15:filteredLineSeries>
          </c:ext>
        </c:extLst>
      </c:lineChart>
      <c:catAx>
        <c:axId val="543266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4984"/>
        <c:crosses val="autoZero"/>
        <c:auto val="1"/>
        <c:lblAlgn val="ctr"/>
        <c:lblOffset val="100"/>
        <c:noMultiLvlLbl val="0"/>
      </c:catAx>
      <c:valAx>
        <c:axId val="54326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16</xdr:col>
      <xdr:colOff>601980</xdr:colOff>
      <xdr:row>17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6CD2245-D9C5-4076-8C6E-174287AE6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16</xdr:col>
      <xdr:colOff>601980</xdr:colOff>
      <xdr:row>33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6350D75-B566-4DDB-BD62-5AFD87999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34</xdr:row>
      <xdr:rowOff>0</xdr:rowOff>
    </xdr:from>
    <xdr:to>
      <xdr:col>17</xdr:col>
      <xdr:colOff>15240</xdr:colOff>
      <xdr:row>49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E641B4E-691E-49E7-A9D8-F21A5A5D7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50</xdr:row>
      <xdr:rowOff>0</xdr:rowOff>
    </xdr:from>
    <xdr:to>
      <xdr:col>16</xdr:col>
      <xdr:colOff>601980</xdr:colOff>
      <xdr:row>65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7FB9950-5A00-4E1D-9E1D-B545F4670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66</xdr:row>
      <xdr:rowOff>0</xdr:rowOff>
    </xdr:from>
    <xdr:to>
      <xdr:col>16</xdr:col>
      <xdr:colOff>601980</xdr:colOff>
      <xdr:row>81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73D91D8-9427-499A-A5FF-3D245BAF6E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30</xdr:col>
      <xdr:colOff>601980</xdr:colOff>
      <xdr:row>14</xdr:row>
      <xdr:rowOff>167640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2954BB3-94B5-488D-BAFC-A2FEF9163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0</xdr:colOff>
      <xdr:row>2</xdr:row>
      <xdr:rowOff>0</xdr:rowOff>
    </xdr:from>
    <xdr:to>
      <xdr:col>50</xdr:col>
      <xdr:colOff>0</xdr:colOff>
      <xdr:row>17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DF7F7DC-60F1-4165-8CAA-5E7876C35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0</xdr:colOff>
      <xdr:row>18</xdr:row>
      <xdr:rowOff>0</xdr:rowOff>
    </xdr:from>
    <xdr:to>
      <xdr:col>49</xdr:col>
      <xdr:colOff>586740</xdr:colOff>
      <xdr:row>33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E09027F6-AC02-4385-B2D3-E4BFCEFE2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0</xdr:colOff>
      <xdr:row>34</xdr:row>
      <xdr:rowOff>0</xdr:rowOff>
    </xdr:from>
    <xdr:to>
      <xdr:col>50</xdr:col>
      <xdr:colOff>7620</xdr:colOff>
      <xdr:row>49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E93A170F-5EE2-418D-842F-54190D5C7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10</xdr:col>
      <xdr:colOff>601980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8F5077-A15A-4147-8D2E-F33E98E5A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6</xdr:row>
      <xdr:rowOff>0</xdr:rowOff>
    </xdr:from>
    <xdr:to>
      <xdr:col>21</xdr:col>
      <xdr:colOff>601980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AC180F-2437-4D16-A0A9-EF74832BF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</xdr:colOff>
      <xdr:row>23</xdr:row>
      <xdr:rowOff>0</xdr:rowOff>
    </xdr:from>
    <xdr:to>
      <xdr:col>16</xdr:col>
      <xdr:colOff>601980</xdr:colOff>
      <xdr:row>38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84AECE-AF62-4D21-9C4A-594DBE08C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10</xdr:col>
      <xdr:colOff>601980</xdr:colOff>
      <xdr:row>57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ED96FF1-8761-4CCA-93CF-6B4C2041B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10</xdr:col>
      <xdr:colOff>601980</xdr:colOff>
      <xdr:row>75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A1918A-026B-4228-97D9-1391891E5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78</xdr:row>
      <xdr:rowOff>0</xdr:rowOff>
    </xdr:from>
    <xdr:to>
      <xdr:col>10</xdr:col>
      <xdr:colOff>601980</xdr:colOff>
      <xdr:row>92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6430D7D-07EC-4917-8B8C-EC392BE68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100</xdr:row>
      <xdr:rowOff>0</xdr:rowOff>
    </xdr:from>
    <xdr:to>
      <xdr:col>11</xdr:col>
      <xdr:colOff>0</xdr:colOff>
      <xdr:row>115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33E14D0-C60B-4DE4-B00F-33DEE777C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10</xdr:col>
      <xdr:colOff>586740</xdr:colOff>
      <xdr:row>133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598DA95-691E-48BE-8A26-841B94504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137</xdr:row>
      <xdr:rowOff>0</xdr:rowOff>
    </xdr:from>
    <xdr:to>
      <xdr:col>11</xdr:col>
      <xdr:colOff>7620</xdr:colOff>
      <xdr:row>152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B2C1AA-9255-4FAC-82FE-B257959C8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762.355332638886" createdVersion="7" refreshedVersion="8" minRefreshableVersion="3" recordCount="124" xr:uid="{8A443B56-1F76-43EE-AD2C-F421518F7850}">
  <cacheSource type="worksheet">
    <worksheetSource name="Research_Wall_Table"/>
  </cacheSource>
  <cacheFields count="8">
    <cacheField name="Count" numFmtId="0">
      <sharedItems containsSemiMixedTypes="0" containsString="0" containsNumber="1" containsInteger="1" minValue="1" maxValue="1"/>
    </cacheField>
    <cacheField name="Area" numFmtId="0">
      <sharedItems containsSemiMixedTypes="0" containsString="0" containsNumber="1" minValue="2.77" maxValue="158.55000000000001"/>
    </cacheField>
    <cacheField name="Direction Name" numFmtId="0">
      <sharedItems count="8">
        <s v="N"/>
        <s v="E"/>
        <s v="W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762.355332870371" createdVersion="7" refreshedVersion="8" minRefreshableVersion="3" recordCount="347" xr:uid="{9AA226FF-D660-4616-B609-A5E013C7E956}">
  <cacheSource type="worksheet">
    <worksheetSource name="Research_Window_Table"/>
  </cacheSource>
  <cacheFields count="10">
    <cacheField name="Count" numFmtId="0">
      <sharedItems containsSemiMixedTypes="0" containsString="0" containsNumber="1" containsInteger="1" minValue="1" maxValue="1"/>
    </cacheField>
    <cacheField name="Width" numFmtId="0">
      <sharedItems containsSemiMixedTypes="0" containsString="0" containsNumber="1" minValue="1.43" maxValue="3"/>
    </cacheField>
    <cacheField name="Height" numFmtId="0">
      <sharedItems containsSemiMixedTypes="0" containsString="0" containsNumber="1" minValue="1.19" maxValue="2.2000000000000002"/>
    </cacheField>
    <cacheField name="Area" numFmtId="0">
      <sharedItems containsSemiMixedTypes="0" containsString="0" containsNumber="1" minValue="1.7016999999999998" maxValue="6.6000000000000005"/>
    </cacheField>
    <cacheField name="Direction Name" numFmtId="0">
      <sharedItems count="8">
        <s v="N"/>
        <s v="W"/>
        <s v="E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58.55000000000001"/>
    <x v="0"/>
    <n v="0"/>
    <n v="1"/>
    <n v="1"/>
    <n v="0"/>
    <n v="0"/>
  </r>
  <r>
    <n v="1"/>
    <n v="28.64"/>
    <x v="1"/>
    <n v="1"/>
    <n v="0"/>
    <n v="1"/>
    <n v="90"/>
    <n v="90"/>
  </r>
  <r>
    <n v="1"/>
    <n v="39.4"/>
    <x v="3"/>
    <n v="0"/>
    <n v="-1"/>
    <n v="1"/>
    <n v="0"/>
    <n v="180"/>
  </r>
  <r>
    <n v="1"/>
    <n v="34.79"/>
    <x v="2"/>
    <n v="-1"/>
    <n v="0"/>
    <n v="1"/>
    <n v="-90"/>
    <n v="270"/>
  </r>
  <r>
    <n v="1"/>
    <n v="3.72"/>
    <x v="3"/>
    <n v="0"/>
    <n v="-1"/>
    <n v="1"/>
    <n v="0"/>
    <n v="180"/>
  </r>
  <r>
    <n v="1"/>
    <n v="33.46"/>
    <x v="2"/>
    <n v="-1"/>
    <n v="0"/>
    <n v="1"/>
    <n v="-90"/>
    <n v="270"/>
  </r>
  <r>
    <n v="1"/>
    <n v="6.08"/>
    <x v="2"/>
    <n v="-1"/>
    <n v="0"/>
    <n v="1"/>
    <n v="-90"/>
    <n v="270"/>
  </r>
  <r>
    <n v="1"/>
    <n v="3.72"/>
    <x v="0"/>
    <n v="0"/>
    <n v="1"/>
    <n v="1"/>
    <n v="0"/>
    <n v="0"/>
  </r>
  <r>
    <n v="1"/>
    <n v="3.69"/>
    <x v="3"/>
    <n v="0"/>
    <n v="-1"/>
    <n v="1"/>
    <n v="0"/>
    <n v="180"/>
  </r>
  <r>
    <n v="1"/>
    <n v="6.08"/>
    <x v="1"/>
    <n v="1"/>
    <n v="0"/>
    <n v="1"/>
    <n v="90"/>
    <n v="90"/>
  </r>
  <r>
    <n v="1"/>
    <n v="3.69"/>
    <x v="0"/>
    <n v="0"/>
    <n v="1"/>
    <n v="1"/>
    <n v="0"/>
    <n v="0"/>
  </r>
  <r>
    <n v="1"/>
    <n v="28.66"/>
    <x v="1"/>
    <n v="1"/>
    <n v="0"/>
    <n v="1"/>
    <n v="90"/>
    <n v="90"/>
  </r>
  <r>
    <n v="1"/>
    <n v="5.65"/>
    <x v="1"/>
    <n v="1"/>
    <n v="0"/>
    <n v="1"/>
    <n v="90"/>
    <n v="90"/>
  </r>
  <r>
    <n v="1"/>
    <n v="4.3499999999999996"/>
    <x v="1"/>
    <n v="1"/>
    <n v="0"/>
    <n v="1"/>
    <n v="90"/>
    <n v="90"/>
  </r>
  <r>
    <n v="1"/>
    <n v="60.5"/>
    <x v="3"/>
    <n v="0"/>
    <n v="-1"/>
    <n v="1"/>
    <n v="0"/>
    <n v="180"/>
  </r>
  <r>
    <n v="1"/>
    <n v="40.6"/>
    <x v="3"/>
    <n v="0"/>
    <n v="-1"/>
    <n v="1"/>
    <n v="0"/>
    <n v="180"/>
  </r>
  <r>
    <n v="1"/>
    <n v="115.17"/>
    <x v="3"/>
    <n v="0"/>
    <n v="-1"/>
    <n v="1"/>
    <n v="0"/>
    <n v="180"/>
  </r>
  <r>
    <n v="1"/>
    <n v="139.21"/>
    <x v="0"/>
    <n v="0"/>
    <n v="1"/>
    <n v="1"/>
    <n v="0"/>
    <n v="0"/>
  </r>
  <r>
    <n v="1"/>
    <n v="23.85"/>
    <x v="1"/>
    <n v="1"/>
    <n v="0"/>
    <n v="1"/>
    <n v="90"/>
    <n v="90"/>
  </r>
  <r>
    <n v="1"/>
    <n v="28.17"/>
    <x v="2"/>
    <n v="-1"/>
    <n v="0"/>
    <n v="1"/>
    <n v="-90"/>
    <n v="270"/>
  </r>
  <r>
    <n v="1"/>
    <n v="3.26"/>
    <x v="0"/>
    <n v="0"/>
    <n v="1"/>
    <n v="1"/>
    <n v="0"/>
    <n v="0"/>
  </r>
  <r>
    <n v="1"/>
    <n v="28.41"/>
    <x v="2"/>
    <n v="-1"/>
    <n v="0"/>
    <n v="1"/>
    <n v="-90"/>
    <n v="270"/>
  </r>
  <r>
    <n v="1"/>
    <n v="5.32"/>
    <x v="2"/>
    <n v="-1"/>
    <n v="0"/>
    <n v="1"/>
    <n v="-90"/>
    <n v="270"/>
  </r>
  <r>
    <n v="1"/>
    <n v="3.26"/>
    <x v="3"/>
    <n v="0"/>
    <n v="-1"/>
    <n v="1"/>
    <n v="0"/>
    <n v="180"/>
  </r>
  <r>
    <n v="1"/>
    <n v="3.23"/>
    <x v="3"/>
    <n v="0"/>
    <n v="-1"/>
    <n v="1"/>
    <n v="0"/>
    <n v="180"/>
  </r>
  <r>
    <n v="1"/>
    <n v="5.32"/>
    <x v="1"/>
    <n v="1"/>
    <n v="0"/>
    <n v="1"/>
    <n v="90"/>
    <n v="90"/>
  </r>
  <r>
    <n v="1"/>
    <n v="3.23"/>
    <x v="0"/>
    <n v="0"/>
    <n v="1"/>
    <n v="1"/>
    <n v="0"/>
    <n v="0"/>
  </r>
  <r>
    <n v="1"/>
    <n v="25.04"/>
    <x v="1"/>
    <n v="1"/>
    <n v="0"/>
    <n v="1"/>
    <n v="90"/>
    <n v="90"/>
  </r>
  <r>
    <n v="1"/>
    <n v="141.44999999999999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43.19999999999999"/>
    <x v="0"/>
    <n v="0"/>
    <n v="1"/>
    <n v="1"/>
    <n v="0"/>
    <n v="0"/>
  </r>
  <r>
    <n v="1"/>
    <n v="24.57"/>
    <x v="1"/>
    <n v="1"/>
    <n v="0"/>
    <n v="1"/>
    <n v="90"/>
    <n v="90"/>
  </r>
  <r>
    <n v="1"/>
    <n v="28.91"/>
    <x v="2"/>
    <n v="-1"/>
    <n v="0"/>
    <n v="1"/>
    <n v="-90"/>
    <n v="270"/>
  </r>
  <r>
    <n v="1"/>
    <n v="3.32"/>
    <x v="0"/>
    <n v="0"/>
    <n v="1"/>
    <n v="1"/>
    <n v="0"/>
    <n v="0"/>
  </r>
  <r>
    <n v="1"/>
    <n v="29.12"/>
    <x v="2"/>
    <n v="-1"/>
    <n v="0"/>
    <n v="1"/>
    <n v="-90"/>
    <n v="270"/>
  </r>
  <r>
    <n v="1"/>
    <n v="5.44"/>
    <x v="2"/>
    <n v="-1"/>
    <n v="0"/>
    <n v="1"/>
    <n v="-90"/>
    <n v="270"/>
  </r>
  <r>
    <n v="1"/>
    <n v="3.32"/>
    <x v="3"/>
    <n v="0"/>
    <n v="-1"/>
    <n v="1"/>
    <n v="0"/>
    <n v="180"/>
  </r>
  <r>
    <n v="1"/>
    <n v="3.3"/>
    <x v="3"/>
    <n v="0"/>
    <n v="-1"/>
    <n v="1"/>
    <n v="0"/>
    <n v="180"/>
  </r>
  <r>
    <n v="1"/>
    <n v="5.44"/>
    <x v="1"/>
    <n v="1"/>
    <n v="0"/>
    <n v="1"/>
    <n v="90"/>
    <n v="90"/>
  </r>
  <r>
    <n v="1"/>
    <n v="3.3"/>
    <x v="0"/>
    <n v="0"/>
    <n v="1"/>
    <n v="1"/>
    <n v="0"/>
    <n v="0"/>
  </r>
  <r>
    <n v="1"/>
    <n v="25.78"/>
    <x v="1"/>
    <n v="1"/>
    <n v="0"/>
    <n v="1"/>
    <n v="90"/>
    <n v="90"/>
  </r>
  <r>
    <n v="1"/>
    <n v="145.38999999999999"/>
    <x v="3"/>
    <n v="0"/>
    <n v="-1"/>
    <n v="1"/>
    <n v="0"/>
    <n v="1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"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"/>
    <n v="2.2000000000000002"/>
    <n v="4.4000000000000004"/>
    <x v="0"/>
    <n v="0"/>
    <n v="1"/>
    <n v="1"/>
    <n v="0"/>
    <n v="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1"/>
    <n v="-1"/>
    <n v="0"/>
    <n v="1"/>
    <n v="-90"/>
    <n v="270"/>
  </r>
  <r>
    <n v="1"/>
    <n v="2.23"/>
    <n v="2.17"/>
    <n v="4.8391000000000002"/>
    <x v="1"/>
    <n v="-1"/>
    <n v="0"/>
    <n v="1"/>
    <n v="-90"/>
    <n v="27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51263D-F215-4DB7-AB31-E5F69FB3B09B}" name="PivotTable1" cacheId="6486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M3:N8" firstHeaderRow="1" firstDataRow="1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1"/>
        <item x="0"/>
        <item x="3"/>
        <item x="2"/>
        <item m="1" x="7"/>
        <item m="1" x="4"/>
        <item m="1" x="5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220097-961B-42D4-908D-D35B4CC9E7BF}" name="PivotTable1" cacheId="6489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M3:N8" firstHeaderRow="1" firstDataRow="1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2"/>
        <item x="0"/>
        <item x="3"/>
        <item x="1"/>
        <item m="1" x="7"/>
        <item m="1" x="5"/>
        <item m="1" x="4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07505E-2DA7-40A1-B6F7-59B0D6927930}" name="Research_Doors_Table" displayName="Research_Doors_Table" ref="A1:D7" totalsRowShown="0">
  <autoFilter ref="A1:D7" xr:uid="{0507505E-2DA7-40A1-B6F7-59B0D6927930}"/>
  <tableColumns count="4">
    <tableColumn id="1" xr3:uid="{22CF7F11-E7B8-48FD-B28B-2E82641686D9}" name="Count"/>
    <tableColumn id="2" xr3:uid="{0D77CC89-8696-4E60-AFD1-C44F7F0420A9}" name="Width"/>
    <tableColumn id="3" xr3:uid="{8F786D3B-78E9-4E3D-B869-A184BDFAB2A2}" name="Height"/>
    <tableColumn id="5" xr3:uid="{A62252D8-1973-433D-8987-AD3DE9023D39}" name="Area" dataDxfId="35">
      <calculatedColumnFormula>Research_Doors_Table[[#This Row],[Width]]*Research_Doors_Table[[#This Row],[Height]]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BCBE8E-3E4A-45DA-85F2-C3736C7DB9D8}" name="Table7" displayName="Table7" ref="A1:B13" totalsRowShown="0">
  <autoFilter ref="A1:B13" xr:uid="{96BCBE8E-3E4A-45DA-85F2-C3736C7DB9D8}"/>
  <tableColumns count="2">
    <tableColumn id="1" xr3:uid="{5F92687A-2F8B-463B-A33B-C7F8C6031EA0}" name="Name"/>
    <tableColumn id="2" xr3:uid="{514521E8-12EF-45D0-9E7A-E9E26ABDBA23}" name="Elev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E35F78-0916-4AA7-B096-BF0FBDC384FE}" name="Table8" displayName="Table8" ref="A1:B12" totalsRowShown="0">
  <autoFilter ref="A1:B12" xr:uid="{3DE35F78-0916-4AA7-B096-BF0FBDC384FE}"/>
  <tableColumns count="2">
    <tableColumn id="1" xr3:uid="{99B2EB19-56A5-4B40-AAF4-FD72CE7D7D50}" name="Count"/>
    <tableColumn id="2" xr3:uid="{07331916-B0A6-4BA8-9B26-DBA5E5D213D0}" name="Are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8504216-9060-4699-ADC1-02E248A64F92}" name="Research_Wall_Table" displayName="Research_Wall_Table" ref="A1:H125" totalsRowShown="0">
  <autoFilter ref="A1:H125" xr:uid="{28504216-9060-4699-ADC1-02E248A64F92}"/>
  <tableColumns count="8">
    <tableColumn id="1" xr3:uid="{2DD3ED88-75BB-41AC-BFAA-C6119CFC741B}" name="Count"/>
    <tableColumn id="2" xr3:uid="{C4BFE47F-0DE0-4EA1-AC15-97BED2CAE95D}" name="Area"/>
    <tableColumn id="6" xr3:uid="{F57F00BB-7980-47A1-9643-FA7CE1BF7BAA}" name="Direction Name" dataDxfId="32">
      <calculatedColumnFormula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calculatedColumnFormula>
    </tableColumn>
    <tableColumn id="3" xr3:uid="{0CDB7A68-D478-40FC-AFE9-F6D609B32814}" name="X value"/>
    <tableColumn id="4" xr3:uid="{EE886CE2-2386-4C70-B756-D9F7090F219D}" name="Y value"/>
    <tableColumn id="5" xr3:uid="{F69999B4-918C-4DEC-B051-409D934CC2D9}" name="Length"/>
    <tableColumn id="7" xr3:uid="{8257B75F-185C-4500-8668-045CCE98434E}" name="Sin Inverse" dataDxfId="34">
      <calculatedColumnFormula>DEGREES(ASIN(Research_Wall_Table[[#This Row],[X value]]/Research_Wall_Table[[#This Row],[Length]]))</calculatedColumnFormula>
    </tableColumn>
    <tableColumn id="8" xr3:uid="{69CAD09A-AF6D-45AF-AA1A-F8F5A91347DD}" name="Updated Sin Inverse" dataDxfId="33">
      <calculatedColumnFormula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A55883E-EF1F-42FB-BB69-028F4CB7AB77}" name="Research_Window_Table" displayName="Research_Window_Table" ref="A1:J348" totalsRowShown="0">
  <autoFilter ref="A1:J348" xr:uid="{AA55883E-EF1F-42FB-BB69-028F4CB7AB77}"/>
  <tableColumns count="10">
    <tableColumn id="1" xr3:uid="{CD64627A-9236-4939-A0A0-00390917583C}" name="Count"/>
    <tableColumn id="2" xr3:uid="{230F3433-8B4C-4B90-8A8D-6A7A4CA5F371}" name="Width"/>
    <tableColumn id="3" xr3:uid="{9AD0B9A4-724D-4DC2-82B1-20422C8F5DA7}" name="Height"/>
    <tableColumn id="7" xr3:uid="{31ABC763-D174-4396-88F7-3E368745E943}" name="Area" dataDxfId="31">
      <calculatedColumnFormula>Research_Window_Table[[#This Row],[Width]]*Research_Window_Table[[#This Row],[Height]]</calculatedColumnFormula>
    </tableColumn>
    <tableColumn id="8" xr3:uid="{AAF27344-1930-4C23-85B3-200ED08CAC7F}" name="Direction Name" dataDxfId="28">
      <calculatedColumnFormula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calculatedColumnFormula>
    </tableColumn>
    <tableColumn id="4" xr3:uid="{9017E5AE-DF4B-4F1A-8695-0783F8E6A587}" name="X value"/>
    <tableColumn id="5" xr3:uid="{CD08355D-ED21-400C-8F73-75BCF4908E77}" name="Y value"/>
    <tableColumn id="6" xr3:uid="{1C59F9F9-4B71-436C-90A2-E50353AAD512}" name="Length"/>
    <tableColumn id="9" xr3:uid="{7DDEBB1C-0E18-4C8A-B62A-6128BFD8C4F6}" name="Sin Inverse" dataDxfId="30">
      <calculatedColumnFormula>DEGREES(ASIN(Research_Window_Table[[#This Row],[X value]]/Research_Window_Table[[#This Row],[Length]]))</calculatedColumnFormula>
    </tableColumn>
    <tableColumn id="10" xr3:uid="{B4F66C08-7CB7-4207-B4A8-A1A393FE8BC9}" name="Updated Sin Inverse" dataDxfId="29">
      <calculatedColumnFormula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DA3D06F-D7AC-4ACB-95D9-C22651BE045E}" name="Combination_Results_Table" displayName="Combination_Results_Table" ref="A1:T541" totalsRowShown="0">
  <autoFilter ref="A1:T541" xr:uid="{9DA3D06F-D7AC-4ACB-95D9-C22651BE045E}"/>
  <tableColumns count="20">
    <tableColumn id="1" xr3:uid="{6829AFED-FA6E-49F1-94BF-EA2A3D64763A}" name="No."/>
    <tableColumn id="2" xr3:uid="{2E1C95C1-12E8-4C4F-ADB4-42CD79C2EBC7}" name="Wall Name"/>
    <tableColumn id="3" xr3:uid="{2988F631-D1E7-4552-B87F-D9A60A4AA300}" name="Window Name"/>
    <tableColumn id="4" xr3:uid="{A7278D90-D811-4BA3-8898-A76F146A1B87}" name="Door Name"/>
    <tableColumn id="5" xr3:uid="{867832A0-1A65-4919-8C25-36A4D86BEE05}" name="Floor Name"/>
    <tableColumn id="6" xr3:uid="{875EB54B-4221-434A-8088-90C95F761133}" name="Roof Name"/>
    <tableColumn id="7" xr3:uid="{C4707C11-3A76-4650-B95B-EAE452E9FC68}" name="AC System Name"/>
    <tableColumn id="8" xr3:uid="{BA4FBC09-3678-4755-B7B8-EAA0FB4AF197}" name="Maximum Load kWh/hr"/>
    <tableColumn id="9" xr3:uid="{D9F013F8-8893-4994-91C2-46D2A03D49E8}" name="No. AC Systems"/>
    <tableColumn id="10" xr3:uid="{7E63368D-A237-4F3B-B303-C026841C44A6}" name="Cooling Load (kWh/year)"/>
    <tableColumn id="11" xr3:uid="{DCD5FEEB-96DC-45A2-980B-6126C1491D4F}" name="Embodied Energy (MJ)"/>
    <tableColumn id="12" xr3:uid="{82186FC7-4D1F-4621-81FB-3DDEEE3AEB7E}" name="LC Operational Energy (MJ)"/>
    <tableColumn id="13" xr3:uid="{A8BF5F78-9C09-49C2-80B5-C2A2E8053BF1}" name="Capital Cost (LKR)"/>
    <tableColumn id="14" xr3:uid="{F2F4736B-F835-45E7-AEB2-2844DAD60C64}" name="Operational Cost (LKR)"/>
    <tableColumn id="15" xr3:uid="{3B2140E1-C2DE-4A41-A139-7B530F134730}" name="System Cost (LKR)"/>
    <tableColumn id="16" xr3:uid="{4C2F341B-CDA6-459B-8ACB-C9BE288C3885}" name="Embodied Carbon (Metric T)"/>
    <tableColumn id="17" xr3:uid="{0B02C58A-D823-4F82-9257-A1561CC77A3D}" name="Operational Carbon (Metric T)"/>
    <tableColumn id="18" xr3:uid="{99B3E44D-5818-4714-BD2D-7C9F8A0944D6}" name="Total Energy(MJ)"/>
    <tableColumn id="19" xr3:uid="{33BD61DC-752A-4D4C-9329-EEDC6ACE4830}" name="Total Cost(LKR Million)"/>
    <tableColumn id="20" xr3:uid="{177F5FC6-DAE1-4708-BF71-D9B033E52F2A}" name="Total Carbon (Metric T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D9E415-C598-4030-8423-5F720AB70EEC}" name="Pro_Economic_Table" displayName="Pro_Economic_Table" ref="A1:AA541" totalsRowShown="0">
  <autoFilter ref="A1:AA541" xr:uid="{F7D9E415-C598-4030-8423-5F720AB70EEC}"/>
  <sortState xmlns:xlrd2="http://schemas.microsoft.com/office/spreadsheetml/2017/richdata2" ref="A2:AA541">
    <sortCondition descending="1" ref="Z2:Z541"/>
  </sortState>
  <tableColumns count="27">
    <tableColumn id="1" xr3:uid="{6E3BE390-DB54-4337-86AB-1C8BF9E6F482}" name="No."/>
    <tableColumn id="2" xr3:uid="{3D838469-C7EB-4840-84F5-1332DA47E789}" name="Wall Name"/>
    <tableColumn id="3" xr3:uid="{588FC9E6-F406-41B0-881B-D7CA494DEC0B}" name="Window Name"/>
    <tableColumn id="4" xr3:uid="{D06351B2-6954-403B-9CBC-D019B78CCAD0}" name="Door Name"/>
    <tableColumn id="5" xr3:uid="{B3F22E55-B646-4E16-959A-D46AC16AAEBC}" name="Floor Name"/>
    <tableColumn id="6" xr3:uid="{680BBA26-DF51-4451-B22F-4D0F575CAB9D}" name="Roof Name"/>
    <tableColumn id="7" xr3:uid="{A3425D67-AF4A-493A-99D2-77F6B87178B8}" name="AC System Name"/>
    <tableColumn id="8" xr3:uid="{1B1CE77F-87F4-44B6-B87C-123D66A39F94}" name="Maximum Load kWh/hr"/>
    <tableColumn id="9" xr3:uid="{9B39A3D8-E1D0-47E1-B33A-260015FE76FF}" name="No. AC Systems"/>
    <tableColumn id="10" xr3:uid="{DAACC865-2F15-4B0D-99B4-4B30BA7416CE}" name="Cooling Load (kWh/year)"/>
    <tableColumn id="11" xr3:uid="{FF2313DD-B9D7-4DDE-9C30-055B1B7EC5EC}" name="Embodied Energy (MJ)"/>
    <tableColumn id="12" xr3:uid="{62EE11F2-6CEB-4A1C-8F7A-5A2A2B41DE54}" name="LC Operational Energy (MJ)"/>
    <tableColumn id="13" xr3:uid="{FE9D6EBB-C192-4D37-B92E-F9FD101B1548}" name="Capital Cost (LKR)"/>
    <tableColumn id="14" xr3:uid="{DE848E62-2EE6-48EB-A3FF-BF7CF8513848}" name="Operational Cost (LKR)"/>
    <tableColumn id="15" xr3:uid="{8D8AAA46-AC15-4C59-856D-FBD9F80B6CCF}" name="System Cost (LKR)"/>
    <tableColumn id="16" xr3:uid="{5CE296BB-130B-4431-B63A-16683EDAB06A}" name="Embodied Carbon (Metric T)"/>
    <tableColumn id="17" xr3:uid="{A3B3EE28-9AD5-4349-B2A3-398120E8BEA3}" name="Operational Carbon (Metric T)"/>
    <tableColumn id="18" xr3:uid="{24BCE7AF-CD26-47B0-8431-5F32E1D67931}" name="Total Energy(MJ)"/>
    <tableColumn id="19" xr3:uid="{09F80889-C839-4417-B7FD-EA6C76440984}" name="Total Cost(LKR Million)"/>
    <tableColumn id="20" xr3:uid="{65289DB6-7989-4D04-8A06-B953277ED5B7}" name="Total Carbon (Metric T)"/>
    <tableColumn id="21" xr3:uid="{4DDA7893-FD48-4E6A-A8F5-CDE8A6F2AD8A}" name="Weighted Energy" dataDxfId="27">
      <calculatedColumnFormula>Pro_Economic_Table[[#This Row],[Total Energy(MJ)]]*AHP!$P$3/TOPSIS!$B$4</calculatedColumnFormula>
    </tableColumn>
    <tableColumn id="22" xr3:uid="{425AF8BB-E4C7-419B-BD56-1EC0DCE6C1B7}" name="Weighted Cost" dataDxfId="26">
      <calculatedColumnFormula>Pro_Economic_Table[[#This Row],[Total Cost(LKR Million)]]*AHP!$P$4/TOPSIS!$C$4</calculatedColumnFormula>
    </tableColumn>
    <tableColumn id="23" xr3:uid="{0678A797-303A-4268-9CB1-0C8C56989132}" name="Weighted Co2" dataDxfId="25">
      <calculatedColumnFormula>Pro_Economic_Table[[#This Row],[Total Carbon (Metric T)]]*AHP!$P$5/TOPSIS!$D$4</calculatedColumnFormula>
    </tableColumn>
    <tableColumn id="24" xr3:uid="{F092A308-0AE6-4C0A-82AA-AA2E4AE55D61}" name="S+ Best-Euclidean Distance" dataDxfId="17">
      <calculatedColumnFormula>((Pro_Economic_Table[[#This Row],[Weighted Energy]]-TOPSIS!$B$5)^2+(Pro_Economic_Table[[#This Row],[Weighted Cost]]-TOPSIS!$C$5)^2+(Pro_Economic_Table[[#This Row],[Weighted Co2]]-TOPSIS!$D$5)^2)^0.5</calculatedColumnFormula>
    </tableColumn>
    <tableColumn id="25" xr3:uid="{EBF788C8-F461-43FF-AC10-EF7EABF16F4E}" name="S- Worst-Euclidean Distance" dataDxfId="16">
      <calculatedColumnFormula>((Pro_Economic_Table[[#This Row],[Weighted Energy]]-TOPSIS!$B$6)^2+(Pro_Economic_Table[[#This Row],[Weighted Cost]]-TOPSIS!$C$6)^2+(Pro_Economic_Table[[#This Row],[Weighted Co2]]-TOPSIS!$D$6)^2)^0.5</calculatedColumnFormula>
    </tableColumn>
    <tableColumn id="26" xr3:uid="{A59490E7-77B7-419D-A0B2-C60BBBB908F2}" name="Performance Score" dataDxfId="9">
      <calculatedColumnFormula>Pro_Economic_Table[[#This Row],[S- Worst-Euclidean Distance]]/(Pro_Economic_Table[[#This Row],[S+ Best-Euclidean Distance]]+Pro_Economic_Table[[#This Row],[S- Worst-Euclidean Distance]])</calculatedColumnFormula>
    </tableColumn>
    <tableColumn id="27" xr3:uid="{814B5CA3-27E5-4984-8BB8-AFA5A696E653}" name="R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E031535-7C8D-4E40-8122-7E8EA54E85EE}" name="Sustainable_Friendly_Table" displayName="Sustainable_Friendly_Table" ref="A1:AA541" totalsRowShown="0">
  <autoFilter ref="A1:AA541" xr:uid="{0E031535-7C8D-4E40-8122-7E8EA54E85EE}"/>
  <sortState xmlns:xlrd2="http://schemas.microsoft.com/office/spreadsheetml/2017/richdata2" ref="A2:AA541">
    <sortCondition descending="1" ref="Z2:Z541"/>
  </sortState>
  <tableColumns count="27">
    <tableColumn id="1" xr3:uid="{C9681108-6F51-4CA8-A710-1D69870DAD93}" name="No."/>
    <tableColumn id="2" xr3:uid="{4DBA0963-9BE2-4E47-BDFC-6909E58FD162}" name="Wall Name"/>
    <tableColumn id="3" xr3:uid="{ADA2E655-1B61-437E-B59D-B1AA6BB9DAD7}" name="Window Name"/>
    <tableColumn id="4" xr3:uid="{BC170E3E-8059-49E1-8C14-FADE29307927}" name="Door Name"/>
    <tableColumn id="5" xr3:uid="{52FCA167-0F28-4224-BA78-2133EE579EB4}" name="Floor Name"/>
    <tableColumn id="6" xr3:uid="{DD769644-E8D7-4701-A3C0-126363956826}" name="Roof Name"/>
    <tableColumn id="7" xr3:uid="{6345DBB5-BC29-4348-B4FE-6F26E428E41B}" name="AC System Name"/>
    <tableColumn id="8" xr3:uid="{2E0FC06F-93BD-4151-8BF9-105C868C3A4B}" name="Maximum Load kWh/hr"/>
    <tableColumn id="9" xr3:uid="{34C6C53A-124A-4C6A-A4E9-5D54FE1AE7EB}" name="No. AC Systems"/>
    <tableColumn id="10" xr3:uid="{C2B2321C-2E71-4CA9-BDD3-40FC21F93030}" name="Cooling Load (kWh/year)"/>
    <tableColumn id="11" xr3:uid="{8E12BFA2-BD4B-46CE-A06C-1E6549A62FA8}" name="Embodied Energy (MJ)"/>
    <tableColumn id="12" xr3:uid="{8A09A047-C8D5-476E-A10F-E1A1CB5C50C5}" name="LC Operational Energy (MJ)"/>
    <tableColumn id="13" xr3:uid="{5EFFFF28-6162-4E13-9F3F-06667A17A96B}" name="Capital Cost (LKR)"/>
    <tableColumn id="14" xr3:uid="{881A6978-5430-4C3B-84A1-395243384CE0}" name="Operational Cost (LKR)"/>
    <tableColumn id="15" xr3:uid="{5C542896-93AE-4E7F-83AD-24A0674F5643}" name="System Cost (LKR)"/>
    <tableColumn id="16" xr3:uid="{CA7E6A86-E5BA-456D-921A-C8CF4A73A1AA}" name="Embodied Carbon (Metric T)"/>
    <tableColumn id="17" xr3:uid="{C5F8FE9D-840E-4762-A812-B20EB51145DB}" name="Operational Carbon (Metric T)"/>
    <tableColumn id="18" xr3:uid="{EB498AEF-888D-4FD7-AF7C-4C24B3B0A552}" name="Total Energy(MJ)"/>
    <tableColumn id="19" xr3:uid="{EF5F11EB-726A-4D6A-A0AC-2161EA489F2B}" name="Total Cost(LKR Million)"/>
    <tableColumn id="20" xr3:uid="{87C99090-9CB1-444C-802B-234667BC6E18}" name="Total Carbon (Metric T)"/>
    <tableColumn id="21" xr3:uid="{B45CA753-3D5D-4CEB-94C6-9FA7CA3FB3D9}" name="Weighted Energy" dataDxfId="24">
      <calculatedColumnFormula>Sustainable_Friendly_Table[[#This Row],[Total Energy(MJ)]]*AHP!$P$13/TOPSIS!$B$12</calculatedColumnFormula>
    </tableColumn>
    <tableColumn id="22" xr3:uid="{2EF12881-D5C3-477B-A510-0635A336BA72}" name="Weighted Cost" dataDxfId="23">
      <calculatedColumnFormula>Sustainable_Friendly_Table[[#This Row],[Total Cost(LKR Million)]]*AHP!$P$14/TOPSIS!$C$12</calculatedColumnFormula>
    </tableColumn>
    <tableColumn id="23" xr3:uid="{3F687735-5DA5-48B2-AE35-D746ACAEA905}" name="Weighted Co2" dataDxfId="22">
      <calculatedColumnFormula>Sustainable_Friendly_Table[[#This Row],[Total Carbon (Metric T)]]*AHP!$P$15/TOPSIS!$D$12</calculatedColumnFormula>
    </tableColumn>
    <tableColumn id="24" xr3:uid="{A2A95A7B-E035-4D64-9C2F-F0EEDDC818BE}" name="S+ Best-Euclidean Distance" dataDxfId="15">
      <calculatedColumnFormula>((Sustainable_Friendly_Table[[#This Row],[Weighted Energy]]-TOPSIS!$B$13)^2+(Sustainable_Friendly_Table[[#This Row],[Weighted Cost]]-TOPSIS!$C$13)^2+(Sustainable_Friendly_Table[[#This Row],[Weighted Co2]]-TOPSIS!$D$13)^2)^0.5</calculatedColumnFormula>
    </tableColumn>
    <tableColumn id="25" xr3:uid="{679A4744-41AC-4F21-8ACD-EE3C3FBB325A}" name="S- Worst-Euclidean Distance" dataDxfId="14">
      <calculatedColumnFormula>((Sustainable_Friendly_Table[[#This Row],[Weighted Energy]]-TOPSIS!$B$14)^2+(Sustainable_Friendly_Table[[#This Row],[Weighted Cost]]-TOPSIS!$C$14)^2+(Sustainable_Friendly_Table[[#This Row],[Weighted Co2]]-TOPSIS!$D$14)^2)^0.5</calculatedColumnFormula>
    </tableColumn>
    <tableColumn id="26" xr3:uid="{D14599F8-981D-4B9F-8CE1-E7F8229B450F}" name="Performance Score" dataDxfId="10">
      <calculatedColumnFormula>Sustainable_Friendly_Table[[#This Row],[S- Worst-Euclidean Distance]]/(Sustainable_Friendly_Table[[#This Row],[S+ Best-Euclidean Distance]]+Sustainable_Friendly_Table[[#This Row],[S- Worst-Euclidean Distance]])</calculatedColumnFormula>
    </tableColumn>
    <tableColumn id="27" xr3:uid="{43B9A79A-07C3-4518-90C7-A964C0BF1C81}" name="Rank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08D835-E610-4DA7-B1A7-4A466683367E}" name="Net_Zero_Table" displayName="Net_Zero_Table" ref="A1:AB541" totalsRowShown="0">
  <autoFilter ref="A1:AB541" xr:uid="{3E08D835-E610-4DA7-B1A7-4A466683367E}"/>
  <sortState xmlns:xlrd2="http://schemas.microsoft.com/office/spreadsheetml/2017/richdata2" ref="A2:AB541">
    <sortCondition descending="1" ref="AA2:AA541"/>
  </sortState>
  <tableColumns count="28">
    <tableColumn id="1" xr3:uid="{F9D16CC4-081D-4271-B8C4-55D0075B19BC}" name="No."/>
    <tableColumn id="2" xr3:uid="{5A870B4B-5FF8-4BCC-A500-71674DF0D31F}" name="Wall Name"/>
    <tableColumn id="3" xr3:uid="{BF6018CC-9E61-4588-8D6A-83241569D557}" name="Window Name"/>
    <tableColumn id="4" xr3:uid="{81757B9C-D35E-4AEB-9304-270F2650071E}" name="Door Name"/>
    <tableColumn id="5" xr3:uid="{E1A10BEA-FF32-40B0-B144-C0FCD62092AF}" name="Floor Name"/>
    <tableColumn id="6" xr3:uid="{4C1F9434-598A-4DC7-8A18-C15F95EB899D}" name="Roof Name"/>
    <tableColumn id="7" xr3:uid="{8AA80694-CFA2-4632-AE0E-2B16DABEE8A0}" name="AC System Name"/>
    <tableColumn id="8" xr3:uid="{D979C6D5-DC03-45E8-9BAE-F4052C57C928}" name="Maximum Load kWh/hr"/>
    <tableColumn id="9" xr3:uid="{CE83000A-1453-404F-BDFD-8ED9B80D9279}" name="No. AC Systems"/>
    <tableColumn id="10" xr3:uid="{42279365-76DA-459D-9059-1046DBD65DEF}" name="Cooling Load (kWh/year)"/>
    <tableColumn id="11" xr3:uid="{A2BA8F25-F483-4386-9AA8-BD9CDB28C9FE}" name="Embodied Energy (MJ)"/>
    <tableColumn id="12" xr3:uid="{94C6F465-55FB-4E56-BB71-003F46933E08}" name="LC Operational Energy (MJ)"/>
    <tableColumn id="13" xr3:uid="{4754F276-BD3E-4505-A981-4A62D3D9653B}" name="Capital Cost (LKR)"/>
    <tableColumn id="14" xr3:uid="{0D79A3F4-5276-45C4-9747-D8741126DC59}" name="Operational Cost (LKR)"/>
    <tableColumn id="15" xr3:uid="{2D6C068A-7842-4ED3-AB93-4B3F2468AB7B}" name="System Cost (LKR)"/>
    <tableColumn id="16" xr3:uid="{0FB1E1E9-CE3B-474E-BAEF-F98FB910AA5B}" name="Embodied Carbon (Metric T)"/>
    <tableColumn id="17" xr3:uid="{0D17AAF3-00F5-43E7-A4C8-6B7FC7741325}" name="Operational Carbon (Metric T)"/>
    <tableColumn id="18" xr3:uid="{91D1020A-D182-4CE8-B40E-4C0C633CD414}" name="Total Energy(MJ)"/>
    <tableColumn id="19" xr3:uid="{6632E993-437A-44E9-9EDE-BFEB8FEF869F}" name="Total Cost(LKR Million)"/>
    <tableColumn id="20" xr3:uid="{2E14DDFF-12FF-4E61-8F6B-469F5ABFACB9}" name="Total Carbon (Metric T)"/>
    <tableColumn id="21" xr3:uid="{E677FDAA-407D-49DB-99AC-655847EC3B86}" name="Weighted Total Energy" dataDxfId="21">
      <calculatedColumnFormula>Net_Zero_Table[[#This Row],[Total Energy(MJ)]]*AHP!$Q$23/TOPSIS!$B$20</calculatedColumnFormula>
    </tableColumn>
    <tableColumn id="22" xr3:uid="{4BA979B0-A14B-46E7-9B59-3FF4160E0054}" name="Weighted Capital Cost" dataDxfId="20">
      <calculatedColumnFormula>Net_Zero_Table[[#This Row],[Capital Cost (LKR)]]*AHP!$Q$24/TOPSIS!$C$20</calculatedColumnFormula>
    </tableColumn>
    <tableColumn id="23" xr3:uid="{1288C017-8775-46E5-A179-418C7C011488}" name="Weighted System Cost" dataDxfId="19">
      <calculatedColumnFormula>Net_Zero_Table[[#This Row],[System Cost (LKR)]]*AHP!$Q$25/TOPSIS!$D$20</calculatedColumnFormula>
    </tableColumn>
    <tableColumn id="24" xr3:uid="{1478CCD1-F202-47B5-A197-A361D41FE5FA}" name="Weighted Embodied Co2" dataDxfId="18">
      <calculatedColumnFormula>Net_Zero_Table[[#This Row],[Embodied Carbon (Metric T)]]*AHP!$Q$26/TOPSIS!$E$20</calculatedColumnFormula>
    </tableColumn>
    <tableColumn id="25" xr3:uid="{85217CB4-9A4F-4314-BFCD-E43C42ABFF01}" name="S+ Best-Euclidean Distance" dataDxfId="13">
      <calculatedColumnFormula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calculatedColumnFormula>
    </tableColumn>
    <tableColumn id="26" xr3:uid="{73ED269E-9E97-4413-9B34-8492CD8ADD98}" name="S- Worst-Euclidean Distance" dataDxfId="12">
      <calculatedColumnFormula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calculatedColumnFormula>
    </tableColumn>
    <tableColumn id="27" xr3:uid="{F7F36B34-0A26-42B2-87B0-544A61D6E102}" name="Performance Score" dataDxfId="11">
      <calculatedColumnFormula>Net_Zero_Table[[#This Row],[S- Worst-Euclidean Distance]]/(Net_Zero_Table[[#This Row],[S+ Best-Euclidean Distance]]+Net_Zero_Table[[#This Row],[S- Worst-Euclidean Distance]])</calculatedColumnFormula>
    </tableColumn>
    <tableColumn id="28" xr3:uid="{0A256E52-037B-483C-9F27-CCEFEC326E46}" name="R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95" dataDxfId="94">
  <autoFilter ref="A1:G6" xr:uid="{50ED96DB-99F1-42CD-86D4-EE71F9A9CF25}"/>
  <tableColumns count="7">
    <tableColumn id="1" xr3:uid="{AD780256-5B82-4B92-85A3-B86001CEFE41}" name="Wall Name" dataDxfId="93"/>
    <tableColumn id="2" xr3:uid="{80A3B262-992B-445C-B675-4EDBF736CA12}" name="U Value (Btu/hr.ft2.F)" dataDxfId="92"/>
    <tableColumn id="3" xr3:uid="{0777C1D9-F568-4A34-BA33-5DE1E16CA062}" name="Group" dataDxfId="91"/>
    <tableColumn id="4" xr3:uid="{71314989-3D45-4E8A-984E-F92C317C554E}" name="Thickness (m)" dataDxfId="90"/>
    <tableColumn id="5" xr3:uid="{24C29129-8819-4B60-B27B-7426F4AED033}" name="Embodied Energy (MJ/m²)" dataDxfId="89"/>
    <tableColumn id="6" xr3:uid="{31A8D8FC-19D4-4B19-BF0B-64F20C139FB4}" name="Embodied Carbon (kg/m²)" dataDxfId="88"/>
    <tableColumn id="7" xr3:uid="{249F77A5-1F79-494A-8E56-AD8BF3A5AD9F}" name="Rate per sq.m" dataDxfId="8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86" dataDxfId="85">
  <autoFilter ref="J1:O4" xr:uid="{2C7F4F70-7C10-4421-AA58-68A6A47268B8}"/>
  <tableColumns count="6">
    <tableColumn id="1" xr3:uid="{F83A1887-CC16-4554-8C5B-D12B49066BBA}" name="Window Name" dataDxfId="84"/>
    <tableColumn id="2" xr3:uid="{74847D39-5331-44E4-A17E-C46472F4B9EE}" name="Shading Coefficient" dataDxfId="83"/>
    <tableColumn id="3" xr3:uid="{2497E3DC-B117-48C5-9EC9-17EB7C8F07C2}" name="U Value (W/m²K)" dataDxfId="82"/>
    <tableColumn id="4" xr3:uid="{85F49B4D-80D1-472A-8E26-B1A9895A4E4E}" name="Embodied Energy (MJ/m²)" dataDxfId="81"/>
    <tableColumn id="5" xr3:uid="{D1209D4F-9BBF-4927-9B04-78324845F6D1}" name="Embodied Carbon (kg/m²)" dataDxfId="80"/>
    <tableColumn id="6" xr3:uid="{F1CDDBA2-D7A0-456A-9B68-075C6A7451EE}" name="Rate per sq.m" dataDxfId="7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78" dataDxfId="77">
  <autoFilter ref="R1:V3" xr:uid="{1A17E22C-99D8-4B19-ABF0-E237628135AB}"/>
  <tableColumns count="5">
    <tableColumn id="1" xr3:uid="{8ECA37D9-53C2-480B-B429-2EF2A6B75F23}" name="Door Name" dataDxfId="76"/>
    <tableColumn id="2" xr3:uid="{7DB4BEEF-B90D-478D-A3F7-F429D74FE9C4}" name="U Value (W/m²K)" dataDxfId="75"/>
    <tableColumn id="3" xr3:uid="{D08639D6-7B2B-47BA-B693-9C974A2F0614}" name="Embodied Energy (MJ/m²)" dataDxfId="74"/>
    <tableColumn id="4" xr3:uid="{FA5E2E77-4FF3-4CCF-A4A5-684FA4F90C96}" name="Embodied Carbon (kg/m²)" dataDxfId="73"/>
    <tableColumn id="5" xr3:uid="{F3285D20-9719-4101-808B-81D20248102E}" name="Rate per sq.m" dataDxfId="7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71" dataDxfId="70">
  <autoFilter ref="Y1:AC3" xr:uid="{E9C28792-C062-4C79-B719-5CBD9BABAC4B}"/>
  <tableColumns count="5">
    <tableColumn id="1" xr3:uid="{E857D718-22B2-4150-B52B-EB3C1A4EFBE5}" name="Floor Name" dataDxfId="69"/>
    <tableColumn id="2" xr3:uid="{76F78B10-E33D-447D-9F45-596D82C0B7CC}" name="U Value (W/m²K)" dataDxfId="68"/>
    <tableColumn id="3" xr3:uid="{22DFD906-E2F1-4777-9217-685E00F62EDD}" name="Embodied Energy (MJ/m²)" dataDxfId="67"/>
    <tableColumn id="4" xr3:uid="{5CC11739-9F21-4A03-B4E9-882455B828FA}" name="Embodied Carbon (kg/m²)" dataDxfId="66"/>
    <tableColumn id="5" xr3:uid="{E99D7D17-B86F-4C0D-A2D8-5C83FD9552DD}" name="Rate per sq.m" dataDxfId="6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64" dataDxfId="63">
  <autoFilter ref="AF1:BA4" xr:uid="{AD357D87-2685-4E55-877A-C4DB733389B1}"/>
  <tableColumns count="22">
    <tableColumn id="1" xr3:uid="{73CFB9E6-4CC2-42AB-A565-D56AFFB7FCBD}" name="Roof Name" dataDxfId="62"/>
    <tableColumn id="2" xr3:uid="{EC274524-6246-4F5E-A893-ABC724DD7CEF}" name="U Value (Btu/hr.ft2.F)" dataDxfId="61"/>
    <tableColumn id="3" xr3:uid="{23CCB4E8-01FC-44AC-AC45-93470D52F4DB}" name="Embodied Energy (MJ/m²)" dataDxfId="60"/>
    <tableColumn id="4" xr3:uid="{FCA185B0-43C0-406E-A848-595FBA66CCF6}" name="Embodied Carbon (kg/m²)" dataDxfId="59"/>
    <tableColumn id="5" xr3:uid="{EA4149B3-2F46-40F3-B44B-16D85BD6ACE1}" name="Rate per sq.m" dataDxfId="58"/>
    <tableColumn id="6" xr3:uid="{3DC8C5FA-3F26-46B7-A4F6-1A5E1D0BAF14}" name="6" dataDxfId="57"/>
    <tableColumn id="7" xr3:uid="{6523E14F-BE92-4AC6-A093-7CF13E166A46}" name="7" dataDxfId="56"/>
    <tableColumn id="8" xr3:uid="{71DE67B4-DE3A-48DC-89F6-67D0DB2D3B61}" name="8" dataDxfId="55"/>
    <tableColumn id="9" xr3:uid="{CC372C71-DD57-4F8A-AB09-CA14FC8078FD}" name="9" dataDxfId="54"/>
    <tableColumn id="10" xr3:uid="{BDAE2E6A-663D-49E5-AA8D-113D7C79E1B4}" name="10" dataDxfId="53"/>
    <tableColumn id="11" xr3:uid="{79115174-3C12-494A-A022-4088523871EC}" name="11" dataDxfId="52"/>
    <tableColumn id="12" xr3:uid="{7AE0EFA1-715E-4AB7-B6AE-61CD1F637770}" name="12" dataDxfId="51"/>
    <tableColumn id="13" xr3:uid="{6AE213F2-19D0-4277-8DC3-9E9FED8D1E58}" name="13" dataDxfId="50"/>
    <tableColumn id="14" xr3:uid="{75E00F48-9B5A-4339-A6F0-9116709D5011}" name="14" dataDxfId="49"/>
    <tableColumn id="15" xr3:uid="{0086CF90-AAD3-4961-A5B3-69C39D2F7EC7}" name="15" dataDxfId="48"/>
    <tableColumn id="16" xr3:uid="{924D4251-E931-48FA-8FAC-1E4439CC1A4A}" name="16" dataDxfId="47"/>
    <tableColumn id="17" xr3:uid="{A2AB3A30-58D8-4233-AD79-F3FDF8332DFA}" name="17" dataDxfId="46"/>
    <tableColumn id="18" xr3:uid="{2252D276-F4C8-40E7-94F5-59B7CBAEBCF4}" name="18" dataDxfId="45"/>
    <tableColumn id="19" xr3:uid="{2E265E20-43D5-4B37-92E5-E0A1BB3B14EF}" name="19" dataDxfId="44"/>
    <tableColumn id="20" xr3:uid="{0352ACDD-7664-404F-9BCE-47AA6434656C}" name="20" dataDxfId="43"/>
    <tableColumn id="21" xr3:uid="{C7D80C88-429F-4733-9DEE-70ED4E4A1404}" name="21" dataDxfId="42"/>
    <tableColumn id="22" xr3:uid="{2EF337F2-FFF5-4667-A4BA-7C7FF2A1055C}" name="22" dataDxfId="4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40" dataDxfId="39">
  <autoFilter ref="BD1:BF4" xr:uid="{2BC71441-4E0F-40FE-8518-9AE0B49041C3}"/>
  <tableColumns count="3">
    <tableColumn id="1" xr3:uid="{4A63BA5F-05EC-47E6-93FA-76A4C6136368}" name="AC System Name" dataDxfId="38"/>
    <tableColumn id="2" xr3:uid="{4A07A6D5-AFCF-400B-B482-239A8E784B7F}" name="Capacity (kW)" dataDxfId="37"/>
    <tableColumn id="3" xr3:uid="{A5BB0BE8-53A5-4396-ABDF-30FC3DA7A249}" name="Cost (Rs.)" dataDxfId="3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0150B02-F44E-490B-851C-FC7441BA9C04}" name="ORN_Pro_Economic_Table" displayName="ORN_Pro_Economic_Table" ref="A1:N361" totalsRowShown="0">
  <autoFilter ref="A1:N361" xr:uid="{10150B02-F44E-490B-851C-FC7441BA9C04}"/>
  <tableColumns count="14">
    <tableColumn id="1" xr3:uid="{63CC5EBE-9A00-435E-9895-6F3AA154FCB9}" name="No."/>
    <tableColumn id="2" xr3:uid="{8990E192-208C-438D-956D-EB12401B3E68}" name="Wall Name"/>
    <tableColumn id="3" xr3:uid="{CC9AA8AC-F884-40D6-9C98-86EC683743DC}" name="Window Name"/>
    <tableColumn id="4" xr3:uid="{3A2FDF71-A932-4F46-9092-98FE13A8851C}" name="Door Name"/>
    <tableColumn id="5" xr3:uid="{D6BA00B5-8598-46B7-9696-42863CA2C4BA}" name="Floor Name"/>
    <tableColumn id="6" xr3:uid="{B7A50B68-5D28-49DB-B46F-4E118EB33AE7}" name="Roof Name"/>
    <tableColumn id="7" xr3:uid="{FD7F3555-0BC1-4715-B4F3-47D4F6F52960}" name="AC System Name"/>
    <tableColumn id="8" xr3:uid="{FC96EFB7-54DB-4C05-94DE-BC2C7E81C4B4}" name="Maximum Load kWh/hr"/>
    <tableColumn id="9" xr3:uid="{3387B9F3-8C96-4149-A16A-E5BC48753247}" name="No. AC Systems"/>
    <tableColumn id="10" xr3:uid="{8A5B1A1F-846F-41D8-B515-F6925C4BBE9F}" name="Cooling Load (kWh/year)"/>
    <tableColumn id="11" xr3:uid="{181C7D9B-6AC0-444B-9253-4B36AE7AB72B}" name="System Cost (LKR)"/>
    <tableColumn id="12" xr3:uid="{BE2A76F4-83FC-418E-A156-36648DA1CF1F}" name="Rotation Clockwise (Degrees)"/>
    <tableColumn id="13" xr3:uid="{AFE7B6BC-9811-47E1-88D8-F5E938CAD85E}" name="Operational Energy Reduction (Percentage)"/>
    <tableColumn id="14" xr3:uid="{381BF01B-F6E4-4383-8CB1-8317A0A992B7}" name="System Cost Reduction (Percentage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DB67209-0385-4A75-A515-60A64D1CDE91}" name="ORN_Sustainable_Friendly_Table" displayName="ORN_Sustainable_Friendly_Table" ref="A1:N361" totalsRowShown="0">
  <autoFilter ref="A1:N361" xr:uid="{FDB67209-0385-4A75-A515-60A64D1CDE91}"/>
  <tableColumns count="14">
    <tableColumn id="1" xr3:uid="{BB352EF9-E098-42E2-9315-7E15A34DC200}" name="No."/>
    <tableColumn id="2" xr3:uid="{6870B0CB-DEF6-43E1-BB79-A95DB13E409C}" name="Wall Name"/>
    <tableColumn id="3" xr3:uid="{9F2ACBA5-3367-445F-BA75-99C3469EC6AF}" name="Window Name"/>
    <tableColumn id="4" xr3:uid="{A1F0BDD4-F77A-40B0-9EE4-819261E436B1}" name="Door Name"/>
    <tableColumn id="5" xr3:uid="{C5EEA4DF-06CE-4421-BD17-759206C12C1E}" name="Floor Name"/>
    <tableColumn id="6" xr3:uid="{21B9C958-8761-490C-9985-489A7E36D452}" name="Roof Name"/>
    <tableColumn id="7" xr3:uid="{66083BC5-A0CF-4436-AB6C-B92DAB7D9E2B}" name="AC System Name"/>
    <tableColumn id="8" xr3:uid="{62729597-7C5B-4BD9-B3D7-B0F0DF1DC3D0}" name="Maximum Load kWh/hr"/>
    <tableColumn id="9" xr3:uid="{B8854EF9-70C7-44E6-8D17-015E830C3FF9}" name="No. AC Systems"/>
    <tableColumn id="10" xr3:uid="{DD5BE9F6-B6A2-45D1-B388-00259AA622EC}" name="Cooling Load (kWh/year)"/>
    <tableColumn id="11" xr3:uid="{1EB7AE5E-A2D6-4BE2-8710-90FBBA58E847}" name="System Cost (LKR)"/>
    <tableColumn id="12" xr3:uid="{9E29190F-0466-447F-B257-16D6A969BA7D}" name="Rotation Clockwise (Degrees)"/>
    <tableColumn id="13" xr3:uid="{FB121028-FAC6-4093-ADF9-170B5A7B200B}" name="Operational Energy Reduction (Percentage)"/>
    <tableColumn id="14" xr3:uid="{10126886-15E8-4A39-ABCC-2DD35E52CC8C}" name="System Cost Reduction (Percentage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1BBB82D-11C1-42F0-8D0B-9BBF6C9ED834}" name="ORN_Net_Zero_Table" displayName="ORN_Net_Zero_Table" ref="A1:N361" totalsRowShown="0">
  <autoFilter ref="A1:N361" xr:uid="{F1BBB82D-11C1-42F0-8D0B-9BBF6C9ED834}"/>
  <tableColumns count="14">
    <tableColumn id="1" xr3:uid="{3E14491C-894C-48A6-88DD-E87AC3934940}" name="No."/>
    <tableColumn id="2" xr3:uid="{277B89CF-C4FB-41AD-B19E-3906387C8742}" name="Wall Name"/>
    <tableColumn id="3" xr3:uid="{24026D11-726D-4FEE-A176-86545A043CF8}" name="Window Name"/>
    <tableColumn id="4" xr3:uid="{5027C2F6-B5ED-4FDE-931F-E01455D92D8B}" name="Door Name"/>
    <tableColumn id="5" xr3:uid="{632BCEE5-A993-4E2B-A12D-698DBE7EF2C9}" name="Floor Name"/>
    <tableColumn id="6" xr3:uid="{C08E6474-1730-45DA-95A3-2CD362009893}" name="Roof Name"/>
    <tableColumn id="7" xr3:uid="{9DBB77DE-22FC-4670-B154-A507CCEA84B7}" name="AC System Name"/>
    <tableColumn id="8" xr3:uid="{82FEFFF4-2ACE-4161-9B2F-EAAAE807846B}" name="Maximum Load kWh/hr"/>
    <tableColumn id="9" xr3:uid="{6EE83075-EFF9-4099-B052-298ED27971EA}" name="No. AC Systems"/>
    <tableColumn id="10" xr3:uid="{F51129D4-A690-4F7C-B4AE-20AD18832DBE}" name="Cooling Load (kWh/year)"/>
    <tableColumn id="11" xr3:uid="{BD72CAD8-BB8F-455C-B9FA-625C0D100CA2}" name="System Cost (LKR)"/>
    <tableColumn id="12" xr3:uid="{B2EA4B88-EA50-448E-A83A-000BF6852342}" name="Rotation Clockwise (Degrees)"/>
    <tableColumn id="13" xr3:uid="{067B45DD-F7F9-409D-AC5B-137197CCECFD}" name="Operational Energy Reduction (Percentage)"/>
    <tableColumn id="14" xr3:uid="{E48401AF-BF3B-442A-A397-1BFA215F3BBC}" name="System Cost Reduction (Percentage)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98156C2-36C6-408B-90D9-6A17E44DA629}" name="Table20" displayName="Table20" ref="A3:F543" totalsRowShown="0">
  <autoFilter ref="A3:F543" xr:uid="{F98156C2-36C6-408B-90D9-6A17E44DA629}"/>
  <tableColumns count="6">
    <tableColumn id="1" xr3:uid="{4EBBAC09-E9A1-45AF-BE17-BE77869AAB18}" name="Combination"/>
    <tableColumn id="2" xr3:uid="{2B24F313-675A-4ABB-B47F-A2F09A181ED5}" name="Total Energy (MJ) Variation"/>
    <tableColumn id="3" xr3:uid="{640861FF-D373-4F3A-95FC-B0B818588727}" name="Total Cost (LKR Millions) Variation"/>
    <tableColumn id="4" xr3:uid="{562657B6-9977-4C67-AB87-30003BC6438B}" name="Total Carbon Footprint (Metric Ton) Variation"/>
    <tableColumn id="5" xr3:uid="{19840384-EB75-4330-ADBA-2E178D13525C}" name="Performance Score Variation - Pro Economic"/>
    <tableColumn id="6" xr3:uid="{0E88D799-C9FD-42EB-954F-46DEA0CD080B}" name="Performance Score Variation - Sustainable Friendly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1D37C5F-8B56-47D7-891F-71D5A524426B}" name="Table21" displayName="Table21" ref="S3:T543" totalsRowShown="0">
  <autoFilter ref="S3:T543" xr:uid="{31D37C5F-8B56-47D7-891F-71D5A524426B}"/>
  <tableColumns count="2">
    <tableColumn id="1" xr3:uid="{D5B3A9A9-BB39-43A9-B23F-6B8CB6C262D1}" name="Combination"/>
    <tableColumn id="2" xr3:uid="{3E46D004-C9EB-422F-B6EF-A5F8F85B12E5}" name="Performance Score Variation - Net Zer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8CA35BE-D16F-4431-BBAA-9E20B86B309B}" name="Table22" displayName="Table22" ref="AG3:AM363" totalsRowShown="0">
  <autoFilter ref="AG3:AM363" xr:uid="{F8CA35BE-D16F-4431-BBAA-9E20B86B309B}"/>
  <tableColumns count="7">
    <tableColumn id="1" xr3:uid="{FCC6558F-8748-4C93-A805-43DE906706CE}" name="Rotation Angle (Degrees - Clockwise)"/>
    <tableColumn id="2" xr3:uid="{F66FB489-0B4F-4F5D-A61D-6F6F04297E5E}" name="Operational Energy (kWh/year) Variation - Pro Economic"/>
    <tableColumn id="3" xr3:uid="{EE8291F1-57E9-42D9-8531-CA7470947A8C}" name="Operational Energy Reduction (Percentage)"/>
    <tableColumn id="4" xr3:uid="{73A6CA84-E9D8-4B85-8412-4ADBFE31E8CE}" name="Operational Energy (kWh/year) Variation - Sustainable Friendly"/>
    <tableColumn id="5" xr3:uid="{C4D33E40-A30A-401E-8B53-8F686B042C93}" name="Operational Energy Reduction (Percentage)2"/>
    <tableColumn id="6" xr3:uid="{690ED326-BEDB-410A-A0BB-70FC78831411}" name="Operational Energy (kWh/year) Variation - Net-Zero"/>
    <tableColumn id="7" xr3:uid="{F8E4B9E8-B6AD-4363-94DD-177F3681D4B6}" name="Operational Energy Reduction (Percentage)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.xml"/><Relationship Id="rId4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G7"/>
  <sheetViews>
    <sheetView workbookViewId="0"/>
  </sheetViews>
  <sheetFormatPr defaultRowHeight="14.4" x14ac:dyDescent="0.3"/>
  <cols>
    <col min="6" max="6" width="10.5546875" bestFit="1" customWidth="1"/>
  </cols>
  <sheetData>
    <row r="1" spans="1:7" x14ac:dyDescent="0.3">
      <c r="A1" t="s">
        <v>268</v>
      </c>
      <c r="B1" t="s">
        <v>269</v>
      </c>
      <c r="C1" t="s">
        <v>270</v>
      </c>
      <c r="D1" t="s">
        <v>271</v>
      </c>
      <c r="F1" s="263" t="s">
        <v>286</v>
      </c>
      <c r="G1" s="264">
        <f>SUM(Research_Doors_Table[Count])</f>
        <v>6</v>
      </c>
    </row>
    <row r="2" spans="1:7" x14ac:dyDescent="0.3">
      <c r="A2">
        <v>1</v>
      </c>
      <c r="B2">
        <v>0.91</v>
      </c>
      <c r="C2">
        <v>2.11</v>
      </c>
      <c r="D2">
        <f>Research_Doors_Table[[#This Row],[Width]]*Research_Doors_Table[[#This Row],[Height]]</f>
        <v>1.9200999999999999</v>
      </c>
      <c r="F2" s="263" t="s">
        <v>287</v>
      </c>
      <c r="G2" s="264">
        <f>SUM(Research_Doors_Table[Area])</f>
        <v>18.420300000000001</v>
      </c>
    </row>
    <row r="3" spans="1:7" x14ac:dyDescent="0.3">
      <c r="A3">
        <v>1</v>
      </c>
      <c r="B3">
        <v>2</v>
      </c>
      <c r="C3">
        <v>2.11</v>
      </c>
      <c r="D3">
        <f>Research_Doors_Table[[#This Row],[Width]]*Research_Doors_Table[[#This Row],[Height]]</f>
        <v>4.22</v>
      </c>
    </row>
    <row r="4" spans="1:7" x14ac:dyDescent="0.3">
      <c r="A4">
        <v>1</v>
      </c>
      <c r="B4">
        <v>0.91</v>
      </c>
      <c r="C4">
        <v>2.11</v>
      </c>
      <c r="D4">
        <f>Research_Doors_Table[[#This Row],[Width]]*Research_Doors_Table[[#This Row],[Height]]</f>
        <v>1.9200999999999999</v>
      </c>
    </row>
    <row r="5" spans="1:7" x14ac:dyDescent="0.3">
      <c r="A5">
        <v>1</v>
      </c>
      <c r="B5">
        <v>2</v>
      </c>
      <c r="C5">
        <v>2.11</v>
      </c>
      <c r="D5">
        <f>Research_Doors_Table[[#This Row],[Width]]*Research_Doors_Table[[#This Row],[Height]]</f>
        <v>4.22</v>
      </c>
    </row>
    <row r="6" spans="1:7" x14ac:dyDescent="0.3">
      <c r="A6">
        <v>1</v>
      </c>
      <c r="B6">
        <v>2</v>
      </c>
      <c r="C6">
        <v>2.11</v>
      </c>
      <c r="D6">
        <f>Research_Doors_Table[[#This Row],[Width]]*Research_Doors_Table[[#This Row],[Height]]</f>
        <v>4.22</v>
      </c>
    </row>
    <row r="7" spans="1:7" x14ac:dyDescent="0.3">
      <c r="A7">
        <v>1</v>
      </c>
      <c r="B7">
        <v>0.91</v>
      </c>
      <c r="C7">
        <v>2.11</v>
      </c>
      <c r="D7">
        <f>Research_Doors_Table[[#This Row],[Width]]*Research_Doors_Table[[#This Row],[Height]]</f>
        <v>1.9200999999999999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E13"/>
  <sheetViews>
    <sheetView workbookViewId="0"/>
  </sheetViews>
  <sheetFormatPr defaultRowHeight="14.4" x14ac:dyDescent="0.3"/>
  <cols>
    <col min="1" max="1" width="11.6640625" bestFit="1" customWidth="1"/>
    <col min="2" max="2" width="10.6640625" customWidth="1"/>
    <col min="4" max="4" width="12.77734375" bestFit="1" customWidth="1"/>
  </cols>
  <sheetData>
    <row r="1" spans="1:5" x14ac:dyDescent="0.3">
      <c r="A1" t="s">
        <v>272</v>
      </c>
      <c r="B1" t="s">
        <v>273</v>
      </c>
      <c r="D1" s="263" t="s">
        <v>288</v>
      </c>
      <c r="E1" s="264">
        <f>MIN(Table7[Elevation])</f>
        <v>-3.6</v>
      </c>
    </row>
    <row r="2" spans="1:5" x14ac:dyDescent="0.3">
      <c r="A2" t="s">
        <v>274</v>
      </c>
      <c r="B2">
        <v>0.2</v>
      </c>
      <c r="D2" s="263" t="s">
        <v>289</v>
      </c>
      <c r="E2" s="264">
        <f>MAX(Table7[Elevation])</f>
        <v>32.270000000000003</v>
      </c>
    </row>
    <row r="3" spans="1:5" x14ac:dyDescent="0.3">
      <c r="A3" t="s">
        <v>275</v>
      </c>
      <c r="B3">
        <v>4.2</v>
      </c>
      <c r="D3" s="263" t="s">
        <v>290</v>
      </c>
      <c r="E3" s="264">
        <f>E2-E1</f>
        <v>35.870000000000005</v>
      </c>
    </row>
    <row r="4" spans="1:5" x14ac:dyDescent="0.3">
      <c r="A4" t="s">
        <v>276</v>
      </c>
      <c r="B4">
        <v>7.2</v>
      </c>
    </row>
    <row r="5" spans="1:5" x14ac:dyDescent="0.3">
      <c r="A5" t="s">
        <v>277</v>
      </c>
      <c r="B5">
        <v>10.7</v>
      </c>
    </row>
    <row r="6" spans="1:5" x14ac:dyDescent="0.3">
      <c r="A6" t="s">
        <v>278</v>
      </c>
      <c r="B6">
        <v>13.7</v>
      </c>
    </row>
    <row r="7" spans="1:5" x14ac:dyDescent="0.3">
      <c r="A7" t="s">
        <v>279</v>
      </c>
      <c r="B7">
        <v>16.7</v>
      </c>
    </row>
    <row r="8" spans="1:5" x14ac:dyDescent="0.3">
      <c r="A8" t="s">
        <v>280</v>
      </c>
      <c r="B8">
        <v>19.7</v>
      </c>
    </row>
    <row r="9" spans="1:5" x14ac:dyDescent="0.3">
      <c r="A9" t="s">
        <v>281</v>
      </c>
      <c r="B9">
        <v>22.7</v>
      </c>
    </row>
    <row r="10" spans="1:5" x14ac:dyDescent="0.3">
      <c r="A10" t="s">
        <v>282</v>
      </c>
      <c r="B10">
        <v>25.7</v>
      </c>
    </row>
    <row r="11" spans="1:5" x14ac:dyDescent="0.3">
      <c r="A11" t="s">
        <v>283</v>
      </c>
      <c r="B11">
        <v>28.7</v>
      </c>
    </row>
    <row r="12" spans="1:5" x14ac:dyDescent="0.3">
      <c r="A12" t="s">
        <v>284</v>
      </c>
      <c r="B12">
        <v>32.270000000000003</v>
      </c>
    </row>
    <row r="13" spans="1:5" x14ac:dyDescent="0.3">
      <c r="A13" t="s">
        <v>285</v>
      </c>
      <c r="B13">
        <v>-3.6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I12"/>
  <sheetViews>
    <sheetView workbookViewId="0"/>
  </sheetViews>
  <sheetFormatPr defaultRowHeight="14.4" x14ac:dyDescent="0.3"/>
  <cols>
    <col min="4" max="4" width="17.5546875" bestFit="1" customWidth="1"/>
  </cols>
  <sheetData>
    <row r="1" spans="1:9" x14ac:dyDescent="0.3">
      <c r="A1" t="s">
        <v>268</v>
      </c>
      <c r="B1" t="s">
        <v>271</v>
      </c>
      <c r="D1" s="263" t="s">
        <v>291</v>
      </c>
      <c r="E1" s="265">
        <f>SUM(Table8[Area])</f>
        <v>12008.77</v>
      </c>
      <c r="F1" s="266" t="s">
        <v>294</v>
      </c>
      <c r="H1" s="266" t="s">
        <v>295</v>
      </c>
      <c r="I1" s="262">
        <f>E1*10.764</f>
        <v>129262.40028</v>
      </c>
    </row>
    <row r="2" spans="1:9" x14ac:dyDescent="0.3">
      <c r="A2">
        <v>1</v>
      </c>
      <c r="B2">
        <v>1092.92</v>
      </c>
      <c r="D2" s="263" t="s">
        <v>292</v>
      </c>
      <c r="E2" s="265">
        <f>AVERAGE(Table8[Area])</f>
        <v>1091.7063636363637</v>
      </c>
      <c r="F2" s="266"/>
      <c r="H2" s="266"/>
      <c r="I2" s="262">
        <f>E2*10.764</f>
        <v>11751.127298181818</v>
      </c>
    </row>
    <row r="3" spans="1:9" x14ac:dyDescent="0.3">
      <c r="A3">
        <v>1</v>
      </c>
      <c r="B3">
        <v>1092.92</v>
      </c>
      <c r="D3" s="263" t="s">
        <v>293</v>
      </c>
      <c r="E3" s="265">
        <f>E1-E2</f>
        <v>10917.063636363637</v>
      </c>
      <c r="F3" s="266"/>
      <c r="H3" s="266"/>
      <c r="I3" s="262">
        <f>E3*10.764</f>
        <v>117511.27298181818</v>
      </c>
    </row>
    <row r="4" spans="1:9" x14ac:dyDescent="0.3">
      <c r="A4">
        <v>1</v>
      </c>
      <c r="B4">
        <v>1082.48</v>
      </c>
    </row>
    <row r="5" spans="1:9" x14ac:dyDescent="0.3">
      <c r="A5">
        <v>1</v>
      </c>
      <c r="B5">
        <v>1082.48</v>
      </c>
    </row>
    <row r="6" spans="1:9" x14ac:dyDescent="0.3">
      <c r="A6">
        <v>1</v>
      </c>
      <c r="B6">
        <v>1082.48</v>
      </c>
    </row>
    <row r="7" spans="1:9" x14ac:dyDescent="0.3">
      <c r="A7">
        <v>1</v>
      </c>
      <c r="B7">
        <v>1082.48</v>
      </c>
    </row>
    <row r="8" spans="1:9" x14ac:dyDescent="0.3">
      <c r="A8">
        <v>1</v>
      </c>
      <c r="B8">
        <v>1082.48</v>
      </c>
    </row>
    <row r="9" spans="1:9" x14ac:dyDescent="0.3">
      <c r="A9">
        <v>1</v>
      </c>
      <c r="B9">
        <v>1082.48</v>
      </c>
    </row>
    <row r="10" spans="1:9" x14ac:dyDescent="0.3">
      <c r="A10">
        <v>1</v>
      </c>
      <c r="B10">
        <v>1092.92</v>
      </c>
    </row>
    <row r="11" spans="1:9" x14ac:dyDescent="0.3">
      <c r="A11">
        <v>1</v>
      </c>
      <c r="B11">
        <v>1118.42</v>
      </c>
    </row>
    <row r="12" spans="1:9" x14ac:dyDescent="0.3">
      <c r="A12">
        <v>1</v>
      </c>
      <c r="B12">
        <v>1116.71</v>
      </c>
    </row>
  </sheetData>
  <mergeCells count="2">
    <mergeCell ref="F1:F3"/>
    <mergeCell ref="H1:H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S125"/>
  <sheetViews>
    <sheetView workbookViewId="0"/>
  </sheetViews>
  <sheetFormatPr defaultRowHeight="14.4" x14ac:dyDescent="0.3"/>
  <cols>
    <col min="4" max="4" width="9" customWidth="1"/>
    <col min="13" max="13" width="12.5546875" bestFit="1" customWidth="1"/>
    <col min="14" max="14" width="11.33203125" bestFit="1" customWidth="1"/>
    <col min="17" max="17" width="12.5546875" bestFit="1" customWidth="1"/>
    <col min="18" max="18" width="12.109375" customWidth="1"/>
  </cols>
  <sheetData>
    <row r="1" spans="1:19" x14ac:dyDescent="0.3">
      <c r="A1" t="s">
        <v>268</v>
      </c>
      <c r="B1" t="s">
        <v>271</v>
      </c>
      <c r="C1" t="s">
        <v>301</v>
      </c>
      <c r="D1" t="s">
        <v>297</v>
      </c>
      <c r="E1" t="s">
        <v>298</v>
      </c>
      <c r="F1" t="s">
        <v>296</v>
      </c>
      <c r="G1" t="s">
        <v>299</v>
      </c>
      <c r="H1" t="s">
        <v>300</v>
      </c>
      <c r="Q1" s="263" t="s">
        <v>305</v>
      </c>
      <c r="R1" s="271" t="s">
        <v>306</v>
      </c>
      <c r="S1" s="263" t="s">
        <v>307</v>
      </c>
    </row>
    <row r="2" spans="1:19" x14ac:dyDescent="0.3">
      <c r="A2">
        <v>1</v>
      </c>
      <c r="B2">
        <v>112.6</v>
      </c>
      <c r="C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">
        <v>0</v>
      </c>
      <c r="E2">
        <v>1</v>
      </c>
      <c r="F2">
        <v>1</v>
      </c>
      <c r="G2">
        <f>DEGREES(ASIN(Research_Wall_Table[[#This Row],[X value]]/Research_Wall_Table[[#This Row],[Length]]))</f>
        <v>0</v>
      </c>
      <c r="H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J2" s="267">
        <v>0</v>
      </c>
      <c r="Q2" s="262" t="s">
        <v>77</v>
      </c>
      <c r="R2" s="265">
        <f>IF(ISNUMBER(VLOOKUP("N",$M$1:$N$16,2,FALSE)),VLOOKUP("N",$M$1:$N$16,2,FALSE),0)</f>
        <v>1288.5999999999997</v>
      </c>
      <c r="S2" s="264">
        <f>R2*10.764</f>
        <v>13870.490399999995</v>
      </c>
    </row>
    <row r="3" spans="1:19" x14ac:dyDescent="0.3">
      <c r="A3">
        <v>1</v>
      </c>
      <c r="B3">
        <v>19.07</v>
      </c>
      <c r="C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">
        <v>1</v>
      </c>
      <c r="E3">
        <v>0</v>
      </c>
      <c r="F3">
        <v>1</v>
      </c>
      <c r="G3">
        <f>DEGREES(ASIN(Research_Wall_Table[[#This Row],[X value]]/Research_Wall_Table[[#This Row],[Length]]))</f>
        <v>90</v>
      </c>
      <c r="H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3" s="268" t="s">
        <v>302</v>
      </c>
      <c r="N3" t="s">
        <v>304</v>
      </c>
      <c r="Q3" s="262" t="s">
        <v>182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23.21</v>
      </c>
      <c r="C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">
        <v>-1</v>
      </c>
      <c r="E4">
        <v>0</v>
      </c>
      <c r="F4">
        <v>1</v>
      </c>
      <c r="G4">
        <f>DEGREES(ASIN(Research_Wall_Table[[#This Row],[X value]]/Research_Wall_Table[[#This Row],[Length]]))</f>
        <v>-90</v>
      </c>
      <c r="H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4" s="269" t="s">
        <v>181</v>
      </c>
      <c r="N4" s="270">
        <v>489.41999999999985</v>
      </c>
      <c r="Q4" s="262" t="s">
        <v>181</v>
      </c>
      <c r="R4" s="265">
        <f>IF(ISNUMBER(VLOOKUP("E",$M$1:$N$16,2,FALSE)),VLOOKUP("E",$M$1:$N$16,2,FALSE),0)</f>
        <v>489.41999999999985</v>
      </c>
      <c r="S4" s="264">
        <f t="shared" si="0"/>
        <v>5268.1168799999978</v>
      </c>
    </row>
    <row r="5" spans="1:19" x14ac:dyDescent="0.3">
      <c r="A5">
        <v>1</v>
      </c>
      <c r="B5">
        <v>2.79</v>
      </c>
      <c r="C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">
        <v>0</v>
      </c>
      <c r="E5">
        <v>1</v>
      </c>
      <c r="F5">
        <v>1</v>
      </c>
      <c r="G5">
        <f>DEGREES(ASIN(Research_Wall_Table[[#This Row],[X value]]/Research_Wall_Table[[#This Row],[Length]]))</f>
        <v>0</v>
      </c>
      <c r="H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M5" s="269" t="s">
        <v>77</v>
      </c>
      <c r="N5" s="270">
        <v>1288.5999999999997</v>
      </c>
      <c r="Q5" s="262" t="s">
        <v>183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23.62</v>
      </c>
      <c r="C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">
        <v>-1</v>
      </c>
      <c r="E6">
        <v>0</v>
      </c>
      <c r="F6">
        <v>1</v>
      </c>
      <c r="G6">
        <f>DEGREES(ASIN(Research_Wall_Table[[#This Row],[X value]]/Research_Wall_Table[[#This Row],[Length]]))</f>
        <v>-90</v>
      </c>
      <c r="H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6" s="269" t="s">
        <v>187</v>
      </c>
      <c r="N6" s="270">
        <v>1292.9699999999993</v>
      </c>
      <c r="Q6" s="262" t="s">
        <v>187</v>
      </c>
      <c r="R6" s="265">
        <f>IF(ISNUMBER(VLOOKUP("S",$M$1:$N$16,2,FALSE)),VLOOKUP("S",$M$1:$N$16,2,FALSE),0)</f>
        <v>1292.9699999999993</v>
      </c>
      <c r="S6" s="264">
        <f t="shared" si="0"/>
        <v>13917.529079999993</v>
      </c>
    </row>
    <row r="7" spans="1:19" x14ac:dyDescent="0.3">
      <c r="A7">
        <v>1</v>
      </c>
      <c r="B7">
        <v>4.5599999999999996</v>
      </c>
      <c r="C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">
        <v>-1</v>
      </c>
      <c r="E7">
        <v>0</v>
      </c>
      <c r="F7">
        <v>1</v>
      </c>
      <c r="G7">
        <f>DEGREES(ASIN(Research_Wall_Table[[#This Row],[X value]]/Research_Wall_Table[[#This Row],[Length]]))</f>
        <v>-90</v>
      </c>
      <c r="H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7" s="269" t="s">
        <v>185</v>
      </c>
      <c r="N7" s="270">
        <v>559.43000000000006</v>
      </c>
      <c r="Q7" s="262" t="s">
        <v>184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2.79</v>
      </c>
      <c r="C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">
        <v>0</v>
      </c>
      <c r="E8">
        <v>-1</v>
      </c>
      <c r="F8">
        <v>1</v>
      </c>
      <c r="G8">
        <f>DEGREES(ASIN(Research_Wall_Table[[#This Row],[X value]]/Research_Wall_Table[[#This Row],[Length]]))</f>
        <v>0</v>
      </c>
      <c r="H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M8" s="269" t="s">
        <v>303</v>
      </c>
      <c r="N8" s="270">
        <v>3630.4199999999992</v>
      </c>
      <c r="Q8" s="262" t="s">
        <v>185</v>
      </c>
      <c r="R8" s="265">
        <f>IF(ISNUMBER(VLOOKUP("W",$M$1:$N$16,2,FALSE)),VLOOKUP("W",$M$1:$N$16,2,FALSE),0)</f>
        <v>559.43000000000006</v>
      </c>
      <c r="S8" s="264">
        <f t="shared" si="0"/>
        <v>6021.7045200000002</v>
      </c>
    </row>
    <row r="9" spans="1:19" x14ac:dyDescent="0.3">
      <c r="A9">
        <v>1</v>
      </c>
      <c r="B9">
        <v>2.77</v>
      </c>
      <c r="C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">
        <v>0</v>
      </c>
      <c r="E9">
        <v>-1</v>
      </c>
      <c r="F9">
        <v>1</v>
      </c>
      <c r="G9">
        <f>DEGREES(ASIN(Research_Wall_Table[[#This Row],[X value]]/Research_Wall_Table[[#This Row],[Length]]))</f>
        <v>0</v>
      </c>
      <c r="H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Q9" s="262" t="s">
        <v>186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4.5599999999999996</v>
      </c>
      <c r="C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">
        <v>1</v>
      </c>
      <c r="E10">
        <v>0</v>
      </c>
      <c r="F10">
        <v>1</v>
      </c>
      <c r="G10">
        <f>DEGREES(ASIN(Research_Wall_Table[[#This Row],[X value]]/Research_Wall_Table[[#This Row],[Length]]))</f>
        <v>90</v>
      </c>
      <c r="H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R10" s="1"/>
      <c r="S10" s="1"/>
    </row>
    <row r="11" spans="1:19" x14ac:dyDescent="0.3">
      <c r="A11">
        <v>1</v>
      </c>
      <c r="B11">
        <v>2.77</v>
      </c>
      <c r="C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">
        <v>0</v>
      </c>
      <c r="E11">
        <v>1</v>
      </c>
      <c r="F11">
        <v>1</v>
      </c>
      <c r="G11">
        <f>DEGREES(ASIN(Research_Wall_Table[[#This Row],[X value]]/Research_Wall_Table[[#This Row],[Length]]))</f>
        <v>0</v>
      </c>
      <c r="H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Q11" s="263" t="s">
        <v>308</v>
      </c>
      <c r="R11" s="264">
        <f>SUM(R2:R9)</f>
        <v>3630.4199999999992</v>
      </c>
      <c r="S11" s="264">
        <f>SUM(S2:S9)</f>
        <v>39077.840879999989</v>
      </c>
    </row>
    <row r="12" spans="1:19" x14ac:dyDescent="0.3">
      <c r="A12">
        <v>1</v>
      </c>
      <c r="B12">
        <v>20.09</v>
      </c>
      <c r="C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">
        <v>1</v>
      </c>
      <c r="E12">
        <v>0</v>
      </c>
      <c r="F12">
        <v>1</v>
      </c>
      <c r="G12">
        <f>DEGREES(ASIN(Research_Wall_Table[[#This Row],[X value]]/Research_Wall_Table[[#This Row],[Length]]))</f>
        <v>90</v>
      </c>
      <c r="H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" spans="1:19" x14ac:dyDescent="0.3">
      <c r="A13">
        <v>1</v>
      </c>
      <c r="B13">
        <v>158.55000000000001</v>
      </c>
      <c r="C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">
        <v>0</v>
      </c>
      <c r="E13">
        <v>1</v>
      </c>
      <c r="F13">
        <v>1</v>
      </c>
      <c r="G13">
        <f>DEGREES(ASIN(Research_Wall_Table[[#This Row],[X value]]/Research_Wall_Table[[#This Row],[Length]]))</f>
        <v>0</v>
      </c>
      <c r="H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4" spans="1:19" x14ac:dyDescent="0.3">
      <c r="A14">
        <v>1</v>
      </c>
      <c r="B14">
        <v>28.64</v>
      </c>
      <c r="C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4">
        <v>1</v>
      </c>
      <c r="E14">
        <v>0</v>
      </c>
      <c r="F14">
        <v>1</v>
      </c>
      <c r="G14">
        <f>DEGREES(ASIN(Research_Wall_Table[[#This Row],[X value]]/Research_Wall_Table[[#This Row],[Length]]))</f>
        <v>90</v>
      </c>
      <c r="H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" spans="1:19" x14ac:dyDescent="0.3">
      <c r="A15">
        <v>1</v>
      </c>
      <c r="B15">
        <v>39.4</v>
      </c>
      <c r="C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5">
        <v>0</v>
      </c>
      <c r="E15">
        <v>-1</v>
      </c>
      <c r="F15">
        <v>1</v>
      </c>
      <c r="G15">
        <f>DEGREES(ASIN(Research_Wall_Table[[#This Row],[X value]]/Research_Wall_Table[[#This Row],[Length]]))</f>
        <v>0</v>
      </c>
      <c r="H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6" spans="1:19" x14ac:dyDescent="0.3">
      <c r="A16">
        <v>1</v>
      </c>
      <c r="B16">
        <v>34.79</v>
      </c>
      <c r="C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">
        <v>-1</v>
      </c>
      <c r="E16">
        <v>0</v>
      </c>
      <c r="F16">
        <v>1</v>
      </c>
      <c r="G16">
        <f>DEGREES(ASIN(Research_Wall_Table[[#This Row],[X value]]/Research_Wall_Table[[#This Row],[Length]]))</f>
        <v>-90</v>
      </c>
      <c r="H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7" spans="1:8" x14ac:dyDescent="0.3">
      <c r="A17">
        <v>1</v>
      </c>
      <c r="B17">
        <v>3.72</v>
      </c>
      <c r="C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7">
        <v>0</v>
      </c>
      <c r="E17">
        <v>-1</v>
      </c>
      <c r="F17">
        <v>1</v>
      </c>
      <c r="G17">
        <f>DEGREES(ASIN(Research_Wall_Table[[#This Row],[X value]]/Research_Wall_Table[[#This Row],[Length]]))</f>
        <v>0</v>
      </c>
      <c r="H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8" spans="1:8" x14ac:dyDescent="0.3">
      <c r="A18">
        <v>1</v>
      </c>
      <c r="B18">
        <v>33.46</v>
      </c>
      <c r="C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">
        <v>-1</v>
      </c>
      <c r="E18">
        <v>0</v>
      </c>
      <c r="F18">
        <v>1</v>
      </c>
      <c r="G18">
        <f>DEGREES(ASIN(Research_Wall_Table[[#This Row],[X value]]/Research_Wall_Table[[#This Row],[Length]]))</f>
        <v>-90</v>
      </c>
      <c r="H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9" spans="1:8" x14ac:dyDescent="0.3">
      <c r="A19">
        <v>1</v>
      </c>
      <c r="B19">
        <v>6.08</v>
      </c>
      <c r="C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9">
        <v>-1</v>
      </c>
      <c r="E19">
        <v>0</v>
      </c>
      <c r="F19">
        <v>1</v>
      </c>
      <c r="G19">
        <f>DEGREES(ASIN(Research_Wall_Table[[#This Row],[X value]]/Research_Wall_Table[[#This Row],[Length]]))</f>
        <v>-90</v>
      </c>
      <c r="H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" spans="1:8" x14ac:dyDescent="0.3">
      <c r="A20">
        <v>1</v>
      </c>
      <c r="B20">
        <v>3.72</v>
      </c>
      <c r="C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">
        <v>0</v>
      </c>
      <c r="E20">
        <v>1</v>
      </c>
      <c r="F20">
        <v>1</v>
      </c>
      <c r="G20">
        <f>DEGREES(ASIN(Research_Wall_Table[[#This Row],[X value]]/Research_Wall_Table[[#This Row],[Length]]))</f>
        <v>0</v>
      </c>
      <c r="H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" spans="1:8" x14ac:dyDescent="0.3">
      <c r="A21">
        <v>1</v>
      </c>
      <c r="B21">
        <v>3.69</v>
      </c>
      <c r="C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">
        <v>0</v>
      </c>
      <c r="E21">
        <v>-1</v>
      </c>
      <c r="F21">
        <v>1</v>
      </c>
      <c r="G21">
        <f>DEGREES(ASIN(Research_Wall_Table[[#This Row],[X value]]/Research_Wall_Table[[#This Row],[Length]]))</f>
        <v>0</v>
      </c>
      <c r="H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2" spans="1:8" x14ac:dyDescent="0.3">
      <c r="A22">
        <v>1</v>
      </c>
      <c r="B22">
        <v>6.08</v>
      </c>
      <c r="C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">
        <v>1</v>
      </c>
      <c r="E22">
        <v>0</v>
      </c>
      <c r="F22">
        <v>1</v>
      </c>
      <c r="G22">
        <f>DEGREES(ASIN(Research_Wall_Table[[#This Row],[X value]]/Research_Wall_Table[[#This Row],[Length]]))</f>
        <v>90</v>
      </c>
      <c r="H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3" spans="1:8" x14ac:dyDescent="0.3">
      <c r="A23">
        <v>1</v>
      </c>
      <c r="B23">
        <v>3.69</v>
      </c>
      <c r="C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3">
        <v>0</v>
      </c>
      <c r="E23">
        <v>1</v>
      </c>
      <c r="F23">
        <v>1</v>
      </c>
      <c r="G23">
        <f>DEGREES(ASIN(Research_Wall_Table[[#This Row],[X value]]/Research_Wall_Table[[#This Row],[Length]]))</f>
        <v>0</v>
      </c>
      <c r="H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" spans="1:8" x14ac:dyDescent="0.3">
      <c r="A24">
        <v>1</v>
      </c>
      <c r="B24">
        <v>28.66</v>
      </c>
      <c r="C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">
        <v>1</v>
      </c>
      <c r="E24">
        <v>0</v>
      </c>
      <c r="F24">
        <v>1</v>
      </c>
      <c r="G24">
        <f>DEGREES(ASIN(Research_Wall_Table[[#This Row],[X value]]/Research_Wall_Table[[#This Row],[Length]]))</f>
        <v>90</v>
      </c>
      <c r="H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5" spans="1:8" x14ac:dyDescent="0.3">
      <c r="A25">
        <v>1</v>
      </c>
      <c r="B25">
        <v>5.65</v>
      </c>
      <c r="C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5">
        <v>1</v>
      </c>
      <c r="E25">
        <v>0</v>
      </c>
      <c r="F25">
        <v>1</v>
      </c>
      <c r="G25">
        <f>DEGREES(ASIN(Research_Wall_Table[[#This Row],[X value]]/Research_Wall_Table[[#This Row],[Length]]))</f>
        <v>90</v>
      </c>
      <c r="H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" spans="1:8" x14ac:dyDescent="0.3">
      <c r="A26">
        <v>1</v>
      </c>
      <c r="B26">
        <v>4.3499999999999996</v>
      </c>
      <c r="C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">
        <v>1</v>
      </c>
      <c r="E26">
        <v>0</v>
      </c>
      <c r="F26">
        <v>1</v>
      </c>
      <c r="G26">
        <f>DEGREES(ASIN(Research_Wall_Table[[#This Row],[X value]]/Research_Wall_Table[[#This Row],[Length]]))</f>
        <v>90</v>
      </c>
      <c r="H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7" spans="1:8" x14ac:dyDescent="0.3">
      <c r="A27">
        <v>1</v>
      </c>
      <c r="B27">
        <v>60.5</v>
      </c>
      <c r="C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">
        <v>0</v>
      </c>
      <c r="E27">
        <v>-1</v>
      </c>
      <c r="F27">
        <v>1</v>
      </c>
      <c r="G27">
        <f>DEGREES(ASIN(Research_Wall_Table[[#This Row],[X value]]/Research_Wall_Table[[#This Row],[Length]]))</f>
        <v>0</v>
      </c>
      <c r="H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" spans="1:8" x14ac:dyDescent="0.3">
      <c r="A28">
        <v>1</v>
      </c>
      <c r="B28">
        <v>40.6</v>
      </c>
      <c r="C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">
        <v>0</v>
      </c>
      <c r="E28">
        <v>-1</v>
      </c>
      <c r="F28">
        <v>1</v>
      </c>
      <c r="G28">
        <f>DEGREES(ASIN(Research_Wall_Table[[#This Row],[X value]]/Research_Wall_Table[[#This Row],[Length]]))</f>
        <v>0</v>
      </c>
      <c r="H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" spans="1:8" x14ac:dyDescent="0.3">
      <c r="A29">
        <v>1</v>
      </c>
      <c r="B29">
        <v>115.17</v>
      </c>
      <c r="C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">
        <v>0</v>
      </c>
      <c r="E29">
        <v>-1</v>
      </c>
      <c r="F29">
        <v>1</v>
      </c>
      <c r="G29">
        <f>DEGREES(ASIN(Research_Wall_Table[[#This Row],[X value]]/Research_Wall_Table[[#This Row],[Length]]))</f>
        <v>0</v>
      </c>
      <c r="H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0" spans="1:8" x14ac:dyDescent="0.3">
      <c r="A30">
        <v>1</v>
      </c>
      <c r="B30">
        <v>139.21</v>
      </c>
      <c r="C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">
        <v>0</v>
      </c>
      <c r="E30">
        <v>1</v>
      </c>
      <c r="F30">
        <v>1</v>
      </c>
      <c r="G30">
        <f>DEGREES(ASIN(Research_Wall_Table[[#This Row],[X value]]/Research_Wall_Table[[#This Row],[Length]]))</f>
        <v>0</v>
      </c>
      <c r="H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1" spans="1:8" x14ac:dyDescent="0.3">
      <c r="A31">
        <v>1</v>
      </c>
      <c r="B31">
        <v>23.85</v>
      </c>
      <c r="C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1">
        <v>1</v>
      </c>
      <c r="E31">
        <v>0</v>
      </c>
      <c r="F31">
        <v>1</v>
      </c>
      <c r="G31">
        <f>DEGREES(ASIN(Research_Wall_Table[[#This Row],[X value]]/Research_Wall_Table[[#This Row],[Length]]))</f>
        <v>90</v>
      </c>
      <c r="H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2" spans="1:8" x14ac:dyDescent="0.3">
      <c r="A32">
        <v>1</v>
      </c>
      <c r="B32">
        <v>28.17</v>
      </c>
      <c r="C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2">
        <v>-1</v>
      </c>
      <c r="E32">
        <v>0</v>
      </c>
      <c r="F32">
        <v>1</v>
      </c>
      <c r="G32">
        <f>DEGREES(ASIN(Research_Wall_Table[[#This Row],[X value]]/Research_Wall_Table[[#This Row],[Length]]))</f>
        <v>-90</v>
      </c>
      <c r="H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3" spans="1:8" x14ac:dyDescent="0.3">
      <c r="A33">
        <v>1</v>
      </c>
      <c r="B33">
        <v>3.26</v>
      </c>
      <c r="C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3">
        <v>0</v>
      </c>
      <c r="E33">
        <v>1</v>
      </c>
      <c r="F33">
        <v>1</v>
      </c>
      <c r="G33">
        <f>DEGREES(ASIN(Research_Wall_Table[[#This Row],[X value]]/Research_Wall_Table[[#This Row],[Length]]))</f>
        <v>0</v>
      </c>
      <c r="H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4" spans="1:8" x14ac:dyDescent="0.3">
      <c r="A34">
        <v>1</v>
      </c>
      <c r="B34">
        <v>28.41</v>
      </c>
      <c r="C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4">
        <v>-1</v>
      </c>
      <c r="E34">
        <v>0</v>
      </c>
      <c r="F34">
        <v>1</v>
      </c>
      <c r="G34">
        <f>DEGREES(ASIN(Research_Wall_Table[[#This Row],[X value]]/Research_Wall_Table[[#This Row],[Length]]))</f>
        <v>-90</v>
      </c>
      <c r="H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5" spans="1:8" x14ac:dyDescent="0.3">
      <c r="A35">
        <v>1</v>
      </c>
      <c r="B35">
        <v>5.32</v>
      </c>
      <c r="C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5">
        <v>-1</v>
      </c>
      <c r="E35">
        <v>0</v>
      </c>
      <c r="F35">
        <v>1</v>
      </c>
      <c r="G35">
        <f>DEGREES(ASIN(Research_Wall_Table[[#This Row],[X value]]/Research_Wall_Table[[#This Row],[Length]]))</f>
        <v>-90</v>
      </c>
      <c r="H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6" spans="1:8" x14ac:dyDescent="0.3">
      <c r="A36">
        <v>1</v>
      </c>
      <c r="B36">
        <v>3.26</v>
      </c>
      <c r="C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6">
        <v>0</v>
      </c>
      <c r="E36">
        <v>-1</v>
      </c>
      <c r="F36">
        <v>1</v>
      </c>
      <c r="G36">
        <f>DEGREES(ASIN(Research_Wall_Table[[#This Row],[X value]]/Research_Wall_Table[[#This Row],[Length]]))</f>
        <v>0</v>
      </c>
      <c r="H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7" spans="1:8" x14ac:dyDescent="0.3">
      <c r="A37">
        <v>1</v>
      </c>
      <c r="B37">
        <v>3.23</v>
      </c>
      <c r="C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7">
        <v>0</v>
      </c>
      <c r="E37">
        <v>-1</v>
      </c>
      <c r="F37">
        <v>1</v>
      </c>
      <c r="G37">
        <f>DEGREES(ASIN(Research_Wall_Table[[#This Row],[X value]]/Research_Wall_Table[[#This Row],[Length]]))</f>
        <v>0</v>
      </c>
      <c r="H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8" spans="1:8" x14ac:dyDescent="0.3">
      <c r="A38">
        <v>1</v>
      </c>
      <c r="B38">
        <v>5.32</v>
      </c>
      <c r="C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8">
        <v>1</v>
      </c>
      <c r="E38">
        <v>0</v>
      </c>
      <c r="F38">
        <v>1</v>
      </c>
      <c r="G38">
        <f>DEGREES(ASIN(Research_Wall_Table[[#This Row],[X value]]/Research_Wall_Table[[#This Row],[Length]]))</f>
        <v>90</v>
      </c>
      <c r="H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9" spans="1:8" x14ac:dyDescent="0.3">
      <c r="A39">
        <v>1</v>
      </c>
      <c r="B39">
        <v>3.23</v>
      </c>
      <c r="C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9">
        <v>0</v>
      </c>
      <c r="E39">
        <v>1</v>
      </c>
      <c r="F39">
        <v>1</v>
      </c>
      <c r="G39">
        <f>DEGREES(ASIN(Research_Wall_Table[[#This Row],[X value]]/Research_Wall_Table[[#This Row],[Length]]))</f>
        <v>0</v>
      </c>
      <c r="H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0" spans="1:8" x14ac:dyDescent="0.3">
      <c r="A40">
        <v>1</v>
      </c>
      <c r="B40">
        <v>25.04</v>
      </c>
      <c r="C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0">
        <v>1</v>
      </c>
      <c r="E40">
        <v>0</v>
      </c>
      <c r="F40">
        <v>1</v>
      </c>
      <c r="G40">
        <f>DEGREES(ASIN(Research_Wall_Table[[#This Row],[X value]]/Research_Wall_Table[[#This Row],[Length]]))</f>
        <v>90</v>
      </c>
      <c r="H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1" spans="1:8" x14ac:dyDescent="0.3">
      <c r="A41">
        <v>1</v>
      </c>
      <c r="B41">
        <v>141.44999999999999</v>
      </c>
      <c r="C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1">
        <v>0</v>
      </c>
      <c r="E41">
        <v>-1</v>
      </c>
      <c r="F41">
        <v>1</v>
      </c>
      <c r="G41">
        <f>DEGREES(ASIN(Research_Wall_Table[[#This Row],[X value]]/Research_Wall_Table[[#This Row],[Length]]))</f>
        <v>0</v>
      </c>
      <c r="H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2" spans="1:8" x14ac:dyDescent="0.3">
      <c r="A42">
        <v>1</v>
      </c>
      <c r="B42">
        <v>112.6</v>
      </c>
      <c r="C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2">
        <v>0</v>
      </c>
      <c r="E42">
        <v>1</v>
      </c>
      <c r="F42">
        <v>1</v>
      </c>
      <c r="G42">
        <f>DEGREES(ASIN(Research_Wall_Table[[#This Row],[X value]]/Research_Wall_Table[[#This Row],[Length]]))</f>
        <v>0</v>
      </c>
      <c r="H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3" spans="1:8" x14ac:dyDescent="0.3">
      <c r="A43">
        <v>1</v>
      </c>
      <c r="B43">
        <v>19.07</v>
      </c>
      <c r="C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3">
        <v>1</v>
      </c>
      <c r="E43">
        <v>0</v>
      </c>
      <c r="F43">
        <v>1</v>
      </c>
      <c r="G43">
        <f>DEGREES(ASIN(Research_Wall_Table[[#This Row],[X value]]/Research_Wall_Table[[#This Row],[Length]]))</f>
        <v>90</v>
      </c>
      <c r="H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4" spans="1:8" x14ac:dyDescent="0.3">
      <c r="A44">
        <v>1</v>
      </c>
      <c r="B44">
        <v>23.21</v>
      </c>
      <c r="C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4">
        <v>-1</v>
      </c>
      <c r="E44">
        <v>0</v>
      </c>
      <c r="F44">
        <v>1</v>
      </c>
      <c r="G44">
        <f>DEGREES(ASIN(Research_Wall_Table[[#This Row],[X value]]/Research_Wall_Table[[#This Row],[Length]]))</f>
        <v>-90</v>
      </c>
      <c r="H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5" spans="1:8" x14ac:dyDescent="0.3">
      <c r="A45">
        <v>1</v>
      </c>
      <c r="B45">
        <v>2.79</v>
      </c>
      <c r="C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5">
        <v>0</v>
      </c>
      <c r="E45">
        <v>1</v>
      </c>
      <c r="F45">
        <v>1</v>
      </c>
      <c r="G45">
        <f>DEGREES(ASIN(Research_Wall_Table[[#This Row],[X value]]/Research_Wall_Table[[#This Row],[Length]]))</f>
        <v>0</v>
      </c>
      <c r="H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6" spans="1:8" x14ac:dyDescent="0.3">
      <c r="A46">
        <v>1</v>
      </c>
      <c r="B46">
        <v>23.62</v>
      </c>
      <c r="C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6">
        <v>-1</v>
      </c>
      <c r="E46">
        <v>0</v>
      </c>
      <c r="F46">
        <v>1</v>
      </c>
      <c r="G46">
        <f>DEGREES(ASIN(Research_Wall_Table[[#This Row],[X value]]/Research_Wall_Table[[#This Row],[Length]]))</f>
        <v>-90</v>
      </c>
      <c r="H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7" spans="1:8" x14ac:dyDescent="0.3">
      <c r="A47">
        <v>1</v>
      </c>
      <c r="B47">
        <v>4.5599999999999996</v>
      </c>
      <c r="C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7">
        <v>-1</v>
      </c>
      <c r="E47">
        <v>0</v>
      </c>
      <c r="F47">
        <v>1</v>
      </c>
      <c r="G47">
        <f>DEGREES(ASIN(Research_Wall_Table[[#This Row],[X value]]/Research_Wall_Table[[#This Row],[Length]]))</f>
        <v>-90</v>
      </c>
      <c r="H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8" spans="1:8" x14ac:dyDescent="0.3">
      <c r="A48">
        <v>1</v>
      </c>
      <c r="B48">
        <v>2.79</v>
      </c>
      <c r="C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8">
        <v>0</v>
      </c>
      <c r="E48">
        <v>-1</v>
      </c>
      <c r="F48">
        <v>1</v>
      </c>
      <c r="G48">
        <f>DEGREES(ASIN(Research_Wall_Table[[#This Row],[X value]]/Research_Wall_Table[[#This Row],[Length]]))</f>
        <v>0</v>
      </c>
      <c r="H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9" spans="1:8" x14ac:dyDescent="0.3">
      <c r="A49">
        <v>1</v>
      </c>
      <c r="B49">
        <v>2.77</v>
      </c>
      <c r="C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9">
        <v>0</v>
      </c>
      <c r="E49">
        <v>-1</v>
      </c>
      <c r="F49">
        <v>1</v>
      </c>
      <c r="G49">
        <f>DEGREES(ASIN(Research_Wall_Table[[#This Row],[X value]]/Research_Wall_Table[[#This Row],[Length]]))</f>
        <v>0</v>
      </c>
      <c r="H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0" spans="1:8" x14ac:dyDescent="0.3">
      <c r="A50">
        <v>1</v>
      </c>
      <c r="B50">
        <v>4.5599999999999996</v>
      </c>
      <c r="C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0">
        <v>1</v>
      </c>
      <c r="E50">
        <v>0</v>
      </c>
      <c r="F50">
        <v>1</v>
      </c>
      <c r="G50">
        <f>DEGREES(ASIN(Research_Wall_Table[[#This Row],[X value]]/Research_Wall_Table[[#This Row],[Length]]))</f>
        <v>90</v>
      </c>
      <c r="H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1" spans="1:8" x14ac:dyDescent="0.3">
      <c r="A51">
        <v>1</v>
      </c>
      <c r="B51">
        <v>2.77</v>
      </c>
      <c r="C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1">
        <v>0</v>
      </c>
      <c r="E51">
        <v>1</v>
      </c>
      <c r="F51">
        <v>1</v>
      </c>
      <c r="G51">
        <f>DEGREES(ASIN(Research_Wall_Table[[#This Row],[X value]]/Research_Wall_Table[[#This Row],[Length]]))</f>
        <v>0</v>
      </c>
      <c r="H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2" spans="1:8" x14ac:dyDescent="0.3">
      <c r="A52">
        <v>1</v>
      </c>
      <c r="B52">
        <v>20.09</v>
      </c>
      <c r="C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2">
        <v>1</v>
      </c>
      <c r="E52">
        <v>0</v>
      </c>
      <c r="F52">
        <v>1</v>
      </c>
      <c r="G52">
        <f>DEGREES(ASIN(Research_Wall_Table[[#This Row],[X value]]/Research_Wall_Table[[#This Row],[Length]]))</f>
        <v>90</v>
      </c>
      <c r="H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3" spans="1:8" x14ac:dyDescent="0.3">
      <c r="A53">
        <v>1</v>
      </c>
      <c r="B53">
        <v>115.17</v>
      </c>
      <c r="C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3">
        <v>0</v>
      </c>
      <c r="E53">
        <v>-1</v>
      </c>
      <c r="F53">
        <v>1</v>
      </c>
      <c r="G53">
        <f>DEGREES(ASIN(Research_Wall_Table[[#This Row],[X value]]/Research_Wall_Table[[#This Row],[Length]]))</f>
        <v>0</v>
      </c>
      <c r="H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4" spans="1:8" x14ac:dyDescent="0.3">
      <c r="A54">
        <v>1</v>
      </c>
      <c r="B54">
        <v>112.6</v>
      </c>
      <c r="C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4">
        <v>0</v>
      </c>
      <c r="E54">
        <v>1</v>
      </c>
      <c r="F54">
        <v>1</v>
      </c>
      <c r="G54">
        <f>DEGREES(ASIN(Research_Wall_Table[[#This Row],[X value]]/Research_Wall_Table[[#This Row],[Length]]))</f>
        <v>0</v>
      </c>
      <c r="H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5" spans="1:8" x14ac:dyDescent="0.3">
      <c r="A55">
        <v>1</v>
      </c>
      <c r="B55">
        <v>19.07</v>
      </c>
      <c r="C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5">
        <v>1</v>
      </c>
      <c r="E55">
        <v>0</v>
      </c>
      <c r="F55">
        <v>1</v>
      </c>
      <c r="G55">
        <f>DEGREES(ASIN(Research_Wall_Table[[#This Row],[X value]]/Research_Wall_Table[[#This Row],[Length]]))</f>
        <v>90</v>
      </c>
      <c r="H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6" spans="1:8" x14ac:dyDescent="0.3">
      <c r="A56">
        <v>1</v>
      </c>
      <c r="B56">
        <v>23.21</v>
      </c>
      <c r="C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6">
        <v>-1</v>
      </c>
      <c r="E56">
        <v>0</v>
      </c>
      <c r="F56">
        <v>1</v>
      </c>
      <c r="G56">
        <f>DEGREES(ASIN(Research_Wall_Table[[#This Row],[X value]]/Research_Wall_Table[[#This Row],[Length]]))</f>
        <v>-90</v>
      </c>
      <c r="H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7" spans="1:8" x14ac:dyDescent="0.3">
      <c r="A57">
        <v>1</v>
      </c>
      <c r="B57">
        <v>2.79</v>
      </c>
      <c r="C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7">
        <v>0</v>
      </c>
      <c r="E57">
        <v>1</v>
      </c>
      <c r="F57">
        <v>1</v>
      </c>
      <c r="G57">
        <f>DEGREES(ASIN(Research_Wall_Table[[#This Row],[X value]]/Research_Wall_Table[[#This Row],[Length]]))</f>
        <v>0</v>
      </c>
      <c r="H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8" spans="1:8" x14ac:dyDescent="0.3">
      <c r="A58">
        <v>1</v>
      </c>
      <c r="B58">
        <v>23.62</v>
      </c>
      <c r="C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8">
        <v>-1</v>
      </c>
      <c r="E58">
        <v>0</v>
      </c>
      <c r="F58">
        <v>1</v>
      </c>
      <c r="G58">
        <f>DEGREES(ASIN(Research_Wall_Table[[#This Row],[X value]]/Research_Wall_Table[[#This Row],[Length]]))</f>
        <v>-90</v>
      </c>
      <c r="H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9" spans="1:8" x14ac:dyDescent="0.3">
      <c r="A59">
        <v>1</v>
      </c>
      <c r="B59">
        <v>4.5599999999999996</v>
      </c>
      <c r="C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9">
        <v>-1</v>
      </c>
      <c r="E59">
        <v>0</v>
      </c>
      <c r="F59">
        <v>1</v>
      </c>
      <c r="G59">
        <f>DEGREES(ASIN(Research_Wall_Table[[#This Row],[X value]]/Research_Wall_Table[[#This Row],[Length]]))</f>
        <v>-90</v>
      </c>
      <c r="H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0" spans="1:8" x14ac:dyDescent="0.3">
      <c r="A60">
        <v>1</v>
      </c>
      <c r="B60">
        <v>2.79</v>
      </c>
      <c r="C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0">
        <v>0</v>
      </c>
      <c r="E60">
        <v>-1</v>
      </c>
      <c r="F60">
        <v>1</v>
      </c>
      <c r="G60">
        <f>DEGREES(ASIN(Research_Wall_Table[[#This Row],[X value]]/Research_Wall_Table[[#This Row],[Length]]))</f>
        <v>0</v>
      </c>
      <c r="H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1" spans="1:8" x14ac:dyDescent="0.3">
      <c r="A61">
        <v>1</v>
      </c>
      <c r="B61">
        <v>2.77</v>
      </c>
      <c r="C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1">
        <v>0</v>
      </c>
      <c r="E61">
        <v>-1</v>
      </c>
      <c r="F61">
        <v>1</v>
      </c>
      <c r="G61">
        <f>DEGREES(ASIN(Research_Wall_Table[[#This Row],[X value]]/Research_Wall_Table[[#This Row],[Length]]))</f>
        <v>0</v>
      </c>
      <c r="H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2" spans="1:8" x14ac:dyDescent="0.3">
      <c r="A62">
        <v>1</v>
      </c>
      <c r="B62">
        <v>4.5599999999999996</v>
      </c>
      <c r="C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2">
        <v>1</v>
      </c>
      <c r="E62">
        <v>0</v>
      </c>
      <c r="F62">
        <v>1</v>
      </c>
      <c r="G62">
        <f>DEGREES(ASIN(Research_Wall_Table[[#This Row],[X value]]/Research_Wall_Table[[#This Row],[Length]]))</f>
        <v>90</v>
      </c>
      <c r="H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3" spans="1:8" x14ac:dyDescent="0.3">
      <c r="A63">
        <v>1</v>
      </c>
      <c r="B63">
        <v>2.77</v>
      </c>
      <c r="C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3">
        <v>0</v>
      </c>
      <c r="E63">
        <v>1</v>
      </c>
      <c r="F63">
        <v>1</v>
      </c>
      <c r="G63">
        <f>DEGREES(ASIN(Research_Wall_Table[[#This Row],[X value]]/Research_Wall_Table[[#This Row],[Length]]))</f>
        <v>0</v>
      </c>
      <c r="H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4" spans="1:8" x14ac:dyDescent="0.3">
      <c r="A64">
        <v>1</v>
      </c>
      <c r="B64">
        <v>20.09</v>
      </c>
      <c r="C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4">
        <v>1</v>
      </c>
      <c r="E64">
        <v>0</v>
      </c>
      <c r="F64">
        <v>1</v>
      </c>
      <c r="G64">
        <f>DEGREES(ASIN(Research_Wall_Table[[#This Row],[X value]]/Research_Wall_Table[[#This Row],[Length]]))</f>
        <v>90</v>
      </c>
      <c r="H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5" spans="1:8" x14ac:dyDescent="0.3">
      <c r="A65">
        <v>1</v>
      </c>
      <c r="B65">
        <v>115.17</v>
      </c>
      <c r="C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5">
        <v>0</v>
      </c>
      <c r="E65">
        <v>-1</v>
      </c>
      <c r="F65">
        <v>1</v>
      </c>
      <c r="G65">
        <f>DEGREES(ASIN(Research_Wall_Table[[#This Row],[X value]]/Research_Wall_Table[[#This Row],[Length]]))</f>
        <v>0</v>
      </c>
      <c r="H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6" spans="1:8" x14ac:dyDescent="0.3">
      <c r="A66">
        <v>1</v>
      </c>
      <c r="B66">
        <v>112.6</v>
      </c>
      <c r="C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6">
        <v>0</v>
      </c>
      <c r="E66">
        <v>1</v>
      </c>
      <c r="F66">
        <v>1</v>
      </c>
      <c r="G66">
        <f>DEGREES(ASIN(Research_Wall_Table[[#This Row],[X value]]/Research_Wall_Table[[#This Row],[Length]]))</f>
        <v>0</v>
      </c>
      <c r="H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7" spans="1:8" x14ac:dyDescent="0.3">
      <c r="A67">
        <v>1</v>
      </c>
      <c r="B67">
        <v>19.07</v>
      </c>
      <c r="C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7">
        <v>1</v>
      </c>
      <c r="E67">
        <v>0</v>
      </c>
      <c r="F67">
        <v>1</v>
      </c>
      <c r="G67">
        <f>DEGREES(ASIN(Research_Wall_Table[[#This Row],[X value]]/Research_Wall_Table[[#This Row],[Length]]))</f>
        <v>90</v>
      </c>
      <c r="H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8" spans="1:8" x14ac:dyDescent="0.3">
      <c r="A68">
        <v>1</v>
      </c>
      <c r="B68">
        <v>23.21</v>
      </c>
      <c r="C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8">
        <v>-1</v>
      </c>
      <c r="E68">
        <v>0</v>
      </c>
      <c r="F68">
        <v>1</v>
      </c>
      <c r="G68">
        <f>DEGREES(ASIN(Research_Wall_Table[[#This Row],[X value]]/Research_Wall_Table[[#This Row],[Length]]))</f>
        <v>-90</v>
      </c>
      <c r="H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9" spans="1:8" x14ac:dyDescent="0.3">
      <c r="A69">
        <v>1</v>
      </c>
      <c r="B69">
        <v>2.79</v>
      </c>
      <c r="C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9">
        <v>0</v>
      </c>
      <c r="E69">
        <v>1</v>
      </c>
      <c r="F69">
        <v>1</v>
      </c>
      <c r="G69">
        <f>DEGREES(ASIN(Research_Wall_Table[[#This Row],[X value]]/Research_Wall_Table[[#This Row],[Length]]))</f>
        <v>0</v>
      </c>
      <c r="H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0" spans="1:8" x14ac:dyDescent="0.3">
      <c r="A70">
        <v>1</v>
      </c>
      <c r="B70">
        <v>23.62</v>
      </c>
      <c r="C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0">
        <v>-1</v>
      </c>
      <c r="E70">
        <v>0</v>
      </c>
      <c r="F70">
        <v>1</v>
      </c>
      <c r="G70">
        <f>DEGREES(ASIN(Research_Wall_Table[[#This Row],[X value]]/Research_Wall_Table[[#This Row],[Length]]))</f>
        <v>-90</v>
      </c>
      <c r="H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1" spans="1:8" x14ac:dyDescent="0.3">
      <c r="A71">
        <v>1</v>
      </c>
      <c r="B71">
        <v>4.5599999999999996</v>
      </c>
      <c r="C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1">
        <v>-1</v>
      </c>
      <c r="E71">
        <v>0</v>
      </c>
      <c r="F71">
        <v>1</v>
      </c>
      <c r="G71">
        <f>DEGREES(ASIN(Research_Wall_Table[[#This Row],[X value]]/Research_Wall_Table[[#This Row],[Length]]))</f>
        <v>-90</v>
      </c>
      <c r="H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2" spans="1:8" x14ac:dyDescent="0.3">
      <c r="A72">
        <v>1</v>
      </c>
      <c r="B72">
        <v>2.79</v>
      </c>
      <c r="C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2">
        <v>0</v>
      </c>
      <c r="E72">
        <v>-1</v>
      </c>
      <c r="F72">
        <v>1</v>
      </c>
      <c r="G72">
        <f>DEGREES(ASIN(Research_Wall_Table[[#This Row],[X value]]/Research_Wall_Table[[#This Row],[Length]]))</f>
        <v>0</v>
      </c>
      <c r="H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3" spans="1:8" x14ac:dyDescent="0.3">
      <c r="A73">
        <v>1</v>
      </c>
      <c r="B73">
        <v>2.77</v>
      </c>
      <c r="C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3">
        <v>0</v>
      </c>
      <c r="E73">
        <v>-1</v>
      </c>
      <c r="F73">
        <v>1</v>
      </c>
      <c r="G73">
        <f>DEGREES(ASIN(Research_Wall_Table[[#This Row],[X value]]/Research_Wall_Table[[#This Row],[Length]]))</f>
        <v>0</v>
      </c>
      <c r="H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4" spans="1:8" x14ac:dyDescent="0.3">
      <c r="A74">
        <v>1</v>
      </c>
      <c r="B74">
        <v>4.5599999999999996</v>
      </c>
      <c r="C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4">
        <v>1</v>
      </c>
      <c r="E74">
        <v>0</v>
      </c>
      <c r="F74">
        <v>1</v>
      </c>
      <c r="G74">
        <f>DEGREES(ASIN(Research_Wall_Table[[#This Row],[X value]]/Research_Wall_Table[[#This Row],[Length]]))</f>
        <v>90</v>
      </c>
      <c r="H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5" spans="1:8" x14ac:dyDescent="0.3">
      <c r="A75">
        <v>1</v>
      </c>
      <c r="B75">
        <v>2.77</v>
      </c>
      <c r="C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5">
        <v>0</v>
      </c>
      <c r="E75">
        <v>1</v>
      </c>
      <c r="F75">
        <v>1</v>
      </c>
      <c r="G75">
        <f>DEGREES(ASIN(Research_Wall_Table[[#This Row],[X value]]/Research_Wall_Table[[#This Row],[Length]]))</f>
        <v>0</v>
      </c>
      <c r="H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6" spans="1:8" x14ac:dyDescent="0.3">
      <c r="A76">
        <v>1</v>
      </c>
      <c r="B76">
        <v>20.09</v>
      </c>
      <c r="C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6">
        <v>1</v>
      </c>
      <c r="E76">
        <v>0</v>
      </c>
      <c r="F76">
        <v>1</v>
      </c>
      <c r="G76">
        <f>DEGREES(ASIN(Research_Wall_Table[[#This Row],[X value]]/Research_Wall_Table[[#This Row],[Length]]))</f>
        <v>90</v>
      </c>
      <c r="H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7" spans="1:8" x14ac:dyDescent="0.3">
      <c r="A77">
        <v>1</v>
      </c>
      <c r="B77">
        <v>115.17</v>
      </c>
      <c r="C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7">
        <v>0</v>
      </c>
      <c r="E77">
        <v>-1</v>
      </c>
      <c r="F77">
        <v>1</v>
      </c>
      <c r="G77">
        <f>DEGREES(ASIN(Research_Wall_Table[[#This Row],[X value]]/Research_Wall_Table[[#This Row],[Length]]))</f>
        <v>0</v>
      </c>
      <c r="H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8" spans="1:8" x14ac:dyDescent="0.3">
      <c r="A78">
        <v>1</v>
      </c>
      <c r="B78">
        <v>112.6</v>
      </c>
      <c r="C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8">
        <v>0</v>
      </c>
      <c r="E78">
        <v>1</v>
      </c>
      <c r="F78">
        <v>1</v>
      </c>
      <c r="G78">
        <f>DEGREES(ASIN(Research_Wall_Table[[#This Row],[X value]]/Research_Wall_Table[[#This Row],[Length]]))</f>
        <v>0</v>
      </c>
      <c r="H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9" spans="1:8" x14ac:dyDescent="0.3">
      <c r="A79">
        <v>1</v>
      </c>
      <c r="B79">
        <v>19.07</v>
      </c>
      <c r="C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9">
        <v>1</v>
      </c>
      <c r="E79">
        <v>0</v>
      </c>
      <c r="F79">
        <v>1</v>
      </c>
      <c r="G79">
        <f>DEGREES(ASIN(Research_Wall_Table[[#This Row],[X value]]/Research_Wall_Table[[#This Row],[Length]]))</f>
        <v>90</v>
      </c>
      <c r="H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0" spans="1:8" x14ac:dyDescent="0.3">
      <c r="A80">
        <v>1</v>
      </c>
      <c r="B80">
        <v>23.21</v>
      </c>
      <c r="C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0">
        <v>-1</v>
      </c>
      <c r="E80">
        <v>0</v>
      </c>
      <c r="F80">
        <v>1</v>
      </c>
      <c r="G80">
        <f>DEGREES(ASIN(Research_Wall_Table[[#This Row],[X value]]/Research_Wall_Table[[#This Row],[Length]]))</f>
        <v>-90</v>
      </c>
      <c r="H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1" spans="1:8" x14ac:dyDescent="0.3">
      <c r="A81">
        <v>1</v>
      </c>
      <c r="B81">
        <v>2.79</v>
      </c>
      <c r="C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1">
        <v>0</v>
      </c>
      <c r="E81">
        <v>1</v>
      </c>
      <c r="F81">
        <v>1</v>
      </c>
      <c r="G81">
        <f>DEGREES(ASIN(Research_Wall_Table[[#This Row],[X value]]/Research_Wall_Table[[#This Row],[Length]]))</f>
        <v>0</v>
      </c>
      <c r="H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2" spans="1:8" x14ac:dyDescent="0.3">
      <c r="A82">
        <v>1</v>
      </c>
      <c r="B82">
        <v>23.62</v>
      </c>
      <c r="C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2">
        <v>-1</v>
      </c>
      <c r="E82">
        <v>0</v>
      </c>
      <c r="F82">
        <v>1</v>
      </c>
      <c r="G82">
        <f>DEGREES(ASIN(Research_Wall_Table[[#This Row],[X value]]/Research_Wall_Table[[#This Row],[Length]]))</f>
        <v>-90</v>
      </c>
      <c r="H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3" spans="1:8" x14ac:dyDescent="0.3">
      <c r="A83">
        <v>1</v>
      </c>
      <c r="B83">
        <v>4.5599999999999996</v>
      </c>
      <c r="C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3">
        <v>-1</v>
      </c>
      <c r="E83">
        <v>0</v>
      </c>
      <c r="F83">
        <v>1</v>
      </c>
      <c r="G83">
        <f>DEGREES(ASIN(Research_Wall_Table[[#This Row],[X value]]/Research_Wall_Table[[#This Row],[Length]]))</f>
        <v>-90</v>
      </c>
      <c r="H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4" spans="1:8" x14ac:dyDescent="0.3">
      <c r="A84">
        <v>1</v>
      </c>
      <c r="B84">
        <v>2.79</v>
      </c>
      <c r="C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4">
        <v>0</v>
      </c>
      <c r="E84">
        <v>-1</v>
      </c>
      <c r="F84">
        <v>1</v>
      </c>
      <c r="G84">
        <f>DEGREES(ASIN(Research_Wall_Table[[#This Row],[X value]]/Research_Wall_Table[[#This Row],[Length]]))</f>
        <v>0</v>
      </c>
      <c r="H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5" spans="1:8" x14ac:dyDescent="0.3">
      <c r="A85">
        <v>1</v>
      </c>
      <c r="B85">
        <v>2.77</v>
      </c>
      <c r="C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5">
        <v>0</v>
      </c>
      <c r="E85">
        <v>-1</v>
      </c>
      <c r="F85">
        <v>1</v>
      </c>
      <c r="G85">
        <f>DEGREES(ASIN(Research_Wall_Table[[#This Row],[X value]]/Research_Wall_Table[[#This Row],[Length]]))</f>
        <v>0</v>
      </c>
      <c r="H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6" spans="1:8" x14ac:dyDescent="0.3">
      <c r="A86">
        <v>1</v>
      </c>
      <c r="B86">
        <v>4.5599999999999996</v>
      </c>
      <c r="C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6">
        <v>1</v>
      </c>
      <c r="E86">
        <v>0</v>
      </c>
      <c r="F86">
        <v>1</v>
      </c>
      <c r="G86">
        <f>DEGREES(ASIN(Research_Wall_Table[[#This Row],[X value]]/Research_Wall_Table[[#This Row],[Length]]))</f>
        <v>90</v>
      </c>
      <c r="H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7" spans="1:8" x14ac:dyDescent="0.3">
      <c r="A87">
        <v>1</v>
      </c>
      <c r="B87">
        <v>2.77</v>
      </c>
      <c r="C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7">
        <v>0</v>
      </c>
      <c r="E87">
        <v>1</v>
      </c>
      <c r="F87">
        <v>1</v>
      </c>
      <c r="G87">
        <f>DEGREES(ASIN(Research_Wall_Table[[#This Row],[X value]]/Research_Wall_Table[[#This Row],[Length]]))</f>
        <v>0</v>
      </c>
      <c r="H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8" spans="1:8" x14ac:dyDescent="0.3">
      <c r="A88">
        <v>1</v>
      </c>
      <c r="B88">
        <v>20.09</v>
      </c>
      <c r="C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8">
        <v>1</v>
      </c>
      <c r="E88">
        <v>0</v>
      </c>
      <c r="F88">
        <v>1</v>
      </c>
      <c r="G88">
        <f>DEGREES(ASIN(Research_Wall_Table[[#This Row],[X value]]/Research_Wall_Table[[#This Row],[Length]]))</f>
        <v>90</v>
      </c>
      <c r="H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9" spans="1:8" x14ac:dyDescent="0.3">
      <c r="A89">
        <v>1</v>
      </c>
      <c r="B89">
        <v>115.17</v>
      </c>
      <c r="C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9">
        <v>0</v>
      </c>
      <c r="E89">
        <v>-1</v>
      </c>
      <c r="F89">
        <v>1</v>
      </c>
      <c r="G89">
        <f>DEGREES(ASIN(Research_Wall_Table[[#This Row],[X value]]/Research_Wall_Table[[#This Row],[Length]]))</f>
        <v>0</v>
      </c>
      <c r="H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0" spans="1:8" x14ac:dyDescent="0.3">
      <c r="A90">
        <v>1</v>
      </c>
      <c r="B90">
        <v>112.6</v>
      </c>
      <c r="C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0">
        <v>0</v>
      </c>
      <c r="E90">
        <v>1</v>
      </c>
      <c r="F90">
        <v>1</v>
      </c>
      <c r="G90">
        <f>DEGREES(ASIN(Research_Wall_Table[[#This Row],[X value]]/Research_Wall_Table[[#This Row],[Length]]))</f>
        <v>0</v>
      </c>
      <c r="H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1" spans="1:8" x14ac:dyDescent="0.3">
      <c r="A91">
        <v>1</v>
      </c>
      <c r="B91">
        <v>19.07</v>
      </c>
      <c r="C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1">
        <v>1</v>
      </c>
      <c r="E91">
        <v>0</v>
      </c>
      <c r="F91">
        <v>1</v>
      </c>
      <c r="G91">
        <f>DEGREES(ASIN(Research_Wall_Table[[#This Row],[X value]]/Research_Wall_Table[[#This Row],[Length]]))</f>
        <v>90</v>
      </c>
      <c r="H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2" spans="1:8" x14ac:dyDescent="0.3">
      <c r="A92">
        <v>1</v>
      </c>
      <c r="B92">
        <v>23.21</v>
      </c>
      <c r="C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2">
        <v>-1</v>
      </c>
      <c r="E92">
        <v>0</v>
      </c>
      <c r="F92">
        <v>1</v>
      </c>
      <c r="G92">
        <f>DEGREES(ASIN(Research_Wall_Table[[#This Row],[X value]]/Research_Wall_Table[[#This Row],[Length]]))</f>
        <v>-90</v>
      </c>
      <c r="H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3" spans="1:8" x14ac:dyDescent="0.3">
      <c r="A93">
        <v>1</v>
      </c>
      <c r="B93">
        <v>2.79</v>
      </c>
      <c r="C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3">
        <v>0</v>
      </c>
      <c r="E93">
        <v>1</v>
      </c>
      <c r="F93">
        <v>1</v>
      </c>
      <c r="G93">
        <f>DEGREES(ASIN(Research_Wall_Table[[#This Row],[X value]]/Research_Wall_Table[[#This Row],[Length]]))</f>
        <v>0</v>
      </c>
      <c r="H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4" spans="1:8" x14ac:dyDescent="0.3">
      <c r="A94">
        <v>1</v>
      </c>
      <c r="B94">
        <v>23.62</v>
      </c>
      <c r="C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4">
        <v>-1</v>
      </c>
      <c r="E94">
        <v>0</v>
      </c>
      <c r="F94">
        <v>1</v>
      </c>
      <c r="G94">
        <f>DEGREES(ASIN(Research_Wall_Table[[#This Row],[X value]]/Research_Wall_Table[[#This Row],[Length]]))</f>
        <v>-90</v>
      </c>
      <c r="H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5" spans="1:8" x14ac:dyDescent="0.3">
      <c r="A95">
        <v>1</v>
      </c>
      <c r="B95">
        <v>4.5599999999999996</v>
      </c>
      <c r="C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5">
        <v>-1</v>
      </c>
      <c r="E95">
        <v>0</v>
      </c>
      <c r="F95">
        <v>1</v>
      </c>
      <c r="G95">
        <f>DEGREES(ASIN(Research_Wall_Table[[#This Row],[X value]]/Research_Wall_Table[[#This Row],[Length]]))</f>
        <v>-90</v>
      </c>
      <c r="H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6" spans="1:8" x14ac:dyDescent="0.3">
      <c r="A96">
        <v>1</v>
      </c>
      <c r="B96">
        <v>2.79</v>
      </c>
      <c r="C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6">
        <v>0</v>
      </c>
      <c r="E96">
        <v>-1</v>
      </c>
      <c r="F96">
        <v>1</v>
      </c>
      <c r="G96">
        <f>DEGREES(ASIN(Research_Wall_Table[[#This Row],[X value]]/Research_Wall_Table[[#This Row],[Length]]))</f>
        <v>0</v>
      </c>
      <c r="H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7" spans="1:8" x14ac:dyDescent="0.3">
      <c r="A97">
        <v>1</v>
      </c>
      <c r="B97">
        <v>2.77</v>
      </c>
      <c r="C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7">
        <v>0</v>
      </c>
      <c r="E97">
        <v>-1</v>
      </c>
      <c r="F97">
        <v>1</v>
      </c>
      <c r="G97">
        <f>DEGREES(ASIN(Research_Wall_Table[[#This Row],[X value]]/Research_Wall_Table[[#This Row],[Length]]))</f>
        <v>0</v>
      </c>
      <c r="H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8" spans="1:8" x14ac:dyDescent="0.3">
      <c r="A98">
        <v>1</v>
      </c>
      <c r="B98">
        <v>4.5599999999999996</v>
      </c>
      <c r="C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8">
        <v>1</v>
      </c>
      <c r="E98">
        <v>0</v>
      </c>
      <c r="F98">
        <v>1</v>
      </c>
      <c r="G98">
        <f>DEGREES(ASIN(Research_Wall_Table[[#This Row],[X value]]/Research_Wall_Table[[#This Row],[Length]]))</f>
        <v>90</v>
      </c>
      <c r="H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9" spans="1:8" x14ac:dyDescent="0.3">
      <c r="A99">
        <v>1</v>
      </c>
      <c r="B99">
        <v>2.77</v>
      </c>
      <c r="C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9">
        <v>0</v>
      </c>
      <c r="E99">
        <v>1</v>
      </c>
      <c r="F99">
        <v>1</v>
      </c>
      <c r="G99">
        <f>DEGREES(ASIN(Research_Wall_Table[[#This Row],[X value]]/Research_Wall_Table[[#This Row],[Length]]))</f>
        <v>0</v>
      </c>
      <c r="H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0" spans="1:8" x14ac:dyDescent="0.3">
      <c r="A100">
        <v>1</v>
      </c>
      <c r="B100">
        <v>20.09</v>
      </c>
      <c r="C1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0">
        <v>1</v>
      </c>
      <c r="E100">
        <v>0</v>
      </c>
      <c r="F100">
        <v>1</v>
      </c>
      <c r="G100">
        <f>DEGREES(ASIN(Research_Wall_Table[[#This Row],[X value]]/Research_Wall_Table[[#This Row],[Length]]))</f>
        <v>90</v>
      </c>
      <c r="H1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1" spans="1:8" x14ac:dyDescent="0.3">
      <c r="A101">
        <v>1</v>
      </c>
      <c r="B101">
        <v>115.17</v>
      </c>
      <c r="C1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1">
        <v>0</v>
      </c>
      <c r="E101">
        <v>-1</v>
      </c>
      <c r="F101">
        <v>1</v>
      </c>
      <c r="G101">
        <f>DEGREES(ASIN(Research_Wall_Table[[#This Row],[X value]]/Research_Wall_Table[[#This Row],[Length]]))</f>
        <v>0</v>
      </c>
      <c r="H1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2" spans="1:8" x14ac:dyDescent="0.3">
      <c r="A102">
        <v>1</v>
      </c>
      <c r="B102">
        <v>112.6</v>
      </c>
      <c r="C1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2">
        <v>0</v>
      </c>
      <c r="E102">
        <v>1</v>
      </c>
      <c r="F102">
        <v>1</v>
      </c>
      <c r="G102">
        <f>DEGREES(ASIN(Research_Wall_Table[[#This Row],[X value]]/Research_Wall_Table[[#This Row],[Length]]))</f>
        <v>0</v>
      </c>
      <c r="H1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3" spans="1:8" x14ac:dyDescent="0.3">
      <c r="A103">
        <v>1</v>
      </c>
      <c r="B103">
        <v>19.07</v>
      </c>
      <c r="C1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3">
        <v>1</v>
      </c>
      <c r="E103">
        <v>0</v>
      </c>
      <c r="F103">
        <v>1</v>
      </c>
      <c r="G103">
        <f>DEGREES(ASIN(Research_Wall_Table[[#This Row],[X value]]/Research_Wall_Table[[#This Row],[Length]]))</f>
        <v>90</v>
      </c>
      <c r="H1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4" spans="1:8" x14ac:dyDescent="0.3">
      <c r="A104">
        <v>1</v>
      </c>
      <c r="B104">
        <v>23.21</v>
      </c>
      <c r="C1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4">
        <v>-1</v>
      </c>
      <c r="E104">
        <v>0</v>
      </c>
      <c r="F104">
        <v>1</v>
      </c>
      <c r="G104">
        <f>DEGREES(ASIN(Research_Wall_Table[[#This Row],[X value]]/Research_Wall_Table[[#This Row],[Length]]))</f>
        <v>-90</v>
      </c>
      <c r="H1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5" spans="1:8" x14ac:dyDescent="0.3">
      <c r="A105">
        <v>1</v>
      </c>
      <c r="B105">
        <v>2.79</v>
      </c>
      <c r="C1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5">
        <v>0</v>
      </c>
      <c r="E105">
        <v>1</v>
      </c>
      <c r="F105">
        <v>1</v>
      </c>
      <c r="G105">
        <f>DEGREES(ASIN(Research_Wall_Table[[#This Row],[X value]]/Research_Wall_Table[[#This Row],[Length]]))</f>
        <v>0</v>
      </c>
      <c r="H1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6" spans="1:8" x14ac:dyDescent="0.3">
      <c r="A106">
        <v>1</v>
      </c>
      <c r="B106">
        <v>23.62</v>
      </c>
      <c r="C1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6">
        <v>-1</v>
      </c>
      <c r="E106">
        <v>0</v>
      </c>
      <c r="F106">
        <v>1</v>
      </c>
      <c r="G106">
        <f>DEGREES(ASIN(Research_Wall_Table[[#This Row],[X value]]/Research_Wall_Table[[#This Row],[Length]]))</f>
        <v>-90</v>
      </c>
      <c r="H1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7" spans="1:8" x14ac:dyDescent="0.3">
      <c r="A107">
        <v>1</v>
      </c>
      <c r="B107">
        <v>4.5599999999999996</v>
      </c>
      <c r="C1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7">
        <v>-1</v>
      </c>
      <c r="E107">
        <v>0</v>
      </c>
      <c r="F107">
        <v>1</v>
      </c>
      <c r="G107">
        <f>DEGREES(ASIN(Research_Wall_Table[[#This Row],[X value]]/Research_Wall_Table[[#This Row],[Length]]))</f>
        <v>-90</v>
      </c>
      <c r="H1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8" spans="1:8" x14ac:dyDescent="0.3">
      <c r="A108">
        <v>1</v>
      </c>
      <c r="B108">
        <v>2.79</v>
      </c>
      <c r="C1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8">
        <v>0</v>
      </c>
      <c r="E108">
        <v>-1</v>
      </c>
      <c r="F108">
        <v>1</v>
      </c>
      <c r="G108">
        <f>DEGREES(ASIN(Research_Wall_Table[[#This Row],[X value]]/Research_Wall_Table[[#This Row],[Length]]))</f>
        <v>0</v>
      </c>
      <c r="H1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9" spans="1:8" x14ac:dyDescent="0.3">
      <c r="A109">
        <v>1</v>
      </c>
      <c r="B109">
        <v>2.77</v>
      </c>
      <c r="C1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9">
        <v>0</v>
      </c>
      <c r="E109">
        <v>-1</v>
      </c>
      <c r="F109">
        <v>1</v>
      </c>
      <c r="G109">
        <f>DEGREES(ASIN(Research_Wall_Table[[#This Row],[X value]]/Research_Wall_Table[[#This Row],[Length]]))</f>
        <v>0</v>
      </c>
      <c r="H1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0" spans="1:8" x14ac:dyDescent="0.3">
      <c r="A110">
        <v>1</v>
      </c>
      <c r="B110">
        <v>4.5599999999999996</v>
      </c>
      <c r="C1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0">
        <v>1</v>
      </c>
      <c r="E110">
        <v>0</v>
      </c>
      <c r="F110">
        <v>1</v>
      </c>
      <c r="G110">
        <f>DEGREES(ASIN(Research_Wall_Table[[#This Row],[X value]]/Research_Wall_Table[[#This Row],[Length]]))</f>
        <v>90</v>
      </c>
      <c r="H1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1" spans="1:8" x14ac:dyDescent="0.3">
      <c r="A111">
        <v>1</v>
      </c>
      <c r="B111">
        <v>2.77</v>
      </c>
      <c r="C1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1">
        <v>0</v>
      </c>
      <c r="E111">
        <v>1</v>
      </c>
      <c r="F111">
        <v>1</v>
      </c>
      <c r="G111">
        <f>DEGREES(ASIN(Research_Wall_Table[[#This Row],[X value]]/Research_Wall_Table[[#This Row],[Length]]))</f>
        <v>0</v>
      </c>
      <c r="H1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2" spans="1:8" x14ac:dyDescent="0.3">
      <c r="A112">
        <v>1</v>
      </c>
      <c r="B112">
        <v>20.09</v>
      </c>
      <c r="C1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2">
        <v>1</v>
      </c>
      <c r="E112">
        <v>0</v>
      </c>
      <c r="F112">
        <v>1</v>
      </c>
      <c r="G112">
        <f>DEGREES(ASIN(Research_Wall_Table[[#This Row],[X value]]/Research_Wall_Table[[#This Row],[Length]]))</f>
        <v>90</v>
      </c>
      <c r="H1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3" spans="1:8" x14ac:dyDescent="0.3">
      <c r="A113">
        <v>1</v>
      </c>
      <c r="B113">
        <v>115.17</v>
      </c>
      <c r="C1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13">
        <v>0</v>
      </c>
      <c r="E113">
        <v>-1</v>
      </c>
      <c r="F113">
        <v>1</v>
      </c>
      <c r="G113">
        <f>DEGREES(ASIN(Research_Wall_Table[[#This Row],[X value]]/Research_Wall_Table[[#This Row],[Length]]))</f>
        <v>0</v>
      </c>
      <c r="H1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4" spans="1:8" x14ac:dyDescent="0.3">
      <c r="A114">
        <v>1</v>
      </c>
      <c r="B114">
        <v>143.19999999999999</v>
      </c>
      <c r="C1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4">
        <v>0</v>
      </c>
      <c r="E114">
        <v>1</v>
      </c>
      <c r="F114">
        <v>1</v>
      </c>
      <c r="G114">
        <f>DEGREES(ASIN(Research_Wall_Table[[#This Row],[X value]]/Research_Wall_Table[[#This Row],[Length]]))</f>
        <v>0</v>
      </c>
      <c r="H1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5" spans="1:8" x14ac:dyDescent="0.3">
      <c r="A115">
        <v>1</v>
      </c>
      <c r="B115">
        <v>24.57</v>
      </c>
      <c r="C1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5">
        <v>1</v>
      </c>
      <c r="E115">
        <v>0</v>
      </c>
      <c r="F115">
        <v>1</v>
      </c>
      <c r="G115">
        <f>DEGREES(ASIN(Research_Wall_Table[[#This Row],[X value]]/Research_Wall_Table[[#This Row],[Length]]))</f>
        <v>90</v>
      </c>
      <c r="H1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6" spans="1:8" x14ac:dyDescent="0.3">
      <c r="A116">
        <v>1</v>
      </c>
      <c r="B116">
        <v>28.91</v>
      </c>
      <c r="C1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6">
        <v>-1</v>
      </c>
      <c r="E116">
        <v>0</v>
      </c>
      <c r="F116">
        <v>1</v>
      </c>
      <c r="G116">
        <f>DEGREES(ASIN(Research_Wall_Table[[#This Row],[X value]]/Research_Wall_Table[[#This Row],[Length]]))</f>
        <v>-90</v>
      </c>
      <c r="H1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7" spans="1:8" x14ac:dyDescent="0.3">
      <c r="A117">
        <v>1</v>
      </c>
      <c r="B117">
        <v>3.32</v>
      </c>
      <c r="C1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7">
        <v>0</v>
      </c>
      <c r="E117">
        <v>1</v>
      </c>
      <c r="F117">
        <v>1</v>
      </c>
      <c r="G117">
        <f>DEGREES(ASIN(Research_Wall_Table[[#This Row],[X value]]/Research_Wall_Table[[#This Row],[Length]]))</f>
        <v>0</v>
      </c>
      <c r="H1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8" spans="1:8" x14ac:dyDescent="0.3">
      <c r="A118">
        <v>1</v>
      </c>
      <c r="B118">
        <v>29.12</v>
      </c>
      <c r="C1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8">
        <v>-1</v>
      </c>
      <c r="E118">
        <v>0</v>
      </c>
      <c r="F118">
        <v>1</v>
      </c>
      <c r="G118">
        <f>DEGREES(ASIN(Research_Wall_Table[[#This Row],[X value]]/Research_Wall_Table[[#This Row],[Length]]))</f>
        <v>-90</v>
      </c>
      <c r="H1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9" spans="1:8" x14ac:dyDescent="0.3">
      <c r="A119">
        <v>1</v>
      </c>
      <c r="B119">
        <v>5.44</v>
      </c>
      <c r="C1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9">
        <v>-1</v>
      </c>
      <c r="E119">
        <v>0</v>
      </c>
      <c r="F119">
        <v>1</v>
      </c>
      <c r="G119">
        <f>DEGREES(ASIN(Research_Wall_Table[[#This Row],[X value]]/Research_Wall_Table[[#This Row],[Length]]))</f>
        <v>-90</v>
      </c>
      <c r="H1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0" spans="1:8" x14ac:dyDescent="0.3">
      <c r="A120">
        <v>1</v>
      </c>
      <c r="B120">
        <v>3.32</v>
      </c>
      <c r="C1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0">
        <v>0</v>
      </c>
      <c r="E120">
        <v>-1</v>
      </c>
      <c r="F120">
        <v>1</v>
      </c>
      <c r="G120">
        <f>DEGREES(ASIN(Research_Wall_Table[[#This Row],[X value]]/Research_Wall_Table[[#This Row],[Length]]))</f>
        <v>0</v>
      </c>
      <c r="H1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1" spans="1:8" x14ac:dyDescent="0.3">
      <c r="A121">
        <v>1</v>
      </c>
      <c r="B121">
        <v>3.3</v>
      </c>
      <c r="C1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1">
        <v>0</v>
      </c>
      <c r="E121">
        <v>-1</v>
      </c>
      <c r="F121">
        <v>1</v>
      </c>
      <c r="G121">
        <f>DEGREES(ASIN(Research_Wall_Table[[#This Row],[X value]]/Research_Wall_Table[[#This Row],[Length]]))</f>
        <v>0</v>
      </c>
      <c r="H1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2" spans="1:8" x14ac:dyDescent="0.3">
      <c r="A122">
        <v>1</v>
      </c>
      <c r="B122">
        <v>5.44</v>
      </c>
      <c r="C1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2">
        <v>1</v>
      </c>
      <c r="E122">
        <v>0</v>
      </c>
      <c r="F122">
        <v>1</v>
      </c>
      <c r="G122">
        <f>DEGREES(ASIN(Research_Wall_Table[[#This Row],[X value]]/Research_Wall_Table[[#This Row],[Length]]))</f>
        <v>90</v>
      </c>
      <c r="H1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3" spans="1:8" x14ac:dyDescent="0.3">
      <c r="A123">
        <v>1</v>
      </c>
      <c r="B123">
        <v>3.3</v>
      </c>
      <c r="C1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3">
        <v>0</v>
      </c>
      <c r="E123">
        <v>1</v>
      </c>
      <c r="F123">
        <v>1</v>
      </c>
      <c r="G123">
        <f>DEGREES(ASIN(Research_Wall_Table[[#This Row],[X value]]/Research_Wall_Table[[#This Row],[Length]]))</f>
        <v>0</v>
      </c>
      <c r="H1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24" spans="1:8" x14ac:dyDescent="0.3">
      <c r="A124">
        <v>1</v>
      </c>
      <c r="B124">
        <v>25.78</v>
      </c>
      <c r="C1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4">
        <v>1</v>
      </c>
      <c r="E124">
        <v>0</v>
      </c>
      <c r="F124">
        <v>1</v>
      </c>
      <c r="G124">
        <f>DEGREES(ASIN(Research_Wall_Table[[#This Row],[X value]]/Research_Wall_Table[[#This Row],[Length]]))</f>
        <v>90</v>
      </c>
      <c r="H1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5" spans="1:8" x14ac:dyDescent="0.3">
      <c r="A125">
        <v>1</v>
      </c>
      <c r="B125">
        <v>145.38999999999999</v>
      </c>
      <c r="C1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5">
        <v>0</v>
      </c>
      <c r="E125">
        <v>-1</v>
      </c>
      <c r="F125">
        <v>1</v>
      </c>
      <c r="G125">
        <f>DEGREES(ASIN(Research_Wall_Table[[#This Row],[X value]]/Research_Wall_Table[[#This Row],[Length]]))</f>
        <v>0</v>
      </c>
      <c r="H1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S348"/>
  <sheetViews>
    <sheetView workbookViewId="0"/>
  </sheetViews>
  <sheetFormatPr defaultRowHeight="14.4" x14ac:dyDescent="0.3"/>
  <cols>
    <col min="6" max="6" width="9" customWidth="1"/>
    <col min="13" max="13" width="12.5546875" bestFit="1" customWidth="1"/>
    <col min="14" max="14" width="11.33203125" bestFit="1" customWidth="1"/>
    <col min="17" max="17" width="15.77734375" bestFit="1" customWidth="1"/>
    <col min="18" max="18" width="9.88671875" bestFit="1" customWidth="1"/>
    <col min="19" max="19" width="9.33203125" bestFit="1" customWidth="1"/>
  </cols>
  <sheetData>
    <row r="1" spans="1:19" x14ac:dyDescent="0.3">
      <c r="A1" t="s">
        <v>268</v>
      </c>
      <c r="B1" t="s">
        <v>269</v>
      </c>
      <c r="C1" t="s">
        <v>270</v>
      </c>
      <c r="D1" t="s">
        <v>271</v>
      </c>
      <c r="E1" t="s">
        <v>301</v>
      </c>
      <c r="F1" t="s">
        <v>297</v>
      </c>
      <c r="G1" t="s">
        <v>298</v>
      </c>
      <c r="H1" t="s">
        <v>296</v>
      </c>
      <c r="I1" t="s">
        <v>299</v>
      </c>
      <c r="J1" t="s">
        <v>300</v>
      </c>
      <c r="Q1" s="263" t="s">
        <v>309</v>
      </c>
      <c r="R1" s="271" t="s">
        <v>306</v>
      </c>
      <c r="S1" s="263" t="s">
        <v>307</v>
      </c>
    </row>
    <row r="2" spans="1:19" x14ac:dyDescent="0.3">
      <c r="A2">
        <v>1</v>
      </c>
      <c r="B2">
        <v>1.43</v>
      </c>
      <c r="C2">
        <v>1.19</v>
      </c>
      <c r="D2">
        <f>Research_Window_Table[[#This Row],[Width]]*Research_Window_Table[[#This Row],[Height]]</f>
        <v>1.7016999999999998</v>
      </c>
      <c r="E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">
        <v>0</v>
      </c>
      <c r="G2">
        <v>1</v>
      </c>
      <c r="H2">
        <v>1</v>
      </c>
      <c r="I2">
        <f>DEGREES(ASIN(Research_Window_Table[[#This Row],[X value]]/Research_Window_Table[[#This Row],[Length]]))</f>
        <v>0</v>
      </c>
      <c r="J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2" s="262" t="s">
        <v>77</v>
      </c>
      <c r="R2" s="265">
        <f>IF(ISNUMBER(VLOOKUP("N",$M$1:$N$16,2,FALSE)),VLOOKUP("N",$M$1:$N$16,2,FALSE),0)</f>
        <v>468.99169999999924</v>
      </c>
      <c r="S2" s="264">
        <f>R2*10.764</f>
        <v>5048.2266587999911</v>
      </c>
    </row>
    <row r="3" spans="1:19" x14ac:dyDescent="0.3">
      <c r="A3">
        <v>1</v>
      </c>
      <c r="B3">
        <v>1.43</v>
      </c>
      <c r="C3">
        <v>1.19</v>
      </c>
      <c r="D3">
        <f>Research_Window_Table[[#This Row],[Width]]*Research_Window_Table[[#This Row],[Height]]</f>
        <v>1.7016999999999998</v>
      </c>
      <c r="E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">
        <v>0</v>
      </c>
      <c r="G3">
        <v>1</v>
      </c>
      <c r="H3">
        <v>1</v>
      </c>
      <c r="I3">
        <f>DEGREES(ASIN(Research_Window_Table[[#This Row],[X value]]/Research_Window_Table[[#This Row],[Length]]))</f>
        <v>0</v>
      </c>
      <c r="J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3" s="268" t="s">
        <v>302</v>
      </c>
      <c r="N3" t="s">
        <v>304</v>
      </c>
      <c r="Q3" s="262" t="s">
        <v>182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1.43</v>
      </c>
      <c r="C4">
        <v>1.19</v>
      </c>
      <c r="D4">
        <f>Research_Window_Table[[#This Row],[Width]]*Research_Window_Table[[#This Row],[Height]]</f>
        <v>1.7016999999999998</v>
      </c>
      <c r="E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4">
        <v>0</v>
      </c>
      <c r="G4">
        <v>1</v>
      </c>
      <c r="H4">
        <v>1</v>
      </c>
      <c r="I4">
        <f>DEGREES(ASIN(Research_Window_Table[[#This Row],[X value]]/Research_Window_Table[[#This Row],[Length]]))</f>
        <v>0</v>
      </c>
      <c r="J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4" s="269" t="s">
        <v>181</v>
      </c>
      <c r="N4" s="270">
        <v>193.56400000000005</v>
      </c>
      <c r="Q4" s="262" t="s">
        <v>181</v>
      </c>
      <c r="R4" s="265">
        <f>IF(ISNUMBER(VLOOKUP("E",$M$1:$N$16,2,FALSE)),VLOOKUP("E",$M$1:$N$16,2,FALSE),0)</f>
        <v>193.56400000000005</v>
      </c>
      <c r="S4" s="264">
        <f t="shared" si="0"/>
        <v>2083.5228960000004</v>
      </c>
    </row>
    <row r="5" spans="1:19" x14ac:dyDescent="0.3">
      <c r="A5">
        <v>1</v>
      </c>
      <c r="B5">
        <v>1.43</v>
      </c>
      <c r="C5">
        <v>1.19</v>
      </c>
      <c r="D5">
        <f>Research_Window_Table[[#This Row],[Width]]*Research_Window_Table[[#This Row],[Height]]</f>
        <v>1.7016999999999998</v>
      </c>
      <c r="E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5">
        <v>0</v>
      </c>
      <c r="G5">
        <v>1</v>
      </c>
      <c r="H5">
        <v>1</v>
      </c>
      <c r="I5">
        <f>DEGREES(ASIN(Research_Window_Table[[#This Row],[X value]]/Research_Window_Table[[#This Row],[Length]]))</f>
        <v>0</v>
      </c>
      <c r="J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5" s="269" t="s">
        <v>77</v>
      </c>
      <c r="N5" s="270">
        <v>468.99169999999924</v>
      </c>
      <c r="Q5" s="262" t="s">
        <v>183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1.43</v>
      </c>
      <c r="C6">
        <v>1.19</v>
      </c>
      <c r="D6">
        <f>Research_Window_Table[[#This Row],[Width]]*Research_Window_Table[[#This Row],[Height]]</f>
        <v>1.7016999999999998</v>
      </c>
      <c r="E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">
        <v>0</v>
      </c>
      <c r="G6">
        <v>1</v>
      </c>
      <c r="H6">
        <v>1</v>
      </c>
      <c r="I6">
        <f>DEGREES(ASIN(Research_Window_Table[[#This Row],[X value]]/Research_Window_Table[[#This Row],[Length]]))</f>
        <v>0</v>
      </c>
      <c r="J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6" s="269" t="s">
        <v>187</v>
      </c>
      <c r="N6" s="270">
        <v>445.43379999999962</v>
      </c>
      <c r="Q6" s="262" t="s">
        <v>187</v>
      </c>
      <c r="R6" s="265">
        <f>IF(ISNUMBER(VLOOKUP("S",$M$1:$N$16,2,FALSE)),VLOOKUP("S",$M$1:$N$16,2,FALSE),0)</f>
        <v>445.43379999999962</v>
      </c>
      <c r="S6" s="264">
        <f t="shared" si="0"/>
        <v>4794.6494231999959</v>
      </c>
    </row>
    <row r="7" spans="1:19" x14ac:dyDescent="0.3">
      <c r="A7">
        <v>1</v>
      </c>
      <c r="B7">
        <v>2.23</v>
      </c>
      <c r="C7">
        <v>2.17</v>
      </c>
      <c r="D7">
        <f>Research_Window_Table[[#This Row],[Width]]*Research_Window_Table[[#This Row],[Height]]</f>
        <v>4.8391000000000002</v>
      </c>
      <c r="E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">
        <v>0</v>
      </c>
      <c r="G7">
        <v>1</v>
      </c>
      <c r="H7">
        <v>1</v>
      </c>
      <c r="I7">
        <f>DEGREES(ASIN(Research_Window_Table[[#This Row],[X value]]/Research_Window_Table[[#This Row],[Length]]))</f>
        <v>0</v>
      </c>
      <c r="J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7" s="269" t="s">
        <v>185</v>
      </c>
      <c r="N7" s="270">
        <v>114.49130000000008</v>
      </c>
      <c r="Q7" s="262" t="s">
        <v>184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2.23</v>
      </c>
      <c r="C8">
        <v>2.17</v>
      </c>
      <c r="D8">
        <f>Research_Window_Table[[#This Row],[Width]]*Research_Window_Table[[#This Row],[Height]]</f>
        <v>4.8391000000000002</v>
      </c>
      <c r="E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8">
        <v>0</v>
      </c>
      <c r="G8">
        <v>1</v>
      </c>
      <c r="H8">
        <v>1</v>
      </c>
      <c r="I8">
        <f>DEGREES(ASIN(Research_Window_Table[[#This Row],[X value]]/Research_Window_Table[[#This Row],[Length]]))</f>
        <v>0</v>
      </c>
      <c r="J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8" s="269" t="s">
        <v>303</v>
      </c>
      <c r="N8" s="270">
        <v>1222.4807999999991</v>
      </c>
      <c r="Q8" s="262" t="s">
        <v>185</v>
      </c>
      <c r="R8" s="265">
        <f>IF(ISNUMBER(VLOOKUP("W",$M$1:$N$16,2,FALSE)),VLOOKUP("W",$M$1:$N$16,2,FALSE),0)</f>
        <v>114.49130000000008</v>
      </c>
      <c r="S8" s="264">
        <f t="shared" si="0"/>
        <v>1232.3843532000008</v>
      </c>
    </row>
    <row r="9" spans="1:19" x14ac:dyDescent="0.3">
      <c r="A9">
        <v>1</v>
      </c>
      <c r="B9">
        <v>2.23</v>
      </c>
      <c r="C9">
        <v>2.17</v>
      </c>
      <c r="D9">
        <f>Research_Window_Table[[#This Row],[Width]]*Research_Window_Table[[#This Row],[Height]]</f>
        <v>4.8391000000000002</v>
      </c>
      <c r="E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">
        <v>0</v>
      </c>
      <c r="G9">
        <v>1</v>
      </c>
      <c r="H9">
        <v>1</v>
      </c>
      <c r="I9">
        <f>DEGREES(ASIN(Research_Window_Table[[#This Row],[X value]]/Research_Window_Table[[#This Row],[Length]]))</f>
        <v>0</v>
      </c>
      <c r="J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9" s="262" t="s">
        <v>186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2.23</v>
      </c>
      <c r="C10">
        <v>2.17</v>
      </c>
      <c r="D10">
        <f>Research_Window_Table[[#This Row],[Width]]*Research_Window_Table[[#This Row],[Height]]</f>
        <v>4.8391000000000002</v>
      </c>
      <c r="E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">
        <v>0</v>
      </c>
      <c r="G10">
        <v>1</v>
      </c>
      <c r="H10">
        <v>1</v>
      </c>
      <c r="I10">
        <f>DEGREES(ASIN(Research_Window_Table[[#This Row],[X value]]/Research_Window_Table[[#This Row],[Length]]))</f>
        <v>0</v>
      </c>
      <c r="J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0" s="1"/>
      <c r="S10" s="1"/>
    </row>
    <row r="11" spans="1:19" x14ac:dyDescent="0.3">
      <c r="A11">
        <v>1</v>
      </c>
      <c r="B11">
        <v>2.23</v>
      </c>
      <c r="C11">
        <v>2.17</v>
      </c>
      <c r="D11">
        <f>Research_Window_Table[[#This Row],[Width]]*Research_Window_Table[[#This Row],[Height]]</f>
        <v>4.8391000000000002</v>
      </c>
      <c r="E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1">
        <v>0</v>
      </c>
      <c r="G11">
        <v>1</v>
      </c>
      <c r="H11">
        <v>1</v>
      </c>
      <c r="I11">
        <f>DEGREES(ASIN(Research_Window_Table[[#This Row],[X value]]/Research_Window_Table[[#This Row],[Length]]))</f>
        <v>0</v>
      </c>
      <c r="J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1" s="263" t="s">
        <v>308</v>
      </c>
      <c r="R11" s="264">
        <f>SUM(R2:R9)</f>
        <v>1222.4807999999991</v>
      </c>
      <c r="S11" s="264">
        <f>SUM(S2:S9)</f>
        <v>13158.783331199988</v>
      </c>
    </row>
    <row r="12" spans="1:19" x14ac:dyDescent="0.3">
      <c r="A12">
        <v>1</v>
      </c>
      <c r="B12">
        <v>2.23</v>
      </c>
      <c r="C12">
        <v>2.17</v>
      </c>
      <c r="D12">
        <f>Research_Window_Table[[#This Row],[Width]]*Research_Window_Table[[#This Row],[Height]]</f>
        <v>4.8391000000000002</v>
      </c>
      <c r="E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2">
        <v>0</v>
      </c>
      <c r="G12">
        <v>1</v>
      </c>
      <c r="H12">
        <v>1</v>
      </c>
      <c r="I12">
        <f>DEGREES(ASIN(Research_Window_Table[[#This Row],[X value]]/Research_Window_Table[[#This Row],[Length]]))</f>
        <v>0</v>
      </c>
      <c r="J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2" s="1"/>
      <c r="S12" s="1"/>
    </row>
    <row r="13" spans="1:19" x14ac:dyDescent="0.3">
      <c r="A13">
        <v>1</v>
      </c>
      <c r="B13">
        <v>2.23</v>
      </c>
      <c r="C13">
        <v>2.17</v>
      </c>
      <c r="D13">
        <f>Research_Window_Table[[#This Row],[Width]]*Research_Window_Table[[#This Row],[Height]]</f>
        <v>4.8391000000000002</v>
      </c>
      <c r="E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">
        <v>0</v>
      </c>
      <c r="G13">
        <v>1</v>
      </c>
      <c r="H13">
        <v>1</v>
      </c>
      <c r="I13">
        <f>DEGREES(ASIN(Research_Window_Table[[#This Row],[X value]]/Research_Window_Table[[#This Row],[Length]]))</f>
        <v>0</v>
      </c>
      <c r="J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3" s="263" t="s">
        <v>310</v>
      </c>
      <c r="R13" s="264">
        <f>SUM(Research_Window_Table[Count])</f>
        <v>347</v>
      </c>
      <c r="S13" s="1"/>
    </row>
    <row r="14" spans="1:19" x14ac:dyDescent="0.3">
      <c r="A14">
        <v>1</v>
      </c>
      <c r="B14">
        <v>2.23</v>
      </c>
      <c r="C14">
        <v>2.17</v>
      </c>
      <c r="D14">
        <f>Research_Window_Table[[#This Row],[Width]]*Research_Window_Table[[#This Row],[Height]]</f>
        <v>4.8391000000000002</v>
      </c>
      <c r="E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">
        <v>0</v>
      </c>
      <c r="G14">
        <v>1</v>
      </c>
      <c r="H14">
        <v>1</v>
      </c>
      <c r="I14">
        <f>DEGREES(ASIN(Research_Window_Table[[#This Row],[X value]]/Research_Window_Table[[#This Row],[Length]]))</f>
        <v>0</v>
      </c>
      <c r="J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5" spans="1:19" x14ac:dyDescent="0.3">
      <c r="A15">
        <v>1</v>
      </c>
      <c r="B15">
        <v>2.23</v>
      </c>
      <c r="C15">
        <v>2.17</v>
      </c>
      <c r="D15">
        <f>Research_Window_Table[[#This Row],[Width]]*Research_Window_Table[[#This Row],[Height]]</f>
        <v>4.8391000000000002</v>
      </c>
      <c r="E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">
        <v>-1</v>
      </c>
      <c r="G15">
        <v>0</v>
      </c>
      <c r="H15">
        <v>1</v>
      </c>
      <c r="I15">
        <f>DEGREES(ASIN(Research_Window_Table[[#This Row],[X value]]/Research_Window_Table[[#This Row],[Length]]))</f>
        <v>-90</v>
      </c>
      <c r="J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6" spans="1:19" x14ac:dyDescent="0.3">
      <c r="A16">
        <v>1</v>
      </c>
      <c r="B16">
        <v>1.43</v>
      </c>
      <c r="C16">
        <v>1.19</v>
      </c>
      <c r="D16">
        <f>Research_Window_Table[[#This Row],[Width]]*Research_Window_Table[[#This Row],[Height]]</f>
        <v>1.7016999999999998</v>
      </c>
      <c r="E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6">
        <v>-1</v>
      </c>
      <c r="G16">
        <v>0</v>
      </c>
      <c r="H16">
        <v>1</v>
      </c>
      <c r="I16">
        <f>DEGREES(ASIN(Research_Window_Table[[#This Row],[X value]]/Research_Window_Table[[#This Row],[Length]]))</f>
        <v>-90</v>
      </c>
      <c r="J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7" spans="1:10" x14ac:dyDescent="0.3">
      <c r="A17">
        <v>1</v>
      </c>
      <c r="B17">
        <v>2.23</v>
      </c>
      <c r="C17">
        <v>2.17</v>
      </c>
      <c r="D17">
        <f>Research_Window_Table[[#This Row],[Width]]*Research_Window_Table[[#This Row],[Height]]</f>
        <v>4.8391000000000002</v>
      </c>
      <c r="E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7">
        <v>1</v>
      </c>
      <c r="G17">
        <v>0</v>
      </c>
      <c r="H17">
        <v>1</v>
      </c>
      <c r="I17">
        <f>DEGREES(ASIN(Research_Window_Table[[#This Row],[X value]]/Research_Window_Table[[#This Row],[Length]]))</f>
        <v>90</v>
      </c>
      <c r="J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" spans="1:10" x14ac:dyDescent="0.3">
      <c r="A18">
        <v>1</v>
      </c>
      <c r="B18">
        <v>2.23</v>
      </c>
      <c r="C18">
        <v>2.17</v>
      </c>
      <c r="D18">
        <f>Research_Window_Table[[#This Row],[Width]]*Research_Window_Table[[#This Row],[Height]]</f>
        <v>4.8391000000000002</v>
      </c>
      <c r="E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">
        <v>1</v>
      </c>
      <c r="G18">
        <v>0</v>
      </c>
      <c r="H18">
        <v>1</v>
      </c>
      <c r="I18">
        <f>DEGREES(ASIN(Research_Window_Table[[#This Row],[X value]]/Research_Window_Table[[#This Row],[Length]]))</f>
        <v>90</v>
      </c>
      <c r="J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9" spans="1:10" x14ac:dyDescent="0.3">
      <c r="A19">
        <v>1</v>
      </c>
      <c r="B19">
        <v>2.23</v>
      </c>
      <c r="C19">
        <v>2.17</v>
      </c>
      <c r="D19">
        <f>Research_Window_Table[[#This Row],[Width]]*Research_Window_Table[[#This Row],[Height]]</f>
        <v>4.8391000000000002</v>
      </c>
      <c r="E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9">
        <v>1</v>
      </c>
      <c r="G19">
        <v>0</v>
      </c>
      <c r="H19">
        <v>1</v>
      </c>
      <c r="I19">
        <f>DEGREES(ASIN(Research_Window_Table[[#This Row],[X value]]/Research_Window_Table[[#This Row],[Length]]))</f>
        <v>90</v>
      </c>
      <c r="J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0" spans="1:10" x14ac:dyDescent="0.3">
      <c r="A20">
        <v>1</v>
      </c>
      <c r="B20">
        <v>2.23</v>
      </c>
      <c r="C20">
        <v>2.17</v>
      </c>
      <c r="D20">
        <f>Research_Window_Table[[#This Row],[Width]]*Research_Window_Table[[#This Row],[Height]]</f>
        <v>4.8391000000000002</v>
      </c>
      <c r="E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0">
        <v>1</v>
      </c>
      <c r="G20">
        <v>0</v>
      </c>
      <c r="H20">
        <v>1</v>
      </c>
      <c r="I20">
        <f>DEGREES(ASIN(Research_Window_Table[[#This Row],[X value]]/Research_Window_Table[[#This Row],[Length]]))</f>
        <v>90</v>
      </c>
      <c r="J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1" spans="1:10" x14ac:dyDescent="0.3">
      <c r="A21">
        <v>1</v>
      </c>
      <c r="B21">
        <v>1.43</v>
      </c>
      <c r="C21">
        <v>1.19</v>
      </c>
      <c r="D21">
        <f>Research_Window_Table[[#This Row],[Width]]*Research_Window_Table[[#This Row],[Height]]</f>
        <v>1.7016999999999998</v>
      </c>
      <c r="E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">
        <v>-1</v>
      </c>
      <c r="G21">
        <v>0</v>
      </c>
      <c r="H21">
        <v>1</v>
      </c>
      <c r="I21">
        <f>DEGREES(ASIN(Research_Window_Table[[#This Row],[X value]]/Research_Window_Table[[#This Row],[Length]]))</f>
        <v>-90</v>
      </c>
      <c r="J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" spans="1:10" x14ac:dyDescent="0.3">
      <c r="A22">
        <v>1</v>
      </c>
      <c r="B22">
        <v>1.43</v>
      </c>
      <c r="C22">
        <v>1.19</v>
      </c>
      <c r="D22">
        <f>Research_Window_Table[[#This Row],[Width]]*Research_Window_Table[[#This Row],[Height]]</f>
        <v>1.7016999999999998</v>
      </c>
      <c r="E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">
        <v>-1</v>
      </c>
      <c r="G22">
        <v>0</v>
      </c>
      <c r="H22">
        <v>1</v>
      </c>
      <c r="I22">
        <f>DEGREES(ASIN(Research_Window_Table[[#This Row],[X value]]/Research_Window_Table[[#This Row],[Length]]))</f>
        <v>-90</v>
      </c>
      <c r="J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3" spans="1:10" x14ac:dyDescent="0.3">
      <c r="A23">
        <v>1</v>
      </c>
      <c r="B23">
        <v>1.43</v>
      </c>
      <c r="C23">
        <v>1.19</v>
      </c>
      <c r="D23">
        <f>Research_Window_Table[[#This Row],[Width]]*Research_Window_Table[[#This Row],[Height]]</f>
        <v>1.7016999999999998</v>
      </c>
      <c r="E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3">
        <v>-1</v>
      </c>
      <c r="G23">
        <v>0</v>
      </c>
      <c r="H23">
        <v>1</v>
      </c>
      <c r="I23">
        <f>DEGREES(ASIN(Research_Window_Table[[#This Row],[X value]]/Research_Window_Table[[#This Row],[Length]]))</f>
        <v>-90</v>
      </c>
      <c r="J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4" spans="1:10" x14ac:dyDescent="0.3">
      <c r="A24">
        <v>1</v>
      </c>
      <c r="B24">
        <v>2</v>
      </c>
      <c r="C24">
        <v>2.2000000000000002</v>
      </c>
      <c r="D24">
        <f>Research_Window_Table[[#This Row],[Width]]*Research_Window_Table[[#This Row],[Height]]</f>
        <v>4.4000000000000004</v>
      </c>
      <c r="E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">
        <v>0</v>
      </c>
      <c r="G24">
        <v>1</v>
      </c>
      <c r="H24">
        <v>1</v>
      </c>
      <c r="I24">
        <f>DEGREES(ASIN(Research_Window_Table[[#This Row],[X value]]/Research_Window_Table[[#This Row],[Length]]))</f>
        <v>0</v>
      </c>
      <c r="J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" spans="1:10" x14ac:dyDescent="0.3">
      <c r="A25">
        <v>1</v>
      </c>
      <c r="B25">
        <v>2.23</v>
      </c>
      <c r="C25">
        <v>2.17</v>
      </c>
      <c r="D25">
        <f>Research_Window_Table[[#This Row],[Width]]*Research_Window_Table[[#This Row],[Height]]</f>
        <v>4.8391000000000002</v>
      </c>
      <c r="E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">
        <v>1</v>
      </c>
      <c r="G25">
        <v>0</v>
      </c>
      <c r="H25">
        <v>1</v>
      </c>
      <c r="I25">
        <f>DEGREES(ASIN(Research_Window_Table[[#This Row],[X value]]/Research_Window_Table[[#This Row],[Length]]))</f>
        <v>90</v>
      </c>
      <c r="J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" spans="1:10" x14ac:dyDescent="0.3">
      <c r="A26">
        <v>1</v>
      </c>
      <c r="B26">
        <v>2.23</v>
      </c>
      <c r="C26">
        <v>2.17</v>
      </c>
      <c r="D26">
        <f>Research_Window_Table[[#This Row],[Width]]*Research_Window_Table[[#This Row],[Height]]</f>
        <v>4.8391000000000002</v>
      </c>
      <c r="E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6">
        <v>1</v>
      </c>
      <c r="G26">
        <v>0</v>
      </c>
      <c r="H26">
        <v>1</v>
      </c>
      <c r="I26">
        <f>DEGREES(ASIN(Research_Window_Table[[#This Row],[X value]]/Research_Window_Table[[#This Row],[Length]]))</f>
        <v>90</v>
      </c>
      <c r="J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7" spans="1:10" x14ac:dyDescent="0.3">
      <c r="A27">
        <v>1</v>
      </c>
      <c r="B27">
        <v>2.23</v>
      </c>
      <c r="C27">
        <v>2.17</v>
      </c>
      <c r="D27">
        <f>Research_Window_Table[[#This Row],[Width]]*Research_Window_Table[[#This Row],[Height]]</f>
        <v>4.8391000000000002</v>
      </c>
      <c r="E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7">
        <v>1</v>
      </c>
      <c r="G27">
        <v>0</v>
      </c>
      <c r="H27">
        <v>1</v>
      </c>
      <c r="I27">
        <f>DEGREES(ASIN(Research_Window_Table[[#This Row],[X value]]/Research_Window_Table[[#This Row],[Length]]))</f>
        <v>90</v>
      </c>
      <c r="J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8" spans="1:10" x14ac:dyDescent="0.3">
      <c r="A28">
        <v>1</v>
      </c>
      <c r="B28">
        <v>2.23</v>
      </c>
      <c r="C28">
        <v>2.17</v>
      </c>
      <c r="D28">
        <f>Research_Window_Table[[#This Row],[Width]]*Research_Window_Table[[#This Row],[Height]]</f>
        <v>4.8391000000000002</v>
      </c>
      <c r="E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8">
        <v>1</v>
      </c>
      <c r="G28">
        <v>0</v>
      </c>
      <c r="H28">
        <v>1</v>
      </c>
      <c r="I28">
        <f>DEGREES(ASIN(Research_Window_Table[[#This Row],[X value]]/Research_Window_Table[[#This Row],[Length]]))</f>
        <v>90</v>
      </c>
      <c r="J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" spans="1:10" x14ac:dyDescent="0.3">
      <c r="A29">
        <v>1</v>
      </c>
      <c r="B29">
        <v>2.23</v>
      </c>
      <c r="C29">
        <v>2.17</v>
      </c>
      <c r="D29">
        <f>Research_Window_Table[[#This Row],[Width]]*Research_Window_Table[[#This Row],[Height]]</f>
        <v>4.8391000000000002</v>
      </c>
      <c r="E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">
        <v>-1</v>
      </c>
      <c r="G29">
        <v>0</v>
      </c>
      <c r="H29">
        <v>1</v>
      </c>
      <c r="I29">
        <f>DEGREES(ASIN(Research_Window_Table[[#This Row],[X value]]/Research_Window_Table[[#This Row],[Length]]))</f>
        <v>-90</v>
      </c>
      <c r="J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0" spans="1:10" x14ac:dyDescent="0.3">
      <c r="A30">
        <v>1</v>
      </c>
      <c r="B30">
        <v>2.23</v>
      </c>
      <c r="C30">
        <v>2.17</v>
      </c>
      <c r="D30">
        <f>Research_Window_Table[[#This Row],[Width]]*Research_Window_Table[[#This Row],[Height]]</f>
        <v>4.8391000000000002</v>
      </c>
      <c r="E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0">
        <v>-1</v>
      </c>
      <c r="G30">
        <v>0</v>
      </c>
      <c r="H30">
        <v>1</v>
      </c>
      <c r="I30">
        <f>DEGREES(ASIN(Research_Window_Table[[#This Row],[X value]]/Research_Window_Table[[#This Row],[Length]]))</f>
        <v>-90</v>
      </c>
      <c r="J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1" spans="1:10" x14ac:dyDescent="0.3">
      <c r="A31">
        <v>1</v>
      </c>
      <c r="B31">
        <v>3</v>
      </c>
      <c r="C31">
        <v>2.2000000000000002</v>
      </c>
      <c r="D31">
        <f>Research_Window_Table[[#This Row],[Width]]*Research_Window_Table[[#This Row],[Height]]</f>
        <v>6.6000000000000005</v>
      </c>
      <c r="E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">
        <v>0</v>
      </c>
      <c r="G31">
        <v>1</v>
      </c>
      <c r="H31">
        <v>1</v>
      </c>
      <c r="I31">
        <f>DEGREES(ASIN(Research_Window_Table[[#This Row],[X value]]/Research_Window_Table[[#This Row],[Length]]))</f>
        <v>0</v>
      </c>
      <c r="J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" spans="1:10" x14ac:dyDescent="0.3">
      <c r="A32">
        <v>1</v>
      </c>
      <c r="B32">
        <v>3</v>
      </c>
      <c r="C32">
        <v>2.2000000000000002</v>
      </c>
      <c r="D32">
        <f>Research_Window_Table[[#This Row],[Width]]*Research_Window_Table[[#This Row],[Height]]</f>
        <v>6.6000000000000005</v>
      </c>
      <c r="E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">
        <v>0</v>
      </c>
      <c r="G32">
        <v>1</v>
      </c>
      <c r="H32">
        <v>1</v>
      </c>
      <c r="I32">
        <f>DEGREES(ASIN(Research_Window_Table[[#This Row],[X value]]/Research_Window_Table[[#This Row],[Length]]))</f>
        <v>0</v>
      </c>
      <c r="J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3" spans="1:10" x14ac:dyDescent="0.3">
      <c r="A33">
        <v>1</v>
      </c>
      <c r="B33">
        <v>3</v>
      </c>
      <c r="C33">
        <v>2.2000000000000002</v>
      </c>
      <c r="D33">
        <f>Research_Window_Table[[#This Row],[Width]]*Research_Window_Table[[#This Row],[Height]]</f>
        <v>6.6000000000000005</v>
      </c>
      <c r="E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3">
        <v>0</v>
      </c>
      <c r="G33">
        <v>1</v>
      </c>
      <c r="H33">
        <v>1</v>
      </c>
      <c r="I33">
        <f>DEGREES(ASIN(Research_Window_Table[[#This Row],[X value]]/Research_Window_Table[[#This Row],[Length]]))</f>
        <v>0</v>
      </c>
      <c r="J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4" spans="1:10" x14ac:dyDescent="0.3">
      <c r="A34">
        <v>1</v>
      </c>
      <c r="B34">
        <v>3</v>
      </c>
      <c r="C34">
        <v>2.2000000000000002</v>
      </c>
      <c r="D34">
        <f>Research_Window_Table[[#This Row],[Width]]*Research_Window_Table[[#This Row],[Height]]</f>
        <v>6.6000000000000005</v>
      </c>
      <c r="E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4">
        <v>0</v>
      </c>
      <c r="G34">
        <v>1</v>
      </c>
      <c r="H34">
        <v>1</v>
      </c>
      <c r="I34">
        <f>DEGREES(ASIN(Research_Window_Table[[#This Row],[X value]]/Research_Window_Table[[#This Row],[Length]]))</f>
        <v>0</v>
      </c>
      <c r="J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5" spans="1:10" x14ac:dyDescent="0.3">
      <c r="A35">
        <v>1</v>
      </c>
      <c r="B35">
        <v>3</v>
      </c>
      <c r="C35">
        <v>2.2000000000000002</v>
      </c>
      <c r="D35">
        <f>Research_Window_Table[[#This Row],[Width]]*Research_Window_Table[[#This Row],[Height]]</f>
        <v>6.6000000000000005</v>
      </c>
      <c r="E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5">
        <v>0</v>
      </c>
      <c r="G35">
        <v>1</v>
      </c>
      <c r="H35">
        <v>1</v>
      </c>
      <c r="I35">
        <f>DEGREES(ASIN(Research_Window_Table[[#This Row],[X value]]/Research_Window_Table[[#This Row],[Length]]))</f>
        <v>0</v>
      </c>
      <c r="J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6" spans="1:10" x14ac:dyDescent="0.3">
      <c r="A36">
        <v>1</v>
      </c>
      <c r="B36">
        <v>3</v>
      </c>
      <c r="C36">
        <v>2.2000000000000002</v>
      </c>
      <c r="D36">
        <f>Research_Window_Table[[#This Row],[Width]]*Research_Window_Table[[#This Row],[Height]]</f>
        <v>6.6000000000000005</v>
      </c>
      <c r="E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6">
        <v>0</v>
      </c>
      <c r="G36">
        <v>1</v>
      </c>
      <c r="H36">
        <v>1</v>
      </c>
      <c r="I36">
        <f>DEGREES(ASIN(Research_Window_Table[[#This Row],[X value]]/Research_Window_Table[[#This Row],[Length]]))</f>
        <v>0</v>
      </c>
      <c r="J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7" spans="1:10" x14ac:dyDescent="0.3">
      <c r="A37">
        <v>1</v>
      </c>
      <c r="B37">
        <v>3</v>
      </c>
      <c r="C37">
        <v>2.2000000000000002</v>
      </c>
      <c r="D37">
        <f>Research_Window_Table[[#This Row],[Width]]*Research_Window_Table[[#This Row],[Height]]</f>
        <v>6.6000000000000005</v>
      </c>
      <c r="E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7">
        <v>0</v>
      </c>
      <c r="G37">
        <v>-1</v>
      </c>
      <c r="H37">
        <v>1</v>
      </c>
      <c r="I37">
        <f>DEGREES(ASIN(Research_Window_Table[[#This Row],[X value]]/Research_Window_Table[[#This Row],[Length]]))</f>
        <v>0</v>
      </c>
      <c r="J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8" spans="1:10" x14ac:dyDescent="0.3">
      <c r="A38">
        <v>1</v>
      </c>
      <c r="B38">
        <v>3</v>
      </c>
      <c r="C38">
        <v>2.2000000000000002</v>
      </c>
      <c r="D38">
        <f>Research_Window_Table[[#This Row],[Width]]*Research_Window_Table[[#This Row],[Height]]</f>
        <v>6.6000000000000005</v>
      </c>
      <c r="E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8">
        <v>0</v>
      </c>
      <c r="G38">
        <v>-1</v>
      </c>
      <c r="H38">
        <v>1</v>
      </c>
      <c r="I38">
        <f>DEGREES(ASIN(Research_Window_Table[[#This Row],[X value]]/Research_Window_Table[[#This Row],[Length]]))</f>
        <v>0</v>
      </c>
      <c r="J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9" spans="1:10" x14ac:dyDescent="0.3">
      <c r="A39">
        <v>1</v>
      </c>
      <c r="B39">
        <v>3</v>
      </c>
      <c r="C39">
        <v>2.2000000000000002</v>
      </c>
      <c r="D39">
        <f>Research_Window_Table[[#This Row],[Width]]*Research_Window_Table[[#This Row],[Height]]</f>
        <v>6.6000000000000005</v>
      </c>
      <c r="E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9">
        <v>0</v>
      </c>
      <c r="G39">
        <v>-1</v>
      </c>
      <c r="H39">
        <v>1</v>
      </c>
      <c r="I39">
        <f>DEGREES(ASIN(Research_Window_Table[[#This Row],[X value]]/Research_Window_Table[[#This Row],[Length]]))</f>
        <v>0</v>
      </c>
      <c r="J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0" spans="1:10" x14ac:dyDescent="0.3">
      <c r="A40">
        <v>1</v>
      </c>
      <c r="B40">
        <v>3</v>
      </c>
      <c r="C40">
        <v>2.2000000000000002</v>
      </c>
      <c r="D40">
        <f>Research_Window_Table[[#This Row],[Width]]*Research_Window_Table[[#This Row],[Height]]</f>
        <v>6.6000000000000005</v>
      </c>
      <c r="E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0">
        <v>0</v>
      </c>
      <c r="G40">
        <v>-1</v>
      </c>
      <c r="H40">
        <v>1</v>
      </c>
      <c r="I40">
        <f>DEGREES(ASIN(Research_Window_Table[[#This Row],[X value]]/Research_Window_Table[[#This Row],[Length]]))</f>
        <v>0</v>
      </c>
      <c r="J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1" spans="1:10" x14ac:dyDescent="0.3">
      <c r="A41">
        <v>1</v>
      </c>
      <c r="B41">
        <v>3</v>
      </c>
      <c r="C41">
        <v>2.2000000000000002</v>
      </c>
      <c r="D41">
        <f>Research_Window_Table[[#This Row],[Width]]*Research_Window_Table[[#This Row],[Height]]</f>
        <v>6.6000000000000005</v>
      </c>
      <c r="E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1">
        <v>0</v>
      </c>
      <c r="G41">
        <v>-1</v>
      </c>
      <c r="H41">
        <v>1</v>
      </c>
      <c r="I41">
        <f>DEGREES(ASIN(Research_Window_Table[[#This Row],[X value]]/Research_Window_Table[[#This Row],[Length]]))</f>
        <v>0</v>
      </c>
      <c r="J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2" spans="1:10" x14ac:dyDescent="0.3">
      <c r="A42">
        <v>1</v>
      </c>
      <c r="B42">
        <v>3</v>
      </c>
      <c r="C42">
        <v>2.2000000000000002</v>
      </c>
      <c r="D42">
        <f>Research_Window_Table[[#This Row],[Width]]*Research_Window_Table[[#This Row],[Height]]</f>
        <v>6.6000000000000005</v>
      </c>
      <c r="E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2">
        <v>0</v>
      </c>
      <c r="G42">
        <v>-1</v>
      </c>
      <c r="H42">
        <v>1</v>
      </c>
      <c r="I42">
        <f>DEGREES(ASIN(Research_Window_Table[[#This Row],[X value]]/Research_Window_Table[[#This Row],[Length]]))</f>
        <v>0</v>
      </c>
      <c r="J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3" spans="1:10" x14ac:dyDescent="0.3">
      <c r="A43">
        <v>1</v>
      </c>
      <c r="B43">
        <v>3</v>
      </c>
      <c r="C43">
        <v>2.2000000000000002</v>
      </c>
      <c r="D43">
        <f>Research_Window_Table[[#This Row],[Width]]*Research_Window_Table[[#This Row],[Height]]</f>
        <v>6.6000000000000005</v>
      </c>
      <c r="E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3">
        <v>0</v>
      </c>
      <c r="G43">
        <v>-1</v>
      </c>
      <c r="H43">
        <v>1</v>
      </c>
      <c r="I43">
        <f>DEGREES(ASIN(Research_Window_Table[[#This Row],[X value]]/Research_Window_Table[[#This Row],[Length]]))</f>
        <v>0</v>
      </c>
      <c r="J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4" spans="1:10" x14ac:dyDescent="0.3">
      <c r="A44">
        <v>1</v>
      </c>
      <c r="B44">
        <v>3</v>
      </c>
      <c r="C44">
        <v>2.2000000000000002</v>
      </c>
      <c r="D44">
        <f>Research_Window_Table[[#This Row],[Width]]*Research_Window_Table[[#This Row],[Height]]</f>
        <v>6.6000000000000005</v>
      </c>
      <c r="E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4">
        <v>0</v>
      </c>
      <c r="G44">
        <v>-1</v>
      </c>
      <c r="H44">
        <v>1</v>
      </c>
      <c r="I44">
        <f>DEGREES(ASIN(Research_Window_Table[[#This Row],[X value]]/Research_Window_Table[[#This Row],[Length]]))</f>
        <v>0</v>
      </c>
      <c r="J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5" spans="1:10" x14ac:dyDescent="0.3">
      <c r="A45">
        <v>1</v>
      </c>
      <c r="B45">
        <v>2</v>
      </c>
      <c r="C45">
        <v>2.2000000000000002</v>
      </c>
      <c r="D45">
        <f>Research_Window_Table[[#This Row],[Width]]*Research_Window_Table[[#This Row],[Height]]</f>
        <v>4.4000000000000004</v>
      </c>
      <c r="E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5">
        <v>0</v>
      </c>
      <c r="G45">
        <v>-1</v>
      </c>
      <c r="H45">
        <v>1</v>
      </c>
      <c r="I45">
        <f>DEGREES(ASIN(Research_Window_Table[[#This Row],[X value]]/Research_Window_Table[[#This Row],[Length]]))</f>
        <v>0</v>
      </c>
      <c r="J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6" spans="1:10" x14ac:dyDescent="0.3">
      <c r="A46">
        <v>1</v>
      </c>
      <c r="B46">
        <v>2</v>
      </c>
      <c r="C46">
        <v>2.2000000000000002</v>
      </c>
      <c r="D46">
        <f>Research_Window_Table[[#This Row],[Width]]*Research_Window_Table[[#This Row],[Height]]</f>
        <v>4.4000000000000004</v>
      </c>
      <c r="E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6">
        <v>0</v>
      </c>
      <c r="G46">
        <v>-1</v>
      </c>
      <c r="H46">
        <v>1</v>
      </c>
      <c r="I46">
        <f>DEGREES(ASIN(Research_Window_Table[[#This Row],[X value]]/Research_Window_Table[[#This Row],[Length]]))</f>
        <v>0</v>
      </c>
      <c r="J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7" spans="1:10" x14ac:dyDescent="0.3">
      <c r="A47">
        <v>1</v>
      </c>
      <c r="B47">
        <v>1.43</v>
      </c>
      <c r="C47">
        <v>1.19</v>
      </c>
      <c r="D47">
        <f>Research_Window_Table[[#This Row],[Width]]*Research_Window_Table[[#This Row],[Height]]</f>
        <v>1.7016999999999998</v>
      </c>
      <c r="E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7">
        <v>0</v>
      </c>
      <c r="G47">
        <v>-1</v>
      </c>
      <c r="H47">
        <v>1</v>
      </c>
      <c r="I47">
        <f>DEGREES(ASIN(Research_Window_Table[[#This Row],[X value]]/Research_Window_Table[[#This Row],[Length]]))</f>
        <v>0</v>
      </c>
      <c r="J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8" spans="1:10" x14ac:dyDescent="0.3">
      <c r="A48">
        <v>1</v>
      </c>
      <c r="B48">
        <v>1.43</v>
      </c>
      <c r="C48">
        <v>1.19</v>
      </c>
      <c r="D48">
        <f>Research_Window_Table[[#This Row],[Width]]*Research_Window_Table[[#This Row],[Height]]</f>
        <v>1.7016999999999998</v>
      </c>
      <c r="E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8">
        <v>0</v>
      </c>
      <c r="G48">
        <v>-1</v>
      </c>
      <c r="H48">
        <v>1</v>
      </c>
      <c r="I48">
        <f>DEGREES(ASIN(Research_Window_Table[[#This Row],[X value]]/Research_Window_Table[[#This Row],[Length]]))</f>
        <v>0</v>
      </c>
      <c r="J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9" spans="1:10" x14ac:dyDescent="0.3">
      <c r="A49">
        <v>1</v>
      </c>
      <c r="B49">
        <v>1.43</v>
      </c>
      <c r="C49">
        <v>1.19</v>
      </c>
      <c r="D49">
        <f>Research_Window_Table[[#This Row],[Width]]*Research_Window_Table[[#This Row],[Height]]</f>
        <v>1.7016999999999998</v>
      </c>
      <c r="E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9">
        <v>0</v>
      </c>
      <c r="G49">
        <v>-1</v>
      </c>
      <c r="H49">
        <v>1</v>
      </c>
      <c r="I49">
        <f>DEGREES(ASIN(Research_Window_Table[[#This Row],[X value]]/Research_Window_Table[[#This Row],[Length]]))</f>
        <v>0</v>
      </c>
      <c r="J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0" spans="1:10" x14ac:dyDescent="0.3">
      <c r="A50">
        <v>1</v>
      </c>
      <c r="B50">
        <v>1.43</v>
      </c>
      <c r="C50">
        <v>1.19</v>
      </c>
      <c r="D50">
        <f>Research_Window_Table[[#This Row],[Width]]*Research_Window_Table[[#This Row],[Height]]</f>
        <v>1.7016999999999998</v>
      </c>
      <c r="E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0">
        <v>0</v>
      </c>
      <c r="G50">
        <v>-1</v>
      </c>
      <c r="H50">
        <v>1</v>
      </c>
      <c r="I50">
        <f>DEGREES(ASIN(Research_Window_Table[[#This Row],[X value]]/Research_Window_Table[[#This Row],[Length]]))</f>
        <v>0</v>
      </c>
      <c r="J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1" spans="1:10" x14ac:dyDescent="0.3">
      <c r="A51">
        <v>1</v>
      </c>
      <c r="B51">
        <v>1.43</v>
      </c>
      <c r="C51">
        <v>1.19</v>
      </c>
      <c r="D51">
        <f>Research_Window_Table[[#This Row],[Width]]*Research_Window_Table[[#This Row],[Height]]</f>
        <v>1.7016999999999998</v>
      </c>
      <c r="E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1">
        <v>0</v>
      </c>
      <c r="G51">
        <v>-1</v>
      </c>
      <c r="H51">
        <v>1</v>
      </c>
      <c r="I51">
        <f>DEGREES(ASIN(Research_Window_Table[[#This Row],[X value]]/Research_Window_Table[[#This Row],[Length]]))</f>
        <v>0</v>
      </c>
      <c r="J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2" spans="1:10" x14ac:dyDescent="0.3">
      <c r="A52">
        <v>1</v>
      </c>
      <c r="B52">
        <v>1.43</v>
      </c>
      <c r="C52">
        <v>1.19</v>
      </c>
      <c r="D52">
        <f>Research_Window_Table[[#This Row],[Width]]*Research_Window_Table[[#This Row],[Height]]</f>
        <v>1.7016999999999998</v>
      </c>
      <c r="E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2">
        <v>0</v>
      </c>
      <c r="G52">
        <v>-1</v>
      </c>
      <c r="H52">
        <v>1</v>
      </c>
      <c r="I52">
        <f>DEGREES(ASIN(Research_Window_Table[[#This Row],[X value]]/Research_Window_Table[[#This Row],[Length]]))</f>
        <v>0</v>
      </c>
      <c r="J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3" spans="1:10" x14ac:dyDescent="0.3">
      <c r="A53">
        <v>1</v>
      </c>
      <c r="B53">
        <v>1.43</v>
      </c>
      <c r="C53">
        <v>1.19</v>
      </c>
      <c r="D53">
        <f>Research_Window_Table[[#This Row],[Width]]*Research_Window_Table[[#This Row],[Height]]</f>
        <v>1.7016999999999998</v>
      </c>
      <c r="E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3">
        <v>0</v>
      </c>
      <c r="G53">
        <v>-1</v>
      </c>
      <c r="H53">
        <v>1</v>
      </c>
      <c r="I53">
        <f>DEGREES(ASIN(Research_Window_Table[[#This Row],[X value]]/Research_Window_Table[[#This Row],[Length]]))</f>
        <v>0</v>
      </c>
      <c r="J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4" spans="1:10" x14ac:dyDescent="0.3">
      <c r="A54">
        <v>1</v>
      </c>
      <c r="B54">
        <v>1.43</v>
      </c>
      <c r="C54">
        <v>1.19</v>
      </c>
      <c r="D54">
        <f>Research_Window_Table[[#This Row],[Width]]*Research_Window_Table[[#This Row],[Height]]</f>
        <v>1.7016999999999998</v>
      </c>
      <c r="E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4">
        <v>0</v>
      </c>
      <c r="G54">
        <v>-1</v>
      </c>
      <c r="H54">
        <v>1</v>
      </c>
      <c r="I54">
        <f>DEGREES(ASIN(Research_Window_Table[[#This Row],[X value]]/Research_Window_Table[[#This Row],[Length]]))</f>
        <v>0</v>
      </c>
      <c r="J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5" spans="1:10" x14ac:dyDescent="0.3">
      <c r="A55">
        <v>1</v>
      </c>
      <c r="B55">
        <v>2.23</v>
      </c>
      <c r="C55">
        <v>2.17</v>
      </c>
      <c r="D55">
        <f>Research_Window_Table[[#This Row],[Width]]*Research_Window_Table[[#This Row],[Height]]</f>
        <v>4.8391000000000002</v>
      </c>
      <c r="E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5">
        <v>0</v>
      </c>
      <c r="G55">
        <v>-1</v>
      </c>
      <c r="H55">
        <v>1</v>
      </c>
      <c r="I55">
        <f>DEGREES(ASIN(Research_Window_Table[[#This Row],[X value]]/Research_Window_Table[[#This Row],[Length]]))</f>
        <v>0</v>
      </c>
      <c r="J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6" spans="1:10" x14ac:dyDescent="0.3">
      <c r="A56">
        <v>1</v>
      </c>
      <c r="B56">
        <v>2.23</v>
      </c>
      <c r="C56">
        <v>2.17</v>
      </c>
      <c r="D56">
        <f>Research_Window_Table[[#This Row],[Width]]*Research_Window_Table[[#This Row],[Height]]</f>
        <v>4.8391000000000002</v>
      </c>
      <c r="E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6">
        <v>0</v>
      </c>
      <c r="G56">
        <v>-1</v>
      </c>
      <c r="H56">
        <v>1</v>
      </c>
      <c r="I56">
        <f>DEGREES(ASIN(Research_Window_Table[[#This Row],[X value]]/Research_Window_Table[[#This Row],[Length]]))</f>
        <v>0</v>
      </c>
      <c r="J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7" spans="1:10" x14ac:dyDescent="0.3">
      <c r="A57">
        <v>1</v>
      </c>
      <c r="B57">
        <v>2.23</v>
      </c>
      <c r="C57">
        <v>2.17</v>
      </c>
      <c r="D57">
        <f>Research_Window_Table[[#This Row],[Width]]*Research_Window_Table[[#This Row],[Height]]</f>
        <v>4.8391000000000002</v>
      </c>
      <c r="E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7">
        <v>0</v>
      </c>
      <c r="G57">
        <v>-1</v>
      </c>
      <c r="H57">
        <v>1</v>
      </c>
      <c r="I57">
        <f>DEGREES(ASIN(Research_Window_Table[[#This Row],[X value]]/Research_Window_Table[[#This Row],[Length]]))</f>
        <v>0</v>
      </c>
      <c r="J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8" spans="1:10" x14ac:dyDescent="0.3">
      <c r="A58">
        <v>1</v>
      </c>
      <c r="B58">
        <v>2.23</v>
      </c>
      <c r="C58">
        <v>2.17</v>
      </c>
      <c r="D58">
        <f>Research_Window_Table[[#This Row],[Width]]*Research_Window_Table[[#This Row],[Height]]</f>
        <v>4.8391000000000002</v>
      </c>
      <c r="E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8">
        <v>0</v>
      </c>
      <c r="G58">
        <v>-1</v>
      </c>
      <c r="H58">
        <v>1</v>
      </c>
      <c r="I58">
        <f>DEGREES(ASIN(Research_Window_Table[[#This Row],[X value]]/Research_Window_Table[[#This Row],[Length]]))</f>
        <v>0</v>
      </c>
      <c r="J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9" spans="1:10" x14ac:dyDescent="0.3">
      <c r="A59">
        <v>1</v>
      </c>
      <c r="B59">
        <v>2.23</v>
      </c>
      <c r="C59">
        <v>2.17</v>
      </c>
      <c r="D59">
        <f>Research_Window_Table[[#This Row],[Width]]*Research_Window_Table[[#This Row],[Height]]</f>
        <v>4.8391000000000002</v>
      </c>
      <c r="E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9">
        <v>0</v>
      </c>
      <c r="G59">
        <v>-1</v>
      </c>
      <c r="H59">
        <v>1</v>
      </c>
      <c r="I59">
        <f>DEGREES(ASIN(Research_Window_Table[[#This Row],[X value]]/Research_Window_Table[[#This Row],[Length]]))</f>
        <v>0</v>
      </c>
      <c r="J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0" spans="1:10" x14ac:dyDescent="0.3">
      <c r="A60">
        <v>1</v>
      </c>
      <c r="B60">
        <v>2.23</v>
      </c>
      <c r="C60">
        <v>2.17</v>
      </c>
      <c r="D60">
        <f>Research_Window_Table[[#This Row],[Width]]*Research_Window_Table[[#This Row],[Height]]</f>
        <v>4.8391000000000002</v>
      </c>
      <c r="E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60">
        <v>0</v>
      </c>
      <c r="G60">
        <v>-1</v>
      </c>
      <c r="H60">
        <v>1</v>
      </c>
      <c r="I60">
        <f>DEGREES(ASIN(Research_Window_Table[[#This Row],[X value]]/Research_Window_Table[[#This Row],[Length]]))</f>
        <v>0</v>
      </c>
      <c r="J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1" spans="1:10" x14ac:dyDescent="0.3">
      <c r="A61">
        <v>1</v>
      </c>
      <c r="B61">
        <v>1.43</v>
      </c>
      <c r="C61">
        <v>1.19</v>
      </c>
      <c r="D61">
        <f>Research_Window_Table[[#This Row],[Width]]*Research_Window_Table[[#This Row],[Height]]</f>
        <v>1.7016999999999998</v>
      </c>
      <c r="E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1">
        <v>0</v>
      </c>
      <c r="G61">
        <v>1</v>
      </c>
      <c r="H61">
        <v>1</v>
      </c>
      <c r="I61">
        <f>DEGREES(ASIN(Research_Window_Table[[#This Row],[X value]]/Research_Window_Table[[#This Row],[Length]]))</f>
        <v>0</v>
      </c>
      <c r="J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2" spans="1:10" x14ac:dyDescent="0.3">
      <c r="A62">
        <v>1</v>
      </c>
      <c r="B62">
        <v>1.43</v>
      </c>
      <c r="C62">
        <v>1.19</v>
      </c>
      <c r="D62">
        <f>Research_Window_Table[[#This Row],[Width]]*Research_Window_Table[[#This Row],[Height]]</f>
        <v>1.7016999999999998</v>
      </c>
      <c r="E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2">
        <v>0</v>
      </c>
      <c r="G62">
        <v>1</v>
      </c>
      <c r="H62">
        <v>1</v>
      </c>
      <c r="I62">
        <f>DEGREES(ASIN(Research_Window_Table[[#This Row],[X value]]/Research_Window_Table[[#This Row],[Length]]))</f>
        <v>0</v>
      </c>
      <c r="J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3" spans="1:10" x14ac:dyDescent="0.3">
      <c r="A63">
        <v>1</v>
      </c>
      <c r="B63">
        <v>1.43</v>
      </c>
      <c r="C63">
        <v>1.19</v>
      </c>
      <c r="D63">
        <f>Research_Window_Table[[#This Row],[Width]]*Research_Window_Table[[#This Row],[Height]]</f>
        <v>1.7016999999999998</v>
      </c>
      <c r="E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3">
        <v>0</v>
      </c>
      <c r="G63">
        <v>1</v>
      </c>
      <c r="H63">
        <v>1</v>
      </c>
      <c r="I63">
        <f>DEGREES(ASIN(Research_Window_Table[[#This Row],[X value]]/Research_Window_Table[[#This Row],[Length]]))</f>
        <v>0</v>
      </c>
      <c r="J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4" spans="1:10" x14ac:dyDescent="0.3">
      <c r="A64">
        <v>1</v>
      </c>
      <c r="B64">
        <v>1.43</v>
      </c>
      <c r="C64">
        <v>1.19</v>
      </c>
      <c r="D64">
        <f>Research_Window_Table[[#This Row],[Width]]*Research_Window_Table[[#This Row],[Height]]</f>
        <v>1.7016999999999998</v>
      </c>
      <c r="E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4">
        <v>0</v>
      </c>
      <c r="G64">
        <v>1</v>
      </c>
      <c r="H64">
        <v>1</v>
      </c>
      <c r="I64">
        <f>DEGREES(ASIN(Research_Window_Table[[#This Row],[X value]]/Research_Window_Table[[#This Row],[Length]]))</f>
        <v>0</v>
      </c>
      <c r="J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5" spans="1:10" x14ac:dyDescent="0.3">
      <c r="A65">
        <v>1</v>
      </c>
      <c r="B65">
        <v>1.43</v>
      </c>
      <c r="C65">
        <v>1.19</v>
      </c>
      <c r="D65">
        <f>Research_Window_Table[[#This Row],[Width]]*Research_Window_Table[[#This Row],[Height]]</f>
        <v>1.7016999999999998</v>
      </c>
      <c r="E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5">
        <v>0</v>
      </c>
      <c r="G65">
        <v>1</v>
      </c>
      <c r="H65">
        <v>1</v>
      </c>
      <c r="I65">
        <f>DEGREES(ASIN(Research_Window_Table[[#This Row],[X value]]/Research_Window_Table[[#This Row],[Length]]))</f>
        <v>0</v>
      </c>
      <c r="J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6" spans="1:10" x14ac:dyDescent="0.3">
      <c r="A66">
        <v>1</v>
      </c>
      <c r="B66">
        <v>2.23</v>
      </c>
      <c r="C66">
        <v>2.17</v>
      </c>
      <c r="D66">
        <f>Research_Window_Table[[#This Row],[Width]]*Research_Window_Table[[#This Row],[Height]]</f>
        <v>4.8391000000000002</v>
      </c>
      <c r="E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6">
        <v>0</v>
      </c>
      <c r="G66">
        <v>1</v>
      </c>
      <c r="H66">
        <v>1</v>
      </c>
      <c r="I66">
        <f>DEGREES(ASIN(Research_Window_Table[[#This Row],[X value]]/Research_Window_Table[[#This Row],[Length]]))</f>
        <v>0</v>
      </c>
      <c r="J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7" spans="1:10" x14ac:dyDescent="0.3">
      <c r="A67">
        <v>1</v>
      </c>
      <c r="B67">
        <v>2.23</v>
      </c>
      <c r="C67">
        <v>2.17</v>
      </c>
      <c r="D67">
        <f>Research_Window_Table[[#This Row],[Width]]*Research_Window_Table[[#This Row],[Height]]</f>
        <v>4.8391000000000002</v>
      </c>
      <c r="E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7">
        <v>0</v>
      </c>
      <c r="G67">
        <v>1</v>
      </c>
      <c r="H67">
        <v>1</v>
      </c>
      <c r="I67">
        <f>DEGREES(ASIN(Research_Window_Table[[#This Row],[X value]]/Research_Window_Table[[#This Row],[Length]]))</f>
        <v>0</v>
      </c>
      <c r="J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8" spans="1:10" x14ac:dyDescent="0.3">
      <c r="A68">
        <v>1</v>
      </c>
      <c r="B68">
        <v>2.23</v>
      </c>
      <c r="C68">
        <v>2.17</v>
      </c>
      <c r="D68">
        <f>Research_Window_Table[[#This Row],[Width]]*Research_Window_Table[[#This Row],[Height]]</f>
        <v>4.8391000000000002</v>
      </c>
      <c r="E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8">
        <v>0</v>
      </c>
      <c r="G68">
        <v>1</v>
      </c>
      <c r="H68">
        <v>1</v>
      </c>
      <c r="I68">
        <f>DEGREES(ASIN(Research_Window_Table[[#This Row],[X value]]/Research_Window_Table[[#This Row],[Length]]))</f>
        <v>0</v>
      </c>
      <c r="J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9" spans="1:10" x14ac:dyDescent="0.3">
      <c r="A69">
        <v>1</v>
      </c>
      <c r="B69">
        <v>2.23</v>
      </c>
      <c r="C69">
        <v>2.17</v>
      </c>
      <c r="D69">
        <f>Research_Window_Table[[#This Row],[Width]]*Research_Window_Table[[#This Row],[Height]]</f>
        <v>4.8391000000000002</v>
      </c>
      <c r="E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9">
        <v>0</v>
      </c>
      <c r="G69">
        <v>1</v>
      </c>
      <c r="H69">
        <v>1</v>
      </c>
      <c r="I69">
        <f>DEGREES(ASIN(Research_Window_Table[[#This Row],[X value]]/Research_Window_Table[[#This Row],[Length]]))</f>
        <v>0</v>
      </c>
      <c r="J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0" spans="1:10" x14ac:dyDescent="0.3">
      <c r="A70">
        <v>1</v>
      </c>
      <c r="B70">
        <v>2.23</v>
      </c>
      <c r="C70">
        <v>2.17</v>
      </c>
      <c r="D70">
        <f>Research_Window_Table[[#This Row],[Width]]*Research_Window_Table[[#This Row],[Height]]</f>
        <v>4.8391000000000002</v>
      </c>
      <c r="E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0">
        <v>0</v>
      </c>
      <c r="G70">
        <v>1</v>
      </c>
      <c r="H70">
        <v>1</v>
      </c>
      <c r="I70">
        <f>DEGREES(ASIN(Research_Window_Table[[#This Row],[X value]]/Research_Window_Table[[#This Row],[Length]]))</f>
        <v>0</v>
      </c>
      <c r="J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1" spans="1:10" x14ac:dyDescent="0.3">
      <c r="A71">
        <v>1</v>
      </c>
      <c r="B71">
        <v>2.23</v>
      </c>
      <c r="C71">
        <v>2.17</v>
      </c>
      <c r="D71">
        <f>Research_Window_Table[[#This Row],[Width]]*Research_Window_Table[[#This Row],[Height]]</f>
        <v>4.8391000000000002</v>
      </c>
      <c r="E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1">
        <v>0</v>
      </c>
      <c r="G71">
        <v>1</v>
      </c>
      <c r="H71">
        <v>1</v>
      </c>
      <c r="I71">
        <f>DEGREES(ASIN(Research_Window_Table[[#This Row],[X value]]/Research_Window_Table[[#This Row],[Length]]))</f>
        <v>0</v>
      </c>
      <c r="J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2" spans="1:10" x14ac:dyDescent="0.3">
      <c r="A72">
        <v>1</v>
      </c>
      <c r="B72">
        <v>2.23</v>
      </c>
      <c r="C72">
        <v>2.17</v>
      </c>
      <c r="D72">
        <f>Research_Window_Table[[#This Row],[Width]]*Research_Window_Table[[#This Row],[Height]]</f>
        <v>4.8391000000000002</v>
      </c>
      <c r="E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2">
        <v>0</v>
      </c>
      <c r="G72">
        <v>1</v>
      </c>
      <c r="H72">
        <v>1</v>
      </c>
      <c r="I72">
        <f>DEGREES(ASIN(Research_Window_Table[[#This Row],[X value]]/Research_Window_Table[[#This Row],[Length]]))</f>
        <v>0</v>
      </c>
      <c r="J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3" spans="1:10" x14ac:dyDescent="0.3">
      <c r="A73">
        <v>1</v>
      </c>
      <c r="B73">
        <v>2.23</v>
      </c>
      <c r="C73">
        <v>2.17</v>
      </c>
      <c r="D73">
        <f>Research_Window_Table[[#This Row],[Width]]*Research_Window_Table[[#This Row],[Height]]</f>
        <v>4.8391000000000002</v>
      </c>
      <c r="E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3">
        <v>0</v>
      </c>
      <c r="G73">
        <v>1</v>
      </c>
      <c r="H73">
        <v>1</v>
      </c>
      <c r="I73">
        <f>DEGREES(ASIN(Research_Window_Table[[#This Row],[X value]]/Research_Window_Table[[#This Row],[Length]]))</f>
        <v>0</v>
      </c>
      <c r="J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4" spans="1:10" x14ac:dyDescent="0.3">
      <c r="A74">
        <v>1</v>
      </c>
      <c r="B74">
        <v>2.23</v>
      </c>
      <c r="C74">
        <v>2.17</v>
      </c>
      <c r="D74">
        <f>Research_Window_Table[[#This Row],[Width]]*Research_Window_Table[[#This Row],[Height]]</f>
        <v>4.8391000000000002</v>
      </c>
      <c r="E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4">
        <v>-1</v>
      </c>
      <c r="G74">
        <v>0</v>
      </c>
      <c r="H74">
        <v>1</v>
      </c>
      <c r="I74">
        <f>DEGREES(ASIN(Research_Window_Table[[#This Row],[X value]]/Research_Window_Table[[#This Row],[Length]]))</f>
        <v>-90</v>
      </c>
      <c r="J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5" spans="1:10" x14ac:dyDescent="0.3">
      <c r="A75">
        <v>1</v>
      </c>
      <c r="B75">
        <v>1.43</v>
      </c>
      <c r="C75">
        <v>1.19</v>
      </c>
      <c r="D75">
        <f>Research_Window_Table[[#This Row],[Width]]*Research_Window_Table[[#This Row],[Height]]</f>
        <v>1.7016999999999998</v>
      </c>
      <c r="E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5">
        <v>-1</v>
      </c>
      <c r="G75">
        <v>0</v>
      </c>
      <c r="H75">
        <v>1</v>
      </c>
      <c r="I75">
        <f>DEGREES(ASIN(Research_Window_Table[[#This Row],[X value]]/Research_Window_Table[[#This Row],[Length]]))</f>
        <v>-90</v>
      </c>
      <c r="J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6" spans="1:10" x14ac:dyDescent="0.3">
      <c r="A76">
        <v>1</v>
      </c>
      <c r="B76">
        <v>2.23</v>
      </c>
      <c r="C76">
        <v>2.17</v>
      </c>
      <c r="D76">
        <f>Research_Window_Table[[#This Row],[Width]]*Research_Window_Table[[#This Row],[Height]]</f>
        <v>4.8391000000000002</v>
      </c>
      <c r="E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6">
        <v>1</v>
      </c>
      <c r="G76">
        <v>0</v>
      </c>
      <c r="H76">
        <v>1</v>
      </c>
      <c r="I76">
        <f>DEGREES(ASIN(Research_Window_Table[[#This Row],[X value]]/Research_Window_Table[[#This Row],[Length]]))</f>
        <v>90</v>
      </c>
      <c r="J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7" spans="1:10" x14ac:dyDescent="0.3">
      <c r="A77">
        <v>1</v>
      </c>
      <c r="B77">
        <v>2.23</v>
      </c>
      <c r="C77">
        <v>2.17</v>
      </c>
      <c r="D77">
        <f>Research_Window_Table[[#This Row],[Width]]*Research_Window_Table[[#This Row],[Height]]</f>
        <v>4.8391000000000002</v>
      </c>
      <c r="E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7">
        <v>1</v>
      </c>
      <c r="G77">
        <v>0</v>
      </c>
      <c r="H77">
        <v>1</v>
      </c>
      <c r="I77">
        <f>DEGREES(ASIN(Research_Window_Table[[#This Row],[X value]]/Research_Window_Table[[#This Row],[Length]]))</f>
        <v>90</v>
      </c>
      <c r="J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8" spans="1:10" x14ac:dyDescent="0.3">
      <c r="A78">
        <v>1</v>
      </c>
      <c r="B78">
        <v>2.23</v>
      </c>
      <c r="C78">
        <v>2.17</v>
      </c>
      <c r="D78">
        <f>Research_Window_Table[[#This Row],[Width]]*Research_Window_Table[[#This Row],[Height]]</f>
        <v>4.8391000000000002</v>
      </c>
      <c r="E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8">
        <v>1</v>
      </c>
      <c r="G78">
        <v>0</v>
      </c>
      <c r="H78">
        <v>1</v>
      </c>
      <c r="I78">
        <f>DEGREES(ASIN(Research_Window_Table[[#This Row],[X value]]/Research_Window_Table[[#This Row],[Length]]))</f>
        <v>90</v>
      </c>
      <c r="J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9" spans="1:10" x14ac:dyDescent="0.3">
      <c r="A79">
        <v>1</v>
      </c>
      <c r="B79">
        <v>2.23</v>
      </c>
      <c r="C79">
        <v>2.17</v>
      </c>
      <c r="D79">
        <f>Research_Window_Table[[#This Row],[Width]]*Research_Window_Table[[#This Row],[Height]]</f>
        <v>4.8391000000000002</v>
      </c>
      <c r="E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9">
        <v>1</v>
      </c>
      <c r="G79">
        <v>0</v>
      </c>
      <c r="H79">
        <v>1</v>
      </c>
      <c r="I79">
        <f>DEGREES(ASIN(Research_Window_Table[[#This Row],[X value]]/Research_Window_Table[[#This Row],[Length]]))</f>
        <v>90</v>
      </c>
      <c r="J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80" spans="1:10" x14ac:dyDescent="0.3">
      <c r="A80">
        <v>1</v>
      </c>
      <c r="B80">
        <v>1.43</v>
      </c>
      <c r="C80">
        <v>1.19</v>
      </c>
      <c r="D80">
        <f>Research_Window_Table[[#This Row],[Width]]*Research_Window_Table[[#This Row],[Height]]</f>
        <v>1.7016999999999998</v>
      </c>
      <c r="E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0">
        <v>-1</v>
      </c>
      <c r="G80">
        <v>0</v>
      </c>
      <c r="H80">
        <v>1</v>
      </c>
      <c r="I80">
        <f>DEGREES(ASIN(Research_Window_Table[[#This Row],[X value]]/Research_Window_Table[[#This Row],[Length]]))</f>
        <v>-90</v>
      </c>
      <c r="J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1" spans="1:10" x14ac:dyDescent="0.3">
      <c r="A81">
        <v>1</v>
      </c>
      <c r="B81">
        <v>1.43</v>
      </c>
      <c r="C81">
        <v>1.19</v>
      </c>
      <c r="D81">
        <f>Research_Window_Table[[#This Row],[Width]]*Research_Window_Table[[#This Row],[Height]]</f>
        <v>1.7016999999999998</v>
      </c>
      <c r="E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1">
        <v>-1</v>
      </c>
      <c r="G81">
        <v>0</v>
      </c>
      <c r="H81">
        <v>1</v>
      </c>
      <c r="I81">
        <f>DEGREES(ASIN(Research_Window_Table[[#This Row],[X value]]/Research_Window_Table[[#This Row],[Length]]))</f>
        <v>-90</v>
      </c>
      <c r="J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2" spans="1:10" x14ac:dyDescent="0.3">
      <c r="A82">
        <v>1</v>
      </c>
      <c r="B82">
        <v>1.43</v>
      </c>
      <c r="C82">
        <v>1.19</v>
      </c>
      <c r="D82">
        <f>Research_Window_Table[[#This Row],[Width]]*Research_Window_Table[[#This Row],[Height]]</f>
        <v>1.7016999999999998</v>
      </c>
      <c r="E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2">
        <v>-1</v>
      </c>
      <c r="G82">
        <v>0</v>
      </c>
      <c r="H82">
        <v>1</v>
      </c>
      <c r="I82">
        <f>DEGREES(ASIN(Research_Window_Table[[#This Row],[X value]]/Research_Window_Table[[#This Row],[Length]]))</f>
        <v>-90</v>
      </c>
      <c r="J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3" spans="1:10" x14ac:dyDescent="0.3">
      <c r="A83">
        <v>1</v>
      </c>
      <c r="B83">
        <v>1.43</v>
      </c>
      <c r="C83">
        <v>1.19</v>
      </c>
      <c r="D83">
        <f>Research_Window_Table[[#This Row],[Width]]*Research_Window_Table[[#This Row],[Height]]</f>
        <v>1.7016999999999998</v>
      </c>
      <c r="E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3">
        <v>0</v>
      </c>
      <c r="G83">
        <v>-1</v>
      </c>
      <c r="H83">
        <v>1</v>
      </c>
      <c r="I83">
        <f>DEGREES(ASIN(Research_Window_Table[[#This Row],[X value]]/Research_Window_Table[[#This Row],[Length]]))</f>
        <v>0</v>
      </c>
      <c r="J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4" spans="1:10" x14ac:dyDescent="0.3">
      <c r="A84">
        <v>1</v>
      </c>
      <c r="B84">
        <v>1.43</v>
      </c>
      <c r="C84">
        <v>1.19</v>
      </c>
      <c r="D84">
        <f>Research_Window_Table[[#This Row],[Width]]*Research_Window_Table[[#This Row],[Height]]</f>
        <v>1.7016999999999998</v>
      </c>
      <c r="E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4">
        <v>0</v>
      </c>
      <c r="G84">
        <v>-1</v>
      </c>
      <c r="H84">
        <v>1</v>
      </c>
      <c r="I84">
        <f>DEGREES(ASIN(Research_Window_Table[[#This Row],[X value]]/Research_Window_Table[[#This Row],[Length]]))</f>
        <v>0</v>
      </c>
      <c r="J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5" spans="1:10" x14ac:dyDescent="0.3">
      <c r="A85">
        <v>1</v>
      </c>
      <c r="B85">
        <v>1.43</v>
      </c>
      <c r="C85">
        <v>1.19</v>
      </c>
      <c r="D85">
        <f>Research_Window_Table[[#This Row],[Width]]*Research_Window_Table[[#This Row],[Height]]</f>
        <v>1.7016999999999998</v>
      </c>
      <c r="E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5">
        <v>0</v>
      </c>
      <c r="G85">
        <v>-1</v>
      </c>
      <c r="H85">
        <v>1</v>
      </c>
      <c r="I85">
        <f>DEGREES(ASIN(Research_Window_Table[[#This Row],[X value]]/Research_Window_Table[[#This Row],[Length]]))</f>
        <v>0</v>
      </c>
      <c r="J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6" spans="1:10" x14ac:dyDescent="0.3">
      <c r="A86">
        <v>1</v>
      </c>
      <c r="B86">
        <v>1.43</v>
      </c>
      <c r="C86">
        <v>1.19</v>
      </c>
      <c r="D86">
        <f>Research_Window_Table[[#This Row],[Width]]*Research_Window_Table[[#This Row],[Height]]</f>
        <v>1.7016999999999998</v>
      </c>
      <c r="E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6">
        <v>0</v>
      </c>
      <c r="G86">
        <v>-1</v>
      </c>
      <c r="H86">
        <v>1</v>
      </c>
      <c r="I86">
        <f>DEGREES(ASIN(Research_Window_Table[[#This Row],[X value]]/Research_Window_Table[[#This Row],[Length]]))</f>
        <v>0</v>
      </c>
      <c r="J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7" spans="1:10" x14ac:dyDescent="0.3">
      <c r="A87">
        <v>1</v>
      </c>
      <c r="B87">
        <v>1.43</v>
      </c>
      <c r="C87">
        <v>1.19</v>
      </c>
      <c r="D87">
        <f>Research_Window_Table[[#This Row],[Width]]*Research_Window_Table[[#This Row],[Height]]</f>
        <v>1.7016999999999998</v>
      </c>
      <c r="E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7">
        <v>0</v>
      </c>
      <c r="G87">
        <v>-1</v>
      </c>
      <c r="H87">
        <v>1</v>
      </c>
      <c r="I87">
        <f>DEGREES(ASIN(Research_Window_Table[[#This Row],[X value]]/Research_Window_Table[[#This Row],[Length]]))</f>
        <v>0</v>
      </c>
      <c r="J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8" spans="1:10" x14ac:dyDescent="0.3">
      <c r="A88">
        <v>1</v>
      </c>
      <c r="B88">
        <v>1.43</v>
      </c>
      <c r="C88">
        <v>1.19</v>
      </c>
      <c r="D88">
        <f>Research_Window_Table[[#This Row],[Width]]*Research_Window_Table[[#This Row],[Height]]</f>
        <v>1.7016999999999998</v>
      </c>
      <c r="E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8">
        <v>0</v>
      </c>
      <c r="G88">
        <v>-1</v>
      </c>
      <c r="H88">
        <v>1</v>
      </c>
      <c r="I88">
        <f>DEGREES(ASIN(Research_Window_Table[[#This Row],[X value]]/Research_Window_Table[[#This Row],[Length]]))</f>
        <v>0</v>
      </c>
      <c r="J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9" spans="1:10" x14ac:dyDescent="0.3">
      <c r="A89">
        <v>1</v>
      </c>
      <c r="B89">
        <v>1.43</v>
      </c>
      <c r="C89">
        <v>1.19</v>
      </c>
      <c r="D89">
        <f>Research_Window_Table[[#This Row],[Width]]*Research_Window_Table[[#This Row],[Height]]</f>
        <v>1.7016999999999998</v>
      </c>
      <c r="E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9">
        <v>0</v>
      </c>
      <c r="G89">
        <v>-1</v>
      </c>
      <c r="H89">
        <v>1</v>
      </c>
      <c r="I89">
        <f>DEGREES(ASIN(Research_Window_Table[[#This Row],[X value]]/Research_Window_Table[[#This Row],[Length]]))</f>
        <v>0</v>
      </c>
      <c r="J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0" spans="1:10" x14ac:dyDescent="0.3">
      <c r="A90">
        <v>1</v>
      </c>
      <c r="B90">
        <v>1.43</v>
      </c>
      <c r="C90">
        <v>1.19</v>
      </c>
      <c r="D90">
        <f>Research_Window_Table[[#This Row],[Width]]*Research_Window_Table[[#This Row],[Height]]</f>
        <v>1.7016999999999998</v>
      </c>
      <c r="E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0">
        <v>0</v>
      </c>
      <c r="G90">
        <v>-1</v>
      </c>
      <c r="H90">
        <v>1</v>
      </c>
      <c r="I90">
        <f>DEGREES(ASIN(Research_Window_Table[[#This Row],[X value]]/Research_Window_Table[[#This Row],[Length]]))</f>
        <v>0</v>
      </c>
      <c r="J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1" spans="1:10" x14ac:dyDescent="0.3">
      <c r="A91">
        <v>1</v>
      </c>
      <c r="B91">
        <v>2.23</v>
      </c>
      <c r="C91">
        <v>2.17</v>
      </c>
      <c r="D91">
        <f>Research_Window_Table[[#This Row],[Width]]*Research_Window_Table[[#This Row],[Height]]</f>
        <v>4.8391000000000002</v>
      </c>
      <c r="E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1">
        <v>0</v>
      </c>
      <c r="G91">
        <v>-1</v>
      </c>
      <c r="H91">
        <v>1</v>
      </c>
      <c r="I91">
        <f>DEGREES(ASIN(Research_Window_Table[[#This Row],[X value]]/Research_Window_Table[[#This Row],[Length]]))</f>
        <v>0</v>
      </c>
      <c r="J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2" spans="1:10" x14ac:dyDescent="0.3">
      <c r="A92">
        <v>1</v>
      </c>
      <c r="B92">
        <v>2.23</v>
      </c>
      <c r="C92">
        <v>2.17</v>
      </c>
      <c r="D92">
        <f>Research_Window_Table[[#This Row],[Width]]*Research_Window_Table[[#This Row],[Height]]</f>
        <v>4.8391000000000002</v>
      </c>
      <c r="E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2">
        <v>0</v>
      </c>
      <c r="G92">
        <v>-1</v>
      </c>
      <c r="H92">
        <v>1</v>
      </c>
      <c r="I92">
        <f>DEGREES(ASIN(Research_Window_Table[[#This Row],[X value]]/Research_Window_Table[[#This Row],[Length]]))</f>
        <v>0</v>
      </c>
      <c r="J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3" spans="1:10" x14ac:dyDescent="0.3">
      <c r="A93">
        <v>1</v>
      </c>
      <c r="B93">
        <v>2.23</v>
      </c>
      <c r="C93">
        <v>2.17</v>
      </c>
      <c r="D93">
        <f>Research_Window_Table[[#This Row],[Width]]*Research_Window_Table[[#This Row],[Height]]</f>
        <v>4.8391000000000002</v>
      </c>
      <c r="E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3">
        <v>0</v>
      </c>
      <c r="G93">
        <v>-1</v>
      </c>
      <c r="H93">
        <v>1</v>
      </c>
      <c r="I93">
        <f>DEGREES(ASIN(Research_Window_Table[[#This Row],[X value]]/Research_Window_Table[[#This Row],[Length]]))</f>
        <v>0</v>
      </c>
      <c r="J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4" spans="1:10" x14ac:dyDescent="0.3">
      <c r="A94">
        <v>1</v>
      </c>
      <c r="B94">
        <v>2.23</v>
      </c>
      <c r="C94">
        <v>2.17</v>
      </c>
      <c r="D94">
        <f>Research_Window_Table[[#This Row],[Width]]*Research_Window_Table[[#This Row],[Height]]</f>
        <v>4.8391000000000002</v>
      </c>
      <c r="E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4">
        <v>0</v>
      </c>
      <c r="G94">
        <v>-1</v>
      </c>
      <c r="H94">
        <v>1</v>
      </c>
      <c r="I94">
        <f>DEGREES(ASIN(Research_Window_Table[[#This Row],[X value]]/Research_Window_Table[[#This Row],[Length]]))</f>
        <v>0</v>
      </c>
      <c r="J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5" spans="1:10" x14ac:dyDescent="0.3">
      <c r="A95">
        <v>1</v>
      </c>
      <c r="B95">
        <v>2.23</v>
      </c>
      <c r="C95">
        <v>2.17</v>
      </c>
      <c r="D95">
        <f>Research_Window_Table[[#This Row],[Width]]*Research_Window_Table[[#This Row],[Height]]</f>
        <v>4.8391000000000002</v>
      </c>
      <c r="E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5">
        <v>0</v>
      </c>
      <c r="G95">
        <v>-1</v>
      </c>
      <c r="H95">
        <v>1</v>
      </c>
      <c r="I95">
        <f>DEGREES(ASIN(Research_Window_Table[[#This Row],[X value]]/Research_Window_Table[[#This Row],[Length]]))</f>
        <v>0</v>
      </c>
      <c r="J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6" spans="1:10" x14ac:dyDescent="0.3">
      <c r="A96">
        <v>1</v>
      </c>
      <c r="B96">
        <v>2.23</v>
      </c>
      <c r="C96">
        <v>2.17</v>
      </c>
      <c r="D96">
        <f>Research_Window_Table[[#This Row],[Width]]*Research_Window_Table[[#This Row],[Height]]</f>
        <v>4.8391000000000002</v>
      </c>
      <c r="E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6">
        <v>0</v>
      </c>
      <c r="G96">
        <v>-1</v>
      </c>
      <c r="H96">
        <v>1</v>
      </c>
      <c r="I96">
        <f>DEGREES(ASIN(Research_Window_Table[[#This Row],[X value]]/Research_Window_Table[[#This Row],[Length]]))</f>
        <v>0</v>
      </c>
      <c r="J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7" spans="1:10" x14ac:dyDescent="0.3">
      <c r="A97">
        <v>1</v>
      </c>
      <c r="B97">
        <v>1.43</v>
      </c>
      <c r="C97">
        <v>1.19</v>
      </c>
      <c r="D97">
        <f>Research_Window_Table[[#This Row],[Width]]*Research_Window_Table[[#This Row],[Height]]</f>
        <v>1.7016999999999998</v>
      </c>
      <c r="E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7">
        <v>0</v>
      </c>
      <c r="G97">
        <v>1</v>
      </c>
      <c r="H97">
        <v>1</v>
      </c>
      <c r="I97">
        <f>DEGREES(ASIN(Research_Window_Table[[#This Row],[X value]]/Research_Window_Table[[#This Row],[Length]]))</f>
        <v>0</v>
      </c>
      <c r="J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8" spans="1:10" x14ac:dyDescent="0.3">
      <c r="A98">
        <v>1</v>
      </c>
      <c r="B98">
        <v>1.43</v>
      </c>
      <c r="C98">
        <v>1.19</v>
      </c>
      <c r="D98">
        <f>Research_Window_Table[[#This Row],[Width]]*Research_Window_Table[[#This Row],[Height]]</f>
        <v>1.7016999999999998</v>
      </c>
      <c r="E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8">
        <v>0</v>
      </c>
      <c r="G98">
        <v>1</v>
      </c>
      <c r="H98">
        <v>1</v>
      </c>
      <c r="I98">
        <f>DEGREES(ASIN(Research_Window_Table[[#This Row],[X value]]/Research_Window_Table[[#This Row],[Length]]))</f>
        <v>0</v>
      </c>
      <c r="J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9" spans="1:10" x14ac:dyDescent="0.3">
      <c r="A99">
        <v>1</v>
      </c>
      <c r="B99">
        <v>1.43</v>
      </c>
      <c r="C99">
        <v>1.19</v>
      </c>
      <c r="D99">
        <f>Research_Window_Table[[#This Row],[Width]]*Research_Window_Table[[#This Row],[Height]]</f>
        <v>1.7016999999999998</v>
      </c>
      <c r="E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9">
        <v>0</v>
      </c>
      <c r="G99">
        <v>1</v>
      </c>
      <c r="H99">
        <v>1</v>
      </c>
      <c r="I99">
        <f>DEGREES(ASIN(Research_Window_Table[[#This Row],[X value]]/Research_Window_Table[[#This Row],[Length]]))</f>
        <v>0</v>
      </c>
      <c r="J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0" spans="1:10" x14ac:dyDescent="0.3">
      <c r="A100">
        <v>1</v>
      </c>
      <c r="B100">
        <v>1.43</v>
      </c>
      <c r="C100">
        <v>1.19</v>
      </c>
      <c r="D100">
        <f>Research_Window_Table[[#This Row],[Width]]*Research_Window_Table[[#This Row],[Height]]</f>
        <v>1.7016999999999998</v>
      </c>
      <c r="E1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0">
        <v>0</v>
      </c>
      <c r="G100">
        <v>1</v>
      </c>
      <c r="H100">
        <v>1</v>
      </c>
      <c r="I100">
        <f>DEGREES(ASIN(Research_Window_Table[[#This Row],[X value]]/Research_Window_Table[[#This Row],[Length]]))</f>
        <v>0</v>
      </c>
      <c r="J1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1" spans="1:10" x14ac:dyDescent="0.3">
      <c r="A101">
        <v>1</v>
      </c>
      <c r="B101">
        <v>1.43</v>
      </c>
      <c r="C101">
        <v>1.19</v>
      </c>
      <c r="D101">
        <f>Research_Window_Table[[#This Row],[Width]]*Research_Window_Table[[#This Row],[Height]]</f>
        <v>1.7016999999999998</v>
      </c>
      <c r="E1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1">
        <v>0</v>
      </c>
      <c r="G101">
        <v>1</v>
      </c>
      <c r="H101">
        <v>1</v>
      </c>
      <c r="I101">
        <f>DEGREES(ASIN(Research_Window_Table[[#This Row],[X value]]/Research_Window_Table[[#This Row],[Length]]))</f>
        <v>0</v>
      </c>
      <c r="J1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2" spans="1:10" x14ac:dyDescent="0.3">
      <c r="A102">
        <v>1</v>
      </c>
      <c r="B102">
        <v>2.23</v>
      </c>
      <c r="C102">
        <v>2.17</v>
      </c>
      <c r="D102">
        <f>Research_Window_Table[[#This Row],[Width]]*Research_Window_Table[[#This Row],[Height]]</f>
        <v>4.8391000000000002</v>
      </c>
      <c r="E1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2">
        <v>0</v>
      </c>
      <c r="G102">
        <v>1</v>
      </c>
      <c r="H102">
        <v>1</v>
      </c>
      <c r="I102">
        <f>DEGREES(ASIN(Research_Window_Table[[#This Row],[X value]]/Research_Window_Table[[#This Row],[Length]]))</f>
        <v>0</v>
      </c>
      <c r="J1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3" spans="1:10" x14ac:dyDescent="0.3">
      <c r="A103">
        <v>1</v>
      </c>
      <c r="B103">
        <v>2.23</v>
      </c>
      <c r="C103">
        <v>2.17</v>
      </c>
      <c r="D103">
        <f>Research_Window_Table[[#This Row],[Width]]*Research_Window_Table[[#This Row],[Height]]</f>
        <v>4.8391000000000002</v>
      </c>
      <c r="E1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3">
        <v>0</v>
      </c>
      <c r="G103">
        <v>1</v>
      </c>
      <c r="H103">
        <v>1</v>
      </c>
      <c r="I103">
        <f>DEGREES(ASIN(Research_Window_Table[[#This Row],[X value]]/Research_Window_Table[[#This Row],[Length]]))</f>
        <v>0</v>
      </c>
      <c r="J1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4" spans="1:10" x14ac:dyDescent="0.3">
      <c r="A104">
        <v>1</v>
      </c>
      <c r="B104">
        <v>2.23</v>
      </c>
      <c r="C104">
        <v>2.17</v>
      </c>
      <c r="D104">
        <f>Research_Window_Table[[#This Row],[Width]]*Research_Window_Table[[#This Row],[Height]]</f>
        <v>4.8391000000000002</v>
      </c>
      <c r="E1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4">
        <v>0</v>
      </c>
      <c r="G104">
        <v>1</v>
      </c>
      <c r="H104">
        <v>1</v>
      </c>
      <c r="I104">
        <f>DEGREES(ASIN(Research_Window_Table[[#This Row],[X value]]/Research_Window_Table[[#This Row],[Length]]))</f>
        <v>0</v>
      </c>
      <c r="J1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5" spans="1:10" x14ac:dyDescent="0.3">
      <c r="A105">
        <v>1</v>
      </c>
      <c r="B105">
        <v>2.23</v>
      </c>
      <c r="C105">
        <v>2.17</v>
      </c>
      <c r="D105">
        <f>Research_Window_Table[[#This Row],[Width]]*Research_Window_Table[[#This Row],[Height]]</f>
        <v>4.8391000000000002</v>
      </c>
      <c r="E1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5">
        <v>0</v>
      </c>
      <c r="G105">
        <v>1</v>
      </c>
      <c r="H105">
        <v>1</v>
      </c>
      <c r="I105">
        <f>DEGREES(ASIN(Research_Window_Table[[#This Row],[X value]]/Research_Window_Table[[#This Row],[Length]]))</f>
        <v>0</v>
      </c>
      <c r="J1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6" spans="1:10" x14ac:dyDescent="0.3">
      <c r="A106">
        <v>1</v>
      </c>
      <c r="B106">
        <v>2.23</v>
      </c>
      <c r="C106">
        <v>2.17</v>
      </c>
      <c r="D106">
        <f>Research_Window_Table[[#This Row],[Width]]*Research_Window_Table[[#This Row],[Height]]</f>
        <v>4.8391000000000002</v>
      </c>
      <c r="E1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6">
        <v>0</v>
      </c>
      <c r="G106">
        <v>1</v>
      </c>
      <c r="H106">
        <v>1</v>
      </c>
      <c r="I106">
        <f>DEGREES(ASIN(Research_Window_Table[[#This Row],[X value]]/Research_Window_Table[[#This Row],[Length]]))</f>
        <v>0</v>
      </c>
      <c r="J1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7" spans="1:10" x14ac:dyDescent="0.3">
      <c r="A107">
        <v>1</v>
      </c>
      <c r="B107">
        <v>2.23</v>
      </c>
      <c r="C107">
        <v>2.17</v>
      </c>
      <c r="D107">
        <f>Research_Window_Table[[#This Row],[Width]]*Research_Window_Table[[#This Row],[Height]]</f>
        <v>4.8391000000000002</v>
      </c>
      <c r="E1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7">
        <v>0</v>
      </c>
      <c r="G107">
        <v>1</v>
      </c>
      <c r="H107">
        <v>1</v>
      </c>
      <c r="I107">
        <f>DEGREES(ASIN(Research_Window_Table[[#This Row],[X value]]/Research_Window_Table[[#This Row],[Length]]))</f>
        <v>0</v>
      </c>
      <c r="J1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8" spans="1:10" x14ac:dyDescent="0.3">
      <c r="A108">
        <v>1</v>
      </c>
      <c r="B108">
        <v>2.23</v>
      </c>
      <c r="C108">
        <v>2.17</v>
      </c>
      <c r="D108">
        <f>Research_Window_Table[[#This Row],[Width]]*Research_Window_Table[[#This Row],[Height]]</f>
        <v>4.8391000000000002</v>
      </c>
      <c r="E1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8">
        <v>0</v>
      </c>
      <c r="G108">
        <v>1</v>
      </c>
      <c r="H108">
        <v>1</v>
      </c>
      <c r="I108">
        <f>DEGREES(ASIN(Research_Window_Table[[#This Row],[X value]]/Research_Window_Table[[#This Row],[Length]]))</f>
        <v>0</v>
      </c>
      <c r="J1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9" spans="1:10" x14ac:dyDescent="0.3">
      <c r="A109">
        <v>1</v>
      </c>
      <c r="B109">
        <v>2.23</v>
      </c>
      <c r="C109">
        <v>2.17</v>
      </c>
      <c r="D109">
        <f>Research_Window_Table[[#This Row],[Width]]*Research_Window_Table[[#This Row],[Height]]</f>
        <v>4.8391000000000002</v>
      </c>
      <c r="E1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9">
        <v>0</v>
      </c>
      <c r="G109">
        <v>1</v>
      </c>
      <c r="H109">
        <v>1</v>
      </c>
      <c r="I109">
        <f>DEGREES(ASIN(Research_Window_Table[[#This Row],[X value]]/Research_Window_Table[[#This Row],[Length]]))</f>
        <v>0</v>
      </c>
      <c r="J1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10" spans="1:10" x14ac:dyDescent="0.3">
      <c r="A110">
        <v>1</v>
      </c>
      <c r="B110">
        <v>2.23</v>
      </c>
      <c r="C110">
        <v>2.17</v>
      </c>
      <c r="D110">
        <f>Research_Window_Table[[#This Row],[Width]]*Research_Window_Table[[#This Row],[Height]]</f>
        <v>4.8391000000000002</v>
      </c>
      <c r="E1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0">
        <v>-1</v>
      </c>
      <c r="G110">
        <v>0</v>
      </c>
      <c r="H110">
        <v>1</v>
      </c>
      <c r="I110">
        <f>DEGREES(ASIN(Research_Window_Table[[#This Row],[X value]]/Research_Window_Table[[#This Row],[Length]]))</f>
        <v>-90</v>
      </c>
      <c r="J1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1" spans="1:10" x14ac:dyDescent="0.3">
      <c r="A111">
        <v>1</v>
      </c>
      <c r="B111">
        <v>1.43</v>
      </c>
      <c r="C111">
        <v>1.19</v>
      </c>
      <c r="D111">
        <f>Research_Window_Table[[#This Row],[Width]]*Research_Window_Table[[#This Row],[Height]]</f>
        <v>1.7016999999999998</v>
      </c>
      <c r="E1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1">
        <v>-1</v>
      </c>
      <c r="G111">
        <v>0</v>
      </c>
      <c r="H111">
        <v>1</v>
      </c>
      <c r="I111">
        <f>DEGREES(ASIN(Research_Window_Table[[#This Row],[X value]]/Research_Window_Table[[#This Row],[Length]]))</f>
        <v>-90</v>
      </c>
      <c r="J1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2" spans="1:10" x14ac:dyDescent="0.3">
      <c r="A112">
        <v>1</v>
      </c>
      <c r="B112">
        <v>2.23</v>
      </c>
      <c r="C112">
        <v>2.17</v>
      </c>
      <c r="D112">
        <f>Research_Window_Table[[#This Row],[Width]]*Research_Window_Table[[#This Row],[Height]]</f>
        <v>4.8391000000000002</v>
      </c>
      <c r="E1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2">
        <v>1</v>
      </c>
      <c r="G112">
        <v>0</v>
      </c>
      <c r="H112">
        <v>1</v>
      </c>
      <c r="I112">
        <f>DEGREES(ASIN(Research_Window_Table[[#This Row],[X value]]/Research_Window_Table[[#This Row],[Length]]))</f>
        <v>90</v>
      </c>
      <c r="J1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3" spans="1:10" x14ac:dyDescent="0.3">
      <c r="A113">
        <v>1</v>
      </c>
      <c r="B113">
        <v>2.23</v>
      </c>
      <c r="C113">
        <v>2.17</v>
      </c>
      <c r="D113">
        <f>Research_Window_Table[[#This Row],[Width]]*Research_Window_Table[[#This Row],[Height]]</f>
        <v>4.8391000000000002</v>
      </c>
      <c r="E1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3">
        <v>1</v>
      </c>
      <c r="G113">
        <v>0</v>
      </c>
      <c r="H113">
        <v>1</v>
      </c>
      <c r="I113">
        <f>DEGREES(ASIN(Research_Window_Table[[#This Row],[X value]]/Research_Window_Table[[#This Row],[Length]]))</f>
        <v>90</v>
      </c>
      <c r="J1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4" spans="1:10" x14ac:dyDescent="0.3">
      <c r="A114">
        <v>1</v>
      </c>
      <c r="B114">
        <v>2.23</v>
      </c>
      <c r="C114">
        <v>2.17</v>
      </c>
      <c r="D114">
        <f>Research_Window_Table[[#This Row],[Width]]*Research_Window_Table[[#This Row],[Height]]</f>
        <v>4.8391000000000002</v>
      </c>
      <c r="E1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4">
        <v>1</v>
      </c>
      <c r="G114">
        <v>0</v>
      </c>
      <c r="H114">
        <v>1</v>
      </c>
      <c r="I114">
        <f>DEGREES(ASIN(Research_Window_Table[[#This Row],[X value]]/Research_Window_Table[[#This Row],[Length]]))</f>
        <v>90</v>
      </c>
      <c r="J1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5" spans="1:10" x14ac:dyDescent="0.3">
      <c r="A115">
        <v>1</v>
      </c>
      <c r="B115">
        <v>2.23</v>
      </c>
      <c r="C115">
        <v>2.17</v>
      </c>
      <c r="D115">
        <f>Research_Window_Table[[#This Row],[Width]]*Research_Window_Table[[#This Row],[Height]]</f>
        <v>4.8391000000000002</v>
      </c>
      <c r="E1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5">
        <v>1</v>
      </c>
      <c r="G115">
        <v>0</v>
      </c>
      <c r="H115">
        <v>1</v>
      </c>
      <c r="I115">
        <f>DEGREES(ASIN(Research_Window_Table[[#This Row],[X value]]/Research_Window_Table[[#This Row],[Length]]))</f>
        <v>90</v>
      </c>
      <c r="J1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6" spans="1:10" x14ac:dyDescent="0.3">
      <c r="A116">
        <v>1</v>
      </c>
      <c r="B116">
        <v>1.43</v>
      </c>
      <c r="C116">
        <v>1.19</v>
      </c>
      <c r="D116">
        <f>Research_Window_Table[[#This Row],[Width]]*Research_Window_Table[[#This Row],[Height]]</f>
        <v>1.7016999999999998</v>
      </c>
      <c r="E1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6">
        <v>-1</v>
      </c>
      <c r="G116">
        <v>0</v>
      </c>
      <c r="H116">
        <v>1</v>
      </c>
      <c r="I116">
        <f>DEGREES(ASIN(Research_Window_Table[[#This Row],[X value]]/Research_Window_Table[[#This Row],[Length]]))</f>
        <v>-90</v>
      </c>
      <c r="J1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7" spans="1:10" x14ac:dyDescent="0.3">
      <c r="A117">
        <v>1</v>
      </c>
      <c r="B117">
        <v>1.43</v>
      </c>
      <c r="C117">
        <v>1.19</v>
      </c>
      <c r="D117">
        <f>Research_Window_Table[[#This Row],[Width]]*Research_Window_Table[[#This Row],[Height]]</f>
        <v>1.7016999999999998</v>
      </c>
      <c r="E1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7">
        <v>-1</v>
      </c>
      <c r="G117">
        <v>0</v>
      </c>
      <c r="H117">
        <v>1</v>
      </c>
      <c r="I117">
        <f>DEGREES(ASIN(Research_Window_Table[[#This Row],[X value]]/Research_Window_Table[[#This Row],[Length]]))</f>
        <v>-90</v>
      </c>
      <c r="J1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8" spans="1:10" x14ac:dyDescent="0.3">
      <c r="A118">
        <v>1</v>
      </c>
      <c r="B118">
        <v>1.43</v>
      </c>
      <c r="C118">
        <v>1.19</v>
      </c>
      <c r="D118">
        <f>Research_Window_Table[[#This Row],[Width]]*Research_Window_Table[[#This Row],[Height]]</f>
        <v>1.7016999999999998</v>
      </c>
      <c r="E1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8">
        <v>-1</v>
      </c>
      <c r="G118">
        <v>0</v>
      </c>
      <c r="H118">
        <v>1</v>
      </c>
      <c r="I118">
        <f>DEGREES(ASIN(Research_Window_Table[[#This Row],[X value]]/Research_Window_Table[[#This Row],[Length]]))</f>
        <v>-90</v>
      </c>
      <c r="J1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9" spans="1:10" x14ac:dyDescent="0.3">
      <c r="A119">
        <v>1</v>
      </c>
      <c r="B119">
        <v>1.43</v>
      </c>
      <c r="C119">
        <v>1.19</v>
      </c>
      <c r="D119">
        <f>Research_Window_Table[[#This Row],[Width]]*Research_Window_Table[[#This Row],[Height]]</f>
        <v>1.7016999999999998</v>
      </c>
      <c r="E1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19">
        <v>0</v>
      </c>
      <c r="G119">
        <v>-1</v>
      </c>
      <c r="H119">
        <v>1</v>
      </c>
      <c r="I119">
        <f>DEGREES(ASIN(Research_Window_Table[[#This Row],[X value]]/Research_Window_Table[[#This Row],[Length]]))</f>
        <v>0</v>
      </c>
      <c r="J1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0" spans="1:10" x14ac:dyDescent="0.3">
      <c r="A120">
        <v>1</v>
      </c>
      <c r="B120">
        <v>1.43</v>
      </c>
      <c r="C120">
        <v>1.19</v>
      </c>
      <c r="D120">
        <f>Research_Window_Table[[#This Row],[Width]]*Research_Window_Table[[#This Row],[Height]]</f>
        <v>1.7016999999999998</v>
      </c>
      <c r="E1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0">
        <v>0</v>
      </c>
      <c r="G120">
        <v>-1</v>
      </c>
      <c r="H120">
        <v>1</v>
      </c>
      <c r="I120">
        <f>DEGREES(ASIN(Research_Window_Table[[#This Row],[X value]]/Research_Window_Table[[#This Row],[Length]]))</f>
        <v>0</v>
      </c>
      <c r="J1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1" spans="1:10" x14ac:dyDescent="0.3">
      <c r="A121">
        <v>1</v>
      </c>
      <c r="B121">
        <v>1.43</v>
      </c>
      <c r="C121">
        <v>1.19</v>
      </c>
      <c r="D121">
        <f>Research_Window_Table[[#This Row],[Width]]*Research_Window_Table[[#This Row],[Height]]</f>
        <v>1.7016999999999998</v>
      </c>
      <c r="E1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1">
        <v>0</v>
      </c>
      <c r="G121">
        <v>-1</v>
      </c>
      <c r="H121">
        <v>1</v>
      </c>
      <c r="I121">
        <f>DEGREES(ASIN(Research_Window_Table[[#This Row],[X value]]/Research_Window_Table[[#This Row],[Length]]))</f>
        <v>0</v>
      </c>
      <c r="J1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2" spans="1:10" x14ac:dyDescent="0.3">
      <c r="A122">
        <v>1</v>
      </c>
      <c r="B122">
        <v>1.43</v>
      </c>
      <c r="C122">
        <v>1.19</v>
      </c>
      <c r="D122">
        <f>Research_Window_Table[[#This Row],[Width]]*Research_Window_Table[[#This Row],[Height]]</f>
        <v>1.7016999999999998</v>
      </c>
      <c r="E1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2">
        <v>0</v>
      </c>
      <c r="G122">
        <v>-1</v>
      </c>
      <c r="H122">
        <v>1</v>
      </c>
      <c r="I122">
        <f>DEGREES(ASIN(Research_Window_Table[[#This Row],[X value]]/Research_Window_Table[[#This Row],[Length]]))</f>
        <v>0</v>
      </c>
      <c r="J1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3" spans="1:10" x14ac:dyDescent="0.3">
      <c r="A123">
        <v>1</v>
      </c>
      <c r="B123">
        <v>1.43</v>
      </c>
      <c r="C123">
        <v>1.19</v>
      </c>
      <c r="D123">
        <f>Research_Window_Table[[#This Row],[Width]]*Research_Window_Table[[#This Row],[Height]]</f>
        <v>1.7016999999999998</v>
      </c>
      <c r="E1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3">
        <v>0</v>
      </c>
      <c r="G123">
        <v>-1</v>
      </c>
      <c r="H123">
        <v>1</v>
      </c>
      <c r="I123">
        <f>DEGREES(ASIN(Research_Window_Table[[#This Row],[X value]]/Research_Window_Table[[#This Row],[Length]]))</f>
        <v>0</v>
      </c>
      <c r="J1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4" spans="1:10" x14ac:dyDescent="0.3">
      <c r="A124">
        <v>1</v>
      </c>
      <c r="B124">
        <v>1.43</v>
      </c>
      <c r="C124">
        <v>1.19</v>
      </c>
      <c r="D124">
        <f>Research_Window_Table[[#This Row],[Width]]*Research_Window_Table[[#This Row],[Height]]</f>
        <v>1.7016999999999998</v>
      </c>
      <c r="E1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4">
        <v>0</v>
      </c>
      <c r="G124">
        <v>-1</v>
      </c>
      <c r="H124">
        <v>1</v>
      </c>
      <c r="I124">
        <f>DEGREES(ASIN(Research_Window_Table[[#This Row],[X value]]/Research_Window_Table[[#This Row],[Length]]))</f>
        <v>0</v>
      </c>
      <c r="J1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5" spans="1:10" x14ac:dyDescent="0.3">
      <c r="A125">
        <v>1</v>
      </c>
      <c r="B125">
        <v>1.43</v>
      </c>
      <c r="C125">
        <v>1.19</v>
      </c>
      <c r="D125">
        <f>Research_Window_Table[[#This Row],[Width]]*Research_Window_Table[[#This Row],[Height]]</f>
        <v>1.7016999999999998</v>
      </c>
      <c r="E1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5">
        <v>0</v>
      </c>
      <c r="G125">
        <v>-1</v>
      </c>
      <c r="H125">
        <v>1</v>
      </c>
      <c r="I125">
        <f>DEGREES(ASIN(Research_Window_Table[[#This Row],[X value]]/Research_Window_Table[[#This Row],[Length]]))</f>
        <v>0</v>
      </c>
      <c r="J1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6" spans="1:10" x14ac:dyDescent="0.3">
      <c r="A126">
        <v>1</v>
      </c>
      <c r="B126">
        <v>1.43</v>
      </c>
      <c r="C126">
        <v>1.19</v>
      </c>
      <c r="D126">
        <f>Research_Window_Table[[#This Row],[Width]]*Research_Window_Table[[#This Row],[Height]]</f>
        <v>1.7016999999999998</v>
      </c>
      <c r="E1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6">
        <v>0</v>
      </c>
      <c r="G126">
        <v>-1</v>
      </c>
      <c r="H126">
        <v>1</v>
      </c>
      <c r="I126">
        <f>DEGREES(ASIN(Research_Window_Table[[#This Row],[X value]]/Research_Window_Table[[#This Row],[Length]]))</f>
        <v>0</v>
      </c>
      <c r="J1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7" spans="1:10" x14ac:dyDescent="0.3">
      <c r="A127">
        <v>1</v>
      </c>
      <c r="B127">
        <v>2.23</v>
      </c>
      <c r="C127">
        <v>2.17</v>
      </c>
      <c r="D127">
        <f>Research_Window_Table[[#This Row],[Width]]*Research_Window_Table[[#This Row],[Height]]</f>
        <v>4.8391000000000002</v>
      </c>
      <c r="E1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7">
        <v>0</v>
      </c>
      <c r="G127">
        <v>-1</v>
      </c>
      <c r="H127">
        <v>1</v>
      </c>
      <c r="I127">
        <f>DEGREES(ASIN(Research_Window_Table[[#This Row],[X value]]/Research_Window_Table[[#This Row],[Length]]))</f>
        <v>0</v>
      </c>
      <c r="J1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8" spans="1:10" x14ac:dyDescent="0.3">
      <c r="A128">
        <v>1</v>
      </c>
      <c r="B128">
        <v>2.23</v>
      </c>
      <c r="C128">
        <v>2.17</v>
      </c>
      <c r="D128">
        <f>Research_Window_Table[[#This Row],[Width]]*Research_Window_Table[[#This Row],[Height]]</f>
        <v>4.8391000000000002</v>
      </c>
      <c r="E1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8">
        <v>0</v>
      </c>
      <c r="G128">
        <v>-1</v>
      </c>
      <c r="H128">
        <v>1</v>
      </c>
      <c r="I128">
        <f>DEGREES(ASIN(Research_Window_Table[[#This Row],[X value]]/Research_Window_Table[[#This Row],[Length]]))</f>
        <v>0</v>
      </c>
      <c r="J1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9" spans="1:10" x14ac:dyDescent="0.3">
      <c r="A129">
        <v>1</v>
      </c>
      <c r="B129">
        <v>2.23</v>
      </c>
      <c r="C129">
        <v>2.17</v>
      </c>
      <c r="D129">
        <f>Research_Window_Table[[#This Row],[Width]]*Research_Window_Table[[#This Row],[Height]]</f>
        <v>4.8391000000000002</v>
      </c>
      <c r="E1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9">
        <v>0</v>
      </c>
      <c r="G129">
        <v>-1</v>
      </c>
      <c r="H129">
        <v>1</v>
      </c>
      <c r="I129">
        <f>DEGREES(ASIN(Research_Window_Table[[#This Row],[X value]]/Research_Window_Table[[#This Row],[Length]]))</f>
        <v>0</v>
      </c>
      <c r="J1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0" spans="1:10" x14ac:dyDescent="0.3">
      <c r="A130">
        <v>1</v>
      </c>
      <c r="B130">
        <v>2.23</v>
      </c>
      <c r="C130">
        <v>2.17</v>
      </c>
      <c r="D130">
        <f>Research_Window_Table[[#This Row],[Width]]*Research_Window_Table[[#This Row],[Height]]</f>
        <v>4.8391000000000002</v>
      </c>
      <c r="E1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0">
        <v>0</v>
      </c>
      <c r="G130">
        <v>-1</v>
      </c>
      <c r="H130">
        <v>1</v>
      </c>
      <c r="I130">
        <f>DEGREES(ASIN(Research_Window_Table[[#This Row],[X value]]/Research_Window_Table[[#This Row],[Length]]))</f>
        <v>0</v>
      </c>
      <c r="J1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1" spans="1:10" x14ac:dyDescent="0.3">
      <c r="A131">
        <v>1</v>
      </c>
      <c r="B131">
        <v>2.23</v>
      </c>
      <c r="C131">
        <v>2.17</v>
      </c>
      <c r="D131">
        <f>Research_Window_Table[[#This Row],[Width]]*Research_Window_Table[[#This Row],[Height]]</f>
        <v>4.8391000000000002</v>
      </c>
      <c r="E1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1">
        <v>0</v>
      </c>
      <c r="G131">
        <v>-1</v>
      </c>
      <c r="H131">
        <v>1</v>
      </c>
      <c r="I131">
        <f>DEGREES(ASIN(Research_Window_Table[[#This Row],[X value]]/Research_Window_Table[[#This Row],[Length]]))</f>
        <v>0</v>
      </c>
      <c r="J1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2" spans="1:10" x14ac:dyDescent="0.3">
      <c r="A132">
        <v>1</v>
      </c>
      <c r="B132">
        <v>2.23</v>
      </c>
      <c r="C132">
        <v>2.17</v>
      </c>
      <c r="D132">
        <f>Research_Window_Table[[#This Row],[Width]]*Research_Window_Table[[#This Row],[Height]]</f>
        <v>4.8391000000000002</v>
      </c>
      <c r="E1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2">
        <v>0</v>
      </c>
      <c r="G132">
        <v>-1</v>
      </c>
      <c r="H132">
        <v>1</v>
      </c>
      <c r="I132">
        <f>DEGREES(ASIN(Research_Window_Table[[#This Row],[X value]]/Research_Window_Table[[#This Row],[Length]]))</f>
        <v>0</v>
      </c>
      <c r="J1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3" spans="1:10" x14ac:dyDescent="0.3">
      <c r="A133">
        <v>1</v>
      </c>
      <c r="B133">
        <v>1.43</v>
      </c>
      <c r="C133">
        <v>1.19</v>
      </c>
      <c r="D133">
        <f>Research_Window_Table[[#This Row],[Width]]*Research_Window_Table[[#This Row],[Height]]</f>
        <v>1.7016999999999998</v>
      </c>
      <c r="E1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3">
        <v>0</v>
      </c>
      <c r="G133">
        <v>1</v>
      </c>
      <c r="H133">
        <v>1</v>
      </c>
      <c r="I133">
        <f>DEGREES(ASIN(Research_Window_Table[[#This Row],[X value]]/Research_Window_Table[[#This Row],[Length]]))</f>
        <v>0</v>
      </c>
      <c r="J1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4" spans="1:10" x14ac:dyDescent="0.3">
      <c r="A134">
        <v>1</v>
      </c>
      <c r="B134">
        <v>1.43</v>
      </c>
      <c r="C134">
        <v>1.19</v>
      </c>
      <c r="D134">
        <f>Research_Window_Table[[#This Row],[Width]]*Research_Window_Table[[#This Row],[Height]]</f>
        <v>1.7016999999999998</v>
      </c>
      <c r="E1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4">
        <v>0</v>
      </c>
      <c r="G134">
        <v>1</v>
      </c>
      <c r="H134">
        <v>1</v>
      </c>
      <c r="I134">
        <f>DEGREES(ASIN(Research_Window_Table[[#This Row],[X value]]/Research_Window_Table[[#This Row],[Length]]))</f>
        <v>0</v>
      </c>
      <c r="J1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5" spans="1:10" x14ac:dyDescent="0.3">
      <c r="A135">
        <v>1</v>
      </c>
      <c r="B135">
        <v>1.43</v>
      </c>
      <c r="C135">
        <v>1.19</v>
      </c>
      <c r="D135">
        <f>Research_Window_Table[[#This Row],[Width]]*Research_Window_Table[[#This Row],[Height]]</f>
        <v>1.7016999999999998</v>
      </c>
      <c r="E1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5">
        <v>0</v>
      </c>
      <c r="G135">
        <v>1</v>
      </c>
      <c r="H135">
        <v>1</v>
      </c>
      <c r="I135">
        <f>DEGREES(ASIN(Research_Window_Table[[#This Row],[X value]]/Research_Window_Table[[#This Row],[Length]]))</f>
        <v>0</v>
      </c>
      <c r="J1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6" spans="1:10" x14ac:dyDescent="0.3">
      <c r="A136">
        <v>1</v>
      </c>
      <c r="B136">
        <v>1.43</v>
      </c>
      <c r="C136">
        <v>1.19</v>
      </c>
      <c r="D136">
        <f>Research_Window_Table[[#This Row],[Width]]*Research_Window_Table[[#This Row],[Height]]</f>
        <v>1.7016999999999998</v>
      </c>
      <c r="E1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6">
        <v>0</v>
      </c>
      <c r="G136">
        <v>1</v>
      </c>
      <c r="H136">
        <v>1</v>
      </c>
      <c r="I136">
        <f>DEGREES(ASIN(Research_Window_Table[[#This Row],[X value]]/Research_Window_Table[[#This Row],[Length]]))</f>
        <v>0</v>
      </c>
      <c r="J1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7" spans="1:10" x14ac:dyDescent="0.3">
      <c r="A137">
        <v>1</v>
      </c>
      <c r="B137">
        <v>1.43</v>
      </c>
      <c r="C137">
        <v>1.19</v>
      </c>
      <c r="D137">
        <f>Research_Window_Table[[#This Row],[Width]]*Research_Window_Table[[#This Row],[Height]]</f>
        <v>1.7016999999999998</v>
      </c>
      <c r="E1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7">
        <v>0</v>
      </c>
      <c r="G137">
        <v>1</v>
      </c>
      <c r="H137">
        <v>1</v>
      </c>
      <c r="I137">
        <f>DEGREES(ASIN(Research_Window_Table[[#This Row],[X value]]/Research_Window_Table[[#This Row],[Length]]))</f>
        <v>0</v>
      </c>
      <c r="J1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8" spans="1:10" x14ac:dyDescent="0.3">
      <c r="A138">
        <v>1</v>
      </c>
      <c r="B138">
        <v>2.23</v>
      </c>
      <c r="C138">
        <v>2.17</v>
      </c>
      <c r="D138">
        <f>Research_Window_Table[[#This Row],[Width]]*Research_Window_Table[[#This Row],[Height]]</f>
        <v>4.8391000000000002</v>
      </c>
      <c r="E1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8">
        <v>0</v>
      </c>
      <c r="G138">
        <v>1</v>
      </c>
      <c r="H138">
        <v>1</v>
      </c>
      <c r="I138">
        <f>DEGREES(ASIN(Research_Window_Table[[#This Row],[X value]]/Research_Window_Table[[#This Row],[Length]]))</f>
        <v>0</v>
      </c>
      <c r="J1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9" spans="1:10" x14ac:dyDescent="0.3">
      <c r="A139">
        <v>1</v>
      </c>
      <c r="B139">
        <v>2.23</v>
      </c>
      <c r="C139">
        <v>2.17</v>
      </c>
      <c r="D139">
        <f>Research_Window_Table[[#This Row],[Width]]*Research_Window_Table[[#This Row],[Height]]</f>
        <v>4.8391000000000002</v>
      </c>
      <c r="E1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9">
        <v>0</v>
      </c>
      <c r="G139">
        <v>1</v>
      </c>
      <c r="H139">
        <v>1</v>
      </c>
      <c r="I139">
        <f>DEGREES(ASIN(Research_Window_Table[[#This Row],[X value]]/Research_Window_Table[[#This Row],[Length]]))</f>
        <v>0</v>
      </c>
      <c r="J1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0" spans="1:10" x14ac:dyDescent="0.3">
      <c r="A140">
        <v>1</v>
      </c>
      <c r="B140">
        <v>2.23</v>
      </c>
      <c r="C140">
        <v>2.17</v>
      </c>
      <c r="D140">
        <f>Research_Window_Table[[#This Row],[Width]]*Research_Window_Table[[#This Row],[Height]]</f>
        <v>4.8391000000000002</v>
      </c>
      <c r="E1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0">
        <v>0</v>
      </c>
      <c r="G140">
        <v>1</v>
      </c>
      <c r="H140">
        <v>1</v>
      </c>
      <c r="I140">
        <f>DEGREES(ASIN(Research_Window_Table[[#This Row],[X value]]/Research_Window_Table[[#This Row],[Length]]))</f>
        <v>0</v>
      </c>
      <c r="J1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1" spans="1:10" x14ac:dyDescent="0.3">
      <c r="A141">
        <v>1</v>
      </c>
      <c r="B141">
        <v>2.23</v>
      </c>
      <c r="C141">
        <v>2.17</v>
      </c>
      <c r="D141">
        <f>Research_Window_Table[[#This Row],[Width]]*Research_Window_Table[[#This Row],[Height]]</f>
        <v>4.8391000000000002</v>
      </c>
      <c r="E1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1">
        <v>0</v>
      </c>
      <c r="G141">
        <v>1</v>
      </c>
      <c r="H141">
        <v>1</v>
      </c>
      <c r="I141">
        <f>DEGREES(ASIN(Research_Window_Table[[#This Row],[X value]]/Research_Window_Table[[#This Row],[Length]]))</f>
        <v>0</v>
      </c>
      <c r="J1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2" spans="1:10" x14ac:dyDescent="0.3">
      <c r="A142">
        <v>1</v>
      </c>
      <c r="B142">
        <v>2.23</v>
      </c>
      <c r="C142">
        <v>2.17</v>
      </c>
      <c r="D142">
        <f>Research_Window_Table[[#This Row],[Width]]*Research_Window_Table[[#This Row],[Height]]</f>
        <v>4.8391000000000002</v>
      </c>
      <c r="E1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2">
        <v>0</v>
      </c>
      <c r="G142">
        <v>1</v>
      </c>
      <c r="H142">
        <v>1</v>
      </c>
      <c r="I142">
        <f>DEGREES(ASIN(Research_Window_Table[[#This Row],[X value]]/Research_Window_Table[[#This Row],[Length]]))</f>
        <v>0</v>
      </c>
      <c r="J1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3" spans="1:10" x14ac:dyDescent="0.3">
      <c r="A143">
        <v>1</v>
      </c>
      <c r="B143">
        <v>2.23</v>
      </c>
      <c r="C143">
        <v>2.17</v>
      </c>
      <c r="D143">
        <f>Research_Window_Table[[#This Row],[Width]]*Research_Window_Table[[#This Row],[Height]]</f>
        <v>4.8391000000000002</v>
      </c>
      <c r="E1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3">
        <v>0</v>
      </c>
      <c r="G143">
        <v>1</v>
      </c>
      <c r="H143">
        <v>1</v>
      </c>
      <c r="I143">
        <f>DEGREES(ASIN(Research_Window_Table[[#This Row],[X value]]/Research_Window_Table[[#This Row],[Length]]))</f>
        <v>0</v>
      </c>
      <c r="J1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4" spans="1:10" x14ac:dyDescent="0.3">
      <c r="A144">
        <v>1</v>
      </c>
      <c r="B144">
        <v>2.23</v>
      </c>
      <c r="C144">
        <v>2.17</v>
      </c>
      <c r="D144">
        <f>Research_Window_Table[[#This Row],[Width]]*Research_Window_Table[[#This Row],[Height]]</f>
        <v>4.8391000000000002</v>
      </c>
      <c r="E1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4">
        <v>0</v>
      </c>
      <c r="G144">
        <v>1</v>
      </c>
      <c r="H144">
        <v>1</v>
      </c>
      <c r="I144">
        <f>DEGREES(ASIN(Research_Window_Table[[#This Row],[X value]]/Research_Window_Table[[#This Row],[Length]]))</f>
        <v>0</v>
      </c>
      <c r="J1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5" spans="1:10" x14ac:dyDescent="0.3">
      <c r="A145">
        <v>1</v>
      </c>
      <c r="B145">
        <v>2.23</v>
      </c>
      <c r="C145">
        <v>2.17</v>
      </c>
      <c r="D145">
        <f>Research_Window_Table[[#This Row],[Width]]*Research_Window_Table[[#This Row],[Height]]</f>
        <v>4.8391000000000002</v>
      </c>
      <c r="E1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5">
        <v>0</v>
      </c>
      <c r="G145">
        <v>1</v>
      </c>
      <c r="H145">
        <v>1</v>
      </c>
      <c r="I145">
        <f>DEGREES(ASIN(Research_Window_Table[[#This Row],[X value]]/Research_Window_Table[[#This Row],[Length]]))</f>
        <v>0</v>
      </c>
      <c r="J1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6" spans="1:10" x14ac:dyDescent="0.3">
      <c r="A146">
        <v>1</v>
      </c>
      <c r="B146">
        <v>2.23</v>
      </c>
      <c r="C146">
        <v>2.17</v>
      </c>
      <c r="D146">
        <f>Research_Window_Table[[#This Row],[Width]]*Research_Window_Table[[#This Row],[Height]]</f>
        <v>4.8391000000000002</v>
      </c>
      <c r="E1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6">
        <v>-1</v>
      </c>
      <c r="G146">
        <v>0</v>
      </c>
      <c r="H146">
        <v>1</v>
      </c>
      <c r="I146">
        <f>DEGREES(ASIN(Research_Window_Table[[#This Row],[X value]]/Research_Window_Table[[#This Row],[Length]]))</f>
        <v>-90</v>
      </c>
      <c r="J1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7" spans="1:10" x14ac:dyDescent="0.3">
      <c r="A147">
        <v>1</v>
      </c>
      <c r="B147">
        <v>1.43</v>
      </c>
      <c r="C147">
        <v>1.19</v>
      </c>
      <c r="D147">
        <f>Research_Window_Table[[#This Row],[Width]]*Research_Window_Table[[#This Row],[Height]]</f>
        <v>1.7016999999999998</v>
      </c>
      <c r="E1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7">
        <v>-1</v>
      </c>
      <c r="G147">
        <v>0</v>
      </c>
      <c r="H147">
        <v>1</v>
      </c>
      <c r="I147">
        <f>DEGREES(ASIN(Research_Window_Table[[#This Row],[X value]]/Research_Window_Table[[#This Row],[Length]]))</f>
        <v>-90</v>
      </c>
      <c r="J1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8" spans="1:10" x14ac:dyDescent="0.3">
      <c r="A148">
        <v>1</v>
      </c>
      <c r="B148">
        <v>2.23</v>
      </c>
      <c r="C148">
        <v>2.17</v>
      </c>
      <c r="D148">
        <f>Research_Window_Table[[#This Row],[Width]]*Research_Window_Table[[#This Row],[Height]]</f>
        <v>4.8391000000000002</v>
      </c>
      <c r="E1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8">
        <v>1</v>
      </c>
      <c r="G148">
        <v>0</v>
      </c>
      <c r="H148">
        <v>1</v>
      </c>
      <c r="I148">
        <f>DEGREES(ASIN(Research_Window_Table[[#This Row],[X value]]/Research_Window_Table[[#This Row],[Length]]))</f>
        <v>90</v>
      </c>
      <c r="J1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49" spans="1:10" x14ac:dyDescent="0.3">
      <c r="A149">
        <v>1</v>
      </c>
      <c r="B149">
        <v>2.23</v>
      </c>
      <c r="C149">
        <v>2.17</v>
      </c>
      <c r="D149">
        <f>Research_Window_Table[[#This Row],[Width]]*Research_Window_Table[[#This Row],[Height]]</f>
        <v>4.8391000000000002</v>
      </c>
      <c r="E1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9">
        <v>1</v>
      </c>
      <c r="G149">
        <v>0</v>
      </c>
      <c r="H149">
        <v>1</v>
      </c>
      <c r="I149">
        <f>DEGREES(ASIN(Research_Window_Table[[#This Row],[X value]]/Research_Window_Table[[#This Row],[Length]]))</f>
        <v>90</v>
      </c>
      <c r="J1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0" spans="1:10" x14ac:dyDescent="0.3">
      <c r="A150">
        <v>1</v>
      </c>
      <c r="B150">
        <v>2.23</v>
      </c>
      <c r="C150">
        <v>2.17</v>
      </c>
      <c r="D150">
        <f>Research_Window_Table[[#This Row],[Width]]*Research_Window_Table[[#This Row],[Height]]</f>
        <v>4.8391000000000002</v>
      </c>
      <c r="E1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0">
        <v>1</v>
      </c>
      <c r="G150">
        <v>0</v>
      </c>
      <c r="H150">
        <v>1</v>
      </c>
      <c r="I150">
        <f>DEGREES(ASIN(Research_Window_Table[[#This Row],[X value]]/Research_Window_Table[[#This Row],[Length]]))</f>
        <v>90</v>
      </c>
      <c r="J1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1" spans="1:10" x14ac:dyDescent="0.3">
      <c r="A151">
        <v>1</v>
      </c>
      <c r="B151">
        <v>2.23</v>
      </c>
      <c r="C151">
        <v>2.17</v>
      </c>
      <c r="D151">
        <f>Research_Window_Table[[#This Row],[Width]]*Research_Window_Table[[#This Row],[Height]]</f>
        <v>4.8391000000000002</v>
      </c>
      <c r="E1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1">
        <v>1</v>
      </c>
      <c r="G151">
        <v>0</v>
      </c>
      <c r="H151">
        <v>1</v>
      </c>
      <c r="I151">
        <f>DEGREES(ASIN(Research_Window_Table[[#This Row],[X value]]/Research_Window_Table[[#This Row],[Length]]))</f>
        <v>90</v>
      </c>
      <c r="J1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2" spans="1:10" x14ac:dyDescent="0.3">
      <c r="A152">
        <v>1</v>
      </c>
      <c r="B152">
        <v>1.43</v>
      </c>
      <c r="C152">
        <v>1.19</v>
      </c>
      <c r="D152">
        <f>Research_Window_Table[[#This Row],[Width]]*Research_Window_Table[[#This Row],[Height]]</f>
        <v>1.7016999999999998</v>
      </c>
      <c r="E1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2">
        <v>-1</v>
      </c>
      <c r="G152">
        <v>0</v>
      </c>
      <c r="H152">
        <v>1</v>
      </c>
      <c r="I152">
        <f>DEGREES(ASIN(Research_Window_Table[[#This Row],[X value]]/Research_Window_Table[[#This Row],[Length]]))</f>
        <v>-90</v>
      </c>
      <c r="J1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3" spans="1:10" x14ac:dyDescent="0.3">
      <c r="A153">
        <v>1</v>
      </c>
      <c r="B153">
        <v>1.43</v>
      </c>
      <c r="C153">
        <v>1.19</v>
      </c>
      <c r="D153">
        <f>Research_Window_Table[[#This Row],[Width]]*Research_Window_Table[[#This Row],[Height]]</f>
        <v>1.7016999999999998</v>
      </c>
      <c r="E1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3">
        <v>-1</v>
      </c>
      <c r="G153">
        <v>0</v>
      </c>
      <c r="H153">
        <v>1</v>
      </c>
      <c r="I153">
        <f>DEGREES(ASIN(Research_Window_Table[[#This Row],[X value]]/Research_Window_Table[[#This Row],[Length]]))</f>
        <v>-90</v>
      </c>
      <c r="J1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4" spans="1:10" x14ac:dyDescent="0.3">
      <c r="A154">
        <v>1</v>
      </c>
      <c r="B154">
        <v>1.43</v>
      </c>
      <c r="C154">
        <v>1.19</v>
      </c>
      <c r="D154">
        <f>Research_Window_Table[[#This Row],[Width]]*Research_Window_Table[[#This Row],[Height]]</f>
        <v>1.7016999999999998</v>
      </c>
      <c r="E1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4">
        <v>-1</v>
      </c>
      <c r="G154">
        <v>0</v>
      </c>
      <c r="H154">
        <v>1</v>
      </c>
      <c r="I154">
        <f>DEGREES(ASIN(Research_Window_Table[[#This Row],[X value]]/Research_Window_Table[[#This Row],[Length]]))</f>
        <v>-90</v>
      </c>
      <c r="J1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5" spans="1:10" x14ac:dyDescent="0.3">
      <c r="A155">
        <v>1</v>
      </c>
      <c r="B155">
        <v>1.43</v>
      </c>
      <c r="C155">
        <v>1.19</v>
      </c>
      <c r="D155">
        <f>Research_Window_Table[[#This Row],[Width]]*Research_Window_Table[[#This Row],[Height]]</f>
        <v>1.7016999999999998</v>
      </c>
      <c r="E1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5">
        <v>0</v>
      </c>
      <c r="G155">
        <v>-1</v>
      </c>
      <c r="H155">
        <v>1</v>
      </c>
      <c r="I155">
        <f>DEGREES(ASIN(Research_Window_Table[[#This Row],[X value]]/Research_Window_Table[[#This Row],[Length]]))</f>
        <v>0</v>
      </c>
      <c r="J1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6" spans="1:10" x14ac:dyDescent="0.3">
      <c r="A156">
        <v>1</v>
      </c>
      <c r="B156">
        <v>1.43</v>
      </c>
      <c r="C156">
        <v>1.19</v>
      </c>
      <c r="D156">
        <f>Research_Window_Table[[#This Row],[Width]]*Research_Window_Table[[#This Row],[Height]]</f>
        <v>1.7016999999999998</v>
      </c>
      <c r="E1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6">
        <v>0</v>
      </c>
      <c r="G156">
        <v>-1</v>
      </c>
      <c r="H156">
        <v>1</v>
      </c>
      <c r="I156">
        <f>DEGREES(ASIN(Research_Window_Table[[#This Row],[X value]]/Research_Window_Table[[#This Row],[Length]]))</f>
        <v>0</v>
      </c>
      <c r="J1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7" spans="1:10" x14ac:dyDescent="0.3">
      <c r="A157">
        <v>1</v>
      </c>
      <c r="B157">
        <v>1.43</v>
      </c>
      <c r="C157">
        <v>1.19</v>
      </c>
      <c r="D157">
        <f>Research_Window_Table[[#This Row],[Width]]*Research_Window_Table[[#This Row],[Height]]</f>
        <v>1.7016999999999998</v>
      </c>
      <c r="E1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7">
        <v>0</v>
      </c>
      <c r="G157">
        <v>-1</v>
      </c>
      <c r="H157">
        <v>1</v>
      </c>
      <c r="I157">
        <f>DEGREES(ASIN(Research_Window_Table[[#This Row],[X value]]/Research_Window_Table[[#This Row],[Length]]))</f>
        <v>0</v>
      </c>
      <c r="J1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8" spans="1:10" x14ac:dyDescent="0.3">
      <c r="A158">
        <v>1</v>
      </c>
      <c r="B158">
        <v>1.43</v>
      </c>
      <c r="C158">
        <v>1.19</v>
      </c>
      <c r="D158">
        <f>Research_Window_Table[[#This Row],[Width]]*Research_Window_Table[[#This Row],[Height]]</f>
        <v>1.7016999999999998</v>
      </c>
      <c r="E1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8">
        <v>0</v>
      </c>
      <c r="G158">
        <v>-1</v>
      </c>
      <c r="H158">
        <v>1</v>
      </c>
      <c r="I158">
        <f>DEGREES(ASIN(Research_Window_Table[[#This Row],[X value]]/Research_Window_Table[[#This Row],[Length]]))</f>
        <v>0</v>
      </c>
      <c r="J1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9" spans="1:10" x14ac:dyDescent="0.3">
      <c r="A159">
        <v>1</v>
      </c>
      <c r="B159">
        <v>1.43</v>
      </c>
      <c r="C159">
        <v>1.19</v>
      </c>
      <c r="D159">
        <f>Research_Window_Table[[#This Row],[Width]]*Research_Window_Table[[#This Row],[Height]]</f>
        <v>1.7016999999999998</v>
      </c>
      <c r="E1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9">
        <v>0</v>
      </c>
      <c r="G159">
        <v>-1</v>
      </c>
      <c r="H159">
        <v>1</v>
      </c>
      <c r="I159">
        <f>DEGREES(ASIN(Research_Window_Table[[#This Row],[X value]]/Research_Window_Table[[#This Row],[Length]]))</f>
        <v>0</v>
      </c>
      <c r="J1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0" spans="1:10" x14ac:dyDescent="0.3">
      <c r="A160">
        <v>1</v>
      </c>
      <c r="B160">
        <v>1.43</v>
      </c>
      <c r="C160">
        <v>1.19</v>
      </c>
      <c r="D160">
        <f>Research_Window_Table[[#This Row],[Width]]*Research_Window_Table[[#This Row],[Height]]</f>
        <v>1.7016999999999998</v>
      </c>
      <c r="E1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0">
        <v>0</v>
      </c>
      <c r="G160">
        <v>-1</v>
      </c>
      <c r="H160">
        <v>1</v>
      </c>
      <c r="I160">
        <f>DEGREES(ASIN(Research_Window_Table[[#This Row],[X value]]/Research_Window_Table[[#This Row],[Length]]))</f>
        <v>0</v>
      </c>
      <c r="J1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1" spans="1:10" x14ac:dyDescent="0.3">
      <c r="A161">
        <v>1</v>
      </c>
      <c r="B161">
        <v>1.43</v>
      </c>
      <c r="C161">
        <v>1.19</v>
      </c>
      <c r="D161">
        <f>Research_Window_Table[[#This Row],[Width]]*Research_Window_Table[[#This Row],[Height]]</f>
        <v>1.7016999999999998</v>
      </c>
      <c r="E1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1">
        <v>0</v>
      </c>
      <c r="G161">
        <v>-1</v>
      </c>
      <c r="H161">
        <v>1</v>
      </c>
      <c r="I161">
        <f>DEGREES(ASIN(Research_Window_Table[[#This Row],[X value]]/Research_Window_Table[[#This Row],[Length]]))</f>
        <v>0</v>
      </c>
      <c r="J1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2" spans="1:10" x14ac:dyDescent="0.3">
      <c r="A162">
        <v>1</v>
      </c>
      <c r="B162">
        <v>1.43</v>
      </c>
      <c r="C162">
        <v>1.19</v>
      </c>
      <c r="D162">
        <f>Research_Window_Table[[#This Row],[Width]]*Research_Window_Table[[#This Row],[Height]]</f>
        <v>1.7016999999999998</v>
      </c>
      <c r="E1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2">
        <v>0</v>
      </c>
      <c r="G162">
        <v>-1</v>
      </c>
      <c r="H162">
        <v>1</v>
      </c>
      <c r="I162">
        <f>DEGREES(ASIN(Research_Window_Table[[#This Row],[X value]]/Research_Window_Table[[#This Row],[Length]]))</f>
        <v>0</v>
      </c>
      <c r="J1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3" spans="1:10" x14ac:dyDescent="0.3">
      <c r="A163">
        <v>1</v>
      </c>
      <c r="B163">
        <v>2.23</v>
      </c>
      <c r="C163">
        <v>2.17</v>
      </c>
      <c r="D163">
        <f>Research_Window_Table[[#This Row],[Width]]*Research_Window_Table[[#This Row],[Height]]</f>
        <v>4.8391000000000002</v>
      </c>
      <c r="E1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3">
        <v>0</v>
      </c>
      <c r="G163">
        <v>-1</v>
      </c>
      <c r="H163">
        <v>1</v>
      </c>
      <c r="I163">
        <f>DEGREES(ASIN(Research_Window_Table[[#This Row],[X value]]/Research_Window_Table[[#This Row],[Length]]))</f>
        <v>0</v>
      </c>
      <c r="J1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4" spans="1:10" x14ac:dyDescent="0.3">
      <c r="A164">
        <v>1</v>
      </c>
      <c r="B164">
        <v>2.23</v>
      </c>
      <c r="C164">
        <v>2.17</v>
      </c>
      <c r="D164">
        <f>Research_Window_Table[[#This Row],[Width]]*Research_Window_Table[[#This Row],[Height]]</f>
        <v>4.8391000000000002</v>
      </c>
      <c r="E1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4">
        <v>0</v>
      </c>
      <c r="G164">
        <v>-1</v>
      </c>
      <c r="H164">
        <v>1</v>
      </c>
      <c r="I164">
        <f>DEGREES(ASIN(Research_Window_Table[[#This Row],[X value]]/Research_Window_Table[[#This Row],[Length]]))</f>
        <v>0</v>
      </c>
      <c r="J1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5" spans="1:10" x14ac:dyDescent="0.3">
      <c r="A165">
        <v>1</v>
      </c>
      <c r="B165">
        <v>2.23</v>
      </c>
      <c r="C165">
        <v>2.17</v>
      </c>
      <c r="D165">
        <f>Research_Window_Table[[#This Row],[Width]]*Research_Window_Table[[#This Row],[Height]]</f>
        <v>4.8391000000000002</v>
      </c>
      <c r="E1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5">
        <v>0</v>
      </c>
      <c r="G165">
        <v>-1</v>
      </c>
      <c r="H165">
        <v>1</v>
      </c>
      <c r="I165">
        <f>DEGREES(ASIN(Research_Window_Table[[#This Row],[X value]]/Research_Window_Table[[#This Row],[Length]]))</f>
        <v>0</v>
      </c>
      <c r="J1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6" spans="1:10" x14ac:dyDescent="0.3">
      <c r="A166">
        <v>1</v>
      </c>
      <c r="B166">
        <v>2.23</v>
      </c>
      <c r="C166">
        <v>2.17</v>
      </c>
      <c r="D166">
        <f>Research_Window_Table[[#This Row],[Width]]*Research_Window_Table[[#This Row],[Height]]</f>
        <v>4.8391000000000002</v>
      </c>
      <c r="E1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6">
        <v>0</v>
      </c>
      <c r="G166">
        <v>-1</v>
      </c>
      <c r="H166">
        <v>1</v>
      </c>
      <c r="I166">
        <f>DEGREES(ASIN(Research_Window_Table[[#This Row],[X value]]/Research_Window_Table[[#This Row],[Length]]))</f>
        <v>0</v>
      </c>
      <c r="J1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7" spans="1:10" x14ac:dyDescent="0.3">
      <c r="A167">
        <v>1</v>
      </c>
      <c r="B167">
        <v>2.23</v>
      </c>
      <c r="C167">
        <v>2.17</v>
      </c>
      <c r="D167">
        <f>Research_Window_Table[[#This Row],[Width]]*Research_Window_Table[[#This Row],[Height]]</f>
        <v>4.8391000000000002</v>
      </c>
      <c r="E1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7">
        <v>0</v>
      </c>
      <c r="G167">
        <v>-1</v>
      </c>
      <c r="H167">
        <v>1</v>
      </c>
      <c r="I167">
        <f>DEGREES(ASIN(Research_Window_Table[[#This Row],[X value]]/Research_Window_Table[[#This Row],[Length]]))</f>
        <v>0</v>
      </c>
      <c r="J1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8" spans="1:10" x14ac:dyDescent="0.3">
      <c r="A168">
        <v>1</v>
      </c>
      <c r="B168">
        <v>2.23</v>
      </c>
      <c r="C168">
        <v>2.17</v>
      </c>
      <c r="D168">
        <f>Research_Window_Table[[#This Row],[Width]]*Research_Window_Table[[#This Row],[Height]]</f>
        <v>4.8391000000000002</v>
      </c>
      <c r="E1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8">
        <v>0</v>
      </c>
      <c r="G168">
        <v>-1</v>
      </c>
      <c r="H168">
        <v>1</v>
      </c>
      <c r="I168">
        <f>DEGREES(ASIN(Research_Window_Table[[#This Row],[X value]]/Research_Window_Table[[#This Row],[Length]]))</f>
        <v>0</v>
      </c>
      <c r="J1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9" spans="1:10" x14ac:dyDescent="0.3">
      <c r="A169">
        <v>1</v>
      </c>
      <c r="B169">
        <v>1.43</v>
      </c>
      <c r="C169">
        <v>1.19</v>
      </c>
      <c r="D169">
        <f>Research_Window_Table[[#This Row],[Width]]*Research_Window_Table[[#This Row],[Height]]</f>
        <v>1.7016999999999998</v>
      </c>
      <c r="E1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69">
        <v>0</v>
      </c>
      <c r="G169">
        <v>1</v>
      </c>
      <c r="H169">
        <v>1</v>
      </c>
      <c r="I169">
        <f>DEGREES(ASIN(Research_Window_Table[[#This Row],[X value]]/Research_Window_Table[[#This Row],[Length]]))</f>
        <v>0</v>
      </c>
      <c r="J1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0" spans="1:10" x14ac:dyDescent="0.3">
      <c r="A170">
        <v>1</v>
      </c>
      <c r="B170">
        <v>1.43</v>
      </c>
      <c r="C170">
        <v>1.19</v>
      </c>
      <c r="D170">
        <f>Research_Window_Table[[#This Row],[Width]]*Research_Window_Table[[#This Row],[Height]]</f>
        <v>1.7016999999999998</v>
      </c>
      <c r="E1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0">
        <v>0</v>
      </c>
      <c r="G170">
        <v>1</v>
      </c>
      <c r="H170">
        <v>1</v>
      </c>
      <c r="I170">
        <f>DEGREES(ASIN(Research_Window_Table[[#This Row],[X value]]/Research_Window_Table[[#This Row],[Length]]))</f>
        <v>0</v>
      </c>
      <c r="J1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1" spans="1:10" x14ac:dyDescent="0.3">
      <c r="A171">
        <v>1</v>
      </c>
      <c r="B171">
        <v>1.43</v>
      </c>
      <c r="C171">
        <v>1.19</v>
      </c>
      <c r="D171">
        <f>Research_Window_Table[[#This Row],[Width]]*Research_Window_Table[[#This Row],[Height]]</f>
        <v>1.7016999999999998</v>
      </c>
      <c r="E1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1">
        <v>0</v>
      </c>
      <c r="G171">
        <v>1</v>
      </c>
      <c r="H171">
        <v>1</v>
      </c>
      <c r="I171">
        <f>DEGREES(ASIN(Research_Window_Table[[#This Row],[X value]]/Research_Window_Table[[#This Row],[Length]]))</f>
        <v>0</v>
      </c>
      <c r="J1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2" spans="1:10" x14ac:dyDescent="0.3">
      <c r="A172">
        <v>1</v>
      </c>
      <c r="B172">
        <v>1.43</v>
      </c>
      <c r="C172">
        <v>1.19</v>
      </c>
      <c r="D172">
        <f>Research_Window_Table[[#This Row],[Width]]*Research_Window_Table[[#This Row],[Height]]</f>
        <v>1.7016999999999998</v>
      </c>
      <c r="E1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2">
        <v>0</v>
      </c>
      <c r="G172">
        <v>1</v>
      </c>
      <c r="H172">
        <v>1</v>
      </c>
      <c r="I172">
        <f>DEGREES(ASIN(Research_Window_Table[[#This Row],[X value]]/Research_Window_Table[[#This Row],[Length]]))</f>
        <v>0</v>
      </c>
      <c r="J1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3" spans="1:10" x14ac:dyDescent="0.3">
      <c r="A173">
        <v>1</v>
      </c>
      <c r="B173">
        <v>1.43</v>
      </c>
      <c r="C173">
        <v>1.19</v>
      </c>
      <c r="D173">
        <f>Research_Window_Table[[#This Row],[Width]]*Research_Window_Table[[#This Row],[Height]]</f>
        <v>1.7016999999999998</v>
      </c>
      <c r="E1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3">
        <v>0</v>
      </c>
      <c r="G173">
        <v>1</v>
      </c>
      <c r="H173">
        <v>1</v>
      </c>
      <c r="I173">
        <f>DEGREES(ASIN(Research_Window_Table[[#This Row],[X value]]/Research_Window_Table[[#This Row],[Length]]))</f>
        <v>0</v>
      </c>
      <c r="J1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4" spans="1:10" x14ac:dyDescent="0.3">
      <c r="A174">
        <v>1</v>
      </c>
      <c r="B174">
        <v>2.23</v>
      </c>
      <c r="C174">
        <v>2.17</v>
      </c>
      <c r="D174">
        <f>Research_Window_Table[[#This Row],[Width]]*Research_Window_Table[[#This Row],[Height]]</f>
        <v>4.8391000000000002</v>
      </c>
      <c r="E1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4">
        <v>0</v>
      </c>
      <c r="G174">
        <v>1</v>
      </c>
      <c r="H174">
        <v>1</v>
      </c>
      <c r="I174">
        <f>DEGREES(ASIN(Research_Window_Table[[#This Row],[X value]]/Research_Window_Table[[#This Row],[Length]]))</f>
        <v>0</v>
      </c>
      <c r="J1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5" spans="1:10" x14ac:dyDescent="0.3">
      <c r="A175">
        <v>1</v>
      </c>
      <c r="B175">
        <v>2.23</v>
      </c>
      <c r="C175">
        <v>2.17</v>
      </c>
      <c r="D175">
        <f>Research_Window_Table[[#This Row],[Width]]*Research_Window_Table[[#This Row],[Height]]</f>
        <v>4.8391000000000002</v>
      </c>
      <c r="E1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5">
        <v>0</v>
      </c>
      <c r="G175">
        <v>1</v>
      </c>
      <c r="H175">
        <v>1</v>
      </c>
      <c r="I175">
        <f>DEGREES(ASIN(Research_Window_Table[[#This Row],[X value]]/Research_Window_Table[[#This Row],[Length]]))</f>
        <v>0</v>
      </c>
      <c r="J1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6" spans="1:10" x14ac:dyDescent="0.3">
      <c r="A176">
        <v>1</v>
      </c>
      <c r="B176">
        <v>2.23</v>
      </c>
      <c r="C176">
        <v>2.17</v>
      </c>
      <c r="D176">
        <f>Research_Window_Table[[#This Row],[Width]]*Research_Window_Table[[#This Row],[Height]]</f>
        <v>4.8391000000000002</v>
      </c>
      <c r="E1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6">
        <v>0</v>
      </c>
      <c r="G176">
        <v>1</v>
      </c>
      <c r="H176">
        <v>1</v>
      </c>
      <c r="I176">
        <f>DEGREES(ASIN(Research_Window_Table[[#This Row],[X value]]/Research_Window_Table[[#This Row],[Length]]))</f>
        <v>0</v>
      </c>
      <c r="J1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7" spans="1:10" x14ac:dyDescent="0.3">
      <c r="A177">
        <v>1</v>
      </c>
      <c r="B177">
        <v>2.23</v>
      </c>
      <c r="C177">
        <v>2.17</v>
      </c>
      <c r="D177">
        <f>Research_Window_Table[[#This Row],[Width]]*Research_Window_Table[[#This Row],[Height]]</f>
        <v>4.8391000000000002</v>
      </c>
      <c r="E1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7">
        <v>0</v>
      </c>
      <c r="G177">
        <v>1</v>
      </c>
      <c r="H177">
        <v>1</v>
      </c>
      <c r="I177">
        <f>DEGREES(ASIN(Research_Window_Table[[#This Row],[X value]]/Research_Window_Table[[#This Row],[Length]]))</f>
        <v>0</v>
      </c>
      <c r="J1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8" spans="1:10" x14ac:dyDescent="0.3">
      <c r="A178">
        <v>1</v>
      </c>
      <c r="B178">
        <v>2.23</v>
      </c>
      <c r="C178">
        <v>2.17</v>
      </c>
      <c r="D178">
        <f>Research_Window_Table[[#This Row],[Width]]*Research_Window_Table[[#This Row],[Height]]</f>
        <v>4.8391000000000002</v>
      </c>
      <c r="E1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8">
        <v>0</v>
      </c>
      <c r="G178">
        <v>1</v>
      </c>
      <c r="H178">
        <v>1</v>
      </c>
      <c r="I178">
        <f>DEGREES(ASIN(Research_Window_Table[[#This Row],[X value]]/Research_Window_Table[[#This Row],[Length]]))</f>
        <v>0</v>
      </c>
      <c r="J1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9" spans="1:10" x14ac:dyDescent="0.3">
      <c r="A179">
        <v>1</v>
      </c>
      <c r="B179">
        <v>2.23</v>
      </c>
      <c r="C179">
        <v>2.17</v>
      </c>
      <c r="D179">
        <f>Research_Window_Table[[#This Row],[Width]]*Research_Window_Table[[#This Row],[Height]]</f>
        <v>4.8391000000000002</v>
      </c>
      <c r="E1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9">
        <v>0</v>
      </c>
      <c r="G179">
        <v>1</v>
      </c>
      <c r="H179">
        <v>1</v>
      </c>
      <c r="I179">
        <f>DEGREES(ASIN(Research_Window_Table[[#This Row],[X value]]/Research_Window_Table[[#This Row],[Length]]))</f>
        <v>0</v>
      </c>
      <c r="J1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0" spans="1:10" x14ac:dyDescent="0.3">
      <c r="A180">
        <v>1</v>
      </c>
      <c r="B180">
        <v>2.23</v>
      </c>
      <c r="C180">
        <v>2.17</v>
      </c>
      <c r="D180">
        <f>Research_Window_Table[[#This Row],[Width]]*Research_Window_Table[[#This Row],[Height]]</f>
        <v>4.8391000000000002</v>
      </c>
      <c r="E1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0">
        <v>0</v>
      </c>
      <c r="G180">
        <v>1</v>
      </c>
      <c r="H180">
        <v>1</v>
      </c>
      <c r="I180">
        <f>DEGREES(ASIN(Research_Window_Table[[#This Row],[X value]]/Research_Window_Table[[#This Row],[Length]]))</f>
        <v>0</v>
      </c>
      <c r="J1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1" spans="1:10" x14ac:dyDescent="0.3">
      <c r="A181">
        <v>1</v>
      </c>
      <c r="B181">
        <v>2.23</v>
      </c>
      <c r="C181">
        <v>2.17</v>
      </c>
      <c r="D181">
        <f>Research_Window_Table[[#This Row],[Width]]*Research_Window_Table[[#This Row],[Height]]</f>
        <v>4.8391000000000002</v>
      </c>
      <c r="E1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1">
        <v>0</v>
      </c>
      <c r="G181">
        <v>1</v>
      </c>
      <c r="H181">
        <v>1</v>
      </c>
      <c r="I181">
        <f>DEGREES(ASIN(Research_Window_Table[[#This Row],[X value]]/Research_Window_Table[[#This Row],[Length]]))</f>
        <v>0</v>
      </c>
      <c r="J1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2" spans="1:10" x14ac:dyDescent="0.3">
      <c r="A182">
        <v>1</v>
      </c>
      <c r="B182">
        <v>2.23</v>
      </c>
      <c r="C182">
        <v>2.17</v>
      </c>
      <c r="D182">
        <f>Research_Window_Table[[#This Row],[Width]]*Research_Window_Table[[#This Row],[Height]]</f>
        <v>4.8391000000000002</v>
      </c>
      <c r="E1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2">
        <v>-1</v>
      </c>
      <c r="G182">
        <v>0</v>
      </c>
      <c r="H182">
        <v>1</v>
      </c>
      <c r="I182">
        <f>DEGREES(ASIN(Research_Window_Table[[#This Row],[X value]]/Research_Window_Table[[#This Row],[Length]]))</f>
        <v>-90</v>
      </c>
      <c r="J1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3" spans="1:10" x14ac:dyDescent="0.3">
      <c r="A183">
        <v>1</v>
      </c>
      <c r="B183">
        <v>1.43</v>
      </c>
      <c r="C183">
        <v>1.19</v>
      </c>
      <c r="D183">
        <f>Research_Window_Table[[#This Row],[Width]]*Research_Window_Table[[#This Row],[Height]]</f>
        <v>1.7016999999999998</v>
      </c>
      <c r="E1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3">
        <v>-1</v>
      </c>
      <c r="G183">
        <v>0</v>
      </c>
      <c r="H183">
        <v>1</v>
      </c>
      <c r="I183">
        <f>DEGREES(ASIN(Research_Window_Table[[#This Row],[X value]]/Research_Window_Table[[#This Row],[Length]]))</f>
        <v>-90</v>
      </c>
      <c r="J1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4" spans="1:10" x14ac:dyDescent="0.3">
      <c r="A184">
        <v>1</v>
      </c>
      <c r="B184">
        <v>2.23</v>
      </c>
      <c r="C184">
        <v>2.17</v>
      </c>
      <c r="D184">
        <f>Research_Window_Table[[#This Row],[Width]]*Research_Window_Table[[#This Row],[Height]]</f>
        <v>4.8391000000000002</v>
      </c>
      <c r="E1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4">
        <v>1</v>
      </c>
      <c r="G184">
        <v>0</v>
      </c>
      <c r="H184">
        <v>1</v>
      </c>
      <c r="I184">
        <f>DEGREES(ASIN(Research_Window_Table[[#This Row],[X value]]/Research_Window_Table[[#This Row],[Length]]))</f>
        <v>90</v>
      </c>
      <c r="J1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5" spans="1:10" x14ac:dyDescent="0.3">
      <c r="A185">
        <v>1</v>
      </c>
      <c r="B185">
        <v>2.23</v>
      </c>
      <c r="C185">
        <v>2.17</v>
      </c>
      <c r="D185">
        <f>Research_Window_Table[[#This Row],[Width]]*Research_Window_Table[[#This Row],[Height]]</f>
        <v>4.8391000000000002</v>
      </c>
      <c r="E1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5">
        <v>1</v>
      </c>
      <c r="G185">
        <v>0</v>
      </c>
      <c r="H185">
        <v>1</v>
      </c>
      <c r="I185">
        <f>DEGREES(ASIN(Research_Window_Table[[#This Row],[X value]]/Research_Window_Table[[#This Row],[Length]]))</f>
        <v>90</v>
      </c>
      <c r="J1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6" spans="1:10" x14ac:dyDescent="0.3">
      <c r="A186">
        <v>1</v>
      </c>
      <c r="B186">
        <v>2.23</v>
      </c>
      <c r="C186">
        <v>2.17</v>
      </c>
      <c r="D186">
        <f>Research_Window_Table[[#This Row],[Width]]*Research_Window_Table[[#This Row],[Height]]</f>
        <v>4.8391000000000002</v>
      </c>
      <c r="E1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6">
        <v>1</v>
      </c>
      <c r="G186">
        <v>0</v>
      </c>
      <c r="H186">
        <v>1</v>
      </c>
      <c r="I186">
        <f>DEGREES(ASIN(Research_Window_Table[[#This Row],[X value]]/Research_Window_Table[[#This Row],[Length]]))</f>
        <v>90</v>
      </c>
      <c r="J1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7" spans="1:10" x14ac:dyDescent="0.3">
      <c r="A187">
        <v>1</v>
      </c>
      <c r="B187">
        <v>2.23</v>
      </c>
      <c r="C187">
        <v>2.17</v>
      </c>
      <c r="D187">
        <f>Research_Window_Table[[#This Row],[Width]]*Research_Window_Table[[#This Row],[Height]]</f>
        <v>4.8391000000000002</v>
      </c>
      <c r="E1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7">
        <v>1</v>
      </c>
      <c r="G187">
        <v>0</v>
      </c>
      <c r="H187">
        <v>1</v>
      </c>
      <c r="I187">
        <f>DEGREES(ASIN(Research_Window_Table[[#This Row],[X value]]/Research_Window_Table[[#This Row],[Length]]))</f>
        <v>90</v>
      </c>
      <c r="J1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8" spans="1:10" x14ac:dyDescent="0.3">
      <c r="A188">
        <v>1</v>
      </c>
      <c r="B188">
        <v>1.43</v>
      </c>
      <c r="C188">
        <v>1.19</v>
      </c>
      <c r="D188">
        <f>Research_Window_Table[[#This Row],[Width]]*Research_Window_Table[[#This Row],[Height]]</f>
        <v>1.7016999999999998</v>
      </c>
      <c r="E1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8">
        <v>-1</v>
      </c>
      <c r="G188">
        <v>0</v>
      </c>
      <c r="H188">
        <v>1</v>
      </c>
      <c r="I188">
        <f>DEGREES(ASIN(Research_Window_Table[[#This Row],[X value]]/Research_Window_Table[[#This Row],[Length]]))</f>
        <v>-90</v>
      </c>
      <c r="J1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9" spans="1:10" x14ac:dyDescent="0.3">
      <c r="A189">
        <v>1</v>
      </c>
      <c r="B189">
        <v>1.43</v>
      </c>
      <c r="C189">
        <v>1.19</v>
      </c>
      <c r="D189">
        <f>Research_Window_Table[[#This Row],[Width]]*Research_Window_Table[[#This Row],[Height]]</f>
        <v>1.7016999999999998</v>
      </c>
      <c r="E1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9">
        <v>-1</v>
      </c>
      <c r="G189">
        <v>0</v>
      </c>
      <c r="H189">
        <v>1</v>
      </c>
      <c r="I189">
        <f>DEGREES(ASIN(Research_Window_Table[[#This Row],[X value]]/Research_Window_Table[[#This Row],[Length]]))</f>
        <v>-90</v>
      </c>
      <c r="J1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0" spans="1:10" x14ac:dyDescent="0.3">
      <c r="A190">
        <v>1</v>
      </c>
      <c r="B190">
        <v>1.43</v>
      </c>
      <c r="C190">
        <v>1.19</v>
      </c>
      <c r="D190">
        <f>Research_Window_Table[[#This Row],[Width]]*Research_Window_Table[[#This Row],[Height]]</f>
        <v>1.7016999999999998</v>
      </c>
      <c r="E1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90">
        <v>-1</v>
      </c>
      <c r="G190">
        <v>0</v>
      </c>
      <c r="H190">
        <v>1</v>
      </c>
      <c r="I190">
        <f>DEGREES(ASIN(Research_Window_Table[[#This Row],[X value]]/Research_Window_Table[[#This Row],[Length]]))</f>
        <v>-90</v>
      </c>
      <c r="J1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1" spans="1:10" x14ac:dyDescent="0.3">
      <c r="A191">
        <v>1</v>
      </c>
      <c r="B191">
        <v>1.43</v>
      </c>
      <c r="C191">
        <v>1.19</v>
      </c>
      <c r="D191">
        <f>Research_Window_Table[[#This Row],[Width]]*Research_Window_Table[[#This Row],[Height]]</f>
        <v>1.7016999999999998</v>
      </c>
      <c r="E1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1">
        <v>0</v>
      </c>
      <c r="G191">
        <v>-1</v>
      </c>
      <c r="H191">
        <v>1</v>
      </c>
      <c r="I191">
        <f>DEGREES(ASIN(Research_Window_Table[[#This Row],[X value]]/Research_Window_Table[[#This Row],[Length]]))</f>
        <v>0</v>
      </c>
      <c r="J1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2" spans="1:10" x14ac:dyDescent="0.3">
      <c r="A192">
        <v>1</v>
      </c>
      <c r="B192">
        <v>1.43</v>
      </c>
      <c r="C192">
        <v>1.19</v>
      </c>
      <c r="D192">
        <f>Research_Window_Table[[#This Row],[Width]]*Research_Window_Table[[#This Row],[Height]]</f>
        <v>1.7016999999999998</v>
      </c>
      <c r="E1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2">
        <v>0</v>
      </c>
      <c r="G192">
        <v>-1</v>
      </c>
      <c r="H192">
        <v>1</v>
      </c>
      <c r="I192">
        <f>DEGREES(ASIN(Research_Window_Table[[#This Row],[X value]]/Research_Window_Table[[#This Row],[Length]]))</f>
        <v>0</v>
      </c>
      <c r="J1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3" spans="1:10" x14ac:dyDescent="0.3">
      <c r="A193">
        <v>1</v>
      </c>
      <c r="B193">
        <v>1.43</v>
      </c>
      <c r="C193">
        <v>1.19</v>
      </c>
      <c r="D193">
        <f>Research_Window_Table[[#This Row],[Width]]*Research_Window_Table[[#This Row],[Height]]</f>
        <v>1.7016999999999998</v>
      </c>
      <c r="E1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3">
        <v>0</v>
      </c>
      <c r="G193">
        <v>-1</v>
      </c>
      <c r="H193">
        <v>1</v>
      </c>
      <c r="I193">
        <f>DEGREES(ASIN(Research_Window_Table[[#This Row],[X value]]/Research_Window_Table[[#This Row],[Length]]))</f>
        <v>0</v>
      </c>
      <c r="J1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4" spans="1:10" x14ac:dyDescent="0.3">
      <c r="A194">
        <v>1</v>
      </c>
      <c r="B194">
        <v>1.43</v>
      </c>
      <c r="C194">
        <v>1.19</v>
      </c>
      <c r="D194">
        <f>Research_Window_Table[[#This Row],[Width]]*Research_Window_Table[[#This Row],[Height]]</f>
        <v>1.7016999999999998</v>
      </c>
      <c r="E1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4">
        <v>0</v>
      </c>
      <c r="G194">
        <v>-1</v>
      </c>
      <c r="H194">
        <v>1</v>
      </c>
      <c r="I194">
        <f>DEGREES(ASIN(Research_Window_Table[[#This Row],[X value]]/Research_Window_Table[[#This Row],[Length]]))</f>
        <v>0</v>
      </c>
      <c r="J1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5" spans="1:10" x14ac:dyDescent="0.3">
      <c r="A195">
        <v>1</v>
      </c>
      <c r="B195">
        <v>1.43</v>
      </c>
      <c r="C195">
        <v>1.19</v>
      </c>
      <c r="D195">
        <f>Research_Window_Table[[#This Row],[Width]]*Research_Window_Table[[#This Row],[Height]]</f>
        <v>1.7016999999999998</v>
      </c>
      <c r="E1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5">
        <v>0</v>
      </c>
      <c r="G195">
        <v>-1</v>
      </c>
      <c r="H195">
        <v>1</v>
      </c>
      <c r="I195">
        <f>DEGREES(ASIN(Research_Window_Table[[#This Row],[X value]]/Research_Window_Table[[#This Row],[Length]]))</f>
        <v>0</v>
      </c>
      <c r="J1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6" spans="1:10" x14ac:dyDescent="0.3">
      <c r="A196">
        <v>1</v>
      </c>
      <c r="B196">
        <v>1.43</v>
      </c>
      <c r="C196">
        <v>1.19</v>
      </c>
      <c r="D196">
        <f>Research_Window_Table[[#This Row],[Width]]*Research_Window_Table[[#This Row],[Height]]</f>
        <v>1.7016999999999998</v>
      </c>
      <c r="E1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6">
        <v>0</v>
      </c>
      <c r="G196">
        <v>-1</v>
      </c>
      <c r="H196">
        <v>1</v>
      </c>
      <c r="I196">
        <f>DEGREES(ASIN(Research_Window_Table[[#This Row],[X value]]/Research_Window_Table[[#This Row],[Length]]))</f>
        <v>0</v>
      </c>
      <c r="J1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7" spans="1:10" x14ac:dyDescent="0.3">
      <c r="A197">
        <v>1</v>
      </c>
      <c r="B197">
        <v>1.43</v>
      </c>
      <c r="C197">
        <v>1.19</v>
      </c>
      <c r="D197">
        <f>Research_Window_Table[[#This Row],[Width]]*Research_Window_Table[[#This Row],[Height]]</f>
        <v>1.7016999999999998</v>
      </c>
      <c r="E1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7">
        <v>0</v>
      </c>
      <c r="G197">
        <v>-1</v>
      </c>
      <c r="H197">
        <v>1</v>
      </c>
      <c r="I197">
        <f>DEGREES(ASIN(Research_Window_Table[[#This Row],[X value]]/Research_Window_Table[[#This Row],[Length]]))</f>
        <v>0</v>
      </c>
      <c r="J1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8" spans="1:10" x14ac:dyDescent="0.3">
      <c r="A198">
        <v>1</v>
      </c>
      <c r="B198">
        <v>1.43</v>
      </c>
      <c r="C198">
        <v>1.19</v>
      </c>
      <c r="D198">
        <f>Research_Window_Table[[#This Row],[Width]]*Research_Window_Table[[#This Row],[Height]]</f>
        <v>1.7016999999999998</v>
      </c>
      <c r="E1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8">
        <v>0</v>
      </c>
      <c r="G198">
        <v>-1</v>
      </c>
      <c r="H198">
        <v>1</v>
      </c>
      <c r="I198">
        <f>DEGREES(ASIN(Research_Window_Table[[#This Row],[X value]]/Research_Window_Table[[#This Row],[Length]]))</f>
        <v>0</v>
      </c>
      <c r="J1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9" spans="1:10" x14ac:dyDescent="0.3">
      <c r="A199">
        <v>1</v>
      </c>
      <c r="B199">
        <v>2.23</v>
      </c>
      <c r="C199">
        <v>2.17</v>
      </c>
      <c r="D199">
        <f>Research_Window_Table[[#This Row],[Width]]*Research_Window_Table[[#This Row],[Height]]</f>
        <v>4.8391000000000002</v>
      </c>
      <c r="E1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9">
        <v>0</v>
      </c>
      <c r="G199">
        <v>-1</v>
      </c>
      <c r="H199">
        <v>1</v>
      </c>
      <c r="I199">
        <f>DEGREES(ASIN(Research_Window_Table[[#This Row],[X value]]/Research_Window_Table[[#This Row],[Length]]))</f>
        <v>0</v>
      </c>
      <c r="J1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0" spans="1:10" x14ac:dyDescent="0.3">
      <c r="A200">
        <v>1</v>
      </c>
      <c r="B200">
        <v>2.23</v>
      </c>
      <c r="C200">
        <v>2.17</v>
      </c>
      <c r="D200">
        <f>Research_Window_Table[[#This Row],[Width]]*Research_Window_Table[[#This Row],[Height]]</f>
        <v>4.8391000000000002</v>
      </c>
      <c r="E2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0">
        <v>0</v>
      </c>
      <c r="G200">
        <v>-1</v>
      </c>
      <c r="H200">
        <v>1</v>
      </c>
      <c r="I200">
        <f>DEGREES(ASIN(Research_Window_Table[[#This Row],[X value]]/Research_Window_Table[[#This Row],[Length]]))</f>
        <v>0</v>
      </c>
      <c r="J2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1" spans="1:10" x14ac:dyDescent="0.3">
      <c r="A201">
        <v>1</v>
      </c>
      <c r="B201">
        <v>2.23</v>
      </c>
      <c r="C201">
        <v>2.17</v>
      </c>
      <c r="D201">
        <f>Research_Window_Table[[#This Row],[Width]]*Research_Window_Table[[#This Row],[Height]]</f>
        <v>4.8391000000000002</v>
      </c>
      <c r="E2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1">
        <v>0</v>
      </c>
      <c r="G201">
        <v>-1</v>
      </c>
      <c r="H201">
        <v>1</v>
      </c>
      <c r="I201">
        <f>DEGREES(ASIN(Research_Window_Table[[#This Row],[X value]]/Research_Window_Table[[#This Row],[Length]]))</f>
        <v>0</v>
      </c>
      <c r="J2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2" spans="1:10" x14ac:dyDescent="0.3">
      <c r="A202">
        <v>1</v>
      </c>
      <c r="B202">
        <v>2.23</v>
      </c>
      <c r="C202">
        <v>2.17</v>
      </c>
      <c r="D202">
        <f>Research_Window_Table[[#This Row],[Width]]*Research_Window_Table[[#This Row],[Height]]</f>
        <v>4.8391000000000002</v>
      </c>
      <c r="E2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2">
        <v>0</v>
      </c>
      <c r="G202">
        <v>-1</v>
      </c>
      <c r="H202">
        <v>1</v>
      </c>
      <c r="I202">
        <f>DEGREES(ASIN(Research_Window_Table[[#This Row],[X value]]/Research_Window_Table[[#This Row],[Length]]))</f>
        <v>0</v>
      </c>
      <c r="J2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3" spans="1:10" x14ac:dyDescent="0.3">
      <c r="A203">
        <v>1</v>
      </c>
      <c r="B203">
        <v>2.23</v>
      </c>
      <c r="C203">
        <v>2.17</v>
      </c>
      <c r="D203">
        <f>Research_Window_Table[[#This Row],[Width]]*Research_Window_Table[[#This Row],[Height]]</f>
        <v>4.8391000000000002</v>
      </c>
      <c r="E2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3">
        <v>0</v>
      </c>
      <c r="G203">
        <v>-1</v>
      </c>
      <c r="H203">
        <v>1</v>
      </c>
      <c r="I203">
        <f>DEGREES(ASIN(Research_Window_Table[[#This Row],[X value]]/Research_Window_Table[[#This Row],[Length]]))</f>
        <v>0</v>
      </c>
      <c r="J2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4" spans="1:10" x14ac:dyDescent="0.3">
      <c r="A204">
        <v>1</v>
      </c>
      <c r="B204">
        <v>2.23</v>
      </c>
      <c r="C204">
        <v>2.17</v>
      </c>
      <c r="D204">
        <f>Research_Window_Table[[#This Row],[Width]]*Research_Window_Table[[#This Row],[Height]]</f>
        <v>4.8391000000000002</v>
      </c>
      <c r="E2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4">
        <v>0</v>
      </c>
      <c r="G204">
        <v>-1</v>
      </c>
      <c r="H204">
        <v>1</v>
      </c>
      <c r="I204">
        <f>DEGREES(ASIN(Research_Window_Table[[#This Row],[X value]]/Research_Window_Table[[#This Row],[Length]]))</f>
        <v>0</v>
      </c>
      <c r="J2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5" spans="1:10" x14ac:dyDescent="0.3">
      <c r="A205">
        <v>1</v>
      </c>
      <c r="B205">
        <v>1.43</v>
      </c>
      <c r="C205">
        <v>1.19</v>
      </c>
      <c r="D205">
        <f>Research_Window_Table[[#This Row],[Width]]*Research_Window_Table[[#This Row],[Height]]</f>
        <v>1.7016999999999998</v>
      </c>
      <c r="E2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5">
        <v>0</v>
      </c>
      <c r="G205">
        <v>1</v>
      </c>
      <c r="H205">
        <v>1</v>
      </c>
      <c r="I205">
        <f>DEGREES(ASIN(Research_Window_Table[[#This Row],[X value]]/Research_Window_Table[[#This Row],[Length]]))</f>
        <v>0</v>
      </c>
      <c r="J2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6" spans="1:10" x14ac:dyDescent="0.3">
      <c r="A206">
        <v>1</v>
      </c>
      <c r="B206">
        <v>1.43</v>
      </c>
      <c r="C206">
        <v>1.19</v>
      </c>
      <c r="D206">
        <f>Research_Window_Table[[#This Row],[Width]]*Research_Window_Table[[#This Row],[Height]]</f>
        <v>1.7016999999999998</v>
      </c>
      <c r="E2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6">
        <v>0</v>
      </c>
      <c r="G206">
        <v>1</v>
      </c>
      <c r="H206">
        <v>1</v>
      </c>
      <c r="I206">
        <f>DEGREES(ASIN(Research_Window_Table[[#This Row],[X value]]/Research_Window_Table[[#This Row],[Length]]))</f>
        <v>0</v>
      </c>
      <c r="J2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7" spans="1:10" x14ac:dyDescent="0.3">
      <c r="A207">
        <v>1</v>
      </c>
      <c r="B207">
        <v>1.43</v>
      </c>
      <c r="C207">
        <v>1.19</v>
      </c>
      <c r="D207">
        <f>Research_Window_Table[[#This Row],[Width]]*Research_Window_Table[[#This Row],[Height]]</f>
        <v>1.7016999999999998</v>
      </c>
      <c r="E2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7">
        <v>0</v>
      </c>
      <c r="G207">
        <v>1</v>
      </c>
      <c r="H207">
        <v>1</v>
      </c>
      <c r="I207">
        <f>DEGREES(ASIN(Research_Window_Table[[#This Row],[X value]]/Research_Window_Table[[#This Row],[Length]]))</f>
        <v>0</v>
      </c>
      <c r="J2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8" spans="1:10" x14ac:dyDescent="0.3">
      <c r="A208">
        <v>1</v>
      </c>
      <c r="B208">
        <v>1.43</v>
      </c>
      <c r="C208">
        <v>1.19</v>
      </c>
      <c r="D208">
        <f>Research_Window_Table[[#This Row],[Width]]*Research_Window_Table[[#This Row],[Height]]</f>
        <v>1.7016999999999998</v>
      </c>
      <c r="E2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8">
        <v>0</v>
      </c>
      <c r="G208">
        <v>1</v>
      </c>
      <c r="H208">
        <v>1</v>
      </c>
      <c r="I208">
        <f>DEGREES(ASIN(Research_Window_Table[[#This Row],[X value]]/Research_Window_Table[[#This Row],[Length]]))</f>
        <v>0</v>
      </c>
      <c r="J2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9" spans="1:10" x14ac:dyDescent="0.3">
      <c r="A209">
        <v>1</v>
      </c>
      <c r="B209">
        <v>1.43</v>
      </c>
      <c r="C209">
        <v>1.19</v>
      </c>
      <c r="D209">
        <f>Research_Window_Table[[#This Row],[Width]]*Research_Window_Table[[#This Row],[Height]]</f>
        <v>1.7016999999999998</v>
      </c>
      <c r="E2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9">
        <v>0</v>
      </c>
      <c r="G209">
        <v>1</v>
      </c>
      <c r="H209">
        <v>1</v>
      </c>
      <c r="I209">
        <f>DEGREES(ASIN(Research_Window_Table[[#This Row],[X value]]/Research_Window_Table[[#This Row],[Length]]))</f>
        <v>0</v>
      </c>
      <c r="J2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0" spans="1:10" x14ac:dyDescent="0.3">
      <c r="A210">
        <v>1</v>
      </c>
      <c r="B210">
        <v>2.23</v>
      </c>
      <c r="C210">
        <v>2.17</v>
      </c>
      <c r="D210">
        <f>Research_Window_Table[[#This Row],[Width]]*Research_Window_Table[[#This Row],[Height]]</f>
        <v>4.8391000000000002</v>
      </c>
      <c r="E2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0">
        <v>0</v>
      </c>
      <c r="G210">
        <v>1</v>
      </c>
      <c r="H210">
        <v>1</v>
      </c>
      <c r="I210">
        <f>DEGREES(ASIN(Research_Window_Table[[#This Row],[X value]]/Research_Window_Table[[#This Row],[Length]]))</f>
        <v>0</v>
      </c>
      <c r="J2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1" spans="1:10" x14ac:dyDescent="0.3">
      <c r="A211">
        <v>1</v>
      </c>
      <c r="B211">
        <v>2.23</v>
      </c>
      <c r="C211">
        <v>2.17</v>
      </c>
      <c r="D211">
        <f>Research_Window_Table[[#This Row],[Width]]*Research_Window_Table[[#This Row],[Height]]</f>
        <v>4.8391000000000002</v>
      </c>
      <c r="E2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1">
        <v>0</v>
      </c>
      <c r="G211">
        <v>1</v>
      </c>
      <c r="H211">
        <v>1</v>
      </c>
      <c r="I211">
        <f>DEGREES(ASIN(Research_Window_Table[[#This Row],[X value]]/Research_Window_Table[[#This Row],[Length]]))</f>
        <v>0</v>
      </c>
      <c r="J2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2" spans="1:10" x14ac:dyDescent="0.3">
      <c r="A212">
        <v>1</v>
      </c>
      <c r="B212">
        <v>2.23</v>
      </c>
      <c r="C212">
        <v>2.17</v>
      </c>
      <c r="D212">
        <f>Research_Window_Table[[#This Row],[Width]]*Research_Window_Table[[#This Row],[Height]]</f>
        <v>4.8391000000000002</v>
      </c>
      <c r="E2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2">
        <v>0</v>
      </c>
      <c r="G212">
        <v>1</v>
      </c>
      <c r="H212">
        <v>1</v>
      </c>
      <c r="I212">
        <f>DEGREES(ASIN(Research_Window_Table[[#This Row],[X value]]/Research_Window_Table[[#This Row],[Length]]))</f>
        <v>0</v>
      </c>
      <c r="J2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3" spans="1:10" x14ac:dyDescent="0.3">
      <c r="A213">
        <v>1</v>
      </c>
      <c r="B213">
        <v>2.23</v>
      </c>
      <c r="C213">
        <v>2.17</v>
      </c>
      <c r="D213">
        <f>Research_Window_Table[[#This Row],[Width]]*Research_Window_Table[[#This Row],[Height]]</f>
        <v>4.8391000000000002</v>
      </c>
      <c r="E2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3">
        <v>0</v>
      </c>
      <c r="G213">
        <v>1</v>
      </c>
      <c r="H213">
        <v>1</v>
      </c>
      <c r="I213">
        <f>DEGREES(ASIN(Research_Window_Table[[#This Row],[X value]]/Research_Window_Table[[#This Row],[Length]]))</f>
        <v>0</v>
      </c>
      <c r="J2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4" spans="1:10" x14ac:dyDescent="0.3">
      <c r="A214">
        <v>1</v>
      </c>
      <c r="B214">
        <v>2.23</v>
      </c>
      <c r="C214">
        <v>2.17</v>
      </c>
      <c r="D214">
        <f>Research_Window_Table[[#This Row],[Width]]*Research_Window_Table[[#This Row],[Height]]</f>
        <v>4.8391000000000002</v>
      </c>
      <c r="E2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4">
        <v>0</v>
      </c>
      <c r="G214">
        <v>1</v>
      </c>
      <c r="H214">
        <v>1</v>
      </c>
      <c r="I214">
        <f>DEGREES(ASIN(Research_Window_Table[[#This Row],[X value]]/Research_Window_Table[[#This Row],[Length]]))</f>
        <v>0</v>
      </c>
      <c r="J2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5" spans="1:10" x14ac:dyDescent="0.3">
      <c r="A215">
        <v>1</v>
      </c>
      <c r="B215">
        <v>2.23</v>
      </c>
      <c r="C215">
        <v>2.17</v>
      </c>
      <c r="D215">
        <f>Research_Window_Table[[#This Row],[Width]]*Research_Window_Table[[#This Row],[Height]]</f>
        <v>4.8391000000000002</v>
      </c>
      <c r="E2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5">
        <v>0</v>
      </c>
      <c r="G215">
        <v>1</v>
      </c>
      <c r="H215">
        <v>1</v>
      </c>
      <c r="I215">
        <f>DEGREES(ASIN(Research_Window_Table[[#This Row],[X value]]/Research_Window_Table[[#This Row],[Length]]))</f>
        <v>0</v>
      </c>
      <c r="J2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6" spans="1:10" x14ac:dyDescent="0.3">
      <c r="A216">
        <v>1</v>
      </c>
      <c r="B216">
        <v>2.23</v>
      </c>
      <c r="C216">
        <v>2.17</v>
      </c>
      <c r="D216">
        <f>Research_Window_Table[[#This Row],[Width]]*Research_Window_Table[[#This Row],[Height]]</f>
        <v>4.8391000000000002</v>
      </c>
      <c r="E2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6">
        <v>0</v>
      </c>
      <c r="G216">
        <v>1</v>
      </c>
      <c r="H216">
        <v>1</v>
      </c>
      <c r="I216">
        <f>DEGREES(ASIN(Research_Window_Table[[#This Row],[X value]]/Research_Window_Table[[#This Row],[Length]]))</f>
        <v>0</v>
      </c>
      <c r="J2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7" spans="1:10" x14ac:dyDescent="0.3">
      <c r="A217">
        <v>1</v>
      </c>
      <c r="B217">
        <v>2.23</v>
      </c>
      <c r="C217">
        <v>2.17</v>
      </c>
      <c r="D217">
        <f>Research_Window_Table[[#This Row],[Width]]*Research_Window_Table[[#This Row],[Height]]</f>
        <v>4.8391000000000002</v>
      </c>
      <c r="E2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7">
        <v>0</v>
      </c>
      <c r="G217">
        <v>1</v>
      </c>
      <c r="H217">
        <v>1</v>
      </c>
      <c r="I217">
        <f>DEGREES(ASIN(Research_Window_Table[[#This Row],[X value]]/Research_Window_Table[[#This Row],[Length]]))</f>
        <v>0</v>
      </c>
      <c r="J2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8" spans="1:10" x14ac:dyDescent="0.3">
      <c r="A218">
        <v>1</v>
      </c>
      <c r="B218">
        <v>2.23</v>
      </c>
      <c r="C218">
        <v>2.17</v>
      </c>
      <c r="D218">
        <f>Research_Window_Table[[#This Row],[Width]]*Research_Window_Table[[#This Row],[Height]]</f>
        <v>4.8391000000000002</v>
      </c>
      <c r="E2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8">
        <v>-1</v>
      </c>
      <c r="G218">
        <v>0</v>
      </c>
      <c r="H218">
        <v>1</v>
      </c>
      <c r="I218">
        <f>DEGREES(ASIN(Research_Window_Table[[#This Row],[X value]]/Research_Window_Table[[#This Row],[Length]]))</f>
        <v>-90</v>
      </c>
      <c r="J2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19" spans="1:10" x14ac:dyDescent="0.3">
      <c r="A219">
        <v>1</v>
      </c>
      <c r="B219">
        <v>1.43</v>
      </c>
      <c r="C219">
        <v>1.19</v>
      </c>
      <c r="D219">
        <f>Research_Window_Table[[#This Row],[Width]]*Research_Window_Table[[#This Row],[Height]]</f>
        <v>1.7016999999999998</v>
      </c>
      <c r="E2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9">
        <v>-1</v>
      </c>
      <c r="G219">
        <v>0</v>
      </c>
      <c r="H219">
        <v>1</v>
      </c>
      <c r="I219">
        <f>DEGREES(ASIN(Research_Window_Table[[#This Row],[X value]]/Research_Window_Table[[#This Row],[Length]]))</f>
        <v>-90</v>
      </c>
      <c r="J2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0" spans="1:10" x14ac:dyDescent="0.3">
      <c r="A220">
        <v>1</v>
      </c>
      <c r="B220">
        <v>2.23</v>
      </c>
      <c r="C220">
        <v>2.17</v>
      </c>
      <c r="D220">
        <f>Research_Window_Table[[#This Row],[Width]]*Research_Window_Table[[#This Row],[Height]]</f>
        <v>4.8391000000000002</v>
      </c>
      <c r="E2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0">
        <v>1</v>
      </c>
      <c r="G220">
        <v>0</v>
      </c>
      <c r="H220">
        <v>1</v>
      </c>
      <c r="I220">
        <f>DEGREES(ASIN(Research_Window_Table[[#This Row],[X value]]/Research_Window_Table[[#This Row],[Length]]))</f>
        <v>90</v>
      </c>
      <c r="J2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1" spans="1:10" x14ac:dyDescent="0.3">
      <c r="A221">
        <v>1</v>
      </c>
      <c r="B221">
        <v>2.23</v>
      </c>
      <c r="C221">
        <v>2.17</v>
      </c>
      <c r="D221">
        <f>Research_Window_Table[[#This Row],[Width]]*Research_Window_Table[[#This Row],[Height]]</f>
        <v>4.8391000000000002</v>
      </c>
      <c r="E2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1">
        <v>1</v>
      </c>
      <c r="G221">
        <v>0</v>
      </c>
      <c r="H221">
        <v>1</v>
      </c>
      <c r="I221">
        <f>DEGREES(ASIN(Research_Window_Table[[#This Row],[X value]]/Research_Window_Table[[#This Row],[Length]]))</f>
        <v>90</v>
      </c>
      <c r="J2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2" spans="1:10" x14ac:dyDescent="0.3">
      <c r="A222">
        <v>1</v>
      </c>
      <c r="B222">
        <v>2.23</v>
      </c>
      <c r="C222">
        <v>2.17</v>
      </c>
      <c r="D222">
        <f>Research_Window_Table[[#This Row],[Width]]*Research_Window_Table[[#This Row],[Height]]</f>
        <v>4.8391000000000002</v>
      </c>
      <c r="E2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2">
        <v>1</v>
      </c>
      <c r="G222">
        <v>0</v>
      </c>
      <c r="H222">
        <v>1</v>
      </c>
      <c r="I222">
        <f>DEGREES(ASIN(Research_Window_Table[[#This Row],[X value]]/Research_Window_Table[[#This Row],[Length]]))</f>
        <v>90</v>
      </c>
      <c r="J2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3" spans="1:10" x14ac:dyDescent="0.3">
      <c r="A223">
        <v>1</v>
      </c>
      <c r="B223">
        <v>2.23</v>
      </c>
      <c r="C223">
        <v>2.17</v>
      </c>
      <c r="D223">
        <f>Research_Window_Table[[#This Row],[Width]]*Research_Window_Table[[#This Row],[Height]]</f>
        <v>4.8391000000000002</v>
      </c>
      <c r="E2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3">
        <v>1</v>
      </c>
      <c r="G223">
        <v>0</v>
      </c>
      <c r="H223">
        <v>1</v>
      </c>
      <c r="I223">
        <f>DEGREES(ASIN(Research_Window_Table[[#This Row],[X value]]/Research_Window_Table[[#This Row],[Length]]))</f>
        <v>90</v>
      </c>
      <c r="J2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4" spans="1:10" x14ac:dyDescent="0.3">
      <c r="A224">
        <v>1</v>
      </c>
      <c r="B224">
        <v>1.43</v>
      </c>
      <c r="C224">
        <v>1.19</v>
      </c>
      <c r="D224">
        <f>Research_Window_Table[[#This Row],[Width]]*Research_Window_Table[[#This Row],[Height]]</f>
        <v>1.7016999999999998</v>
      </c>
      <c r="E2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4">
        <v>-1</v>
      </c>
      <c r="G224">
        <v>0</v>
      </c>
      <c r="H224">
        <v>1</v>
      </c>
      <c r="I224">
        <f>DEGREES(ASIN(Research_Window_Table[[#This Row],[X value]]/Research_Window_Table[[#This Row],[Length]]))</f>
        <v>-90</v>
      </c>
      <c r="J2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5" spans="1:10" x14ac:dyDescent="0.3">
      <c r="A225">
        <v>1</v>
      </c>
      <c r="B225">
        <v>1.43</v>
      </c>
      <c r="C225">
        <v>1.19</v>
      </c>
      <c r="D225">
        <f>Research_Window_Table[[#This Row],[Width]]*Research_Window_Table[[#This Row],[Height]]</f>
        <v>1.7016999999999998</v>
      </c>
      <c r="E2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5">
        <v>-1</v>
      </c>
      <c r="G225">
        <v>0</v>
      </c>
      <c r="H225">
        <v>1</v>
      </c>
      <c r="I225">
        <f>DEGREES(ASIN(Research_Window_Table[[#This Row],[X value]]/Research_Window_Table[[#This Row],[Length]]))</f>
        <v>-90</v>
      </c>
      <c r="J2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6" spans="1:10" x14ac:dyDescent="0.3">
      <c r="A226">
        <v>1</v>
      </c>
      <c r="B226">
        <v>1.43</v>
      </c>
      <c r="C226">
        <v>1.19</v>
      </c>
      <c r="D226">
        <f>Research_Window_Table[[#This Row],[Width]]*Research_Window_Table[[#This Row],[Height]]</f>
        <v>1.7016999999999998</v>
      </c>
      <c r="E2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6">
        <v>-1</v>
      </c>
      <c r="G226">
        <v>0</v>
      </c>
      <c r="H226">
        <v>1</v>
      </c>
      <c r="I226">
        <f>DEGREES(ASIN(Research_Window_Table[[#This Row],[X value]]/Research_Window_Table[[#This Row],[Length]]))</f>
        <v>-90</v>
      </c>
      <c r="J2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7" spans="1:10" x14ac:dyDescent="0.3">
      <c r="A227">
        <v>1</v>
      </c>
      <c r="B227">
        <v>1.43</v>
      </c>
      <c r="C227">
        <v>1.19</v>
      </c>
      <c r="D227">
        <f>Research_Window_Table[[#This Row],[Width]]*Research_Window_Table[[#This Row],[Height]]</f>
        <v>1.7016999999999998</v>
      </c>
      <c r="E2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7">
        <v>0</v>
      </c>
      <c r="G227">
        <v>-1</v>
      </c>
      <c r="H227">
        <v>1</v>
      </c>
      <c r="I227">
        <f>DEGREES(ASIN(Research_Window_Table[[#This Row],[X value]]/Research_Window_Table[[#This Row],[Length]]))</f>
        <v>0</v>
      </c>
      <c r="J2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8" spans="1:10" x14ac:dyDescent="0.3">
      <c r="A228">
        <v>1</v>
      </c>
      <c r="B228">
        <v>1.43</v>
      </c>
      <c r="C228">
        <v>1.19</v>
      </c>
      <c r="D228">
        <f>Research_Window_Table[[#This Row],[Width]]*Research_Window_Table[[#This Row],[Height]]</f>
        <v>1.7016999999999998</v>
      </c>
      <c r="E2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8">
        <v>0</v>
      </c>
      <c r="G228">
        <v>-1</v>
      </c>
      <c r="H228">
        <v>1</v>
      </c>
      <c r="I228">
        <f>DEGREES(ASIN(Research_Window_Table[[#This Row],[X value]]/Research_Window_Table[[#This Row],[Length]]))</f>
        <v>0</v>
      </c>
      <c r="J2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9" spans="1:10" x14ac:dyDescent="0.3">
      <c r="A229">
        <v>1</v>
      </c>
      <c r="B229">
        <v>1.43</v>
      </c>
      <c r="C229">
        <v>1.19</v>
      </c>
      <c r="D229">
        <f>Research_Window_Table[[#This Row],[Width]]*Research_Window_Table[[#This Row],[Height]]</f>
        <v>1.7016999999999998</v>
      </c>
      <c r="E2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9">
        <v>0</v>
      </c>
      <c r="G229">
        <v>-1</v>
      </c>
      <c r="H229">
        <v>1</v>
      </c>
      <c r="I229">
        <f>DEGREES(ASIN(Research_Window_Table[[#This Row],[X value]]/Research_Window_Table[[#This Row],[Length]]))</f>
        <v>0</v>
      </c>
      <c r="J2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0" spans="1:10" x14ac:dyDescent="0.3">
      <c r="A230">
        <v>1</v>
      </c>
      <c r="B230">
        <v>1.43</v>
      </c>
      <c r="C230">
        <v>1.19</v>
      </c>
      <c r="D230">
        <f>Research_Window_Table[[#This Row],[Width]]*Research_Window_Table[[#This Row],[Height]]</f>
        <v>1.7016999999999998</v>
      </c>
      <c r="E2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0">
        <v>0</v>
      </c>
      <c r="G230">
        <v>-1</v>
      </c>
      <c r="H230">
        <v>1</v>
      </c>
      <c r="I230">
        <f>DEGREES(ASIN(Research_Window_Table[[#This Row],[X value]]/Research_Window_Table[[#This Row],[Length]]))</f>
        <v>0</v>
      </c>
      <c r="J2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1" spans="1:10" x14ac:dyDescent="0.3">
      <c r="A231">
        <v>1</v>
      </c>
      <c r="B231">
        <v>1.43</v>
      </c>
      <c r="C231">
        <v>1.19</v>
      </c>
      <c r="D231">
        <f>Research_Window_Table[[#This Row],[Width]]*Research_Window_Table[[#This Row],[Height]]</f>
        <v>1.7016999999999998</v>
      </c>
      <c r="E2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1">
        <v>0</v>
      </c>
      <c r="G231">
        <v>-1</v>
      </c>
      <c r="H231">
        <v>1</v>
      </c>
      <c r="I231">
        <f>DEGREES(ASIN(Research_Window_Table[[#This Row],[X value]]/Research_Window_Table[[#This Row],[Length]]))</f>
        <v>0</v>
      </c>
      <c r="J2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2" spans="1:10" x14ac:dyDescent="0.3">
      <c r="A232">
        <v>1</v>
      </c>
      <c r="B232">
        <v>1.43</v>
      </c>
      <c r="C232">
        <v>1.19</v>
      </c>
      <c r="D232">
        <f>Research_Window_Table[[#This Row],[Width]]*Research_Window_Table[[#This Row],[Height]]</f>
        <v>1.7016999999999998</v>
      </c>
      <c r="E2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2">
        <v>0</v>
      </c>
      <c r="G232">
        <v>-1</v>
      </c>
      <c r="H232">
        <v>1</v>
      </c>
      <c r="I232">
        <f>DEGREES(ASIN(Research_Window_Table[[#This Row],[X value]]/Research_Window_Table[[#This Row],[Length]]))</f>
        <v>0</v>
      </c>
      <c r="J2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3" spans="1:10" x14ac:dyDescent="0.3">
      <c r="A233">
        <v>1</v>
      </c>
      <c r="B233">
        <v>1.43</v>
      </c>
      <c r="C233">
        <v>1.19</v>
      </c>
      <c r="D233">
        <f>Research_Window_Table[[#This Row],[Width]]*Research_Window_Table[[#This Row],[Height]]</f>
        <v>1.7016999999999998</v>
      </c>
      <c r="E2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3">
        <v>0</v>
      </c>
      <c r="G233">
        <v>-1</v>
      </c>
      <c r="H233">
        <v>1</v>
      </c>
      <c r="I233">
        <f>DEGREES(ASIN(Research_Window_Table[[#This Row],[X value]]/Research_Window_Table[[#This Row],[Length]]))</f>
        <v>0</v>
      </c>
      <c r="J2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4" spans="1:10" x14ac:dyDescent="0.3">
      <c r="A234">
        <v>1</v>
      </c>
      <c r="B234">
        <v>1.43</v>
      </c>
      <c r="C234">
        <v>1.19</v>
      </c>
      <c r="D234">
        <f>Research_Window_Table[[#This Row],[Width]]*Research_Window_Table[[#This Row],[Height]]</f>
        <v>1.7016999999999998</v>
      </c>
      <c r="E2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4">
        <v>0</v>
      </c>
      <c r="G234">
        <v>-1</v>
      </c>
      <c r="H234">
        <v>1</v>
      </c>
      <c r="I234">
        <f>DEGREES(ASIN(Research_Window_Table[[#This Row],[X value]]/Research_Window_Table[[#This Row],[Length]]))</f>
        <v>0</v>
      </c>
      <c r="J2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5" spans="1:10" x14ac:dyDescent="0.3">
      <c r="A235">
        <v>1</v>
      </c>
      <c r="B235">
        <v>2.23</v>
      </c>
      <c r="C235">
        <v>2.17</v>
      </c>
      <c r="D235">
        <f>Research_Window_Table[[#This Row],[Width]]*Research_Window_Table[[#This Row],[Height]]</f>
        <v>4.8391000000000002</v>
      </c>
      <c r="E2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5">
        <v>0</v>
      </c>
      <c r="G235">
        <v>-1</v>
      </c>
      <c r="H235">
        <v>1</v>
      </c>
      <c r="I235">
        <f>DEGREES(ASIN(Research_Window_Table[[#This Row],[X value]]/Research_Window_Table[[#This Row],[Length]]))</f>
        <v>0</v>
      </c>
      <c r="J2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6" spans="1:10" x14ac:dyDescent="0.3">
      <c r="A236">
        <v>1</v>
      </c>
      <c r="B236">
        <v>2.23</v>
      </c>
      <c r="C236">
        <v>2.17</v>
      </c>
      <c r="D236">
        <f>Research_Window_Table[[#This Row],[Width]]*Research_Window_Table[[#This Row],[Height]]</f>
        <v>4.8391000000000002</v>
      </c>
      <c r="E2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6">
        <v>0</v>
      </c>
      <c r="G236">
        <v>-1</v>
      </c>
      <c r="H236">
        <v>1</v>
      </c>
      <c r="I236">
        <f>DEGREES(ASIN(Research_Window_Table[[#This Row],[X value]]/Research_Window_Table[[#This Row],[Length]]))</f>
        <v>0</v>
      </c>
      <c r="J2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7" spans="1:10" x14ac:dyDescent="0.3">
      <c r="A237">
        <v>1</v>
      </c>
      <c r="B237">
        <v>2.23</v>
      </c>
      <c r="C237">
        <v>2.17</v>
      </c>
      <c r="D237">
        <f>Research_Window_Table[[#This Row],[Width]]*Research_Window_Table[[#This Row],[Height]]</f>
        <v>4.8391000000000002</v>
      </c>
      <c r="E2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7">
        <v>0</v>
      </c>
      <c r="G237">
        <v>-1</v>
      </c>
      <c r="H237">
        <v>1</v>
      </c>
      <c r="I237">
        <f>DEGREES(ASIN(Research_Window_Table[[#This Row],[X value]]/Research_Window_Table[[#This Row],[Length]]))</f>
        <v>0</v>
      </c>
      <c r="J2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8" spans="1:10" x14ac:dyDescent="0.3">
      <c r="A238">
        <v>1</v>
      </c>
      <c r="B238">
        <v>2.23</v>
      </c>
      <c r="C238">
        <v>2.17</v>
      </c>
      <c r="D238">
        <f>Research_Window_Table[[#This Row],[Width]]*Research_Window_Table[[#This Row],[Height]]</f>
        <v>4.8391000000000002</v>
      </c>
      <c r="E2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8">
        <v>0</v>
      </c>
      <c r="G238">
        <v>-1</v>
      </c>
      <c r="H238">
        <v>1</v>
      </c>
      <c r="I238">
        <f>DEGREES(ASIN(Research_Window_Table[[#This Row],[X value]]/Research_Window_Table[[#This Row],[Length]]))</f>
        <v>0</v>
      </c>
      <c r="J2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9" spans="1:10" x14ac:dyDescent="0.3">
      <c r="A239">
        <v>1</v>
      </c>
      <c r="B239">
        <v>2.23</v>
      </c>
      <c r="C239">
        <v>2.17</v>
      </c>
      <c r="D239">
        <f>Research_Window_Table[[#This Row],[Width]]*Research_Window_Table[[#This Row],[Height]]</f>
        <v>4.8391000000000002</v>
      </c>
      <c r="E2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9">
        <v>0</v>
      </c>
      <c r="G239">
        <v>-1</v>
      </c>
      <c r="H239">
        <v>1</v>
      </c>
      <c r="I239">
        <f>DEGREES(ASIN(Research_Window_Table[[#This Row],[X value]]/Research_Window_Table[[#This Row],[Length]]))</f>
        <v>0</v>
      </c>
      <c r="J2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0" spans="1:10" x14ac:dyDescent="0.3">
      <c r="A240">
        <v>1</v>
      </c>
      <c r="B240">
        <v>2.23</v>
      </c>
      <c r="C240">
        <v>2.17</v>
      </c>
      <c r="D240">
        <f>Research_Window_Table[[#This Row],[Width]]*Research_Window_Table[[#This Row],[Height]]</f>
        <v>4.8391000000000002</v>
      </c>
      <c r="E2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40">
        <v>0</v>
      </c>
      <c r="G240">
        <v>-1</v>
      </c>
      <c r="H240">
        <v>1</v>
      </c>
      <c r="I240">
        <f>DEGREES(ASIN(Research_Window_Table[[#This Row],[X value]]/Research_Window_Table[[#This Row],[Length]]))</f>
        <v>0</v>
      </c>
      <c r="J2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1" spans="1:10" x14ac:dyDescent="0.3">
      <c r="A241">
        <v>1</v>
      </c>
      <c r="B241">
        <v>1.43</v>
      </c>
      <c r="C241">
        <v>1.19</v>
      </c>
      <c r="D241">
        <f>Research_Window_Table[[#This Row],[Width]]*Research_Window_Table[[#This Row],[Height]]</f>
        <v>1.7016999999999998</v>
      </c>
      <c r="E2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1">
        <v>0</v>
      </c>
      <c r="G241">
        <v>1</v>
      </c>
      <c r="H241">
        <v>1</v>
      </c>
      <c r="I241">
        <f>DEGREES(ASIN(Research_Window_Table[[#This Row],[X value]]/Research_Window_Table[[#This Row],[Length]]))</f>
        <v>0</v>
      </c>
      <c r="J2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2" spans="1:10" x14ac:dyDescent="0.3">
      <c r="A242">
        <v>1</v>
      </c>
      <c r="B242">
        <v>1.43</v>
      </c>
      <c r="C242">
        <v>1.19</v>
      </c>
      <c r="D242">
        <f>Research_Window_Table[[#This Row],[Width]]*Research_Window_Table[[#This Row],[Height]]</f>
        <v>1.7016999999999998</v>
      </c>
      <c r="E2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2">
        <v>0</v>
      </c>
      <c r="G242">
        <v>1</v>
      </c>
      <c r="H242">
        <v>1</v>
      </c>
      <c r="I242">
        <f>DEGREES(ASIN(Research_Window_Table[[#This Row],[X value]]/Research_Window_Table[[#This Row],[Length]]))</f>
        <v>0</v>
      </c>
      <c r="J2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3" spans="1:10" x14ac:dyDescent="0.3">
      <c r="A243">
        <v>1</v>
      </c>
      <c r="B243">
        <v>1.43</v>
      </c>
      <c r="C243">
        <v>1.19</v>
      </c>
      <c r="D243">
        <f>Research_Window_Table[[#This Row],[Width]]*Research_Window_Table[[#This Row],[Height]]</f>
        <v>1.7016999999999998</v>
      </c>
      <c r="E2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3">
        <v>0</v>
      </c>
      <c r="G243">
        <v>1</v>
      </c>
      <c r="H243">
        <v>1</v>
      </c>
      <c r="I243">
        <f>DEGREES(ASIN(Research_Window_Table[[#This Row],[X value]]/Research_Window_Table[[#This Row],[Length]]))</f>
        <v>0</v>
      </c>
      <c r="J2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4" spans="1:10" x14ac:dyDescent="0.3">
      <c r="A244">
        <v>1</v>
      </c>
      <c r="B244">
        <v>1.43</v>
      </c>
      <c r="C244">
        <v>1.19</v>
      </c>
      <c r="D244">
        <f>Research_Window_Table[[#This Row],[Width]]*Research_Window_Table[[#This Row],[Height]]</f>
        <v>1.7016999999999998</v>
      </c>
      <c r="E2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4">
        <v>0</v>
      </c>
      <c r="G244">
        <v>1</v>
      </c>
      <c r="H244">
        <v>1</v>
      </c>
      <c r="I244">
        <f>DEGREES(ASIN(Research_Window_Table[[#This Row],[X value]]/Research_Window_Table[[#This Row],[Length]]))</f>
        <v>0</v>
      </c>
      <c r="J2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5" spans="1:10" x14ac:dyDescent="0.3">
      <c r="A245">
        <v>1</v>
      </c>
      <c r="B245">
        <v>1.43</v>
      </c>
      <c r="C245">
        <v>1.19</v>
      </c>
      <c r="D245">
        <f>Research_Window_Table[[#This Row],[Width]]*Research_Window_Table[[#This Row],[Height]]</f>
        <v>1.7016999999999998</v>
      </c>
      <c r="E2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5">
        <v>0</v>
      </c>
      <c r="G245">
        <v>1</v>
      </c>
      <c r="H245">
        <v>1</v>
      </c>
      <c r="I245">
        <f>DEGREES(ASIN(Research_Window_Table[[#This Row],[X value]]/Research_Window_Table[[#This Row],[Length]]))</f>
        <v>0</v>
      </c>
      <c r="J2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6" spans="1:10" x14ac:dyDescent="0.3">
      <c r="A246">
        <v>1</v>
      </c>
      <c r="B246">
        <v>2.23</v>
      </c>
      <c r="C246">
        <v>2.17</v>
      </c>
      <c r="D246">
        <f>Research_Window_Table[[#This Row],[Width]]*Research_Window_Table[[#This Row],[Height]]</f>
        <v>4.8391000000000002</v>
      </c>
      <c r="E2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6">
        <v>0</v>
      </c>
      <c r="G246">
        <v>1</v>
      </c>
      <c r="H246">
        <v>1</v>
      </c>
      <c r="I246">
        <f>DEGREES(ASIN(Research_Window_Table[[#This Row],[X value]]/Research_Window_Table[[#This Row],[Length]]))</f>
        <v>0</v>
      </c>
      <c r="J2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7" spans="1:10" x14ac:dyDescent="0.3">
      <c r="A247">
        <v>1</v>
      </c>
      <c r="B247">
        <v>2.23</v>
      </c>
      <c r="C247">
        <v>2.17</v>
      </c>
      <c r="D247">
        <f>Research_Window_Table[[#This Row],[Width]]*Research_Window_Table[[#This Row],[Height]]</f>
        <v>4.8391000000000002</v>
      </c>
      <c r="E2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7">
        <v>0</v>
      </c>
      <c r="G247">
        <v>1</v>
      </c>
      <c r="H247">
        <v>1</v>
      </c>
      <c r="I247">
        <f>DEGREES(ASIN(Research_Window_Table[[#This Row],[X value]]/Research_Window_Table[[#This Row],[Length]]))</f>
        <v>0</v>
      </c>
      <c r="J2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8" spans="1:10" x14ac:dyDescent="0.3">
      <c r="A248">
        <v>1</v>
      </c>
      <c r="B248">
        <v>2.23</v>
      </c>
      <c r="C248">
        <v>2.17</v>
      </c>
      <c r="D248">
        <f>Research_Window_Table[[#This Row],[Width]]*Research_Window_Table[[#This Row],[Height]]</f>
        <v>4.8391000000000002</v>
      </c>
      <c r="E2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8">
        <v>0</v>
      </c>
      <c r="G248">
        <v>1</v>
      </c>
      <c r="H248">
        <v>1</v>
      </c>
      <c r="I248">
        <f>DEGREES(ASIN(Research_Window_Table[[#This Row],[X value]]/Research_Window_Table[[#This Row],[Length]]))</f>
        <v>0</v>
      </c>
      <c r="J2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9" spans="1:10" x14ac:dyDescent="0.3">
      <c r="A249">
        <v>1</v>
      </c>
      <c r="B249">
        <v>2.23</v>
      </c>
      <c r="C249">
        <v>2.17</v>
      </c>
      <c r="D249">
        <f>Research_Window_Table[[#This Row],[Width]]*Research_Window_Table[[#This Row],[Height]]</f>
        <v>4.8391000000000002</v>
      </c>
      <c r="E2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9">
        <v>0</v>
      </c>
      <c r="G249">
        <v>1</v>
      </c>
      <c r="H249">
        <v>1</v>
      </c>
      <c r="I249">
        <f>DEGREES(ASIN(Research_Window_Table[[#This Row],[X value]]/Research_Window_Table[[#This Row],[Length]]))</f>
        <v>0</v>
      </c>
      <c r="J2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0" spans="1:10" x14ac:dyDescent="0.3">
      <c r="A250">
        <v>1</v>
      </c>
      <c r="B250">
        <v>2.23</v>
      </c>
      <c r="C250">
        <v>2.17</v>
      </c>
      <c r="D250">
        <f>Research_Window_Table[[#This Row],[Width]]*Research_Window_Table[[#This Row],[Height]]</f>
        <v>4.8391000000000002</v>
      </c>
      <c r="E2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0">
        <v>0</v>
      </c>
      <c r="G250">
        <v>1</v>
      </c>
      <c r="H250">
        <v>1</v>
      </c>
      <c r="I250">
        <f>DEGREES(ASIN(Research_Window_Table[[#This Row],[X value]]/Research_Window_Table[[#This Row],[Length]]))</f>
        <v>0</v>
      </c>
      <c r="J2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1" spans="1:10" x14ac:dyDescent="0.3">
      <c r="A251">
        <v>1</v>
      </c>
      <c r="B251">
        <v>2.23</v>
      </c>
      <c r="C251">
        <v>2.17</v>
      </c>
      <c r="D251">
        <f>Research_Window_Table[[#This Row],[Width]]*Research_Window_Table[[#This Row],[Height]]</f>
        <v>4.8391000000000002</v>
      </c>
      <c r="E2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1">
        <v>0</v>
      </c>
      <c r="G251">
        <v>1</v>
      </c>
      <c r="H251">
        <v>1</v>
      </c>
      <c r="I251">
        <f>DEGREES(ASIN(Research_Window_Table[[#This Row],[X value]]/Research_Window_Table[[#This Row],[Length]]))</f>
        <v>0</v>
      </c>
      <c r="J2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2" spans="1:10" x14ac:dyDescent="0.3">
      <c r="A252">
        <v>1</v>
      </c>
      <c r="B252">
        <v>2.23</v>
      </c>
      <c r="C252">
        <v>2.17</v>
      </c>
      <c r="D252">
        <f>Research_Window_Table[[#This Row],[Width]]*Research_Window_Table[[#This Row],[Height]]</f>
        <v>4.8391000000000002</v>
      </c>
      <c r="E2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2">
        <v>0</v>
      </c>
      <c r="G252">
        <v>1</v>
      </c>
      <c r="H252">
        <v>1</v>
      </c>
      <c r="I252">
        <f>DEGREES(ASIN(Research_Window_Table[[#This Row],[X value]]/Research_Window_Table[[#This Row],[Length]]))</f>
        <v>0</v>
      </c>
      <c r="J2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3" spans="1:10" x14ac:dyDescent="0.3">
      <c r="A253">
        <v>1</v>
      </c>
      <c r="B253">
        <v>2.23</v>
      </c>
      <c r="C253">
        <v>2.17</v>
      </c>
      <c r="D253">
        <f>Research_Window_Table[[#This Row],[Width]]*Research_Window_Table[[#This Row],[Height]]</f>
        <v>4.8391000000000002</v>
      </c>
      <c r="E2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3">
        <v>0</v>
      </c>
      <c r="G253">
        <v>1</v>
      </c>
      <c r="H253">
        <v>1</v>
      </c>
      <c r="I253">
        <f>DEGREES(ASIN(Research_Window_Table[[#This Row],[X value]]/Research_Window_Table[[#This Row],[Length]]))</f>
        <v>0</v>
      </c>
      <c r="J2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4" spans="1:10" x14ac:dyDescent="0.3">
      <c r="A254">
        <v>1</v>
      </c>
      <c r="B254">
        <v>2.23</v>
      </c>
      <c r="C254">
        <v>2.17</v>
      </c>
      <c r="D254">
        <f>Research_Window_Table[[#This Row],[Width]]*Research_Window_Table[[#This Row],[Height]]</f>
        <v>4.8391000000000002</v>
      </c>
      <c r="E2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4">
        <v>-1</v>
      </c>
      <c r="G254">
        <v>0</v>
      </c>
      <c r="H254">
        <v>1</v>
      </c>
      <c r="I254">
        <f>DEGREES(ASIN(Research_Window_Table[[#This Row],[X value]]/Research_Window_Table[[#This Row],[Length]]))</f>
        <v>-90</v>
      </c>
      <c r="J2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5" spans="1:10" x14ac:dyDescent="0.3">
      <c r="A255">
        <v>1</v>
      </c>
      <c r="B255">
        <v>1.43</v>
      </c>
      <c r="C255">
        <v>1.19</v>
      </c>
      <c r="D255">
        <f>Research_Window_Table[[#This Row],[Width]]*Research_Window_Table[[#This Row],[Height]]</f>
        <v>1.7016999999999998</v>
      </c>
      <c r="E2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5">
        <v>-1</v>
      </c>
      <c r="G255">
        <v>0</v>
      </c>
      <c r="H255">
        <v>1</v>
      </c>
      <c r="I255">
        <f>DEGREES(ASIN(Research_Window_Table[[#This Row],[X value]]/Research_Window_Table[[#This Row],[Length]]))</f>
        <v>-90</v>
      </c>
      <c r="J2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6" spans="1:10" x14ac:dyDescent="0.3">
      <c r="A256">
        <v>1</v>
      </c>
      <c r="B256">
        <v>2.23</v>
      </c>
      <c r="C256">
        <v>2.17</v>
      </c>
      <c r="D256">
        <f>Research_Window_Table[[#This Row],[Width]]*Research_Window_Table[[#This Row],[Height]]</f>
        <v>4.8391000000000002</v>
      </c>
      <c r="E2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6">
        <v>1</v>
      </c>
      <c r="G256">
        <v>0</v>
      </c>
      <c r="H256">
        <v>1</v>
      </c>
      <c r="I256">
        <f>DEGREES(ASIN(Research_Window_Table[[#This Row],[X value]]/Research_Window_Table[[#This Row],[Length]]))</f>
        <v>90</v>
      </c>
      <c r="J2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7" spans="1:10" x14ac:dyDescent="0.3">
      <c r="A257">
        <v>1</v>
      </c>
      <c r="B257">
        <v>2.23</v>
      </c>
      <c r="C257">
        <v>2.17</v>
      </c>
      <c r="D257">
        <f>Research_Window_Table[[#This Row],[Width]]*Research_Window_Table[[#This Row],[Height]]</f>
        <v>4.8391000000000002</v>
      </c>
      <c r="E2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7">
        <v>1</v>
      </c>
      <c r="G257">
        <v>0</v>
      </c>
      <c r="H257">
        <v>1</v>
      </c>
      <c r="I257">
        <f>DEGREES(ASIN(Research_Window_Table[[#This Row],[X value]]/Research_Window_Table[[#This Row],[Length]]))</f>
        <v>90</v>
      </c>
      <c r="J2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8" spans="1:10" x14ac:dyDescent="0.3">
      <c r="A258">
        <v>1</v>
      </c>
      <c r="B258">
        <v>2.23</v>
      </c>
      <c r="C258">
        <v>2.17</v>
      </c>
      <c r="D258">
        <f>Research_Window_Table[[#This Row],[Width]]*Research_Window_Table[[#This Row],[Height]]</f>
        <v>4.8391000000000002</v>
      </c>
      <c r="E2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8">
        <v>1</v>
      </c>
      <c r="G258">
        <v>0</v>
      </c>
      <c r="H258">
        <v>1</v>
      </c>
      <c r="I258">
        <f>DEGREES(ASIN(Research_Window_Table[[#This Row],[X value]]/Research_Window_Table[[#This Row],[Length]]))</f>
        <v>90</v>
      </c>
      <c r="J2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9" spans="1:10" x14ac:dyDescent="0.3">
      <c r="A259">
        <v>1</v>
      </c>
      <c r="B259">
        <v>2.23</v>
      </c>
      <c r="C259">
        <v>2.17</v>
      </c>
      <c r="D259">
        <f>Research_Window_Table[[#This Row],[Width]]*Research_Window_Table[[#This Row],[Height]]</f>
        <v>4.8391000000000002</v>
      </c>
      <c r="E2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9">
        <v>1</v>
      </c>
      <c r="G259">
        <v>0</v>
      </c>
      <c r="H259">
        <v>1</v>
      </c>
      <c r="I259">
        <f>DEGREES(ASIN(Research_Window_Table[[#This Row],[X value]]/Research_Window_Table[[#This Row],[Length]]))</f>
        <v>90</v>
      </c>
      <c r="J2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0" spans="1:10" x14ac:dyDescent="0.3">
      <c r="A260">
        <v>1</v>
      </c>
      <c r="B260">
        <v>1.43</v>
      </c>
      <c r="C260">
        <v>1.19</v>
      </c>
      <c r="D260">
        <f>Research_Window_Table[[#This Row],[Width]]*Research_Window_Table[[#This Row],[Height]]</f>
        <v>1.7016999999999998</v>
      </c>
      <c r="E2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0">
        <v>-1</v>
      </c>
      <c r="G260">
        <v>0</v>
      </c>
      <c r="H260">
        <v>1</v>
      </c>
      <c r="I260">
        <f>DEGREES(ASIN(Research_Window_Table[[#This Row],[X value]]/Research_Window_Table[[#This Row],[Length]]))</f>
        <v>-90</v>
      </c>
      <c r="J2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1" spans="1:10" x14ac:dyDescent="0.3">
      <c r="A261">
        <v>1</v>
      </c>
      <c r="B261">
        <v>1.43</v>
      </c>
      <c r="C261">
        <v>1.19</v>
      </c>
      <c r="D261">
        <f>Research_Window_Table[[#This Row],[Width]]*Research_Window_Table[[#This Row],[Height]]</f>
        <v>1.7016999999999998</v>
      </c>
      <c r="E2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1">
        <v>-1</v>
      </c>
      <c r="G261">
        <v>0</v>
      </c>
      <c r="H261">
        <v>1</v>
      </c>
      <c r="I261">
        <f>DEGREES(ASIN(Research_Window_Table[[#This Row],[X value]]/Research_Window_Table[[#This Row],[Length]]))</f>
        <v>-90</v>
      </c>
      <c r="J2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2" spans="1:10" x14ac:dyDescent="0.3">
      <c r="A262">
        <v>1</v>
      </c>
      <c r="B262">
        <v>1.43</v>
      </c>
      <c r="C262">
        <v>1.19</v>
      </c>
      <c r="D262">
        <f>Research_Window_Table[[#This Row],[Width]]*Research_Window_Table[[#This Row],[Height]]</f>
        <v>1.7016999999999998</v>
      </c>
      <c r="E2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2">
        <v>-1</v>
      </c>
      <c r="G262">
        <v>0</v>
      </c>
      <c r="H262">
        <v>1</v>
      </c>
      <c r="I262">
        <f>DEGREES(ASIN(Research_Window_Table[[#This Row],[X value]]/Research_Window_Table[[#This Row],[Length]]))</f>
        <v>-90</v>
      </c>
      <c r="J2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3" spans="1:10" x14ac:dyDescent="0.3">
      <c r="A263">
        <v>1</v>
      </c>
      <c r="B263">
        <v>1.43</v>
      </c>
      <c r="C263">
        <v>1.19</v>
      </c>
      <c r="D263">
        <f>Research_Window_Table[[#This Row],[Width]]*Research_Window_Table[[#This Row],[Height]]</f>
        <v>1.7016999999999998</v>
      </c>
      <c r="E2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3">
        <v>0</v>
      </c>
      <c r="G263">
        <v>-1</v>
      </c>
      <c r="H263">
        <v>1</v>
      </c>
      <c r="I263">
        <f>DEGREES(ASIN(Research_Window_Table[[#This Row],[X value]]/Research_Window_Table[[#This Row],[Length]]))</f>
        <v>0</v>
      </c>
      <c r="J2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4" spans="1:10" x14ac:dyDescent="0.3">
      <c r="A264">
        <v>1</v>
      </c>
      <c r="B264">
        <v>1.43</v>
      </c>
      <c r="C264">
        <v>1.19</v>
      </c>
      <c r="D264">
        <f>Research_Window_Table[[#This Row],[Width]]*Research_Window_Table[[#This Row],[Height]]</f>
        <v>1.7016999999999998</v>
      </c>
      <c r="E2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4">
        <v>0</v>
      </c>
      <c r="G264">
        <v>-1</v>
      </c>
      <c r="H264">
        <v>1</v>
      </c>
      <c r="I264">
        <f>DEGREES(ASIN(Research_Window_Table[[#This Row],[X value]]/Research_Window_Table[[#This Row],[Length]]))</f>
        <v>0</v>
      </c>
      <c r="J2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5" spans="1:10" x14ac:dyDescent="0.3">
      <c r="A265">
        <v>1</v>
      </c>
      <c r="B265">
        <v>1.43</v>
      </c>
      <c r="C265">
        <v>1.19</v>
      </c>
      <c r="D265">
        <f>Research_Window_Table[[#This Row],[Width]]*Research_Window_Table[[#This Row],[Height]]</f>
        <v>1.7016999999999998</v>
      </c>
      <c r="E2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5">
        <v>0</v>
      </c>
      <c r="G265">
        <v>-1</v>
      </c>
      <c r="H265">
        <v>1</v>
      </c>
      <c r="I265">
        <f>DEGREES(ASIN(Research_Window_Table[[#This Row],[X value]]/Research_Window_Table[[#This Row],[Length]]))</f>
        <v>0</v>
      </c>
      <c r="J2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6" spans="1:10" x14ac:dyDescent="0.3">
      <c r="A266">
        <v>1</v>
      </c>
      <c r="B266">
        <v>1.43</v>
      </c>
      <c r="C266">
        <v>1.19</v>
      </c>
      <c r="D266">
        <f>Research_Window_Table[[#This Row],[Width]]*Research_Window_Table[[#This Row],[Height]]</f>
        <v>1.7016999999999998</v>
      </c>
      <c r="E2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6">
        <v>0</v>
      </c>
      <c r="G266">
        <v>-1</v>
      </c>
      <c r="H266">
        <v>1</v>
      </c>
      <c r="I266">
        <f>DEGREES(ASIN(Research_Window_Table[[#This Row],[X value]]/Research_Window_Table[[#This Row],[Length]]))</f>
        <v>0</v>
      </c>
      <c r="J2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7" spans="1:10" x14ac:dyDescent="0.3">
      <c r="A267">
        <v>1</v>
      </c>
      <c r="B267">
        <v>1.43</v>
      </c>
      <c r="C267">
        <v>1.19</v>
      </c>
      <c r="D267">
        <f>Research_Window_Table[[#This Row],[Width]]*Research_Window_Table[[#This Row],[Height]]</f>
        <v>1.7016999999999998</v>
      </c>
      <c r="E2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7">
        <v>0</v>
      </c>
      <c r="G267">
        <v>-1</v>
      </c>
      <c r="H267">
        <v>1</v>
      </c>
      <c r="I267">
        <f>DEGREES(ASIN(Research_Window_Table[[#This Row],[X value]]/Research_Window_Table[[#This Row],[Length]]))</f>
        <v>0</v>
      </c>
      <c r="J2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8" spans="1:10" x14ac:dyDescent="0.3">
      <c r="A268">
        <v>1</v>
      </c>
      <c r="B268">
        <v>1.43</v>
      </c>
      <c r="C268">
        <v>1.19</v>
      </c>
      <c r="D268">
        <f>Research_Window_Table[[#This Row],[Width]]*Research_Window_Table[[#This Row],[Height]]</f>
        <v>1.7016999999999998</v>
      </c>
      <c r="E2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8">
        <v>0</v>
      </c>
      <c r="G268">
        <v>-1</v>
      </c>
      <c r="H268">
        <v>1</v>
      </c>
      <c r="I268">
        <f>DEGREES(ASIN(Research_Window_Table[[#This Row],[X value]]/Research_Window_Table[[#This Row],[Length]]))</f>
        <v>0</v>
      </c>
      <c r="J2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9" spans="1:10" x14ac:dyDescent="0.3">
      <c r="A269">
        <v>1</v>
      </c>
      <c r="B269">
        <v>1.43</v>
      </c>
      <c r="C269">
        <v>1.19</v>
      </c>
      <c r="D269">
        <f>Research_Window_Table[[#This Row],[Width]]*Research_Window_Table[[#This Row],[Height]]</f>
        <v>1.7016999999999998</v>
      </c>
      <c r="E2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9">
        <v>0</v>
      </c>
      <c r="G269">
        <v>-1</v>
      </c>
      <c r="H269">
        <v>1</v>
      </c>
      <c r="I269">
        <f>DEGREES(ASIN(Research_Window_Table[[#This Row],[X value]]/Research_Window_Table[[#This Row],[Length]]))</f>
        <v>0</v>
      </c>
      <c r="J2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0" spans="1:10" x14ac:dyDescent="0.3">
      <c r="A270">
        <v>1</v>
      </c>
      <c r="B270">
        <v>1.43</v>
      </c>
      <c r="C270">
        <v>1.19</v>
      </c>
      <c r="D270">
        <f>Research_Window_Table[[#This Row],[Width]]*Research_Window_Table[[#This Row],[Height]]</f>
        <v>1.7016999999999998</v>
      </c>
      <c r="E2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0">
        <v>0</v>
      </c>
      <c r="G270">
        <v>-1</v>
      </c>
      <c r="H270">
        <v>1</v>
      </c>
      <c r="I270">
        <f>DEGREES(ASIN(Research_Window_Table[[#This Row],[X value]]/Research_Window_Table[[#This Row],[Length]]))</f>
        <v>0</v>
      </c>
      <c r="J2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1" spans="1:10" x14ac:dyDescent="0.3">
      <c r="A271">
        <v>1</v>
      </c>
      <c r="B271">
        <v>2.23</v>
      </c>
      <c r="C271">
        <v>2.17</v>
      </c>
      <c r="D271">
        <f>Research_Window_Table[[#This Row],[Width]]*Research_Window_Table[[#This Row],[Height]]</f>
        <v>4.8391000000000002</v>
      </c>
      <c r="E2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1">
        <v>0</v>
      </c>
      <c r="G271">
        <v>-1</v>
      </c>
      <c r="H271">
        <v>1</v>
      </c>
      <c r="I271">
        <f>DEGREES(ASIN(Research_Window_Table[[#This Row],[X value]]/Research_Window_Table[[#This Row],[Length]]))</f>
        <v>0</v>
      </c>
      <c r="J2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2" spans="1:10" x14ac:dyDescent="0.3">
      <c r="A272">
        <v>1</v>
      </c>
      <c r="B272">
        <v>2.23</v>
      </c>
      <c r="C272">
        <v>2.17</v>
      </c>
      <c r="D272">
        <f>Research_Window_Table[[#This Row],[Width]]*Research_Window_Table[[#This Row],[Height]]</f>
        <v>4.8391000000000002</v>
      </c>
      <c r="E2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2">
        <v>0</v>
      </c>
      <c r="G272">
        <v>-1</v>
      </c>
      <c r="H272">
        <v>1</v>
      </c>
      <c r="I272">
        <f>DEGREES(ASIN(Research_Window_Table[[#This Row],[X value]]/Research_Window_Table[[#This Row],[Length]]))</f>
        <v>0</v>
      </c>
      <c r="J2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3" spans="1:10" x14ac:dyDescent="0.3">
      <c r="A273">
        <v>1</v>
      </c>
      <c r="B273">
        <v>2.23</v>
      </c>
      <c r="C273">
        <v>2.17</v>
      </c>
      <c r="D273">
        <f>Research_Window_Table[[#This Row],[Width]]*Research_Window_Table[[#This Row],[Height]]</f>
        <v>4.8391000000000002</v>
      </c>
      <c r="E2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3">
        <v>0</v>
      </c>
      <c r="G273">
        <v>-1</v>
      </c>
      <c r="H273">
        <v>1</v>
      </c>
      <c r="I273">
        <f>DEGREES(ASIN(Research_Window_Table[[#This Row],[X value]]/Research_Window_Table[[#This Row],[Length]]))</f>
        <v>0</v>
      </c>
      <c r="J2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4" spans="1:10" x14ac:dyDescent="0.3">
      <c r="A274">
        <v>1</v>
      </c>
      <c r="B274">
        <v>2.23</v>
      </c>
      <c r="C274">
        <v>2.17</v>
      </c>
      <c r="D274">
        <f>Research_Window_Table[[#This Row],[Width]]*Research_Window_Table[[#This Row],[Height]]</f>
        <v>4.8391000000000002</v>
      </c>
      <c r="E2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4">
        <v>0</v>
      </c>
      <c r="G274">
        <v>-1</v>
      </c>
      <c r="H274">
        <v>1</v>
      </c>
      <c r="I274">
        <f>DEGREES(ASIN(Research_Window_Table[[#This Row],[X value]]/Research_Window_Table[[#This Row],[Length]]))</f>
        <v>0</v>
      </c>
      <c r="J2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5" spans="1:10" x14ac:dyDescent="0.3">
      <c r="A275">
        <v>1</v>
      </c>
      <c r="B275">
        <v>2.23</v>
      </c>
      <c r="C275">
        <v>2.17</v>
      </c>
      <c r="D275">
        <f>Research_Window_Table[[#This Row],[Width]]*Research_Window_Table[[#This Row],[Height]]</f>
        <v>4.8391000000000002</v>
      </c>
      <c r="E2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5">
        <v>0</v>
      </c>
      <c r="G275">
        <v>-1</v>
      </c>
      <c r="H275">
        <v>1</v>
      </c>
      <c r="I275">
        <f>DEGREES(ASIN(Research_Window_Table[[#This Row],[X value]]/Research_Window_Table[[#This Row],[Length]]))</f>
        <v>0</v>
      </c>
      <c r="J2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6" spans="1:10" x14ac:dyDescent="0.3">
      <c r="A276">
        <v>1</v>
      </c>
      <c r="B276">
        <v>2.23</v>
      </c>
      <c r="C276">
        <v>2.17</v>
      </c>
      <c r="D276">
        <f>Research_Window_Table[[#This Row],[Width]]*Research_Window_Table[[#This Row],[Height]]</f>
        <v>4.8391000000000002</v>
      </c>
      <c r="E2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6">
        <v>0</v>
      </c>
      <c r="G276">
        <v>-1</v>
      </c>
      <c r="H276">
        <v>1</v>
      </c>
      <c r="I276">
        <f>DEGREES(ASIN(Research_Window_Table[[#This Row],[X value]]/Research_Window_Table[[#This Row],[Length]]))</f>
        <v>0</v>
      </c>
      <c r="J2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7" spans="1:10" x14ac:dyDescent="0.3">
      <c r="A277">
        <v>1</v>
      </c>
      <c r="B277">
        <v>1.43</v>
      </c>
      <c r="C277">
        <v>1.19</v>
      </c>
      <c r="D277">
        <f>Research_Window_Table[[#This Row],[Width]]*Research_Window_Table[[#This Row],[Height]]</f>
        <v>1.7016999999999998</v>
      </c>
      <c r="E2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7">
        <v>0</v>
      </c>
      <c r="G277">
        <v>1</v>
      </c>
      <c r="H277">
        <v>1</v>
      </c>
      <c r="I277">
        <f>DEGREES(ASIN(Research_Window_Table[[#This Row],[X value]]/Research_Window_Table[[#This Row],[Length]]))</f>
        <v>0</v>
      </c>
      <c r="J2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8" spans="1:10" x14ac:dyDescent="0.3">
      <c r="A278">
        <v>1</v>
      </c>
      <c r="B278">
        <v>1.43</v>
      </c>
      <c r="C278">
        <v>1.19</v>
      </c>
      <c r="D278">
        <f>Research_Window_Table[[#This Row],[Width]]*Research_Window_Table[[#This Row],[Height]]</f>
        <v>1.7016999999999998</v>
      </c>
      <c r="E2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8">
        <v>0</v>
      </c>
      <c r="G278">
        <v>1</v>
      </c>
      <c r="H278">
        <v>1</v>
      </c>
      <c r="I278">
        <f>DEGREES(ASIN(Research_Window_Table[[#This Row],[X value]]/Research_Window_Table[[#This Row],[Length]]))</f>
        <v>0</v>
      </c>
      <c r="J2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9" spans="1:10" x14ac:dyDescent="0.3">
      <c r="A279">
        <v>1</v>
      </c>
      <c r="B279">
        <v>1.43</v>
      </c>
      <c r="C279">
        <v>1.19</v>
      </c>
      <c r="D279">
        <f>Research_Window_Table[[#This Row],[Width]]*Research_Window_Table[[#This Row],[Height]]</f>
        <v>1.7016999999999998</v>
      </c>
      <c r="E2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9">
        <v>0</v>
      </c>
      <c r="G279">
        <v>1</v>
      </c>
      <c r="H279">
        <v>1</v>
      </c>
      <c r="I279">
        <f>DEGREES(ASIN(Research_Window_Table[[#This Row],[X value]]/Research_Window_Table[[#This Row],[Length]]))</f>
        <v>0</v>
      </c>
      <c r="J2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0" spans="1:10" x14ac:dyDescent="0.3">
      <c r="A280">
        <v>1</v>
      </c>
      <c r="B280">
        <v>1.43</v>
      </c>
      <c r="C280">
        <v>1.19</v>
      </c>
      <c r="D280">
        <f>Research_Window_Table[[#This Row],[Width]]*Research_Window_Table[[#This Row],[Height]]</f>
        <v>1.7016999999999998</v>
      </c>
      <c r="E2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0">
        <v>0</v>
      </c>
      <c r="G280">
        <v>1</v>
      </c>
      <c r="H280">
        <v>1</v>
      </c>
      <c r="I280">
        <f>DEGREES(ASIN(Research_Window_Table[[#This Row],[X value]]/Research_Window_Table[[#This Row],[Length]]))</f>
        <v>0</v>
      </c>
      <c r="J2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1" spans="1:10" x14ac:dyDescent="0.3">
      <c r="A281">
        <v>1</v>
      </c>
      <c r="B281">
        <v>1.43</v>
      </c>
      <c r="C281">
        <v>1.19</v>
      </c>
      <c r="D281">
        <f>Research_Window_Table[[#This Row],[Width]]*Research_Window_Table[[#This Row],[Height]]</f>
        <v>1.7016999999999998</v>
      </c>
      <c r="E2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1">
        <v>0</v>
      </c>
      <c r="G281">
        <v>1</v>
      </c>
      <c r="H281">
        <v>1</v>
      </c>
      <c r="I281">
        <f>DEGREES(ASIN(Research_Window_Table[[#This Row],[X value]]/Research_Window_Table[[#This Row],[Length]]))</f>
        <v>0</v>
      </c>
      <c r="J2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2" spans="1:10" x14ac:dyDescent="0.3">
      <c r="A282">
        <v>1</v>
      </c>
      <c r="B282">
        <v>2.23</v>
      </c>
      <c r="C282">
        <v>2.17</v>
      </c>
      <c r="D282">
        <f>Research_Window_Table[[#This Row],[Width]]*Research_Window_Table[[#This Row],[Height]]</f>
        <v>4.8391000000000002</v>
      </c>
      <c r="E2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2">
        <v>0</v>
      </c>
      <c r="G282">
        <v>1</v>
      </c>
      <c r="H282">
        <v>1</v>
      </c>
      <c r="I282">
        <f>DEGREES(ASIN(Research_Window_Table[[#This Row],[X value]]/Research_Window_Table[[#This Row],[Length]]))</f>
        <v>0</v>
      </c>
      <c r="J2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3" spans="1:10" x14ac:dyDescent="0.3">
      <c r="A283">
        <v>1</v>
      </c>
      <c r="B283">
        <v>2.23</v>
      </c>
      <c r="C283">
        <v>2.17</v>
      </c>
      <c r="D283">
        <f>Research_Window_Table[[#This Row],[Width]]*Research_Window_Table[[#This Row],[Height]]</f>
        <v>4.8391000000000002</v>
      </c>
      <c r="E2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3">
        <v>0</v>
      </c>
      <c r="G283">
        <v>1</v>
      </c>
      <c r="H283">
        <v>1</v>
      </c>
      <c r="I283">
        <f>DEGREES(ASIN(Research_Window_Table[[#This Row],[X value]]/Research_Window_Table[[#This Row],[Length]]))</f>
        <v>0</v>
      </c>
      <c r="J2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4" spans="1:10" x14ac:dyDescent="0.3">
      <c r="A284">
        <v>1</v>
      </c>
      <c r="B284">
        <v>2.23</v>
      </c>
      <c r="C284">
        <v>2.17</v>
      </c>
      <c r="D284">
        <f>Research_Window_Table[[#This Row],[Width]]*Research_Window_Table[[#This Row],[Height]]</f>
        <v>4.8391000000000002</v>
      </c>
      <c r="E2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4">
        <v>0</v>
      </c>
      <c r="G284">
        <v>1</v>
      </c>
      <c r="H284">
        <v>1</v>
      </c>
      <c r="I284">
        <f>DEGREES(ASIN(Research_Window_Table[[#This Row],[X value]]/Research_Window_Table[[#This Row],[Length]]))</f>
        <v>0</v>
      </c>
      <c r="J2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5" spans="1:10" x14ac:dyDescent="0.3">
      <c r="A285">
        <v>1</v>
      </c>
      <c r="B285">
        <v>2.23</v>
      </c>
      <c r="C285">
        <v>2.17</v>
      </c>
      <c r="D285">
        <f>Research_Window_Table[[#This Row],[Width]]*Research_Window_Table[[#This Row],[Height]]</f>
        <v>4.8391000000000002</v>
      </c>
      <c r="E2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5">
        <v>0</v>
      </c>
      <c r="G285">
        <v>1</v>
      </c>
      <c r="H285">
        <v>1</v>
      </c>
      <c r="I285">
        <f>DEGREES(ASIN(Research_Window_Table[[#This Row],[X value]]/Research_Window_Table[[#This Row],[Length]]))</f>
        <v>0</v>
      </c>
      <c r="J2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6" spans="1:10" x14ac:dyDescent="0.3">
      <c r="A286">
        <v>1</v>
      </c>
      <c r="B286">
        <v>2.23</v>
      </c>
      <c r="C286">
        <v>2.17</v>
      </c>
      <c r="D286">
        <f>Research_Window_Table[[#This Row],[Width]]*Research_Window_Table[[#This Row],[Height]]</f>
        <v>4.8391000000000002</v>
      </c>
      <c r="E2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6">
        <v>0</v>
      </c>
      <c r="G286">
        <v>1</v>
      </c>
      <c r="H286">
        <v>1</v>
      </c>
      <c r="I286">
        <f>DEGREES(ASIN(Research_Window_Table[[#This Row],[X value]]/Research_Window_Table[[#This Row],[Length]]))</f>
        <v>0</v>
      </c>
      <c r="J2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7" spans="1:10" x14ac:dyDescent="0.3">
      <c r="A287">
        <v>1</v>
      </c>
      <c r="B287">
        <v>2.23</v>
      </c>
      <c r="C287">
        <v>2.17</v>
      </c>
      <c r="D287">
        <f>Research_Window_Table[[#This Row],[Width]]*Research_Window_Table[[#This Row],[Height]]</f>
        <v>4.8391000000000002</v>
      </c>
      <c r="E2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7">
        <v>0</v>
      </c>
      <c r="G287">
        <v>1</v>
      </c>
      <c r="H287">
        <v>1</v>
      </c>
      <c r="I287">
        <f>DEGREES(ASIN(Research_Window_Table[[#This Row],[X value]]/Research_Window_Table[[#This Row],[Length]]))</f>
        <v>0</v>
      </c>
      <c r="J2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8" spans="1:10" x14ac:dyDescent="0.3">
      <c r="A288">
        <v>1</v>
      </c>
      <c r="B288">
        <v>2.23</v>
      </c>
      <c r="C288">
        <v>2.17</v>
      </c>
      <c r="D288">
        <f>Research_Window_Table[[#This Row],[Width]]*Research_Window_Table[[#This Row],[Height]]</f>
        <v>4.8391000000000002</v>
      </c>
      <c r="E2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8">
        <v>0</v>
      </c>
      <c r="G288">
        <v>1</v>
      </c>
      <c r="H288">
        <v>1</v>
      </c>
      <c r="I288">
        <f>DEGREES(ASIN(Research_Window_Table[[#This Row],[X value]]/Research_Window_Table[[#This Row],[Length]]))</f>
        <v>0</v>
      </c>
      <c r="J2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9" spans="1:10" x14ac:dyDescent="0.3">
      <c r="A289">
        <v>1</v>
      </c>
      <c r="B289">
        <v>2.23</v>
      </c>
      <c r="C289">
        <v>2.17</v>
      </c>
      <c r="D289">
        <f>Research_Window_Table[[#This Row],[Width]]*Research_Window_Table[[#This Row],[Height]]</f>
        <v>4.8391000000000002</v>
      </c>
      <c r="E2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9">
        <v>0</v>
      </c>
      <c r="G289">
        <v>1</v>
      </c>
      <c r="H289">
        <v>1</v>
      </c>
      <c r="I289">
        <f>DEGREES(ASIN(Research_Window_Table[[#This Row],[X value]]/Research_Window_Table[[#This Row],[Length]]))</f>
        <v>0</v>
      </c>
      <c r="J2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90" spans="1:10" x14ac:dyDescent="0.3">
      <c r="A290">
        <v>1</v>
      </c>
      <c r="B290">
        <v>2.23</v>
      </c>
      <c r="C290">
        <v>2.17</v>
      </c>
      <c r="D290">
        <f>Research_Window_Table[[#This Row],[Width]]*Research_Window_Table[[#This Row],[Height]]</f>
        <v>4.8391000000000002</v>
      </c>
      <c r="E2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0">
        <v>-1</v>
      </c>
      <c r="G290">
        <v>0</v>
      </c>
      <c r="H290">
        <v>1</v>
      </c>
      <c r="I290">
        <f>DEGREES(ASIN(Research_Window_Table[[#This Row],[X value]]/Research_Window_Table[[#This Row],[Length]]))</f>
        <v>-90</v>
      </c>
      <c r="J2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1" spans="1:10" x14ac:dyDescent="0.3">
      <c r="A291">
        <v>1</v>
      </c>
      <c r="B291">
        <v>1.43</v>
      </c>
      <c r="C291">
        <v>1.19</v>
      </c>
      <c r="D291">
        <f>Research_Window_Table[[#This Row],[Width]]*Research_Window_Table[[#This Row],[Height]]</f>
        <v>1.7016999999999998</v>
      </c>
      <c r="E2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1">
        <v>-1</v>
      </c>
      <c r="G291">
        <v>0</v>
      </c>
      <c r="H291">
        <v>1</v>
      </c>
      <c r="I291">
        <f>DEGREES(ASIN(Research_Window_Table[[#This Row],[X value]]/Research_Window_Table[[#This Row],[Length]]))</f>
        <v>-90</v>
      </c>
      <c r="J2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2" spans="1:10" x14ac:dyDescent="0.3">
      <c r="A292">
        <v>1</v>
      </c>
      <c r="B292">
        <v>2.23</v>
      </c>
      <c r="C292">
        <v>2.17</v>
      </c>
      <c r="D292">
        <f>Research_Window_Table[[#This Row],[Width]]*Research_Window_Table[[#This Row],[Height]]</f>
        <v>4.8391000000000002</v>
      </c>
      <c r="E2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2">
        <v>1</v>
      </c>
      <c r="G292">
        <v>0</v>
      </c>
      <c r="H292">
        <v>1</v>
      </c>
      <c r="I292">
        <f>DEGREES(ASIN(Research_Window_Table[[#This Row],[X value]]/Research_Window_Table[[#This Row],[Length]]))</f>
        <v>90</v>
      </c>
      <c r="J2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3" spans="1:10" x14ac:dyDescent="0.3">
      <c r="A293">
        <v>1</v>
      </c>
      <c r="B293">
        <v>2.23</v>
      </c>
      <c r="C293">
        <v>2.17</v>
      </c>
      <c r="D293">
        <f>Research_Window_Table[[#This Row],[Width]]*Research_Window_Table[[#This Row],[Height]]</f>
        <v>4.8391000000000002</v>
      </c>
      <c r="E2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3">
        <v>1</v>
      </c>
      <c r="G293">
        <v>0</v>
      </c>
      <c r="H293">
        <v>1</v>
      </c>
      <c r="I293">
        <f>DEGREES(ASIN(Research_Window_Table[[#This Row],[X value]]/Research_Window_Table[[#This Row],[Length]]))</f>
        <v>90</v>
      </c>
      <c r="J2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4" spans="1:10" x14ac:dyDescent="0.3">
      <c r="A294">
        <v>1</v>
      </c>
      <c r="B294">
        <v>2.23</v>
      </c>
      <c r="C294">
        <v>2.17</v>
      </c>
      <c r="D294">
        <f>Research_Window_Table[[#This Row],[Width]]*Research_Window_Table[[#This Row],[Height]]</f>
        <v>4.8391000000000002</v>
      </c>
      <c r="E2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4">
        <v>1</v>
      </c>
      <c r="G294">
        <v>0</v>
      </c>
      <c r="H294">
        <v>1</v>
      </c>
      <c r="I294">
        <f>DEGREES(ASIN(Research_Window_Table[[#This Row],[X value]]/Research_Window_Table[[#This Row],[Length]]))</f>
        <v>90</v>
      </c>
      <c r="J2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5" spans="1:10" x14ac:dyDescent="0.3">
      <c r="A295">
        <v>1</v>
      </c>
      <c r="B295">
        <v>2.23</v>
      </c>
      <c r="C295">
        <v>2.17</v>
      </c>
      <c r="D295">
        <f>Research_Window_Table[[#This Row],[Width]]*Research_Window_Table[[#This Row],[Height]]</f>
        <v>4.8391000000000002</v>
      </c>
      <c r="E2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5">
        <v>1</v>
      </c>
      <c r="G295">
        <v>0</v>
      </c>
      <c r="H295">
        <v>1</v>
      </c>
      <c r="I295">
        <f>DEGREES(ASIN(Research_Window_Table[[#This Row],[X value]]/Research_Window_Table[[#This Row],[Length]]))</f>
        <v>90</v>
      </c>
      <c r="J2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6" spans="1:10" x14ac:dyDescent="0.3">
      <c r="A296">
        <v>1</v>
      </c>
      <c r="B296">
        <v>1.43</v>
      </c>
      <c r="C296">
        <v>1.19</v>
      </c>
      <c r="D296">
        <f>Research_Window_Table[[#This Row],[Width]]*Research_Window_Table[[#This Row],[Height]]</f>
        <v>1.7016999999999998</v>
      </c>
      <c r="E2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6">
        <v>-1</v>
      </c>
      <c r="G296">
        <v>0</v>
      </c>
      <c r="H296">
        <v>1</v>
      </c>
      <c r="I296">
        <f>DEGREES(ASIN(Research_Window_Table[[#This Row],[X value]]/Research_Window_Table[[#This Row],[Length]]))</f>
        <v>-90</v>
      </c>
      <c r="J2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7" spans="1:10" x14ac:dyDescent="0.3">
      <c r="A297">
        <v>1</v>
      </c>
      <c r="B297">
        <v>1.43</v>
      </c>
      <c r="C297">
        <v>1.19</v>
      </c>
      <c r="D297">
        <f>Research_Window_Table[[#This Row],[Width]]*Research_Window_Table[[#This Row],[Height]]</f>
        <v>1.7016999999999998</v>
      </c>
      <c r="E2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7">
        <v>-1</v>
      </c>
      <c r="G297">
        <v>0</v>
      </c>
      <c r="H297">
        <v>1</v>
      </c>
      <c r="I297">
        <f>DEGREES(ASIN(Research_Window_Table[[#This Row],[X value]]/Research_Window_Table[[#This Row],[Length]]))</f>
        <v>-90</v>
      </c>
      <c r="J2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8" spans="1:10" x14ac:dyDescent="0.3">
      <c r="A298">
        <v>1</v>
      </c>
      <c r="B298">
        <v>1.43</v>
      </c>
      <c r="C298">
        <v>1.19</v>
      </c>
      <c r="D298">
        <f>Research_Window_Table[[#This Row],[Width]]*Research_Window_Table[[#This Row],[Height]]</f>
        <v>1.7016999999999998</v>
      </c>
      <c r="E2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8">
        <v>-1</v>
      </c>
      <c r="G298">
        <v>0</v>
      </c>
      <c r="H298">
        <v>1</v>
      </c>
      <c r="I298">
        <f>DEGREES(ASIN(Research_Window_Table[[#This Row],[X value]]/Research_Window_Table[[#This Row],[Length]]))</f>
        <v>-90</v>
      </c>
      <c r="J2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9" spans="1:10" x14ac:dyDescent="0.3">
      <c r="A299">
        <v>1</v>
      </c>
      <c r="B299">
        <v>1.43</v>
      </c>
      <c r="C299">
        <v>1.19</v>
      </c>
      <c r="D299">
        <f>Research_Window_Table[[#This Row],[Width]]*Research_Window_Table[[#This Row],[Height]]</f>
        <v>1.7016999999999998</v>
      </c>
      <c r="E2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99">
        <v>0</v>
      </c>
      <c r="G299">
        <v>-1</v>
      </c>
      <c r="H299">
        <v>1</v>
      </c>
      <c r="I299">
        <f>DEGREES(ASIN(Research_Window_Table[[#This Row],[X value]]/Research_Window_Table[[#This Row],[Length]]))</f>
        <v>0</v>
      </c>
      <c r="J2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0" spans="1:10" x14ac:dyDescent="0.3">
      <c r="A300">
        <v>1</v>
      </c>
      <c r="B300">
        <v>1.43</v>
      </c>
      <c r="C300">
        <v>1.19</v>
      </c>
      <c r="D300">
        <f>Research_Window_Table[[#This Row],[Width]]*Research_Window_Table[[#This Row],[Height]]</f>
        <v>1.7016999999999998</v>
      </c>
      <c r="E3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0">
        <v>0</v>
      </c>
      <c r="G300">
        <v>-1</v>
      </c>
      <c r="H300">
        <v>1</v>
      </c>
      <c r="I300">
        <f>DEGREES(ASIN(Research_Window_Table[[#This Row],[X value]]/Research_Window_Table[[#This Row],[Length]]))</f>
        <v>0</v>
      </c>
      <c r="J3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1" spans="1:10" x14ac:dyDescent="0.3">
      <c r="A301">
        <v>1</v>
      </c>
      <c r="B301">
        <v>1.43</v>
      </c>
      <c r="C301">
        <v>1.19</v>
      </c>
      <c r="D301">
        <f>Research_Window_Table[[#This Row],[Width]]*Research_Window_Table[[#This Row],[Height]]</f>
        <v>1.7016999999999998</v>
      </c>
      <c r="E3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1">
        <v>0</v>
      </c>
      <c r="G301">
        <v>-1</v>
      </c>
      <c r="H301">
        <v>1</v>
      </c>
      <c r="I301">
        <f>DEGREES(ASIN(Research_Window_Table[[#This Row],[X value]]/Research_Window_Table[[#This Row],[Length]]))</f>
        <v>0</v>
      </c>
      <c r="J3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2" spans="1:10" x14ac:dyDescent="0.3">
      <c r="A302">
        <v>1</v>
      </c>
      <c r="B302">
        <v>1.43</v>
      </c>
      <c r="C302">
        <v>1.19</v>
      </c>
      <c r="D302">
        <f>Research_Window_Table[[#This Row],[Width]]*Research_Window_Table[[#This Row],[Height]]</f>
        <v>1.7016999999999998</v>
      </c>
      <c r="E3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2">
        <v>0</v>
      </c>
      <c r="G302">
        <v>-1</v>
      </c>
      <c r="H302">
        <v>1</v>
      </c>
      <c r="I302">
        <f>DEGREES(ASIN(Research_Window_Table[[#This Row],[X value]]/Research_Window_Table[[#This Row],[Length]]))</f>
        <v>0</v>
      </c>
      <c r="J3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3" spans="1:10" x14ac:dyDescent="0.3">
      <c r="A303">
        <v>1</v>
      </c>
      <c r="B303">
        <v>1.43</v>
      </c>
      <c r="C303">
        <v>1.19</v>
      </c>
      <c r="D303">
        <f>Research_Window_Table[[#This Row],[Width]]*Research_Window_Table[[#This Row],[Height]]</f>
        <v>1.7016999999999998</v>
      </c>
      <c r="E3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3">
        <v>0</v>
      </c>
      <c r="G303">
        <v>-1</v>
      </c>
      <c r="H303">
        <v>1</v>
      </c>
      <c r="I303">
        <f>DEGREES(ASIN(Research_Window_Table[[#This Row],[X value]]/Research_Window_Table[[#This Row],[Length]]))</f>
        <v>0</v>
      </c>
      <c r="J3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4" spans="1:10" x14ac:dyDescent="0.3">
      <c r="A304">
        <v>1</v>
      </c>
      <c r="B304">
        <v>1.43</v>
      </c>
      <c r="C304">
        <v>1.19</v>
      </c>
      <c r="D304">
        <f>Research_Window_Table[[#This Row],[Width]]*Research_Window_Table[[#This Row],[Height]]</f>
        <v>1.7016999999999998</v>
      </c>
      <c r="E3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4">
        <v>0</v>
      </c>
      <c r="G304">
        <v>-1</v>
      </c>
      <c r="H304">
        <v>1</v>
      </c>
      <c r="I304">
        <f>DEGREES(ASIN(Research_Window_Table[[#This Row],[X value]]/Research_Window_Table[[#This Row],[Length]]))</f>
        <v>0</v>
      </c>
      <c r="J3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5" spans="1:10" x14ac:dyDescent="0.3">
      <c r="A305">
        <v>1</v>
      </c>
      <c r="B305">
        <v>1.43</v>
      </c>
      <c r="C305">
        <v>1.19</v>
      </c>
      <c r="D305">
        <f>Research_Window_Table[[#This Row],[Width]]*Research_Window_Table[[#This Row],[Height]]</f>
        <v>1.7016999999999998</v>
      </c>
      <c r="E3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5">
        <v>0</v>
      </c>
      <c r="G305">
        <v>-1</v>
      </c>
      <c r="H305">
        <v>1</v>
      </c>
      <c r="I305">
        <f>DEGREES(ASIN(Research_Window_Table[[#This Row],[X value]]/Research_Window_Table[[#This Row],[Length]]))</f>
        <v>0</v>
      </c>
      <c r="J3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6" spans="1:10" x14ac:dyDescent="0.3">
      <c r="A306">
        <v>1</v>
      </c>
      <c r="B306">
        <v>1.43</v>
      </c>
      <c r="C306">
        <v>1.19</v>
      </c>
      <c r="D306">
        <f>Research_Window_Table[[#This Row],[Width]]*Research_Window_Table[[#This Row],[Height]]</f>
        <v>1.7016999999999998</v>
      </c>
      <c r="E3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6">
        <v>0</v>
      </c>
      <c r="G306">
        <v>-1</v>
      </c>
      <c r="H306">
        <v>1</v>
      </c>
      <c r="I306">
        <f>DEGREES(ASIN(Research_Window_Table[[#This Row],[X value]]/Research_Window_Table[[#This Row],[Length]]))</f>
        <v>0</v>
      </c>
      <c r="J3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7" spans="1:10" x14ac:dyDescent="0.3">
      <c r="A307">
        <v>1</v>
      </c>
      <c r="B307">
        <v>2.23</v>
      </c>
      <c r="C307">
        <v>2.17</v>
      </c>
      <c r="D307">
        <f>Research_Window_Table[[#This Row],[Width]]*Research_Window_Table[[#This Row],[Height]]</f>
        <v>4.8391000000000002</v>
      </c>
      <c r="E3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7">
        <v>0</v>
      </c>
      <c r="G307">
        <v>-1</v>
      </c>
      <c r="H307">
        <v>1</v>
      </c>
      <c r="I307">
        <f>DEGREES(ASIN(Research_Window_Table[[#This Row],[X value]]/Research_Window_Table[[#This Row],[Length]]))</f>
        <v>0</v>
      </c>
      <c r="J3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8" spans="1:10" x14ac:dyDescent="0.3">
      <c r="A308">
        <v>1</v>
      </c>
      <c r="B308">
        <v>2.23</v>
      </c>
      <c r="C308">
        <v>2.17</v>
      </c>
      <c r="D308">
        <f>Research_Window_Table[[#This Row],[Width]]*Research_Window_Table[[#This Row],[Height]]</f>
        <v>4.8391000000000002</v>
      </c>
      <c r="E3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8">
        <v>0</v>
      </c>
      <c r="G308">
        <v>-1</v>
      </c>
      <c r="H308">
        <v>1</v>
      </c>
      <c r="I308">
        <f>DEGREES(ASIN(Research_Window_Table[[#This Row],[X value]]/Research_Window_Table[[#This Row],[Length]]))</f>
        <v>0</v>
      </c>
      <c r="J3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9" spans="1:10" x14ac:dyDescent="0.3">
      <c r="A309">
        <v>1</v>
      </c>
      <c r="B309">
        <v>2.23</v>
      </c>
      <c r="C309">
        <v>2.17</v>
      </c>
      <c r="D309">
        <f>Research_Window_Table[[#This Row],[Width]]*Research_Window_Table[[#This Row],[Height]]</f>
        <v>4.8391000000000002</v>
      </c>
      <c r="E3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9">
        <v>0</v>
      </c>
      <c r="G309">
        <v>-1</v>
      </c>
      <c r="H309">
        <v>1</v>
      </c>
      <c r="I309">
        <f>DEGREES(ASIN(Research_Window_Table[[#This Row],[X value]]/Research_Window_Table[[#This Row],[Length]]))</f>
        <v>0</v>
      </c>
      <c r="J3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0" spans="1:10" x14ac:dyDescent="0.3">
      <c r="A310">
        <v>1</v>
      </c>
      <c r="B310">
        <v>2.23</v>
      </c>
      <c r="C310">
        <v>2.17</v>
      </c>
      <c r="D310">
        <f>Research_Window_Table[[#This Row],[Width]]*Research_Window_Table[[#This Row],[Height]]</f>
        <v>4.8391000000000002</v>
      </c>
      <c r="E3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0">
        <v>0</v>
      </c>
      <c r="G310">
        <v>-1</v>
      </c>
      <c r="H310">
        <v>1</v>
      </c>
      <c r="I310">
        <f>DEGREES(ASIN(Research_Window_Table[[#This Row],[X value]]/Research_Window_Table[[#This Row],[Length]]))</f>
        <v>0</v>
      </c>
      <c r="J3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1" spans="1:10" x14ac:dyDescent="0.3">
      <c r="A311">
        <v>1</v>
      </c>
      <c r="B311">
        <v>2.23</v>
      </c>
      <c r="C311">
        <v>2.17</v>
      </c>
      <c r="D311">
        <f>Research_Window_Table[[#This Row],[Width]]*Research_Window_Table[[#This Row],[Height]]</f>
        <v>4.8391000000000002</v>
      </c>
      <c r="E3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1">
        <v>0</v>
      </c>
      <c r="G311">
        <v>-1</v>
      </c>
      <c r="H311">
        <v>1</v>
      </c>
      <c r="I311">
        <f>DEGREES(ASIN(Research_Window_Table[[#This Row],[X value]]/Research_Window_Table[[#This Row],[Length]]))</f>
        <v>0</v>
      </c>
      <c r="J3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2" spans="1:10" x14ac:dyDescent="0.3">
      <c r="A312">
        <v>1</v>
      </c>
      <c r="B312">
        <v>2.23</v>
      </c>
      <c r="C312">
        <v>2.17</v>
      </c>
      <c r="D312">
        <f>Research_Window_Table[[#This Row],[Width]]*Research_Window_Table[[#This Row],[Height]]</f>
        <v>4.8391000000000002</v>
      </c>
      <c r="E3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2">
        <v>0</v>
      </c>
      <c r="G312">
        <v>-1</v>
      </c>
      <c r="H312">
        <v>1</v>
      </c>
      <c r="I312">
        <f>DEGREES(ASIN(Research_Window_Table[[#This Row],[X value]]/Research_Window_Table[[#This Row],[Length]]))</f>
        <v>0</v>
      </c>
      <c r="J3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3" spans="1:10" x14ac:dyDescent="0.3">
      <c r="A313">
        <v>1</v>
      </c>
      <c r="B313">
        <v>1.43</v>
      </c>
      <c r="C313">
        <v>1.19</v>
      </c>
      <c r="D313">
        <f>Research_Window_Table[[#This Row],[Width]]*Research_Window_Table[[#This Row],[Height]]</f>
        <v>1.7016999999999998</v>
      </c>
      <c r="E3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3">
        <v>0</v>
      </c>
      <c r="G313">
        <v>1</v>
      </c>
      <c r="H313">
        <v>1</v>
      </c>
      <c r="I313">
        <f>DEGREES(ASIN(Research_Window_Table[[#This Row],[X value]]/Research_Window_Table[[#This Row],[Length]]))</f>
        <v>0</v>
      </c>
      <c r="J3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4" spans="1:10" x14ac:dyDescent="0.3">
      <c r="A314">
        <v>1</v>
      </c>
      <c r="B314">
        <v>1.43</v>
      </c>
      <c r="C314">
        <v>1.19</v>
      </c>
      <c r="D314">
        <f>Research_Window_Table[[#This Row],[Width]]*Research_Window_Table[[#This Row],[Height]]</f>
        <v>1.7016999999999998</v>
      </c>
      <c r="E3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4">
        <v>0</v>
      </c>
      <c r="G314">
        <v>1</v>
      </c>
      <c r="H314">
        <v>1</v>
      </c>
      <c r="I314">
        <f>DEGREES(ASIN(Research_Window_Table[[#This Row],[X value]]/Research_Window_Table[[#This Row],[Length]]))</f>
        <v>0</v>
      </c>
      <c r="J3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5" spans="1:10" x14ac:dyDescent="0.3">
      <c r="A315">
        <v>1</v>
      </c>
      <c r="B315">
        <v>1.43</v>
      </c>
      <c r="C315">
        <v>1.19</v>
      </c>
      <c r="D315">
        <f>Research_Window_Table[[#This Row],[Width]]*Research_Window_Table[[#This Row],[Height]]</f>
        <v>1.7016999999999998</v>
      </c>
      <c r="E3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5">
        <v>0</v>
      </c>
      <c r="G315">
        <v>1</v>
      </c>
      <c r="H315">
        <v>1</v>
      </c>
      <c r="I315">
        <f>DEGREES(ASIN(Research_Window_Table[[#This Row],[X value]]/Research_Window_Table[[#This Row],[Length]]))</f>
        <v>0</v>
      </c>
      <c r="J3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6" spans="1:10" x14ac:dyDescent="0.3">
      <c r="A316">
        <v>1</v>
      </c>
      <c r="B316">
        <v>1.43</v>
      </c>
      <c r="C316">
        <v>1.19</v>
      </c>
      <c r="D316">
        <f>Research_Window_Table[[#This Row],[Width]]*Research_Window_Table[[#This Row],[Height]]</f>
        <v>1.7016999999999998</v>
      </c>
      <c r="E3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6">
        <v>0</v>
      </c>
      <c r="G316">
        <v>1</v>
      </c>
      <c r="H316">
        <v>1</v>
      </c>
      <c r="I316">
        <f>DEGREES(ASIN(Research_Window_Table[[#This Row],[X value]]/Research_Window_Table[[#This Row],[Length]]))</f>
        <v>0</v>
      </c>
      <c r="J3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7" spans="1:10" x14ac:dyDescent="0.3">
      <c r="A317">
        <v>1</v>
      </c>
      <c r="B317">
        <v>1.43</v>
      </c>
      <c r="C317">
        <v>1.19</v>
      </c>
      <c r="D317">
        <f>Research_Window_Table[[#This Row],[Width]]*Research_Window_Table[[#This Row],[Height]]</f>
        <v>1.7016999999999998</v>
      </c>
      <c r="E3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7">
        <v>0</v>
      </c>
      <c r="G317">
        <v>1</v>
      </c>
      <c r="H317">
        <v>1</v>
      </c>
      <c r="I317">
        <f>DEGREES(ASIN(Research_Window_Table[[#This Row],[X value]]/Research_Window_Table[[#This Row],[Length]]))</f>
        <v>0</v>
      </c>
      <c r="J3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8" spans="1:10" x14ac:dyDescent="0.3">
      <c r="A318">
        <v>1</v>
      </c>
      <c r="B318">
        <v>2.23</v>
      </c>
      <c r="C318">
        <v>2.17</v>
      </c>
      <c r="D318">
        <f>Research_Window_Table[[#This Row],[Width]]*Research_Window_Table[[#This Row],[Height]]</f>
        <v>4.8391000000000002</v>
      </c>
      <c r="E3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8">
        <v>0</v>
      </c>
      <c r="G318">
        <v>1</v>
      </c>
      <c r="H318">
        <v>1</v>
      </c>
      <c r="I318">
        <f>DEGREES(ASIN(Research_Window_Table[[#This Row],[X value]]/Research_Window_Table[[#This Row],[Length]]))</f>
        <v>0</v>
      </c>
      <c r="J3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9" spans="1:10" x14ac:dyDescent="0.3">
      <c r="A319">
        <v>1</v>
      </c>
      <c r="B319">
        <v>2.23</v>
      </c>
      <c r="C319">
        <v>2.17</v>
      </c>
      <c r="D319">
        <f>Research_Window_Table[[#This Row],[Width]]*Research_Window_Table[[#This Row],[Height]]</f>
        <v>4.8391000000000002</v>
      </c>
      <c r="E3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9">
        <v>0</v>
      </c>
      <c r="G319">
        <v>1</v>
      </c>
      <c r="H319">
        <v>1</v>
      </c>
      <c r="I319">
        <f>DEGREES(ASIN(Research_Window_Table[[#This Row],[X value]]/Research_Window_Table[[#This Row],[Length]]))</f>
        <v>0</v>
      </c>
      <c r="J3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0" spans="1:10" x14ac:dyDescent="0.3">
      <c r="A320">
        <v>1</v>
      </c>
      <c r="B320">
        <v>2.23</v>
      </c>
      <c r="C320">
        <v>2.17</v>
      </c>
      <c r="D320">
        <f>Research_Window_Table[[#This Row],[Width]]*Research_Window_Table[[#This Row],[Height]]</f>
        <v>4.8391000000000002</v>
      </c>
      <c r="E3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0">
        <v>0</v>
      </c>
      <c r="G320">
        <v>1</v>
      </c>
      <c r="H320">
        <v>1</v>
      </c>
      <c r="I320">
        <f>DEGREES(ASIN(Research_Window_Table[[#This Row],[X value]]/Research_Window_Table[[#This Row],[Length]]))</f>
        <v>0</v>
      </c>
      <c r="J3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1" spans="1:10" x14ac:dyDescent="0.3">
      <c r="A321">
        <v>1</v>
      </c>
      <c r="B321">
        <v>2.23</v>
      </c>
      <c r="C321">
        <v>2.17</v>
      </c>
      <c r="D321">
        <f>Research_Window_Table[[#This Row],[Width]]*Research_Window_Table[[#This Row],[Height]]</f>
        <v>4.8391000000000002</v>
      </c>
      <c r="E3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1">
        <v>0</v>
      </c>
      <c r="G321">
        <v>1</v>
      </c>
      <c r="H321">
        <v>1</v>
      </c>
      <c r="I321">
        <f>DEGREES(ASIN(Research_Window_Table[[#This Row],[X value]]/Research_Window_Table[[#This Row],[Length]]))</f>
        <v>0</v>
      </c>
      <c r="J3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2" spans="1:10" x14ac:dyDescent="0.3">
      <c r="A322">
        <v>1</v>
      </c>
      <c r="B322">
        <v>2.23</v>
      </c>
      <c r="C322">
        <v>2.17</v>
      </c>
      <c r="D322">
        <f>Research_Window_Table[[#This Row],[Width]]*Research_Window_Table[[#This Row],[Height]]</f>
        <v>4.8391000000000002</v>
      </c>
      <c r="E3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2">
        <v>0</v>
      </c>
      <c r="G322">
        <v>1</v>
      </c>
      <c r="H322">
        <v>1</v>
      </c>
      <c r="I322">
        <f>DEGREES(ASIN(Research_Window_Table[[#This Row],[X value]]/Research_Window_Table[[#This Row],[Length]]))</f>
        <v>0</v>
      </c>
      <c r="J3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3" spans="1:10" x14ac:dyDescent="0.3">
      <c r="A323">
        <v>1</v>
      </c>
      <c r="B323">
        <v>2.23</v>
      </c>
      <c r="C323">
        <v>2.17</v>
      </c>
      <c r="D323">
        <f>Research_Window_Table[[#This Row],[Width]]*Research_Window_Table[[#This Row],[Height]]</f>
        <v>4.8391000000000002</v>
      </c>
      <c r="E3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3">
        <v>0</v>
      </c>
      <c r="G323">
        <v>1</v>
      </c>
      <c r="H323">
        <v>1</v>
      </c>
      <c r="I323">
        <f>DEGREES(ASIN(Research_Window_Table[[#This Row],[X value]]/Research_Window_Table[[#This Row],[Length]]))</f>
        <v>0</v>
      </c>
      <c r="J3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4" spans="1:10" x14ac:dyDescent="0.3">
      <c r="A324">
        <v>1</v>
      </c>
      <c r="B324">
        <v>2.23</v>
      </c>
      <c r="C324">
        <v>2.17</v>
      </c>
      <c r="D324">
        <f>Research_Window_Table[[#This Row],[Width]]*Research_Window_Table[[#This Row],[Height]]</f>
        <v>4.8391000000000002</v>
      </c>
      <c r="E3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4">
        <v>0</v>
      </c>
      <c r="G324">
        <v>1</v>
      </c>
      <c r="H324">
        <v>1</v>
      </c>
      <c r="I324">
        <f>DEGREES(ASIN(Research_Window_Table[[#This Row],[X value]]/Research_Window_Table[[#This Row],[Length]]))</f>
        <v>0</v>
      </c>
      <c r="J3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5" spans="1:10" x14ac:dyDescent="0.3">
      <c r="A325">
        <v>1</v>
      </c>
      <c r="B325">
        <v>2.23</v>
      </c>
      <c r="C325">
        <v>2.17</v>
      </c>
      <c r="D325">
        <f>Research_Window_Table[[#This Row],[Width]]*Research_Window_Table[[#This Row],[Height]]</f>
        <v>4.8391000000000002</v>
      </c>
      <c r="E3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5">
        <v>0</v>
      </c>
      <c r="G325">
        <v>1</v>
      </c>
      <c r="H325">
        <v>1</v>
      </c>
      <c r="I325">
        <f>DEGREES(ASIN(Research_Window_Table[[#This Row],[X value]]/Research_Window_Table[[#This Row],[Length]]))</f>
        <v>0</v>
      </c>
      <c r="J3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6" spans="1:10" x14ac:dyDescent="0.3">
      <c r="A326">
        <v>1</v>
      </c>
      <c r="B326">
        <v>2.23</v>
      </c>
      <c r="C326">
        <v>2.17</v>
      </c>
      <c r="D326">
        <f>Research_Window_Table[[#This Row],[Width]]*Research_Window_Table[[#This Row],[Height]]</f>
        <v>4.8391000000000002</v>
      </c>
      <c r="E3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6">
        <v>-1</v>
      </c>
      <c r="G326">
        <v>0</v>
      </c>
      <c r="H326">
        <v>1</v>
      </c>
      <c r="I326">
        <f>DEGREES(ASIN(Research_Window_Table[[#This Row],[X value]]/Research_Window_Table[[#This Row],[Length]]))</f>
        <v>-90</v>
      </c>
      <c r="J3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7" spans="1:10" x14ac:dyDescent="0.3">
      <c r="A327">
        <v>1</v>
      </c>
      <c r="B327">
        <v>1.43</v>
      </c>
      <c r="C327">
        <v>1.19</v>
      </c>
      <c r="D327">
        <f>Research_Window_Table[[#This Row],[Width]]*Research_Window_Table[[#This Row],[Height]]</f>
        <v>1.7016999999999998</v>
      </c>
      <c r="E3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7">
        <v>-1</v>
      </c>
      <c r="G327">
        <v>0</v>
      </c>
      <c r="H327">
        <v>1</v>
      </c>
      <c r="I327">
        <f>DEGREES(ASIN(Research_Window_Table[[#This Row],[X value]]/Research_Window_Table[[#This Row],[Length]]))</f>
        <v>-90</v>
      </c>
      <c r="J3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8" spans="1:10" x14ac:dyDescent="0.3">
      <c r="A328">
        <v>1</v>
      </c>
      <c r="B328">
        <v>2.23</v>
      </c>
      <c r="C328">
        <v>2.17</v>
      </c>
      <c r="D328">
        <f>Research_Window_Table[[#This Row],[Width]]*Research_Window_Table[[#This Row],[Height]]</f>
        <v>4.8391000000000002</v>
      </c>
      <c r="E3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8">
        <v>1</v>
      </c>
      <c r="G328">
        <v>0</v>
      </c>
      <c r="H328">
        <v>1</v>
      </c>
      <c r="I328">
        <f>DEGREES(ASIN(Research_Window_Table[[#This Row],[X value]]/Research_Window_Table[[#This Row],[Length]]))</f>
        <v>90</v>
      </c>
      <c r="J3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29" spans="1:10" x14ac:dyDescent="0.3">
      <c r="A329">
        <v>1</v>
      </c>
      <c r="B329">
        <v>2.23</v>
      </c>
      <c r="C329">
        <v>2.17</v>
      </c>
      <c r="D329">
        <f>Research_Window_Table[[#This Row],[Width]]*Research_Window_Table[[#This Row],[Height]]</f>
        <v>4.8391000000000002</v>
      </c>
      <c r="E3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9">
        <v>1</v>
      </c>
      <c r="G329">
        <v>0</v>
      </c>
      <c r="H329">
        <v>1</v>
      </c>
      <c r="I329">
        <f>DEGREES(ASIN(Research_Window_Table[[#This Row],[X value]]/Research_Window_Table[[#This Row],[Length]]))</f>
        <v>90</v>
      </c>
      <c r="J3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0" spans="1:10" x14ac:dyDescent="0.3">
      <c r="A330">
        <v>1</v>
      </c>
      <c r="B330">
        <v>2.23</v>
      </c>
      <c r="C330">
        <v>2.17</v>
      </c>
      <c r="D330">
        <f>Research_Window_Table[[#This Row],[Width]]*Research_Window_Table[[#This Row],[Height]]</f>
        <v>4.8391000000000002</v>
      </c>
      <c r="E3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0">
        <v>1</v>
      </c>
      <c r="G330">
        <v>0</v>
      </c>
      <c r="H330">
        <v>1</v>
      </c>
      <c r="I330">
        <f>DEGREES(ASIN(Research_Window_Table[[#This Row],[X value]]/Research_Window_Table[[#This Row],[Length]]))</f>
        <v>90</v>
      </c>
      <c r="J3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1" spans="1:10" x14ac:dyDescent="0.3">
      <c r="A331">
        <v>1</v>
      </c>
      <c r="B331">
        <v>2.23</v>
      </c>
      <c r="C331">
        <v>2.17</v>
      </c>
      <c r="D331">
        <f>Research_Window_Table[[#This Row],[Width]]*Research_Window_Table[[#This Row],[Height]]</f>
        <v>4.8391000000000002</v>
      </c>
      <c r="E3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1">
        <v>1</v>
      </c>
      <c r="G331">
        <v>0</v>
      </c>
      <c r="H331">
        <v>1</v>
      </c>
      <c r="I331">
        <f>DEGREES(ASIN(Research_Window_Table[[#This Row],[X value]]/Research_Window_Table[[#This Row],[Length]]))</f>
        <v>90</v>
      </c>
      <c r="J3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2" spans="1:10" x14ac:dyDescent="0.3">
      <c r="A332">
        <v>1</v>
      </c>
      <c r="B332">
        <v>1.43</v>
      </c>
      <c r="C332">
        <v>1.19</v>
      </c>
      <c r="D332">
        <f>Research_Window_Table[[#This Row],[Width]]*Research_Window_Table[[#This Row],[Height]]</f>
        <v>1.7016999999999998</v>
      </c>
      <c r="E3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2">
        <v>-1</v>
      </c>
      <c r="G332">
        <v>0</v>
      </c>
      <c r="H332">
        <v>1</v>
      </c>
      <c r="I332">
        <f>DEGREES(ASIN(Research_Window_Table[[#This Row],[X value]]/Research_Window_Table[[#This Row],[Length]]))</f>
        <v>-90</v>
      </c>
      <c r="J3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3" spans="1:10" x14ac:dyDescent="0.3">
      <c r="A333">
        <v>1</v>
      </c>
      <c r="B333">
        <v>1.43</v>
      </c>
      <c r="C333">
        <v>1.19</v>
      </c>
      <c r="D333">
        <f>Research_Window_Table[[#This Row],[Width]]*Research_Window_Table[[#This Row],[Height]]</f>
        <v>1.7016999999999998</v>
      </c>
      <c r="E3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3">
        <v>-1</v>
      </c>
      <c r="G333">
        <v>0</v>
      </c>
      <c r="H333">
        <v>1</v>
      </c>
      <c r="I333">
        <f>DEGREES(ASIN(Research_Window_Table[[#This Row],[X value]]/Research_Window_Table[[#This Row],[Length]]))</f>
        <v>-90</v>
      </c>
      <c r="J3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4" spans="1:10" x14ac:dyDescent="0.3">
      <c r="A334">
        <v>1</v>
      </c>
      <c r="B334">
        <v>1.43</v>
      </c>
      <c r="C334">
        <v>1.19</v>
      </c>
      <c r="D334">
        <f>Research_Window_Table[[#This Row],[Width]]*Research_Window_Table[[#This Row],[Height]]</f>
        <v>1.7016999999999998</v>
      </c>
      <c r="E3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4">
        <v>-1</v>
      </c>
      <c r="G334">
        <v>0</v>
      </c>
      <c r="H334">
        <v>1</v>
      </c>
      <c r="I334">
        <f>DEGREES(ASIN(Research_Window_Table[[#This Row],[X value]]/Research_Window_Table[[#This Row],[Length]]))</f>
        <v>-90</v>
      </c>
      <c r="J3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5" spans="1:10" x14ac:dyDescent="0.3">
      <c r="A335">
        <v>1</v>
      </c>
      <c r="B335">
        <v>1.43</v>
      </c>
      <c r="C335">
        <v>1.19</v>
      </c>
      <c r="D335">
        <f>Research_Window_Table[[#This Row],[Width]]*Research_Window_Table[[#This Row],[Height]]</f>
        <v>1.7016999999999998</v>
      </c>
      <c r="E3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5">
        <v>0</v>
      </c>
      <c r="G335">
        <v>-1</v>
      </c>
      <c r="H335">
        <v>1</v>
      </c>
      <c r="I335">
        <f>DEGREES(ASIN(Research_Window_Table[[#This Row],[X value]]/Research_Window_Table[[#This Row],[Length]]))</f>
        <v>0</v>
      </c>
      <c r="J3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6" spans="1:10" x14ac:dyDescent="0.3">
      <c r="A336">
        <v>1</v>
      </c>
      <c r="B336">
        <v>1.43</v>
      </c>
      <c r="C336">
        <v>1.19</v>
      </c>
      <c r="D336">
        <f>Research_Window_Table[[#This Row],[Width]]*Research_Window_Table[[#This Row],[Height]]</f>
        <v>1.7016999999999998</v>
      </c>
      <c r="E3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6">
        <v>0</v>
      </c>
      <c r="G336">
        <v>-1</v>
      </c>
      <c r="H336">
        <v>1</v>
      </c>
      <c r="I336">
        <f>DEGREES(ASIN(Research_Window_Table[[#This Row],[X value]]/Research_Window_Table[[#This Row],[Length]]))</f>
        <v>0</v>
      </c>
      <c r="J3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7" spans="1:10" x14ac:dyDescent="0.3">
      <c r="A337">
        <v>1</v>
      </c>
      <c r="B337">
        <v>1.43</v>
      </c>
      <c r="C337">
        <v>1.19</v>
      </c>
      <c r="D337">
        <f>Research_Window_Table[[#This Row],[Width]]*Research_Window_Table[[#This Row],[Height]]</f>
        <v>1.7016999999999998</v>
      </c>
      <c r="E3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7">
        <v>0</v>
      </c>
      <c r="G337">
        <v>-1</v>
      </c>
      <c r="H337">
        <v>1</v>
      </c>
      <c r="I337">
        <f>DEGREES(ASIN(Research_Window_Table[[#This Row],[X value]]/Research_Window_Table[[#This Row],[Length]]))</f>
        <v>0</v>
      </c>
      <c r="J3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8" spans="1:10" x14ac:dyDescent="0.3">
      <c r="A338">
        <v>1</v>
      </c>
      <c r="B338">
        <v>1.43</v>
      </c>
      <c r="C338">
        <v>1.19</v>
      </c>
      <c r="D338">
        <f>Research_Window_Table[[#This Row],[Width]]*Research_Window_Table[[#This Row],[Height]]</f>
        <v>1.7016999999999998</v>
      </c>
      <c r="E3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8">
        <v>0</v>
      </c>
      <c r="G338">
        <v>-1</v>
      </c>
      <c r="H338">
        <v>1</v>
      </c>
      <c r="I338">
        <f>DEGREES(ASIN(Research_Window_Table[[#This Row],[X value]]/Research_Window_Table[[#This Row],[Length]]))</f>
        <v>0</v>
      </c>
      <c r="J3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9" spans="1:10" x14ac:dyDescent="0.3">
      <c r="A339">
        <v>1</v>
      </c>
      <c r="B339">
        <v>1.43</v>
      </c>
      <c r="C339">
        <v>1.19</v>
      </c>
      <c r="D339">
        <f>Research_Window_Table[[#This Row],[Width]]*Research_Window_Table[[#This Row],[Height]]</f>
        <v>1.7016999999999998</v>
      </c>
      <c r="E3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9">
        <v>0</v>
      </c>
      <c r="G339">
        <v>-1</v>
      </c>
      <c r="H339">
        <v>1</v>
      </c>
      <c r="I339">
        <f>DEGREES(ASIN(Research_Window_Table[[#This Row],[X value]]/Research_Window_Table[[#This Row],[Length]]))</f>
        <v>0</v>
      </c>
      <c r="J3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0" spans="1:10" x14ac:dyDescent="0.3">
      <c r="A340">
        <v>1</v>
      </c>
      <c r="B340">
        <v>1.43</v>
      </c>
      <c r="C340">
        <v>1.19</v>
      </c>
      <c r="D340">
        <f>Research_Window_Table[[#This Row],[Width]]*Research_Window_Table[[#This Row],[Height]]</f>
        <v>1.7016999999999998</v>
      </c>
      <c r="E3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0">
        <v>0</v>
      </c>
      <c r="G340">
        <v>-1</v>
      </c>
      <c r="H340">
        <v>1</v>
      </c>
      <c r="I340">
        <f>DEGREES(ASIN(Research_Window_Table[[#This Row],[X value]]/Research_Window_Table[[#This Row],[Length]]))</f>
        <v>0</v>
      </c>
      <c r="J3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1" spans="1:10" x14ac:dyDescent="0.3">
      <c r="A341">
        <v>1</v>
      </c>
      <c r="B341">
        <v>1.43</v>
      </c>
      <c r="C341">
        <v>1.19</v>
      </c>
      <c r="D341">
        <f>Research_Window_Table[[#This Row],[Width]]*Research_Window_Table[[#This Row],[Height]]</f>
        <v>1.7016999999999998</v>
      </c>
      <c r="E3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1">
        <v>0</v>
      </c>
      <c r="G341">
        <v>-1</v>
      </c>
      <c r="H341">
        <v>1</v>
      </c>
      <c r="I341">
        <f>DEGREES(ASIN(Research_Window_Table[[#This Row],[X value]]/Research_Window_Table[[#This Row],[Length]]))</f>
        <v>0</v>
      </c>
      <c r="J3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2" spans="1:10" x14ac:dyDescent="0.3">
      <c r="A342">
        <v>1</v>
      </c>
      <c r="B342">
        <v>1.43</v>
      </c>
      <c r="C342">
        <v>1.19</v>
      </c>
      <c r="D342">
        <f>Research_Window_Table[[#This Row],[Width]]*Research_Window_Table[[#This Row],[Height]]</f>
        <v>1.7016999999999998</v>
      </c>
      <c r="E3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2">
        <v>0</v>
      </c>
      <c r="G342">
        <v>-1</v>
      </c>
      <c r="H342">
        <v>1</v>
      </c>
      <c r="I342">
        <f>DEGREES(ASIN(Research_Window_Table[[#This Row],[X value]]/Research_Window_Table[[#This Row],[Length]]))</f>
        <v>0</v>
      </c>
      <c r="J3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3" spans="1:10" x14ac:dyDescent="0.3">
      <c r="A343">
        <v>1</v>
      </c>
      <c r="B343">
        <v>2.23</v>
      </c>
      <c r="C343">
        <v>2.17</v>
      </c>
      <c r="D343">
        <f>Research_Window_Table[[#This Row],[Width]]*Research_Window_Table[[#This Row],[Height]]</f>
        <v>4.8391000000000002</v>
      </c>
      <c r="E3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3">
        <v>0</v>
      </c>
      <c r="G343">
        <v>-1</v>
      </c>
      <c r="H343">
        <v>1</v>
      </c>
      <c r="I343">
        <f>DEGREES(ASIN(Research_Window_Table[[#This Row],[X value]]/Research_Window_Table[[#This Row],[Length]]))</f>
        <v>0</v>
      </c>
      <c r="J3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4" spans="1:10" x14ac:dyDescent="0.3">
      <c r="A344">
        <v>1</v>
      </c>
      <c r="B344">
        <v>2.23</v>
      </c>
      <c r="C344">
        <v>2.17</v>
      </c>
      <c r="D344">
        <f>Research_Window_Table[[#This Row],[Width]]*Research_Window_Table[[#This Row],[Height]]</f>
        <v>4.8391000000000002</v>
      </c>
      <c r="E3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4">
        <v>0</v>
      </c>
      <c r="G344">
        <v>-1</v>
      </c>
      <c r="H344">
        <v>1</v>
      </c>
      <c r="I344">
        <f>DEGREES(ASIN(Research_Window_Table[[#This Row],[X value]]/Research_Window_Table[[#This Row],[Length]]))</f>
        <v>0</v>
      </c>
      <c r="J3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5" spans="1:10" x14ac:dyDescent="0.3">
      <c r="A345">
        <v>1</v>
      </c>
      <c r="B345">
        <v>2.23</v>
      </c>
      <c r="C345">
        <v>2.17</v>
      </c>
      <c r="D345">
        <f>Research_Window_Table[[#This Row],[Width]]*Research_Window_Table[[#This Row],[Height]]</f>
        <v>4.8391000000000002</v>
      </c>
      <c r="E3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5">
        <v>0</v>
      </c>
      <c r="G345">
        <v>-1</v>
      </c>
      <c r="H345">
        <v>1</v>
      </c>
      <c r="I345">
        <f>DEGREES(ASIN(Research_Window_Table[[#This Row],[X value]]/Research_Window_Table[[#This Row],[Length]]))</f>
        <v>0</v>
      </c>
      <c r="J3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6" spans="1:10" x14ac:dyDescent="0.3">
      <c r="A346">
        <v>1</v>
      </c>
      <c r="B346">
        <v>2.23</v>
      </c>
      <c r="C346">
        <v>2.17</v>
      </c>
      <c r="D346">
        <f>Research_Window_Table[[#This Row],[Width]]*Research_Window_Table[[#This Row],[Height]]</f>
        <v>4.8391000000000002</v>
      </c>
      <c r="E3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6">
        <v>0</v>
      </c>
      <c r="G346">
        <v>-1</v>
      </c>
      <c r="H346">
        <v>1</v>
      </c>
      <c r="I346">
        <f>DEGREES(ASIN(Research_Window_Table[[#This Row],[X value]]/Research_Window_Table[[#This Row],[Length]]))</f>
        <v>0</v>
      </c>
      <c r="J3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7" spans="1:10" x14ac:dyDescent="0.3">
      <c r="A347">
        <v>1</v>
      </c>
      <c r="B347">
        <v>2.23</v>
      </c>
      <c r="C347">
        <v>2.17</v>
      </c>
      <c r="D347">
        <f>Research_Window_Table[[#This Row],[Width]]*Research_Window_Table[[#This Row],[Height]]</f>
        <v>4.8391000000000002</v>
      </c>
      <c r="E3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7">
        <v>0</v>
      </c>
      <c r="G347">
        <v>-1</v>
      </c>
      <c r="H347">
        <v>1</v>
      </c>
      <c r="I347">
        <f>DEGREES(ASIN(Research_Window_Table[[#This Row],[X value]]/Research_Window_Table[[#This Row],[Length]]))</f>
        <v>0</v>
      </c>
      <c r="J3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8" spans="1:10" x14ac:dyDescent="0.3">
      <c r="A348">
        <v>1</v>
      </c>
      <c r="B348">
        <v>2.23</v>
      </c>
      <c r="C348">
        <v>2.17</v>
      </c>
      <c r="D348">
        <f>Research_Window_Table[[#This Row],[Width]]*Research_Window_Table[[#This Row],[Height]]</f>
        <v>4.8391000000000002</v>
      </c>
      <c r="E3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8">
        <v>0</v>
      </c>
      <c r="G348">
        <v>-1</v>
      </c>
      <c r="H348">
        <v>1</v>
      </c>
      <c r="I348">
        <f>DEGREES(ASIN(Research_Window_Table[[#This Row],[X value]]/Research_Window_Table[[#This Row],[Length]]))</f>
        <v>0</v>
      </c>
      <c r="J3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208" t="s">
        <v>10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</row>
    <row r="2" spans="1:40" x14ac:dyDescent="0.3">
      <c r="A2" s="207" t="s">
        <v>11</v>
      </c>
      <c r="B2" s="207"/>
      <c r="C2" s="207"/>
      <c r="D2" s="209" t="s">
        <v>4</v>
      </c>
      <c r="E2" s="209"/>
      <c r="G2" s="206" t="s">
        <v>231</v>
      </c>
      <c r="H2" s="206"/>
      <c r="I2" s="206"/>
      <c r="J2" s="206"/>
      <c r="K2" s="135">
        <v>0.29899999999999999</v>
      </c>
    </row>
    <row r="3" spans="1:40" x14ac:dyDescent="0.3">
      <c r="A3" s="207" t="s">
        <v>128</v>
      </c>
      <c r="B3" s="207"/>
      <c r="C3" s="207"/>
      <c r="D3" s="209" t="s">
        <v>131</v>
      </c>
      <c r="E3" s="209"/>
      <c r="G3" s="206" t="s">
        <v>229</v>
      </c>
      <c r="H3" s="206"/>
      <c r="I3" s="206"/>
      <c r="J3" s="206"/>
      <c r="K3" s="135">
        <v>50</v>
      </c>
    </row>
    <row r="4" spans="1:40" x14ac:dyDescent="0.3">
      <c r="A4" s="207" t="s">
        <v>27</v>
      </c>
      <c r="B4" s="207"/>
      <c r="C4" s="207"/>
      <c r="D4" s="194">
        <v>26</v>
      </c>
      <c r="E4" s="194"/>
      <c r="G4" s="206" t="s">
        <v>227</v>
      </c>
      <c r="H4" s="206"/>
      <c r="I4" s="206"/>
      <c r="J4" s="206"/>
      <c r="K4" s="135">
        <v>10</v>
      </c>
    </row>
    <row r="5" spans="1:40" x14ac:dyDescent="0.3">
      <c r="A5" s="207" t="s">
        <v>111</v>
      </c>
      <c r="B5" s="207"/>
      <c r="C5" s="207"/>
      <c r="D5" s="194">
        <v>0.5</v>
      </c>
      <c r="E5" s="194"/>
      <c r="G5" s="206" t="s">
        <v>230</v>
      </c>
      <c r="H5" s="206"/>
      <c r="I5" s="206"/>
      <c r="J5" s="206"/>
      <c r="K5" s="135">
        <v>30</v>
      </c>
    </row>
    <row r="6" spans="1:40" x14ac:dyDescent="0.3">
      <c r="A6" s="193" t="s">
        <v>98</v>
      </c>
      <c r="B6" s="193"/>
      <c r="C6" s="193"/>
      <c r="D6" s="194">
        <f>Research_Floors!E3</f>
        <v>10917.063636363637</v>
      </c>
      <c r="E6" s="195"/>
      <c r="F6" s="118"/>
    </row>
    <row r="7" spans="1:40" x14ac:dyDescent="0.3">
      <c r="A7" s="193" t="s">
        <v>104</v>
      </c>
      <c r="B7" s="193"/>
      <c r="C7" s="193"/>
      <c r="D7" s="194">
        <f>City_Details!H15</f>
        <v>0.74</v>
      </c>
      <c r="E7" s="194"/>
    </row>
    <row r="8" spans="1:40" x14ac:dyDescent="0.3">
      <c r="A8" s="193" t="s">
        <v>108</v>
      </c>
      <c r="B8" s="193"/>
      <c r="C8" s="193"/>
      <c r="D8" s="194">
        <f>City_Details!H16</f>
        <v>100.8</v>
      </c>
      <c r="E8" s="194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195" t="s">
        <v>34</v>
      </c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7"/>
      <c r="X12" s="203" t="s">
        <v>34</v>
      </c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7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195" t="s">
        <v>55</v>
      </c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7"/>
      <c r="X14" s="200" t="s">
        <v>212</v>
      </c>
      <c r="Y14" s="194"/>
      <c r="Z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195"/>
      <c r="AK14" s="195"/>
      <c r="AL14" s="195"/>
      <c r="AM14" s="195"/>
      <c r="AN14" s="201"/>
    </row>
    <row r="15" spans="1:40" x14ac:dyDescent="0.3">
      <c r="A15" s="24"/>
      <c r="B15" s="25" t="s">
        <v>56</v>
      </c>
      <c r="C15" s="26"/>
      <c r="D15" s="27"/>
      <c r="E15" s="82">
        <v>0.1</v>
      </c>
      <c r="F15" s="82">
        <f>Research_Wall!S2</f>
        <v>13870.490399999995</v>
      </c>
      <c r="G15" s="32">
        <f>Wall!J24</f>
        <v>-7.5999999999999943</v>
      </c>
      <c r="H15" s="89">
        <f>Wall!K24</f>
        <v>-8.5999999999999943</v>
      </c>
      <c r="I15" s="89">
        <f>Wall!L24</f>
        <v>-8.5999999999999943</v>
      </c>
      <c r="J15" s="89">
        <f>Wall!M24</f>
        <v>-6.7999999999999972</v>
      </c>
      <c r="K15" s="89">
        <f>Wall!N24</f>
        <v>-6.7999999999999972</v>
      </c>
      <c r="L15" s="89">
        <f>Wall!O24</f>
        <v>-6.7999999999999972</v>
      </c>
      <c r="M15" s="89">
        <f>Wall!P24</f>
        <v>-5.7999999999999972</v>
      </c>
      <c r="N15" s="89">
        <f>Wall!Q24</f>
        <v>-4.7999999999999972</v>
      </c>
      <c r="O15" s="89">
        <f>Wall!R24</f>
        <v>-2.7999999999999972</v>
      </c>
      <c r="P15" s="89">
        <f>Wall!S24</f>
        <v>1</v>
      </c>
      <c r="Q15" s="89">
        <f>Wall!T24</f>
        <v>2</v>
      </c>
      <c r="R15" s="89">
        <f>Wall!U24</f>
        <v>4</v>
      </c>
      <c r="S15" s="89">
        <f>Wall!V24</f>
        <v>4.2000000000000028</v>
      </c>
      <c r="T15" s="89">
        <f>Wall!W24</f>
        <v>5.2000000000000028</v>
      </c>
      <c r="U15" s="89">
        <f>Wall!X24</f>
        <v>6.2000000000000028</v>
      </c>
      <c r="V15" s="89">
        <f>Wall!Y24</f>
        <v>4.4000000000000057</v>
      </c>
      <c r="W15" s="89">
        <f>Wall!Z24</f>
        <v>4.4000000000000057</v>
      </c>
      <c r="X15" s="34">
        <f>0.293071*$E15*$F15*G15</f>
        <v>-3089.4292539339808</v>
      </c>
      <c r="Y15" s="88">
        <f t="shared" ref="Y15:AN15" si="0">0.293071*$E15*$F15*H15</f>
        <v>-3495.9331031358206</v>
      </c>
      <c r="Z15" s="88">
        <f t="shared" si="0"/>
        <v>-3495.9331031358206</v>
      </c>
      <c r="AA15" s="88">
        <f t="shared" si="0"/>
        <v>-2764.22617457251</v>
      </c>
      <c r="AB15" s="88">
        <f t="shared" si="0"/>
        <v>-2764.22617457251</v>
      </c>
      <c r="AC15" s="88">
        <f t="shared" si="0"/>
        <v>-2764.22617457251</v>
      </c>
      <c r="AD15" s="88">
        <f t="shared" si="0"/>
        <v>-2357.7223253706702</v>
      </c>
      <c r="AE15" s="88">
        <f t="shared" si="0"/>
        <v>-1951.2184761688304</v>
      </c>
      <c r="AF15" s="88">
        <f t="shared" si="0"/>
        <v>-1138.2107777651506</v>
      </c>
      <c r="AG15" s="88">
        <f t="shared" si="0"/>
        <v>406.5038492018399</v>
      </c>
      <c r="AH15" s="88">
        <f t="shared" si="0"/>
        <v>813.0076984036798</v>
      </c>
      <c r="AI15" s="88">
        <f t="shared" si="0"/>
        <v>1626.0153968073596</v>
      </c>
      <c r="AJ15" s="88">
        <f t="shared" si="0"/>
        <v>1707.3161666477288</v>
      </c>
      <c r="AK15" s="88">
        <f t="shared" si="0"/>
        <v>2113.8200158495688</v>
      </c>
      <c r="AL15" s="88">
        <f t="shared" si="0"/>
        <v>2520.3238650514086</v>
      </c>
      <c r="AM15" s="88">
        <f t="shared" si="0"/>
        <v>1788.616936488098</v>
      </c>
      <c r="AN15" s="88">
        <f t="shared" si="0"/>
        <v>1788.616936488098</v>
      </c>
    </row>
    <row r="16" spans="1:40" x14ac:dyDescent="0.3">
      <c r="A16" s="24"/>
      <c r="B16" s="25" t="s">
        <v>116</v>
      </c>
      <c r="C16" s="26"/>
      <c r="D16" s="27"/>
      <c r="E16" s="82">
        <v>0.1</v>
      </c>
      <c r="F16" s="191">
        <f>Research_Wall!S3</f>
        <v>0</v>
      </c>
      <c r="G16" s="89">
        <f>Wall!J25</f>
        <v>-8.5999999999999943</v>
      </c>
      <c r="H16" s="89">
        <f>Wall!K25</f>
        <v>-9.5999999999999943</v>
      </c>
      <c r="I16" s="89">
        <f>Wall!L25</f>
        <v>-8.5999999999999943</v>
      </c>
      <c r="J16" s="89">
        <f>Wall!M25</f>
        <v>-4.7999999999999972</v>
      </c>
      <c r="K16" s="89">
        <f>Wall!N25</f>
        <v>-0.79999999999999716</v>
      </c>
      <c r="L16" s="89">
        <f>Wall!O25</f>
        <v>2.2000000000000028</v>
      </c>
      <c r="M16" s="89">
        <f>Wall!P25</f>
        <v>5.2000000000000028</v>
      </c>
      <c r="N16" s="89">
        <f>Wall!Q25</f>
        <v>7.2000000000000028</v>
      </c>
      <c r="O16" s="89">
        <f>Wall!R25</f>
        <v>8.2000000000000028</v>
      </c>
      <c r="P16" s="89">
        <f>Wall!S25</f>
        <v>10</v>
      </c>
      <c r="Q16" s="89">
        <f>Wall!T25</f>
        <v>11</v>
      </c>
      <c r="R16" s="89">
        <f>Wall!U25</f>
        <v>11</v>
      </c>
      <c r="S16" s="89">
        <f>Wall!V25</f>
        <v>10.200000000000003</v>
      </c>
      <c r="T16" s="89">
        <f>Wall!W25</f>
        <v>10.200000000000003</v>
      </c>
      <c r="U16" s="89">
        <f>Wall!X25</f>
        <v>9.2000000000000028</v>
      </c>
      <c r="V16" s="89">
        <f>Wall!Y25</f>
        <v>6.4000000000000057</v>
      </c>
      <c r="W16" s="89">
        <f>Wall!Z25</f>
        <v>5.4000000000000057</v>
      </c>
      <c r="X16" s="88">
        <f t="shared" ref="X16:X23" si="1">0.293071*$E16*$F16*G16</f>
        <v>0</v>
      </c>
      <c r="Y16" s="88">
        <f t="shared" ref="Y16:Y23" si="2">0.293071*$E16*$F16*H16</f>
        <v>0</v>
      </c>
      <c r="Z16" s="88">
        <f t="shared" ref="Z16:Z23" si="3">0.293071*$E16*$F16*I16</f>
        <v>0</v>
      </c>
      <c r="AA16" s="88">
        <f t="shared" ref="AA16:AA23" si="4">0.293071*$E16*$F16*J16</f>
        <v>0</v>
      </c>
      <c r="AB16" s="88">
        <f t="shared" ref="AB16:AB23" si="5">0.293071*$E16*$F16*K16</f>
        <v>0</v>
      </c>
      <c r="AC16" s="88">
        <f t="shared" ref="AC16:AC23" si="6">0.293071*$E16*$F16*L16</f>
        <v>0</v>
      </c>
      <c r="AD16" s="88">
        <f t="shared" ref="AD16:AD23" si="7">0.293071*$E16*$F16*M16</f>
        <v>0</v>
      </c>
      <c r="AE16" s="88">
        <f t="shared" ref="AE16:AE23" si="8">0.293071*$E16*$F16*N16</f>
        <v>0</v>
      </c>
      <c r="AF16" s="88">
        <f t="shared" ref="AF16:AF23" si="9">0.293071*$E16*$F16*O16</f>
        <v>0</v>
      </c>
      <c r="AG16" s="88">
        <f t="shared" ref="AG16:AG23" si="10">0.293071*$E16*$F16*P16</f>
        <v>0</v>
      </c>
      <c r="AH16" s="88">
        <f t="shared" ref="AH16:AH23" si="11">0.293071*$E16*$F16*Q16</f>
        <v>0</v>
      </c>
      <c r="AI16" s="88">
        <f t="shared" ref="AI16:AI23" si="12">0.293071*$E16*$F16*R16</f>
        <v>0</v>
      </c>
      <c r="AJ16" s="88">
        <f t="shared" ref="AJ16:AJ23" si="13">0.293071*$E16*$F16*S16</f>
        <v>0</v>
      </c>
      <c r="AK16" s="88">
        <f t="shared" ref="AK16:AK23" si="14">0.293071*$E16*$F16*T16</f>
        <v>0</v>
      </c>
      <c r="AL16" s="88">
        <f t="shared" ref="AL16:AL23" si="15">0.293071*$E16*$F16*U16</f>
        <v>0</v>
      </c>
      <c r="AM16" s="88">
        <f t="shared" ref="AM16:AM23" si="16">0.293071*$E16*$F16*V16</f>
        <v>0</v>
      </c>
      <c r="AN16" s="88">
        <f t="shared" ref="AN16:AN23" si="17">0.293071*$E16*$F16*W16</f>
        <v>0</v>
      </c>
    </row>
    <row r="17" spans="1:40" x14ac:dyDescent="0.3">
      <c r="A17" s="24"/>
      <c r="B17" s="25" t="s">
        <v>58</v>
      </c>
      <c r="C17" s="26"/>
      <c r="D17" s="27"/>
      <c r="E17" s="82">
        <v>0.1</v>
      </c>
      <c r="F17" s="191">
        <f>Research_Wall!S4</f>
        <v>5268.1168799999978</v>
      </c>
      <c r="G17" s="89">
        <f>Wall!J26</f>
        <v>-4.5999999999999943</v>
      </c>
      <c r="H17" s="89">
        <f>Wall!K26</f>
        <v>-5.5999999999999943</v>
      </c>
      <c r="I17" s="89">
        <f>Wall!L26</f>
        <v>-4.5999999999999943</v>
      </c>
      <c r="J17" s="89">
        <f>Wall!M26</f>
        <v>0.20000000000000284</v>
      </c>
      <c r="K17" s="89">
        <f>Wall!N26</f>
        <v>5.2000000000000028</v>
      </c>
      <c r="L17" s="89">
        <f>Wall!O26</f>
        <v>10.200000000000003</v>
      </c>
      <c r="M17" s="89">
        <f>Wall!P26</f>
        <v>15.200000000000003</v>
      </c>
      <c r="N17" s="89">
        <f>Wall!Q26</f>
        <v>18.200000000000003</v>
      </c>
      <c r="O17" s="89">
        <f>Wall!R26</f>
        <v>20.200000000000003</v>
      </c>
      <c r="P17" s="89">
        <f>Wall!S26</f>
        <v>23</v>
      </c>
      <c r="Q17" s="89">
        <f>Wall!T26</f>
        <v>23</v>
      </c>
      <c r="R17" s="89">
        <f>Wall!U26</f>
        <v>22</v>
      </c>
      <c r="S17" s="89">
        <f>Wall!V26</f>
        <v>20.200000000000003</v>
      </c>
      <c r="T17" s="89">
        <f>Wall!W26</f>
        <v>19.200000000000003</v>
      </c>
      <c r="U17" s="89">
        <f>Wall!X26</f>
        <v>18.200000000000003</v>
      </c>
      <c r="V17" s="89">
        <f>Wall!Y26</f>
        <v>14.400000000000006</v>
      </c>
      <c r="W17" s="89">
        <f>Wall!Z26</f>
        <v>12.400000000000006</v>
      </c>
      <c r="X17" s="88">
        <f t="shared" si="1"/>
        <v>-710.20884978369963</v>
      </c>
      <c r="Y17" s="88">
        <f t="shared" si="2"/>
        <v>-864.60207799754767</v>
      </c>
      <c r="Z17" s="88">
        <f t="shared" si="3"/>
        <v>-710.20884978369963</v>
      </c>
      <c r="AA17" s="88">
        <f t="shared" si="4"/>
        <v>30.878645642770028</v>
      </c>
      <c r="AB17" s="88">
        <f t="shared" si="5"/>
        <v>802.84478671200975</v>
      </c>
      <c r="AC17" s="88">
        <f t="shared" si="6"/>
        <v>1574.8109277812496</v>
      </c>
      <c r="AD17" s="88">
        <f t="shared" si="7"/>
        <v>2346.7770688504893</v>
      </c>
      <c r="AE17" s="88">
        <f t="shared" si="8"/>
        <v>2809.9567534920329</v>
      </c>
      <c r="AF17" s="88">
        <f t="shared" si="9"/>
        <v>3118.743209919729</v>
      </c>
      <c r="AG17" s="88">
        <f t="shared" si="10"/>
        <v>3551.0442489185029</v>
      </c>
      <c r="AH17" s="88">
        <f t="shared" si="11"/>
        <v>3551.0442489185029</v>
      </c>
      <c r="AI17" s="88">
        <f t="shared" si="12"/>
        <v>3396.6510207046549</v>
      </c>
      <c r="AJ17" s="88">
        <f t="shared" si="13"/>
        <v>3118.743209919729</v>
      </c>
      <c r="AK17" s="88">
        <f t="shared" si="14"/>
        <v>2964.349981705881</v>
      </c>
      <c r="AL17" s="88">
        <f t="shared" si="15"/>
        <v>2809.9567534920329</v>
      </c>
      <c r="AM17" s="88">
        <f t="shared" si="16"/>
        <v>2223.2624862794114</v>
      </c>
      <c r="AN17" s="88">
        <f t="shared" si="17"/>
        <v>1914.4760298517153</v>
      </c>
    </row>
    <row r="18" spans="1:40" x14ac:dyDescent="0.3">
      <c r="A18" s="24"/>
      <c r="B18" s="25" t="s">
        <v>117</v>
      </c>
      <c r="C18" s="26"/>
      <c r="D18" s="27"/>
      <c r="E18" s="82">
        <v>0.1</v>
      </c>
      <c r="F18" s="191">
        <f>Research_Wall!S5</f>
        <v>0</v>
      </c>
      <c r="G18" s="89">
        <f>Wall!J27</f>
        <v>3.4000000000000057</v>
      </c>
      <c r="H18" s="89">
        <f>Wall!K27</f>
        <v>1.4000000000000057</v>
      </c>
      <c r="I18" s="89">
        <f>Wall!L27</f>
        <v>1.4000000000000057</v>
      </c>
      <c r="J18" s="89">
        <f>Wall!M27</f>
        <v>5.2000000000000028</v>
      </c>
      <c r="K18" s="89">
        <f>Wall!N27</f>
        <v>8.2000000000000028</v>
      </c>
      <c r="L18" s="89">
        <f>Wall!O27</f>
        <v>12.200000000000003</v>
      </c>
      <c r="M18" s="89">
        <f>Wall!P27</f>
        <v>17.200000000000003</v>
      </c>
      <c r="N18" s="89">
        <f>Wall!Q27</f>
        <v>21.200000000000003</v>
      </c>
      <c r="O18" s="89">
        <f>Wall!R27</f>
        <v>24.200000000000003</v>
      </c>
      <c r="P18" s="89">
        <f>Wall!S27</f>
        <v>28</v>
      </c>
      <c r="Q18" s="89">
        <f>Wall!T27</f>
        <v>29</v>
      </c>
      <c r="R18" s="89">
        <f>Wall!U27</f>
        <v>29</v>
      </c>
      <c r="S18" s="89">
        <f>Wall!V27</f>
        <v>27.200000000000003</v>
      </c>
      <c r="T18" s="89">
        <f>Wall!W27</f>
        <v>26.200000000000003</v>
      </c>
      <c r="U18" s="89">
        <f>Wall!X27</f>
        <v>25.200000000000003</v>
      </c>
      <c r="V18" s="89">
        <f>Wall!Y27</f>
        <v>21.400000000000006</v>
      </c>
      <c r="W18" s="89">
        <f>Wall!Z27</f>
        <v>19.400000000000006</v>
      </c>
      <c r="X18" s="88">
        <f t="shared" si="1"/>
        <v>0</v>
      </c>
      <c r="Y18" s="88">
        <f t="shared" si="2"/>
        <v>0</v>
      </c>
      <c r="Z18" s="88">
        <f t="shared" si="3"/>
        <v>0</v>
      </c>
      <c r="AA18" s="88">
        <f t="shared" si="4"/>
        <v>0</v>
      </c>
      <c r="AB18" s="88">
        <f t="shared" si="5"/>
        <v>0</v>
      </c>
      <c r="AC18" s="88">
        <f t="shared" si="6"/>
        <v>0</v>
      </c>
      <c r="AD18" s="88">
        <f t="shared" si="7"/>
        <v>0</v>
      </c>
      <c r="AE18" s="88">
        <f t="shared" si="8"/>
        <v>0</v>
      </c>
      <c r="AF18" s="88">
        <f t="shared" si="9"/>
        <v>0</v>
      </c>
      <c r="AG18" s="88">
        <f t="shared" si="10"/>
        <v>0</v>
      </c>
      <c r="AH18" s="88">
        <f t="shared" si="11"/>
        <v>0</v>
      </c>
      <c r="AI18" s="88">
        <f t="shared" si="12"/>
        <v>0</v>
      </c>
      <c r="AJ18" s="88">
        <f t="shared" si="13"/>
        <v>0</v>
      </c>
      <c r="AK18" s="88">
        <f t="shared" si="14"/>
        <v>0</v>
      </c>
      <c r="AL18" s="88">
        <f t="shared" si="15"/>
        <v>0</v>
      </c>
      <c r="AM18" s="88">
        <f t="shared" si="16"/>
        <v>0</v>
      </c>
      <c r="AN18" s="88">
        <f t="shared" si="17"/>
        <v>0</v>
      </c>
    </row>
    <row r="19" spans="1:40" x14ac:dyDescent="0.3">
      <c r="A19" s="24"/>
      <c r="B19" s="25" t="s">
        <v>57</v>
      </c>
      <c r="C19" s="26"/>
      <c r="D19" s="27"/>
      <c r="E19" s="82">
        <v>0.1</v>
      </c>
      <c r="F19" s="191">
        <f>Research_Wall!S6</f>
        <v>13917.529079999993</v>
      </c>
      <c r="G19" s="89">
        <f>Wall!J28</f>
        <v>10.400000000000006</v>
      </c>
      <c r="H19" s="89">
        <f>Wall!K28</f>
        <v>9.4000000000000057</v>
      </c>
      <c r="I19" s="89">
        <f>Wall!L28</f>
        <v>8.4000000000000057</v>
      </c>
      <c r="J19" s="89">
        <f>Wall!M28</f>
        <v>9.2000000000000028</v>
      </c>
      <c r="K19" s="89">
        <f>Wall!N28</f>
        <v>9.2000000000000028</v>
      </c>
      <c r="L19" s="89">
        <f>Wall!O28</f>
        <v>10.200000000000003</v>
      </c>
      <c r="M19" s="89">
        <f>Wall!P28</f>
        <v>12.200000000000003</v>
      </c>
      <c r="N19" s="89">
        <f>Wall!Q28</f>
        <v>15.200000000000003</v>
      </c>
      <c r="O19" s="89">
        <f>Wall!R28</f>
        <v>19.200000000000003</v>
      </c>
      <c r="P19" s="89">
        <f>Wall!S28</f>
        <v>25</v>
      </c>
      <c r="Q19" s="89">
        <f>Wall!T28</f>
        <v>29</v>
      </c>
      <c r="R19" s="89">
        <f>Wall!U28</f>
        <v>32</v>
      </c>
      <c r="S19" s="89">
        <f>Wall!V28</f>
        <v>32.200000000000003</v>
      </c>
      <c r="T19" s="89">
        <f>Wall!W28</f>
        <v>32.200000000000003</v>
      </c>
      <c r="U19" s="89">
        <f>Wall!X28</f>
        <v>32.200000000000003</v>
      </c>
      <c r="V19" s="89">
        <f>Wall!Y28</f>
        <v>28.400000000000006</v>
      </c>
      <c r="W19" s="89">
        <f>Wall!Z28</f>
        <v>27.400000000000006</v>
      </c>
      <c r="X19" s="88">
        <f t="shared" si="1"/>
        <v>4241.9771316048682</v>
      </c>
      <c r="Y19" s="88">
        <f t="shared" si="2"/>
        <v>3834.0947151044002</v>
      </c>
      <c r="Z19" s="88">
        <f t="shared" si="3"/>
        <v>3426.2122986039321</v>
      </c>
      <c r="AA19" s="88">
        <f t="shared" si="4"/>
        <v>3752.5182318043053</v>
      </c>
      <c r="AB19" s="88">
        <f t="shared" si="5"/>
        <v>3752.5182318043053</v>
      </c>
      <c r="AC19" s="88">
        <f t="shared" si="6"/>
        <v>4160.4006483047733</v>
      </c>
      <c r="AD19" s="88">
        <f t="shared" si="7"/>
        <v>4976.1654813057094</v>
      </c>
      <c r="AE19" s="88">
        <f t="shared" si="8"/>
        <v>6199.8127308071125</v>
      </c>
      <c r="AF19" s="88">
        <f t="shared" si="9"/>
        <v>7831.3423968089837</v>
      </c>
      <c r="AG19" s="88">
        <f t="shared" si="10"/>
        <v>10197.060412511697</v>
      </c>
      <c r="AH19" s="88">
        <f t="shared" si="11"/>
        <v>11828.590078513567</v>
      </c>
      <c r="AI19" s="88">
        <f t="shared" si="12"/>
        <v>13052.237328014971</v>
      </c>
      <c r="AJ19" s="88">
        <f t="shared" si="13"/>
        <v>13133.813811315065</v>
      </c>
      <c r="AK19" s="88">
        <f t="shared" si="14"/>
        <v>13133.813811315065</v>
      </c>
      <c r="AL19" s="88">
        <f t="shared" si="15"/>
        <v>13133.813811315065</v>
      </c>
      <c r="AM19" s="88">
        <f t="shared" si="16"/>
        <v>11583.860628613289</v>
      </c>
      <c r="AN19" s="88">
        <f t="shared" si="17"/>
        <v>11175.978212112821</v>
      </c>
    </row>
    <row r="20" spans="1:40" x14ac:dyDescent="0.3">
      <c r="A20" s="24"/>
      <c r="B20" s="25" t="s">
        <v>118</v>
      </c>
      <c r="C20" s="26"/>
      <c r="D20" s="27"/>
      <c r="E20" s="82">
        <v>0.1</v>
      </c>
      <c r="F20" s="191">
        <f>Research_Wall!S7</f>
        <v>0</v>
      </c>
      <c r="G20" s="89">
        <f>Wall!J29</f>
        <v>7.4000000000000057</v>
      </c>
      <c r="H20" s="89">
        <f>Wall!K29</f>
        <v>5.4000000000000057</v>
      </c>
      <c r="I20" s="89">
        <f>Wall!L29</f>
        <v>3.4000000000000057</v>
      </c>
      <c r="J20" s="89">
        <f>Wall!M29</f>
        <v>4.2000000000000028</v>
      </c>
      <c r="K20" s="89">
        <f>Wall!N29</f>
        <v>3.2000000000000028</v>
      </c>
      <c r="L20" s="89">
        <f>Wall!O29</f>
        <v>3.2000000000000028</v>
      </c>
      <c r="M20" s="89">
        <f>Wall!P29</f>
        <v>3.2000000000000028</v>
      </c>
      <c r="N20" s="89">
        <f>Wall!Q29</f>
        <v>5.2000000000000028</v>
      </c>
      <c r="O20" s="89">
        <f>Wall!R29</f>
        <v>7.2000000000000028</v>
      </c>
      <c r="P20" s="89">
        <f>Wall!S29</f>
        <v>13</v>
      </c>
      <c r="Q20" s="89">
        <f>Wall!T29</f>
        <v>18</v>
      </c>
      <c r="R20" s="89">
        <f>Wall!U29</f>
        <v>24</v>
      </c>
      <c r="S20" s="89">
        <f>Wall!V29</f>
        <v>27.200000000000003</v>
      </c>
      <c r="T20" s="89">
        <f>Wall!W29</f>
        <v>31.200000000000003</v>
      </c>
      <c r="U20" s="89">
        <f>Wall!X29</f>
        <v>33.200000000000003</v>
      </c>
      <c r="V20" s="89">
        <f>Wall!Y29</f>
        <v>31.400000000000006</v>
      </c>
      <c r="W20" s="89">
        <f>Wall!Z29</f>
        <v>30.400000000000006</v>
      </c>
      <c r="X20" s="88">
        <f t="shared" si="1"/>
        <v>0</v>
      </c>
      <c r="Y20" s="88">
        <f t="shared" si="2"/>
        <v>0</v>
      </c>
      <c r="Z20" s="88">
        <f t="shared" si="3"/>
        <v>0</v>
      </c>
      <c r="AA20" s="88">
        <f t="shared" si="4"/>
        <v>0</v>
      </c>
      <c r="AB20" s="88">
        <f t="shared" si="5"/>
        <v>0</v>
      </c>
      <c r="AC20" s="88">
        <f t="shared" si="6"/>
        <v>0</v>
      </c>
      <c r="AD20" s="88">
        <f t="shared" si="7"/>
        <v>0</v>
      </c>
      <c r="AE20" s="88">
        <f t="shared" si="8"/>
        <v>0</v>
      </c>
      <c r="AF20" s="88">
        <f t="shared" si="9"/>
        <v>0</v>
      </c>
      <c r="AG20" s="88">
        <f t="shared" si="10"/>
        <v>0</v>
      </c>
      <c r="AH20" s="88">
        <f t="shared" si="11"/>
        <v>0</v>
      </c>
      <c r="AI20" s="88">
        <f t="shared" si="12"/>
        <v>0</v>
      </c>
      <c r="AJ20" s="88">
        <f t="shared" si="13"/>
        <v>0</v>
      </c>
      <c r="AK20" s="88">
        <f t="shared" si="14"/>
        <v>0</v>
      </c>
      <c r="AL20" s="88">
        <f t="shared" si="15"/>
        <v>0</v>
      </c>
      <c r="AM20" s="88">
        <f t="shared" si="16"/>
        <v>0</v>
      </c>
      <c r="AN20" s="88">
        <f t="shared" si="17"/>
        <v>0</v>
      </c>
    </row>
    <row r="21" spans="1:40" x14ac:dyDescent="0.3">
      <c r="A21" s="24"/>
      <c r="B21" s="25" t="s">
        <v>59</v>
      </c>
      <c r="C21" s="26"/>
      <c r="D21" s="27"/>
      <c r="E21" s="82">
        <v>0.1</v>
      </c>
      <c r="F21" s="191">
        <f>Research_Wall!S8</f>
        <v>6021.7045200000002</v>
      </c>
      <c r="G21" s="89">
        <f>Wall!J30</f>
        <v>1.4000000000000057</v>
      </c>
      <c r="H21" s="89">
        <f>Wall!K30</f>
        <v>-0.59999999999999432</v>
      </c>
      <c r="I21" s="89">
        <f>Wall!L30</f>
        <v>-2.5999999999999943</v>
      </c>
      <c r="J21" s="89">
        <f>Wall!M30</f>
        <v>-1.7999999999999972</v>
      </c>
      <c r="K21" s="89">
        <f>Wall!N30</f>
        <v>-2.7999999999999972</v>
      </c>
      <c r="L21" s="89">
        <f>Wall!O30</f>
        <v>-2.7999999999999972</v>
      </c>
      <c r="M21" s="89">
        <f>Wall!P30</f>
        <v>-2.7999999999999972</v>
      </c>
      <c r="N21" s="89">
        <f>Wall!Q30</f>
        <v>-1.7999999999999972</v>
      </c>
      <c r="O21" s="89">
        <f>Wall!R30</f>
        <v>-0.79999999999999716</v>
      </c>
      <c r="P21" s="89">
        <f>Wall!S30</f>
        <v>4</v>
      </c>
      <c r="Q21" s="89">
        <f>Wall!T30</f>
        <v>8</v>
      </c>
      <c r="R21" s="89">
        <f>Wall!U30</f>
        <v>14</v>
      </c>
      <c r="S21" s="89">
        <f>Wall!V30</f>
        <v>18.200000000000003</v>
      </c>
      <c r="T21" s="89">
        <f>Wall!W30</f>
        <v>24.200000000000003</v>
      </c>
      <c r="U21" s="89">
        <f>Wall!X30</f>
        <v>28.200000000000003</v>
      </c>
      <c r="V21" s="89">
        <f>Wall!Y30</f>
        <v>27.400000000000006</v>
      </c>
      <c r="W21" s="89">
        <f>Wall!Z30</f>
        <v>26.400000000000006</v>
      </c>
      <c r="X21" s="88">
        <f t="shared" si="1"/>
        <v>247.07017515332981</v>
      </c>
      <c r="Y21" s="88">
        <f t="shared" si="2"/>
        <v>-105.88721792285421</v>
      </c>
      <c r="Z21" s="88">
        <f t="shared" si="3"/>
        <v>-458.8446109990382</v>
      </c>
      <c r="AA21" s="88">
        <f t="shared" si="4"/>
        <v>-317.66165376856509</v>
      </c>
      <c r="AB21" s="88">
        <f t="shared" si="5"/>
        <v>-494.14035030665713</v>
      </c>
      <c r="AC21" s="88">
        <f t="shared" si="6"/>
        <v>-494.14035030665713</v>
      </c>
      <c r="AD21" s="88">
        <f t="shared" si="7"/>
        <v>-494.14035030665713</v>
      </c>
      <c r="AE21" s="88">
        <f t="shared" si="8"/>
        <v>-317.66165376856509</v>
      </c>
      <c r="AF21" s="88">
        <f t="shared" si="9"/>
        <v>-141.18295723047311</v>
      </c>
      <c r="AG21" s="88">
        <f t="shared" si="10"/>
        <v>705.91478615236804</v>
      </c>
      <c r="AH21" s="88">
        <f t="shared" si="11"/>
        <v>1411.8295723047361</v>
      </c>
      <c r="AI21" s="88">
        <f t="shared" si="12"/>
        <v>2470.7017515332882</v>
      </c>
      <c r="AJ21" s="88">
        <f t="shared" si="13"/>
        <v>3211.9122769932751</v>
      </c>
      <c r="AK21" s="88">
        <f t="shared" si="14"/>
        <v>4270.784456221827</v>
      </c>
      <c r="AL21" s="88">
        <f t="shared" si="15"/>
        <v>4976.6992423741949</v>
      </c>
      <c r="AM21" s="88">
        <f t="shared" si="16"/>
        <v>4835.5162851437217</v>
      </c>
      <c r="AN21" s="88">
        <f t="shared" si="17"/>
        <v>4659.0375886056299</v>
      </c>
    </row>
    <row r="22" spans="1:40" x14ac:dyDescent="0.3">
      <c r="A22" s="24"/>
      <c r="B22" s="25" t="s">
        <v>119</v>
      </c>
      <c r="C22" s="26"/>
      <c r="D22" s="27"/>
      <c r="E22" s="82">
        <v>0.1</v>
      </c>
      <c r="F22" s="191">
        <f>Research_Wall!S9</f>
        <v>0</v>
      </c>
      <c r="G22" s="89">
        <f>Wall!J31</f>
        <v>-4.5999999999999943</v>
      </c>
      <c r="H22" s="89">
        <f>Wall!K31</f>
        <v>-6.5999999999999943</v>
      </c>
      <c r="I22" s="89">
        <f>Wall!L31</f>
        <v>-7.5999999999999943</v>
      </c>
      <c r="J22" s="89">
        <f>Wall!M31</f>
        <v>-6.7999999999999972</v>
      </c>
      <c r="K22" s="89">
        <f>Wall!N31</f>
        <v>-7.7999999999999972</v>
      </c>
      <c r="L22" s="89">
        <f>Wall!O31</f>
        <v>-7.7999999999999972</v>
      </c>
      <c r="M22" s="89">
        <f>Wall!P31</f>
        <v>-6.7999999999999972</v>
      </c>
      <c r="N22" s="89">
        <f>Wall!Q31</f>
        <v>-5.7999999999999972</v>
      </c>
      <c r="O22" s="89">
        <f>Wall!R31</f>
        <v>-4.7999999999999972</v>
      </c>
      <c r="P22" s="89">
        <f>Wall!S31</f>
        <v>-1</v>
      </c>
      <c r="Q22" s="89">
        <f>Wall!T31</f>
        <v>1</v>
      </c>
      <c r="R22" s="89">
        <f>Wall!U31</f>
        <v>5</v>
      </c>
      <c r="S22" s="89">
        <f>Wall!V31</f>
        <v>7.2000000000000028</v>
      </c>
      <c r="T22" s="89">
        <f>Wall!W31</f>
        <v>12.200000000000003</v>
      </c>
      <c r="U22" s="89">
        <f>Wall!X31</f>
        <v>16.200000000000003</v>
      </c>
      <c r="V22" s="89">
        <f>Wall!Y31</f>
        <v>15.400000000000006</v>
      </c>
      <c r="W22" s="89">
        <f>Wall!Z31</f>
        <v>15.400000000000006</v>
      </c>
      <c r="X22" s="88">
        <f t="shared" si="1"/>
        <v>0</v>
      </c>
      <c r="Y22" s="88">
        <f t="shared" si="2"/>
        <v>0</v>
      </c>
      <c r="Z22" s="88">
        <f t="shared" si="3"/>
        <v>0</v>
      </c>
      <c r="AA22" s="88">
        <f t="shared" si="4"/>
        <v>0</v>
      </c>
      <c r="AB22" s="88">
        <f t="shared" si="5"/>
        <v>0</v>
      </c>
      <c r="AC22" s="88">
        <f t="shared" si="6"/>
        <v>0</v>
      </c>
      <c r="AD22" s="88">
        <f t="shared" si="7"/>
        <v>0</v>
      </c>
      <c r="AE22" s="88">
        <f t="shared" si="8"/>
        <v>0</v>
      </c>
      <c r="AF22" s="88">
        <f t="shared" si="9"/>
        <v>0</v>
      </c>
      <c r="AG22" s="88">
        <f t="shared" si="10"/>
        <v>0</v>
      </c>
      <c r="AH22" s="88">
        <f t="shared" si="11"/>
        <v>0</v>
      </c>
      <c r="AI22" s="88">
        <f t="shared" si="12"/>
        <v>0</v>
      </c>
      <c r="AJ22" s="88">
        <f t="shared" si="13"/>
        <v>0</v>
      </c>
      <c r="AK22" s="88">
        <f t="shared" si="14"/>
        <v>0</v>
      </c>
      <c r="AL22" s="88">
        <f t="shared" si="15"/>
        <v>0</v>
      </c>
      <c r="AM22" s="88">
        <f t="shared" si="16"/>
        <v>0</v>
      </c>
      <c r="AN22" s="88">
        <f t="shared" si="17"/>
        <v>0</v>
      </c>
    </row>
    <row r="23" spans="1:40" x14ac:dyDescent="0.3">
      <c r="A23" s="24"/>
      <c r="B23" s="25" t="s">
        <v>60</v>
      </c>
      <c r="C23" s="26"/>
      <c r="D23" s="27"/>
      <c r="E23" s="89">
        <v>0.158</v>
      </c>
      <c r="F23" s="89">
        <f>Research_Floors!I2</f>
        <v>11751.127298181818</v>
      </c>
      <c r="G23" s="35">
        <f>Roof!G8</f>
        <v>-12.599999999999994</v>
      </c>
      <c r="H23" s="87">
        <f>Roof!H8</f>
        <v>-14.599999999999994</v>
      </c>
      <c r="I23" s="87">
        <f>Roof!I8</f>
        <v>-14.599999999999994</v>
      </c>
      <c r="J23" s="87">
        <f>Roof!J8</f>
        <v>-10.799999999999997</v>
      </c>
      <c r="K23" s="87">
        <f>Roof!K8</f>
        <v>-6.7999999999999972</v>
      </c>
      <c r="L23" s="87">
        <f>Roof!L8</f>
        <v>1.2000000000000028</v>
      </c>
      <c r="M23" s="87">
        <f>Roof!M8</f>
        <v>9.2000000000000028</v>
      </c>
      <c r="N23" s="87">
        <f>Roof!N8</f>
        <v>19.200000000000003</v>
      </c>
      <c r="O23" s="87">
        <f>Roof!O8</f>
        <v>29.200000000000003</v>
      </c>
      <c r="P23" s="87">
        <f>Roof!P8</f>
        <v>39</v>
      </c>
      <c r="Q23" s="87">
        <f>Roof!Q8</f>
        <v>46</v>
      </c>
      <c r="R23" s="87">
        <f>Roof!R8</f>
        <v>50</v>
      </c>
      <c r="S23" s="87">
        <f>Roof!S8</f>
        <v>50.2</v>
      </c>
      <c r="T23" s="87">
        <f>Roof!T8</f>
        <v>48.2</v>
      </c>
      <c r="U23" s="87">
        <f>Roof!U8</f>
        <v>43.2</v>
      </c>
      <c r="V23" s="87">
        <f>Roof!V8</f>
        <v>34.400000000000006</v>
      </c>
      <c r="W23" s="87">
        <f>Roof!W8</f>
        <v>26.400000000000006</v>
      </c>
      <c r="X23" s="88">
        <f t="shared" si="1"/>
        <v>-6856.1452422295552</v>
      </c>
      <c r="Y23" s="88">
        <f t="shared" si="2"/>
        <v>-7944.4222648056748</v>
      </c>
      <c r="Z23" s="88">
        <f t="shared" si="3"/>
        <v>-7944.4222648056748</v>
      </c>
      <c r="AA23" s="88">
        <f t="shared" si="4"/>
        <v>-5876.6959219110486</v>
      </c>
      <c r="AB23" s="88">
        <f t="shared" si="5"/>
        <v>-3700.1418767588075</v>
      </c>
      <c r="AC23" s="88">
        <f t="shared" si="6"/>
        <v>652.96621354567378</v>
      </c>
      <c r="AD23" s="88">
        <f t="shared" si="7"/>
        <v>5006.074303850155</v>
      </c>
      <c r="AE23" s="88">
        <f t="shared" si="8"/>
        <v>10447.459416730757</v>
      </c>
      <c r="AF23" s="88">
        <f t="shared" si="9"/>
        <v>15888.844529611359</v>
      </c>
      <c r="AG23" s="88">
        <f t="shared" si="10"/>
        <v>21221.401940234347</v>
      </c>
      <c r="AH23" s="88">
        <f t="shared" si="11"/>
        <v>25030.371519250766</v>
      </c>
      <c r="AI23" s="88">
        <f t="shared" si="12"/>
        <v>27206.925564403009</v>
      </c>
      <c r="AJ23" s="88">
        <f t="shared" si="13"/>
        <v>27315.75326666062</v>
      </c>
      <c r="AK23" s="88">
        <f t="shared" si="14"/>
        <v>26227.476244084501</v>
      </c>
      <c r="AL23" s="88">
        <f t="shared" si="15"/>
        <v>23506.783687644202</v>
      </c>
      <c r="AM23" s="88">
        <f t="shared" si="16"/>
        <v>18718.364788309271</v>
      </c>
      <c r="AN23" s="88">
        <f t="shared" si="17"/>
        <v>14365.25669800479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195" t="s">
        <v>62</v>
      </c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7"/>
      <c r="X24" s="200" t="s">
        <v>63</v>
      </c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5"/>
      <c r="AK24" s="195"/>
      <c r="AL24" s="195"/>
      <c r="AM24" s="195"/>
      <c r="AN24" s="201"/>
    </row>
    <row r="25" spans="1:40" x14ac:dyDescent="0.3">
      <c r="A25" s="24"/>
      <c r="B25" s="25" t="s">
        <v>64</v>
      </c>
      <c r="C25" s="26"/>
      <c r="D25" s="82">
        <v>0.1</v>
      </c>
      <c r="E25" s="82">
        <f>Research_Floors!E2</f>
        <v>1091.7063636363637</v>
      </c>
      <c r="F25" s="32">
        <f>$D$4</f>
        <v>26</v>
      </c>
      <c r="G25" s="32">
        <f>City_Details!N19</f>
        <v>24</v>
      </c>
      <c r="H25" s="82">
        <f>City_Details!O19</f>
        <v>24</v>
      </c>
      <c r="I25" s="82">
        <f>City_Details!P19</f>
        <v>24</v>
      </c>
      <c r="J25" s="82">
        <f>City_Details!Q19</f>
        <v>25</v>
      </c>
      <c r="K25" s="82">
        <f>City_Details!R19</f>
        <v>25</v>
      </c>
      <c r="L25" s="82">
        <f>City_Details!S19</f>
        <v>25</v>
      </c>
      <c r="M25" s="82">
        <f>City_Details!T19</f>
        <v>25</v>
      </c>
      <c r="N25" s="82">
        <f>City_Details!U19</f>
        <v>25</v>
      </c>
      <c r="O25" s="82">
        <f>City_Details!V19</f>
        <v>25</v>
      </c>
      <c r="P25" s="82">
        <f>City_Details!W19</f>
        <v>26</v>
      </c>
      <c r="Q25" s="82">
        <f>City_Details!X19</f>
        <v>26</v>
      </c>
      <c r="R25" s="82">
        <f>City_Details!Y19</f>
        <v>26</v>
      </c>
      <c r="S25" s="82">
        <f>City_Details!Z19</f>
        <v>25</v>
      </c>
      <c r="T25" s="82">
        <f>City_Details!AA19</f>
        <v>25</v>
      </c>
      <c r="U25" s="82">
        <f>City_Details!AB19</f>
        <v>25</v>
      </c>
      <c r="V25" s="82">
        <f>City_Details!AC19</f>
        <v>24</v>
      </c>
      <c r="W25" s="82">
        <f>City_Details!AD19</f>
        <v>24</v>
      </c>
      <c r="X25" s="34">
        <f>$D$25*$E$25*(G25-$F$25)</f>
        <v>-218.34127272727275</v>
      </c>
      <c r="Y25" s="88">
        <f t="shared" ref="Y25:AN25" si="18">$D$25*$E$25*(H25-$F$25)</f>
        <v>-218.34127272727275</v>
      </c>
      <c r="Z25" s="88">
        <f t="shared" si="18"/>
        <v>-218.34127272727275</v>
      </c>
      <c r="AA25" s="88">
        <f t="shared" si="18"/>
        <v>-109.17063636363638</v>
      </c>
      <c r="AB25" s="88">
        <f t="shared" si="18"/>
        <v>-109.17063636363638</v>
      </c>
      <c r="AC25" s="88">
        <f t="shared" si="18"/>
        <v>-109.17063636363638</v>
      </c>
      <c r="AD25" s="88">
        <f t="shared" si="18"/>
        <v>-109.17063636363638</v>
      </c>
      <c r="AE25" s="88">
        <f t="shared" si="18"/>
        <v>-109.17063636363638</v>
      </c>
      <c r="AF25" s="88">
        <f t="shared" si="18"/>
        <v>-109.17063636363638</v>
      </c>
      <c r="AG25" s="88">
        <f t="shared" si="18"/>
        <v>0</v>
      </c>
      <c r="AH25" s="88">
        <f t="shared" si="18"/>
        <v>0</v>
      </c>
      <c r="AI25" s="88">
        <f t="shared" si="18"/>
        <v>0</v>
      </c>
      <c r="AJ25" s="88">
        <f t="shared" si="18"/>
        <v>-109.17063636363638</v>
      </c>
      <c r="AK25" s="88">
        <f t="shared" si="18"/>
        <v>-109.17063636363638</v>
      </c>
      <c r="AL25" s="88">
        <f t="shared" si="18"/>
        <v>-109.17063636363638</v>
      </c>
      <c r="AM25" s="88">
        <f t="shared" si="18"/>
        <v>-218.34127272727275</v>
      </c>
      <c r="AN25" s="88">
        <f t="shared" si="18"/>
        <v>-218.34127272727275</v>
      </c>
    </row>
    <row r="26" spans="1:40" x14ac:dyDescent="0.3">
      <c r="A26" s="24"/>
      <c r="B26" s="25" t="s">
        <v>65</v>
      </c>
      <c r="C26" s="26"/>
      <c r="D26" s="102">
        <v>0.15</v>
      </c>
      <c r="E26" s="82">
        <f>Research_Doors!G2</f>
        <v>18.420300000000001</v>
      </c>
      <c r="F26" s="33">
        <f>$D$4</f>
        <v>26</v>
      </c>
      <c r="G26" s="35">
        <f>G25</f>
        <v>24</v>
      </c>
      <c r="H26" s="83">
        <f t="shared" ref="H26:W26" si="19">H25</f>
        <v>24</v>
      </c>
      <c r="I26" s="83">
        <f t="shared" si="19"/>
        <v>24</v>
      </c>
      <c r="J26" s="83">
        <f t="shared" si="19"/>
        <v>25</v>
      </c>
      <c r="K26" s="83">
        <f t="shared" si="19"/>
        <v>25</v>
      </c>
      <c r="L26" s="83">
        <f t="shared" si="19"/>
        <v>25</v>
      </c>
      <c r="M26" s="83">
        <f t="shared" si="19"/>
        <v>25</v>
      </c>
      <c r="N26" s="83">
        <f t="shared" si="19"/>
        <v>25</v>
      </c>
      <c r="O26" s="83">
        <f t="shared" si="19"/>
        <v>25</v>
      </c>
      <c r="P26" s="83">
        <f t="shared" si="19"/>
        <v>26</v>
      </c>
      <c r="Q26" s="83">
        <f t="shared" si="19"/>
        <v>26</v>
      </c>
      <c r="R26" s="83">
        <f t="shared" si="19"/>
        <v>26</v>
      </c>
      <c r="S26" s="83">
        <f t="shared" si="19"/>
        <v>25</v>
      </c>
      <c r="T26" s="83">
        <f t="shared" si="19"/>
        <v>25</v>
      </c>
      <c r="U26" s="83">
        <f t="shared" si="19"/>
        <v>25</v>
      </c>
      <c r="V26" s="83">
        <f t="shared" si="19"/>
        <v>24</v>
      </c>
      <c r="W26" s="83">
        <f t="shared" si="19"/>
        <v>24</v>
      </c>
      <c r="X26" s="88">
        <f>$D$26*$E$26*(G26-$F$26)</f>
        <v>-5.5260899999999999</v>
      </c>
      <c r="Y26" s="88">
        <f t="shared" ref="Y26:AN26" si="20">$D$26*$E$26*(H26-$F$26)</f>
        <v>-5.5260899999999999</v>
      </c>
      <c r="Z26" s="88">
        <f t="shared" si="20"/>
        <v>-5.5260899999999999</v>
      </c>
      <c r="AA26" s="88">
        <f t="shared" si="20"/>
        <v>-2.763045</v>
      </c>
      <c r="AB26" s="88">
        <f t="shared" si="20"/>
        <v>-2.763045</v>
      </c>
      <c r="AC26" s="88">
        <f t="shared" si="20"/>
        <v>-2.763045</v>
      </c>
      <c r="AD26" s="88">
        <f t="shared" si="20"/>
        <v>-2.763045</v>
      </c>
      <c r="AE26" s="88">
        <f t="shared" si="20"/>
        <v>-2.763045</v>
      </c>
      <c r="AF26" s="88">
        <f t="shared" si="20"/>
        <v>-2.763045</v>
      </c>
      <c r="AG26" s="88">
        <f t="shared" si="20"/>
        <v>0</v>
      </c>
      <c r="AH26" s="88">
        <f t="shared" si="20"/>
        <v>0</v>
      </c>
      <c r="AI26" s="88">
        <f t="shared" si="20"/>
        <v>0</v>
      </c>
      <c r="AJ26" s="88">
        <f t="shared" si="20"/>
        <v>-2.763045</v>
      </c>
      <c r="AK26" s="88">
        <f t="shared" si="20"/>
        <v>-2.763045</v>
      </c>
      <c r="AL26" s="88">
        <f t="shared" si="20"/>
        <v>-2.763045</v>
      </c>
      <c r="AM26" s="88">
        <f t="shared" si="20"/>
        <v>-5.5260899999999999</v>
      </c>
      <c r="AN26" s="88">
        <f t="shared" si="20"/>
        <v>-5.5260899999999999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195" t="s">
        <v>62</v>
      </c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7"/>
      <c r="X29" s="200" t="s">
        <v>63</v>
      </c>
      <c r="Y29" s="194"/>
      <c r="Z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195"/>
      <c r="AK29" s="195"/>
      <c r="AL29" s="195"/>
      <c r="AM29" s="195"/>
      <c r="AN29" s="201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>
        <v>0.2</v>
      </c>
      <c r="E31" s="82">
        <f>Research_Window!R11</f>
        <v>1222.4807999999991</v>
      </c>
      <c r="F31" s="33">
        <f>$D$4</f>
        <v>26</v>
      </c>
      <c r="G31" s="35">
        <f>G25</f>
        <v>24</v>
      </c>
      <c r="H31" s="83">
        <f t="shared" ref="H31:W31" si="21">H25</f>
        <v>24</v>
      </c>
      <c r="I31" s="83">
        <f t="shared" si="21"/>
        <v>24</v>
      </c>
      <c r="J31" s="83">
        <f t="shared" si="21"/>
        <v>25</v>
      </c>
      <c r="K31" s="83">
        <f t="shared" si="21"/>
        <v>25</v>
      </c>
      <c r="L31" s="83">
        <f t="shared" si="21"/>
        <v>25</v>
      </c>
      <c r="M31" s="83">
        <f t="shared" si="21"/>
        <v>25</v>
      </c>
      <c r="N31" s="83">
        <f t="shared" si="21"/>
        <v>25</v>
      </c>
      <c r="O31" s="83">
        <f t="shared" si="21"/>
        <v>25</v>
      </c>
      <c r="P31" s="83">
        <f t="shared" si="21"/>
        <v>26</v>
      </c>
      <c r="Q31" s="83">
        <f t="shared" si="21"/>
        <v>26</v>
      </c>
      <c r="R31" s="83">
        <f t="shared" si="21"/>
        <v>26</v>
      </c>
      <c r="S31" s="83">
        <f t="shared" si="21"/>
        <v>25</v>
      </c>
      <c r="T31" s="83">
        <f t="shared" si="21"/>
        <v>25</v>
      </c>
      <c r="U31" s="83">
        <f t="shared" si="21"/>
        <v>25</v>
      </c>
      <c r="V31" s="83">
        <f t="shared" si="21"/>
        <v>24</v>
      </c>
      <c r="W31" s="83">
        <f t="shared" si="21"/>
        <v>24</v>
      </c>
      <c r="X31" s="34">
        <f>$D$31*$E$31*(G31-$F$31)</f>
        <v>-488.99231999999967</v>
      </c>
      <c r="Y31" s="88">
        <f t="shared" ref="Y31:AN31" si="22">$D$31*$E$31*(H31-$F$31)</f>
        <v>-488.99231999999967</v>
      </c>
      <c r="Z31" s="88">
        <f t="shared" si="22"/>
        <v>-488.99231999999967</v>
      </c>
      <c r="AA31" s="88">
        <f t="shared" si="22"/>
        <v>-244.49615999999983</v>
      </c>
      <c r="AB31" s="88">
        <f t="shared" si="22"/>
        <v>-244.49615999999983</v>
      </c>
      <c r="AC31" s="88">
        <f t="shared" si="22"/>
        <v>-244.49615999999983</v>
      </c>
      <c r="AD31" s="88">
        <f t="shared" si="22"/>
        <v>-244.49615999999983</v>
      </c>
      <c r="AE31" s="88">
        <f t="shared" si="22"/>
        <v>-244.49615999999983</v>
      </c>
      <c r="AF31" s="88">
        <f t="shared" si="22"/>
        <v>-244.49615999999983</v>
      </c>
      <c r="AG31" s="88">
        <f t="shared" si="22"/>
        <v>0</v>
      </c>
      <c r="AH31" s="88">
        <f t="shared" si="22"/>
        <v>0</v>
      </c>
      <c r="AI31" s="88">
        <f t="shared" si="22"/>
        <v>0</v>
      </c>
      <c r="AJ31" s="88">
        <f t="shared" si="22"/>
        <v>-244.49615999999983</v>
      </c>
      <c r="AK31" s="88">
        <f t="shared" si="22"/>
        <v>-244.49615999999983</v>
      </c>
      <c r="AL31" s="88">
        <f t="shared" si="22"/>
        <v>-244.49615999999983</v>
      </c>
      <c r="AM31" s="88">
        <f t="shared" si="22"/>
        <v>-488.99231999999967</v>
      </c>
      <c r="AN31" s="88">
        <f t="shared" si="22"/>
        <v>-488.99231999999967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195" t="s">
        <v>79</v>
      </c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7"/>
      <c r="X33" s="200" t="s">
        <v>213</v>
      </c>
      <c r="Y33" s="194"/>
      <c r="Z33" s="194"/>
      <c r="AA33" s="194"/>
      <c r="AB33" s="194"/>
      <c r="AC33" s="194"/>
      <c r="AD33" s="194"/>
      <c r="AE33" s="194"/>
      <c r="AF33" s="194"/>
      <c r="AG33" s="194"/>
      <c r="AH33" s="194"/>
      <c r="AI33" s="194"/>
      <c r="AJ33" s="195"/>
      <c r="AK33" s="195"/>
      <c r="AL33" s="195"/>
      <c r="AM33" s="195"/>
      <c r="AN33" s="201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>
        <f>Research_Window!S2</f>
        <v>5048.2266587999911</v>
      </c>
      <c r="E35" s="32">
        <f>Window!G14</f>
        <v>31</v>
      </c>
      <c r="F35" s="32">
        <v>0.7</v>
      </c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>
        <f>0.293071*$D35*$E35*$F35*G35</f>
        <v>10915.668625524009</v>
      </c>
      <c r="Y35" s="84">
        <f t="shared" ref="Y35:AN35" si="23">0.293071*$D35*$E35*$F35*H35</f>
        <v>13163.012166073069</v>
      </c>
      <c r="Z35" s="84">
        <f t="shared" si="23"/>
        <v>14768.257552179542</v>
      </c>
      <c r="AA35" s="84">
        <f t="shared" si="23"/>
        <v>17015.601092728604</v>
      </c>
      <c r="AB35" s="84">
        <f t="shared" si="23"/>
        <v>18941.895556056366</v>
      </c>
      <c r="AC35" s="84">
        <f t="shared" si="23"/>
        <v>20868.190019384136</v>
      </c>
      <c r="AD35" s="84">
        <f t="shared" si="23"/>
        <v>22473.435405490611</v>
      </c>
      <c r="AE35" s="84">
        <f t="shared" si="23"/>
        <v>23757.631714375784</v>
      </c>
      <c r="AF35" s="84">
        <f t="shared" si="23"/>
        <v>24078.680791597078</v>
      </c>
      <c r="AG35" s="84">
        <f t="shared" si="23"/>
        <v>24399.729868818373</v>
      </c>
      <c r="AH35" s="84">
        <f t="shared" si="23"/>
        <v>23757.631714375784</v>
      </c>
      <c r="AI35" s="84">
        <f t="shared" si="23"/>
        <v>24078.680791597078</v>
      </c>
      <c r="AJ35" s="84">
        <f t="shared" si="23"/>
        <v>25362.877100482259</v>
      </c>
      <c r="AK35" s="84">
        <f t="shared" si="23"/>
        <v>19583.993710498959</v>
      </c>
      <c r="AL35" s="84">
        <f t="shared" si="23"/>
        <v>16052.45386106472</v>
      </c>
      <c r="AM35" s="84">
        <f t="shared" si="23"/>
        <v>13484.061243294364</v>
      </c>
      <c r="AN35" s="84">
        <f t="shared" si="23"/>
        <v>11557.766779966598</v>
      </c>
    </row>
    <row r="36" spans="1:40" x14ac:dyDescent="0.3">
      <c r="A36" s="24"/>
      <c r="B36" s="25" t="s">
        <v>121</v>
      </c>
      <c r="C36" s="26"/>
      <c r="D36" s="191">
        <f>Research_Window!S3</f>
        <v>0</v>
      </c>
      <c r="E36" s="82">
        <f>Window!G15</f>
        <v>55</v>
      </c>
      <c r="F36" s="60">
        <v>0.7</v>
      </c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>
        <f t="shared" ref="X36:X42" si="24">0.293071*$D36*$E36*$F36*G36</f>
        <v>0</v>
      </c>
      <c r="Y36" s="84">
        <f t="shared" ref="Y36:Y42" si="25">0.293071*$D36*$E36*$F36*H36</f>
        <v>0</v>
      </c>
      <c r="Z36" s="84">
        <f t="shared" ref="Z36:Z42" si="26">0.293071*$D36*$E36*$F36*I36</f>
        <v>0</v>
      </c>
      <c r="AA36" s="84">
        <f t="shared" ref="AA36:AA42" si="27">0.293071*$D36*$E36*$F36*J36</f>
        <v>0</v>
      </c>
      <c r="AB36" s="84">
        <f t="shared" ref="AB36:AB42" si="28">0.293071*$D36*$E36*$F36*K36</f>
        <v>0</v>
      </c>
      <c r="AC36" s="84">
        <f t="shared" ref="AC36:AC42" si="29">0.293071*$D36*$E36*$F36*L36</f>
        <v>0</v>
      </c>
      <c r="AD36" s="84">
        <f t="shared" ref="AD36:AD42" si="30">0.293071*$D36*$E36*$F36*M36</f>
        <v>0</v>
      </c>
      <c r="AE36" s="84">
        <f t="shared" ref="AE36:AE42" si="31">0.293071*$D36*$E36*$F36*N36</f>
        <v>0</v>
      </c>
      <c r="AF36" s="84">
        <f t="shared" ref="AF36:AF42" si="32">0.293071*$D36*$E36*$F36*O36</f>
        <v>0</v>
      </c>
      <c r="AG36" s="84">
        <f t="shared" ref="AG36:AG42" si="33">0.293071*$D36*$E36*$F36*P36</f>
        <v>0</v>
      </c>
      <c r="AH36" s="84">
        <f t="shared" ref="AH36:AH42" si="34">0.293071*$D36*$E36*$F36*Q36</f>
        <v>0</v>
      </c>
      <c r="AI36" s="84">
        <f t="shared" ref="AI36:AI42" si="35">0.293071*$D36*$E36*$F36*R36</f>
        <v>0</v>
      </c>
      <c r="AJ36" s="84">
        <f t="shared" ref="AJ36:AJ42" si="36">0.293071*$D36*$E36*$F36*S36</f>
        <v>0</v>
      </c>
      <c r="AK36" s="84">
        <f t="shared" ref="AK36:AK42" si="37">0.293071*$D36*$E36*$F36*T36</f>
        <v>0</v>
      </c>
      <c r="AL36" s="84">
        <f t="shared" ref="AL36:AL42" si="38">0.293071*$D36*$E36*$F36*U36</f>
        <v>0</v>
      </c>
      <c r="AM36" s="84">
        <f t="shared" ref="AM36:AM42" si="39">0.293071*$D36*$E36*$F36*V36</f>
        <v>0</v>
      </c>
      <c r="AN36" s="84">
        <f t="shared" ref="AN36:AN42" si="40">0.293071*$D36*$E36*$F36*W36</f>
        <v>0</v>
      </c>
    </row>
    <row r="37" spans="1:40" x14ac:dyDescent="0.3">
      <c r="A37" s="24"/>
      <c r="B37" s="25" t="s">
        <v>122</v>
      </c>
      <c r="C37" s="26"/>
      <c r="D37" s="191">
        <f>Research_Window!S4</f>
        <v>2083.5228960000004</v>
      </c>
      <c r="E37" s="82">
        <f>Window!G16</f>
        <v>215</v>
      </c>
      <c r="F37" s="60">
        <v>0.7</v>
      </c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>
        <f t="shared" si="24"/>
        <v>16541.699556126459</v>
      </c>
      <c r="Y37" s="84">
        <f t="shared" si="25"/>
        <v>30326.449186231846</v>
      </c>
      <c r="Z37" s="84">
        <f t="shared" si="26"/>
        <v>40435.265581642459</v>
      </c>
      <c r="AA37" s="84">
        <f t="shared" si="27"/>
        <v>45949.165433684611</v>
      </c>
      <c r="AB37" s="84">
        <f t="shared" si="28"/>
        <v>46868.148742358302</v>
      </c>
      <c r="AC37" s="84">
        <f t="shared" si="29"/>
        <v>42273.232198989841</v>
      </c>
      <c r="AD37" s="84">
        <f t="shared" si="30"/>
        <v>35840.349038273998</v>
      </c>
      <c r="AE37" s="84">
        <f t="shared" si="31"/>
        <v>32164.415803579232</v>
      </c>
      <c r="AF37" s="84">
        <f t="shared" si="32"/>
        <v>28488.482568884458</v>
      </c>
      <c r="AG37" s="84">
        <f t="shared" si="33"/>
        <v>26650.515951537072</v>
      </c>
      <c r="AH37" s="84">
        <f t="shared" si="34"/>
        <v>23893.566025516</v>
      </c>
      <c r="AI37" s="84">
        <f t="shared" si="35"/>
        <v>21136.61609949492</v>
      </c>
      <c r="AJ37" s="84">
        <f t="shared" si="36"/>
        <v>19298.649482147535</v>
      </c>
      <c r="AK37" s="84">
        <f t="shared" si="37"/>
        <v>15622.716247452769</v>
      </c>
      <c r="AL37" s="84">
        <f t="shared" si="38"/>
        <v>13784.749630105383</v>
      </c>
      <c r="AM37" s="84">
        <f t="shared" si="39"/>
        <v>11946.783012758</v>
      </c>
      <c r="AN37" s="84">
        <f t="shared" si="40"/>
        <v>10108.816395410615</v>
      </c>
    </row>
    <row r="38" spans="1:40" x14ac:dyDescent="0.3">
      <c r="A38" s="24"/>
      <c r="B38" s="25" t="s">
        <v>123</v>
      </c>
      <c r="C38" s="26"/>
      <c r="D38" s="191">
        <f>Research_Window!S5</f>
        <v>0</v>
      </c>
      <c r="E38" s="82">
        <f>Window!G17</f>
        <v>247</v>
      </c>
      <c r="F38" s="60">
        <v>0.7</v>
      </c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>
        <f t="shared" si="24"/>
        <v>0</v>
      </c>
      <c r="Y38" s="84">
        <f t="shared" si="25"/>
        <v>0</v>
      </c>
      <c r="Z38" s="84">
        <f t="shared" si="26"/>
        <v>0</v>
      </c>
      <c r="AA38" s="84">
        <f t="shared" si="27"/>
        <v>0</v>
      </c>
      <c r="AB38" s="84">
        <f t="shared" si="28"/>
        <v>0</v>
      </c>
      <c r="AC38" s="84">
        <f t="shared" si="29"/>
        <v>0</v>
      </c>
      <c r="AD38" s="84">
        <f t="shared" si="30"/>
        <v>0</v>
      </c>
      <c r="AE38" s="84">
        <f t="shared" si="31"/>
        <v>0</v>
      </c>
      <c r="AF38" s="84">
        <f t="shared" si="32"/>
        <v>0</v>
      </c>
      <c r="AG38" s="84">
        <f t="shared" si="33"/>
        <v>0</v>
      </c>
      <c r="AH38" s="84">
        <f t="shared" si="34"/>
        <v>0</v>
      </c>
      <c r="AI38" s="84">
        <f t="shared" si="35"/>
        <v>0</v>
      </c>
      <c r="AJ38" s="84">
        <f t="shared" si="36"/>
        <v>0</v>
      </c>
      <c r="AK38" s="84">
        <f t="shared" si="37"/>
        <v>0</v>
      </c>
      <c r="AL38" s="84">
        <f t="shared" si="38"/>
        <v>0</v>
      </c>
      <c r="AM38" s="84">
        <f t="shared" si="39"/>
        <v>0</v>
      </c>
      <c r="AN38" s="84">
        <f t="shared" si="40"/>
        <v>0</v>
      </c>
    </row>
    <row r="39" spans="1:40" x14ac:dyDescent="0.3">
      <c r="A39" s="24"/>
      <c r="B39" s="25" t="s">
        <v>124</v>
      </c>
      <c r="C39" s="26"/>
      <c r="D39" s="191">
        <f>Research_Window!S6</f>
        <v>4794.6494231999959</v>
      </c>
      <c r="E39" s="82">
        <f>Window!G18</f>
        <v>179</v>
      </c>
      <c r="F39" s="60">
        <v>0.7</v>
      </c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>
        <f t="shared" si="24"/>
        <v>14085.451155893021</v>
      </c>
      <c r="Y39" s="84">
        <f t="shared" si="25"/>
        <v>19367.495339352903</v>
      </c>
      <c r="Z39" s="84">
        <f t="shared" si="26"/>
        <v>24649.539522812789</v>
      </c>
      <c r="AA39" s="84">
        <f t="shared" si="27"/>
        <v>36974.309284219176</v>
      </c>
      <c r="AB39" s="84">
        <f t="shared" si="28"/>
        <v>54581.123229085453</v>
      </c>
      <c r="AC39" s="84">
        <f t="shared" si="29"/>
        <v>73948.618568438353</v>
      </c>
      <c r="AD39" s="84">
        <f t="shared" si="30"/>
        <v>91555.432513304637</v>
      </c>
      <c r="AE39" s="84">
        <f t="shared" si="31"/>
        <v>100358.83948573779</v>
      </c>
      <c r="AF39" s="84">
        <f t="shared" si="32"/>
        <v>102119.52088022439</v>
      </c>
      <c r="AG39" s="84">
        <f t="shared" si="33"/>
        <v>93316.113907791267</v>
      </c>
      <c r="AH39" s="84">
        <f t="shared" si="34"/>
        <v>82752.025540871502</v>
      </c>
      <c r="AI39" s="84">
        <f t="shared" si="35"/>
        <v>72187.937173951737</v>
      </c>
      <c r="AJ39" s="84">
        <f t="shared" si="36"/>
        <v>61623.848807031973</v>
      </c>
      <c r="AK39" s="84">
        <f t="shared" si="37"/>
        <v>51059.760440112193</v>
      </c>
      <c r="AL39" s="84">
        <f t="shared" si="38"/>
        <v>44017.034862165689</v>
      </c>
      <c r="AM39" s="84">
        <f t="shared" si="39"/>
        <v>36974.309284219176</v>
      </c>
      <c r="AN39" s="84">
        <f t="shared" si="40"/>
        <v>31692.265100759294</v>
      </c>
    </row>
    <row r="40" spans="1:40" x14ac:dyDescent="0.3">
      <c r="A40" s="24"/>
      <c r="B40" s="25" t="s">
        <v>125</v>
      </c>
      <c r="C40" s="26"/>
      <c r="D40" s="191">
        <f>Research_Window!S7</f>
        <v>0</v>
      </c>
      <c r="E40" s="82">
        <f>Window!G19</f>
        <v>247</v>
      </c>
      <c r="F40" s="32">
        <v>0.7</v>
      </c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>
        <f t="shared" si="24"/>
        <v>0</v>
      </c>
      <c r="Y40" s="84">
        <f t="shared" si="25"/>
        <v>0</v>
      </c>
      <c r="Z40" s="84">
        <f t="shared" si="26"/>
        <v>0</v>
      </c>
      <c r="AA40" s="84">
        <f t="shared" si="27"/>
        <v>0</v>
      </c>
      <c r="AB40" s="84">
        <f t="shared" si="28"/>
        <v>0</v>
      </c>
      <c r="AC40" s="84">
        <f t="shared" si="29"/>
        <v>0</v>
      </c>
      <c r="AD40" s="84">
        <f t="shared" si="30"/>
        <v>0</v>
      </c>
      <c r="AE40" s="84">
        <f t="shared" si="31"/>
        <v>0</v>
      </c>
      <c r="AF40" s="84">
        <f t="shared" si="32"/>
        <v>0</v>
      </c>
      <c r="AG40" s="84">
        <f t="shared" si="33"/>
        <v>0</v>
      </c>
      <c r="AH40" s="84">
        <f t="shared" si="34"/>
        <v>0</v>
      </c>
      <c r="AI40" s="84">
        <f t="shared" si="35"/>
        <v>0</v>
      </c>
      <c r="AJ40" s="84">
        <f t="shared" si="36"/>
        <v>0</v>
      </c>
      <c r="AK40" s="84">
        <f t="shared" si="37"/>
        <v>0</v>
      </c>
      <c r="AL40" s="84">
        <f t="shared" si="38"/>
        <v>0</v>
      </c>
      <c r="AM40" s="84">
        <f t="shared" si="39"/>
        <v>0</v>
      </c>
      <c r="AN40" s="84">
        <f t="shared" si="40"/>
        <v>0</v>
      </c>
    </row>
    <row r="41" spans="1:40" x14ac:dyDescent="0.3">
      <c r="A41" s="24"/>
      <c r="B41" s="25" t="s">
        <v>126</v>
      </c>
      <c r="C41" s="26"/>
      <c r="D41" s="191">
        <f>Research_Window!S8</f>
        <v>1232.3843532000008</v>
      </c>
      <c r="E41" s="82">
        <f>Window!G20</f>
        <v>215</v>
      </c>
      <c r="F41" s="32">
        <v>0.7</v>
      </c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>
        <f t="shared" si="24"/>
        <v>4892.1304746500955</v>
      </c>
      <c r="Y41" s="84">
        <f t="shared" si="25"/>
        <v>4892.1304746500955</v>
      </c>
      <c r="Z41" s="84">
        <f t="shared" si="26"/>
        <v>5435.7005273889954</v>
      </c>
      <c r="AA41" s="84">
        <f t="shared" si="27"/>
        <v>5979.2705801278953</v>
      </c>
      <c r="AB41" s="84">
        <f t="shared" si="28"/>
        <v>6522.8406328667943</v>
      </c>
      <c r="AC41" s="84">
        <f t="shared" si="29"/>
        <v>7066.4106856056942</v>
      </c>
      <c r="AD41" s="84">
        <f t="shared" si="30"/>
        <v>7609.9807383445941</v>
      </c>
      <c r="AE41" s="84">
        <f t="shared" si="31"/>
        <v>10327.831002039091</v>
      </c>
      <c r="AF41" s="84">
        <f t="shared" si="32"/>
        <v>15763.531529428086</v>
      </c>
      <c r="AG41" s="84">
        <f t="shared" si="33"/>
        <v>21742.802109555982</v>
      </c>
      <c r="AH41" s="84">
        <f t="shared" si="34"/>
        <v>27178.502636944977</v>
      </c>
      <c r="AI41" s="84">
        <f t="shared" si="35"/>
        <v>30439.922953378376</v>
      </c>
      <c r="AJ41" s="84">
        <f t="shared" si="36"/>
        <v>29896.352900639478</v>
      </c>
      <c r="AK41" s="84">
        <f t="shared" si="37"/>
        <v>22286.372162294883</v>
      </c>
      <c r="AL41" s="84">
        <f t="shared" si="38"/>
        <v>17937.811740383684</v>
      </c>
      <c r="AM41" s="84">
        <f t="shared" si="39"/>
        <v>14676.391423950288</v>
      </c>
      <c r="AN41" s="84">
        <f t="shared" si="40"/>
        <v>12502.111212994691</v>
      </c>
    </row>
    <row r="42" spans="1:40" x14ac:dyDescent="0.3">
      <c r="A42" s="24"/>
      <c r="B42" s="25" t="s">
        <v>127</v>
      </c>
      <c r="C42" s="26"/>
      <c r="D42" s="191">
        <f>Research_Window!S9</f>
        <v>0</v>
      </c>
      <c r="E42" s="82">
        <f>Window!G21</f>
        <v>55</v>
      </c>
      <c r="F42" s="32">
        <v>0.7</v>
      </c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>
        <f t="shared" si="24"/>
        <v>0</v>
      </c>
      <c r="Y42" s="84">
        <f t="shared" si="25"/>
        <v>0</v>
      </c>
      <c r="Z42" s="84">
        <f t="shared" si="26"/>
        <v>0</v>
      </c>
      <c r="AA42" s="84">
        <f t="shared" si="27"/>
        <v>0</v>
      </c>
      <c r="AB42" s="84">
        <f t="shared" si="28"/>
        <v>0</v>
      </c>
      <c r="AC42" s="84">
        <f t="shared" si="29"/>
        <v>0</v>
      </c>
      <c r="AD42" s="84">
        <f t="shared" si="30"/>
        <v>0</v>
      </c>
      <c r="AE42" s="84">
        <f t="shared" si="31"/>
        <v>0</v>
      </c>
      <c r="AF42" s="84">
        <f t="shared" si="32"/>
        <v>0</v>
      </c>
      <c r="AG42" s="84">
        <f t="shared" si="33"/>
        <v>0</v>
      </c>
      <c r="AH42" s="84">
        <f t="shared" si="34"/>
        <v>0</v>
      </c>
      <c r="AI42" s="84">
        <f t="shared" si="35"/>
        <v>0</v>
      </c>
      <c r="AJ42" s="84">
        <f t="shared" si="36"/>
        <v>0</v>
      </c>
      <c r="AK42" s="84">
        <f t="shared" si="37"/>
        <v>0</v>
      </c>
      <c r="AL42" s="84">
        <f t="shared" si="38"/>
        <v>0</v>
      </c>
      <c r="AM42" s="84">
        <f t="shared" si="39"/>
        <v>0</v>
      </c>
      <c r="AN42" s="84">
        <f t="shared" si="40"/>
        <v>0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195" t="s">
        <v>62</v>
      </c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7"/>
      <c r="X43" s="200" t="s">
        <v>214</v>
      </c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5"/>
      <c r="AK43" s="195"/>
      <c r="AL43" s="195"/>
      <c r="AM43" s="195"/>
      <c r="AN43" s="201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4112.8563446409089</v>
      </c>
      <c r="F44" s="33">
        <f>$D$4</f>
        <v>26</v>
      </c>
      <c r="G44" s="32">
        <f>G25</f>
        <v>24</v>
      </c>
      <c r="H44" s="82">
        <f t="shared" ref="H44:W44" si="41">H25</f>
        <v>24</v>
      </c>
      <c r="I44" s="82">
        <f t="shared" si="41"/>
        <v>24</v>
      </c>
      <c r="J44" s="82">
        <f t="shared" si="41"/>
        <v>25</v>
      </c>
      <c r="K44" s="82">
        <f t="shared" si="41"/>
        <v>25</v>
      </c>
      <c r="L44" s="82">
        <f t="shared" si="41"/>
        <v>25</v>
      </c>
      <c r="M44" s="82">
        <f t="shared" si="41"/>
        <v>25</v>
      </c>
      <c r="N44" s="82">
        <f t="shared" si="41"/>
        <v>25</v>
      </c>
      <c r="O44" s="82">
        <f t="shared" si="41"/>
        <v>25</v>
      </c>
      <c r="P44" s="82">
        <f t="shared" si="41"/>
        <v>26</v>
      </c>
      <c r="Q44" s="82">
        <f t="shared" si="41"/>
        <v>26</v>
      </c>
      <c r="R44" s="82">
        <f t="shared" si="41"/>
        <v>26</v>
      </c>
      <c r="S44" s="82">
        <f t="shared" si="41"/>
        <v>25</v>
      </c>
      <c r="T44" s="82">
        <f t="shared" si="41"/>
        <v>25</v>
      </c>
      <c r="U44" s="82">
        <f t="shared" si="41"/>
        <v>25</v>
      </c>
      <c r="V44" s="82">
        <f t="shared" si="41"/>
        <v>24</v>
      </c>
      <c r="W44" s="82">
        <f t="shared" si="41"/>
        <v>24</v>
      </c>
      <c r="X44" s="34">
        <f>0.293071*$D$44*$E$44*1.8*(G44-$F$44)</f>
        <v>-4773.2213302498139</v>
      </c>
      <c r="Y44" s="103">
        <f t="shared" ref="Y44:AN44" si="42">0.293071*$D$44*$E$44*1.8*(H44-$F$44)</f>
        <v>-4773.2213302498139</v>
      </c>
      <c r="Z44" s="103">
        <f t="shared" si="42"/>
        <v>-4773.2213302498139</v>
      </c>
      <c r="AA44" s="103">
        <f t="shared" si="42"/>
        <v>-2386.610665124907</v>
      </c>
      <c r="AB44" s="103">
        <f t="shared" si="42"/>
        <v>-2386.610665124907</v>
      </c>
      <c r="AC44" s="103">
        <f t="shared" si="42"/>
        <v>-2386.610665124907</v>
      </c>
      <c r="AD44" s="103">
        <f t="shared" si="42"/>
        <v>-2386.610665124907</v>
      </c>
      <c r="AE44" s="103">
        <f t="shared" si="42"/>
        <v>-2386.610665124907</v>
      </c>
      <c r="AF44" s="103">
        <f t="shared" si="42"/>
        <v>-2386.610665124907</v>
      </c>
      <c r="AG44" s="103">
        <f t="shared" si="42"/>
        <v>0</v>
      </c>
      <c r="AH44" s="103">
        <f t="shared" si="42"/>
        <v>0</v>
      </c>
      <c r="AI44" s="103">
        <f t="shared" si="42"/>
        <v>0</v>
      </c>
      <c r="AJ44" s="103">
        <f t="shared" si="42"/>
        <v>-2386.610665124907</v>
      </c>
      <c r="AK44" s="103">
        <f t="shared" si="42"/>
        <v>-2386.610665124907</v>
      </c>
      <c r="AL44" s="103">
        <f t="shared" si="42"/>
        <v>-2386.610665124907</v>
      </c>
      <c r="AM44" s="103">
        <f t="shared" si="42"/>
        <v>-4773.2213302498139</v>
      </c>
      <c r="AN44" s="103">
        <f t="shared" si="42"/>
        <v>-4773.2213302498139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195" t="s">
        <v>107</v>
      </c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7"/>
      <c r="X47" s="200" t="s">
        <v>112</v>
      </c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5"/>
      <c r="AK47" s="195"/>
      <c r="AL47" s="195"/>
      <c r="AM47" s="195"/>
      <c r="AN47" s="201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4112.8563446409089</v>
      </c>
      <c r="G48" s="32">
        <f>([1]!humidratio(G31,$D$8,3,$D$7,TRUE))-([1]!humidratio($D$4,$D$8,3,$D$5,TRUE))</f>
        <v>3.3836374338197337E-3</v>
      </c>
      <c r="H48" s="33">
        <f>([1]!humidratio(H31,$D$8,3,$D$7,TRUE))-([1]!humidratio($D$4,$D$8,3,$D$5,TRUE))</f>
        <v>3.3836374338197337E-3</v>
      </c>
      <c r="I48" s="33">
        <f>([1]!humidratio(I31,$D$8,3,$D$7,TRUE))-([1]!humidratio($D$4,$D$8,3,$D$5,TRUE))</f>
        <v>3.3836374338197337E-3</v>
      </c>
      <c r="J48" s="33">
        <f>([1]!humidratio(J31,$D$8,3,$D$7,TRUE))-([1]!humidratio($D$4,$D$8,3,$D$5,TRUE))</f>
        <v>4.2634677195536198E-3</v>
      </c>
      <c r="K48" s="33">
        <f>([1]!humidratio(K31,$D$8,3,$D$7,TRUE))-([1]!humidratio($D$4,$D$8,3,$D$5,TRUE))</f>
        <v>4.2634677195536198E-3</v>
      </c>
      <c r="L48" s="33">
        <f>([1]!humidratio(L31,$D$8,3,$D$7,TRUE))-([1]!humidratio($D$4,$D$8,3,$D$5,TRUE))</f>
        <v>4.2634677195536198E-3</v>
      </c>
      <c r="M48" s="33">
        <f>([1]!humidratio(M31,$D$8,3,$D$7,TRUE))-([1]!humidratio($D$4,$D$8,3,$D$5,TRUE))</f>
        <v>4.2634677195536198E-3</v>
      </c>
      <c r="N48" s="33">
        <f>([1]!humidratio(N31,$D$8,3,$D$7,TRUE))-([1]!humidratio($D$4,$D$8,3,$D$5,TRUE))</f>
        <v>4.2634677195536198E-3</v>
      </c>
      <c r="O48" s="33">
        <f>([1]!humidratio(O31,$D$8,3,$D$7,TRUE))-([1]!humidratio($D$4,$D$8,3,$D$5,TRUE))</f>
        <v>4.2634677195536198E-3</v>
      </c>
      <c r="P48" s="33">
        <f>([1]!humidratio(P31,$D$8,3,$D$7,TRUE))-([1]!humidratio($D$4,$D$8,3,$D$5,TRUE))</f>
        <v>5.1928995046263381E-3</v>
      </c>
      <c r="Q48" s="33">
        <f>([1]!humidratio(Q31,$D$8,3,$D$7,TRUE))-([1]!humidratio($D$4,$D$8,3,$D$5,TRUE))</f>
        <v>5.1928995046263381E-3</v>
      </c>
      <c r="R48" s="33">
        <f>([1]!humidratio(R31,$D$8,3,$D$7,TRUE))-([1]!humidratio($D$4,$D$8,3,$D$5,TRUE))</f>
        <v>5.1928995046263381E-3</v>
      </c>
      <c r="S48" s="33">
        <f>([1]!humidratio(S31,$D$8,3,$D$7,TRUE))-([1]!humidratio($D$4,$D$8,3,$D$5,TRUE))</f>
        <v>4.2634677195536198E-3</v>
      </c>
      <c r="T48" s="33">
        <f>([1]!humidratio(T31,$D$8,3,$D$7,TRUE))-([1]!humidratio($D$4,$D$8,3,$D$5,TRUE))</f>
        <v>4.2634677195536198E-3</v>
      </c>
      <c r="U48" s="33">
        <f>([1]!humidratio(U31,$D$8,3,$D$7,TRUE))-([1]!humidratio($D$4,$D$8,3,$D$5,TRUE))</f>
        <v>4.2634677195536198E-3</v>
      </c>
      <c r="V48" s="33">
        <f>([1]!humidratio(V31,$D$8,3,$D$7,TRUE))-([1]!humidratio($D$4,$D$8,3,$D$5,TRUE))</f>
        <v>3.3836374338197337E-3</v>
      </c>
      <c r="W48" s="33">
        <f>([1]!humidratio(W31,$D$8,3,$D$7,TRUE))-([1]!humidratio($D$4,$D$8,3,$D$5,TRUE))</f>
        <v>3.3836374338197337E-3</v>
      </c>
      <c r="X48" s="34">
        <f>IF(0.293071*$E$48*$F$48*G48&gt;=0,0.293071*$E$48*$F$48*G48,-1*(0.293071*$E$48*$F$48*G48))</f>
        <v>19739.928233593451</v>
      </c>
      <c r="Y48" s="103">
        <f t="shared" ref="Y48:AN48" si="43">IF(0.293071*$E$48*$F$48*H48&gt;=0,0.293071*$E$48*$F$48*H48,-1*(0.293071*$E$48*$F$48*H48))</f>
        <v>19739.928233593451</v>
      </c>
      <c r="Z48" s="103">
        <f t="shared" si="43"/>
        <v>19739.928233593451</v>
      </c>
      <c r="AA48" s="103">
        <f t="shared" si="43"/>
        <v>24872.802850872617</v>
      </c>
      <c r="AB48" s="103">
        <f t="shared" si="43"/>
        <v>24872.802850872617</v>
      </c>
      <c r="AC48" s="103">
        <f t="shared" si="43"/>
        <v>24872.802850872617</v>
      </c>
      <c r="AD48" s="103">
        <f t="shared" si="43"/>
        <v>24872.802850872617</v>
      </c>
      <c r="AE48" s="103">
        <f t="shared" si="43"/>
        <v>24872.802850872617</v>
      </c>
      <c r="AF48" s="103">
        <f t="shared" si="43"/>
        <v>24872.802850872617</v>
      </c>
      <c r="AG48" s="103">
        <f t="shared" si="43"/>
        <v>30295.049499398599</v>
      </c>
      <c r="AH48" s="103">
        <f t="shared" si="43"/>
        <v>30295.049499398599</v>
      </c>
      <c r="AI48" s="103">
        <f t="shared" si="43"/>
        <v>30295.049499398599</v>
      </c>
      <c r="AJ48" s="103">
        <f t="shared" si="43"/>
        <v>24872.802850872617</v>
      </c>
      <c r="AK48" s="103">
        <f t="shared" si="43"/>
        <v>24872.802850872617</v>
      </c>
      <c r="AL48" s="103">
        <f t="shared" si="43"/>
        <v>24872.802850872617</v>
      </c>
      <c r="AM48" s="103">
        <f t="shared" si="43"/>
        <v>19739.928233593451</v>
      </c>
      <c r="AN48" s="103">
        <f t="shared" si="43"/>
        <v>19739.928233593451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195" t="s">
        <v>79</v>
      </c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7"/>
      <c r="X52" s="200" t="s">
        <v>114</v>
      </c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5"/>
      <c r="AK52" s="195"/>
      <c r="AL52" s="195"/>
      <c r="AM52" s="195"/>
      <c r="AN52" s="201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822.57126892818178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26733.566240165906</v>
      </c>
      <c r="Y53" s="61">
        <f t="shared" ref="Y53:AN53" si="44">$D$53*$E$53*$F$53*H53</f>
        <v>26733.566240165906</v>
      </c>
      <c r="Z53" s="61">
        <f t="shared" si="44"/>
        <v>26733.566240165906</v>
      </c>
      <c r="AA53" s="61">
        <f t="shared" si="44"/>
        <v>26733.566240165906</v>
      </c>
      <c r="AB53" s="61">
        <f t="shared" si="44"/>
        <v>26733.566240165906</v>
      </c>
      <c r="AC53" s="61">
        <f t="shared" si="44"/>
        <v>26733.566240165906</v>
      </c>
      <c r="AD53" s="61">
        <f t="shared" si="44"/>
        <v>26733.566240165906</v>
      </c>
      <c r="AE53" s="61">
        <f t="shared" si="44"/>
        <v>26733.566240165906</v>
      </c>
      <c r="AF53" s="61">
        <f t="shared" si="44"/>
        <v>26733.566240165906</v>
      </c>
      <c r="AG53" s="61">
        <f t="shared" si="44"/>
        <v>26733.566240165906</v>
      </c>
      <c r="AH53" s="61">
        <f t="shared" si="44"/>
        <v>26733.566240165906</v>
      </c>
      <c r="AI53" s="61">
        <f t="shared" si="44"/>
        <v>26733.566240165906</v>
      </c>
      <c r="AJ53" s="61">
        <f t="shared" si="44"/>
        <v>26733.566240165906</v>
      </c>
      <c r="AK53" s="61">
        <f t="shared" si="44"/>
        <v>26733.566240165906</v>
      </c>
      <c r="AL53" s="61">
        <f t="shared" si="44"/>
        <v>26733.566240165906</v>
      </c>
      <c r="AM53" s="61">
        <f t="shared" si="44"/>
        <v>26733.566240165906</v>
      </c>
      <c r="AN53" s="61">
        <f t="shared" si="44"/>
        <v>26733.566240165906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195" t="s">
        <v>79</v>
      </c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97"/>
      <c r="X54" s="200" t="s">
        <v>85</v>
      </c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5"/>
      <c r="AK54" s="195"/>
      <c r="AL54" s="195"/>
      <c r="AM54" s="195"/>
      <c r="AN54" s="201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2729.2659090909092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550.87503109090915</v>
      </c>
      <c r="Y55" s="103">
        <f t="shared" ref="Y55:AN55" si="45">$C$55*$D$55*$E$55*$F$55*H55</f>
        <v>265.93967018181826</v>
      </c>
      <c r="Z55" s="103">
        <f t="shared" si="45"/>
        <v>246.94397945454548</v>
      </c>
      <c r="AA55" s="103">
        <f t="shared" si="45"/>
        <v>237.44613409090911</v>
      </c>
      <c r="AB55" s="103">
        <f t="shared" si="45"/>
        <v>218.4504433636364</v>
      </c>
      <c r="AC55" s="103">
        <f t="shared" si="45"/>
        <v>208.95259800000002</v>
      </c>
      <c r="AD55" s="103">
        <f t="shared" si="45"/>
        <v>189.95690727272731</v>
      </c>
      <c r="AE55" s="103">
        <f t="shared" si="45"/>
        <v>180.45906190909093</v>
      </c>
      <c r="AF55" s="103">
        <f t="shared" si="45"/>
        <v>170.96121654545456</v>
      </c>
      <c r="AG55" s="103">
        <f t="shared" si="45"/>
        <v>161.46337118181822</v>
      </c>
      <c r="AH55" s="103">
        <f t="shared" si="45"/>
        <v>151.96552581818185</v>
      </c>
      <c r="AI55" s="103">
        <f t="shared" si="45"/>
        <v>522.38149500000009</v>
      </c>
      <c r="AJ55" s="103">
        <f t="shared" si="45"/>
        <v>550.87503109090915</v>
      </c>
      <c r="AK55" s="103">
        <f t="shared" si="45"/>
        <v>569.87072181818189</v>
      </c>
      <c r="AL55" s="103">
        <f t="shared" si="45"/>
        <v>598.36425790909095</v>
      </c>
      <c r="AM55" s="103">
        <f t="shared" si="45"/>
        <v>617.3599486363637</v>
      </c>
      <c r="AN55" s="103">
        <f t="shared" si="45"/>
        <v>636.35563936363644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2" t="s">
        <v>115</v>
      </c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5"/>
      <c r="AK57" s="195"/>
      <c r="AL57" s="195"/>
      <c r="AM57" s="195"/>
      <c r="AN57" s="201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822.57126892818178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22620.709895525</v>
      </c>
      <c r="Y58" s="61">
        <f t="shared" ref="Y58:AN58" si="46">$I$58*$J$58*$K$58</f>
        <v>22620.709895525</v>
      </c>
      <c r="Z58" s="61">
        <f t="shared" si="46"/>
        <v>22620.709895525</v>
      </c>
      <c r="AA58" s="61">
        <f t="shared" si="46"/>
        <v>22620.709895525</v>
      </c>
      <c r="AB58" s="61">
        <f t="shared" si="46"/>
        <v>22620.709895525</v>
      </c>
      <c r="AC58" s="61">
        <f t="shared" si="46"/>
        <v>22620.709895525</v>
      </c>
      <c r="AD58" s="61">
        <f t="shared" si="46"/>
        <v>22620.709895525</v>
      </c>
      <c r="AE58" s="61">
        <f t="shared" si="46"/>
        <v>22620.709895525</v>
      </c>
      <c r="AF58" s="61">
        <f t="shared" si="46"/>
        <v>22620.709895525</v>
      </c>
      <c r="AG58" s="61">
        <f t="shared" si="46"/>
        <v>22620.709895525</v>
      </c>
      <c r="AH58" s="61">
        <f t="shared" si="46"/>
        <v>22620.709895525</v>
      </c>
      <c r="AI58" s="61">
        <f t="shared" si="46"/>
        <v>22620.709895525</v>
      </c>
      <c r="AJ58" s="61">
        <f t="shared" si="46"/>
        <v>22620.709895525</v>
      </c>
      <c r="AK58" s="61">
        <f t="shared" si="46"/>
        <v>22620.709895525</v>
      </c>
      <c r="AL58" s="61">
        <f t="shared" si="46"/>
        <v>22620.709895525</v>
      </c>
      <c r="AM58" s="61">
        <f t="shared" si="46"/>
        <v>22620.709895525</v>
      </c>
      <c r="AN58" s="61">
        <f t="shared" si="46"/>
        <v>22620.709895525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>
        <f>SUM(X15:X23,X25:X26,X31,X35:X42,X44)</f>
        <v>34782.132760027467</v>
      </c>
      <c r="Y60" s="52">
        <f t="shared" ref="Y60:AN60" si="47">SUM(Y15:Y23,Y25:Y26,Y31,Y35:Y42,Y44)</f>
        <v>53686.256204573336</v>
      </c>
      <c r="Z60" s="52">
        <f t="shared" si="47"/>
        <v>70619.485640926403</v>
      </c>
      <c r="AA60" s="52">
        <f t="shared" si="47"/>
        <v>98000.119011466697</v>
      </c>
      <c r="AB60" s="52">
        <f t="shared" si="47"/>
        <v>121767.8222707567</v>
      </c>
      <c r="AC60" s="52">
        <f t="shared" si="47"/>
        <v>144543.222230682</v>
      </c>
      <c r="AD60" s="52">
        <f t="shared" si="47"/>
        <v>164213.31136725435</v>
      </c>
      <c r="AE60" s="52">
        <f t="shared" si="47"/>
        <v>181054.02627033586</v>
      </c>
      <c r="AF60" s="52">
        <f t="shared" si="47"/>
        <v>193266.71166498994</v>
      </c>
      <c r="AG60" s="52">
        <f t="shared" si="47"/>
        <v>202191.08707472146</v>
      </c>
      <c r="AH60" s="52">
        <f t="shared" si="47"/>
        <v>200216.56903509953</v>
      </c>
      <c r="AI60" s="52">
        <f t="shared" si="47"/>
        <v>195595.68807988541</v>
      </c>
      <c r="AJ60" s="52">
        <f t="shared" si="47"/>
        <v>181926.22651534912</v>
      </c>
      <c r="AK60" s="52">
        <f t="shared" si="47"/>
        <v>154520.04656304713</v>
      </c>
      <c r="AL60" s="52">
        <f t="shared" si="47"/>
        <v>135996.58694710783</v>
      </c>
      <c r="AM60" s="52">
        <f t="shared" si="47"/>
        <v>110745.08507607854</v>
      </c>
      <c r="AN60" s="129">
        <f t="shared" si="47"/>
        <v>94278.243941217166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27284.441271256816</v>
      </c>
      <c r="Y62" s="52">
        <f t="shared" ref="Y62:AN62" si="48">SUM(Y53,Y55)</f>
        <v>26999.505910347725</v>
      </c>
      <c r="Z62" s="52">
        <f t="shared" si="48"/>
        <v>26980.510219620453</v>
      </c>
      <c r="AA62" s="52">
        <f t="shared" si="48"/>
        <v>26971.012374256814</v>
      </c>
      <c r="AB62" s="52">
        <f t="shared" si="48"/>
        <v>26952.016683529542</v>
      </c>
      <c r="AC62" s="52">
        <f t="shared" si="48"/>
        <v>26942.518838165906</v>
      </c>
      <c r="AD62" s="52">
        <f t="shared" si="48"/>
        <v>26923.523147438635</v>
      </c>
      <c r="AE62" s="52">
        <f t="shared" si="48"/>
        <v>26914.025302074999</v>
      </c>
      <c r="AF62" s="52">
        <f t="shared" si="48"/>
        <v>26904.527456711359</v>
      </c>
      <c r="AG62" s="52">
        <f t="shared" si="48"/>
        <v>26895.029611347723</v>
      </c>
      <c r="AH62" s="52">
        <f t="shared" si="48"/>
        <v>26885.531765984088</v>
      </c>
      <c r="AI62" s="52">
        <f t="shared" si="48"/>
        <v>27255.947735165908</v>
      </c>
      <c r="AJ62" s="52">
        <f t="shared" si="48"/>
        <v>27284.441271256816</v>
      </c>
      <c r="AK62" s="52">
        <f t="shared" si="48"/>
        <v>27303.436961984087</v>
      </c>
      <c r="AL62" s="52">
        <f t="shared" si="48"/>
        <v>27331.930498074998</v>
      </c>
      <c r="AM62" s="52">
        <f t="shared" si="48"/>
        <v>27350.92618880227</v>
      </c>
      <c r="AN62" s="129">
        <f t="shared" si="48"/>
        <v>27369.921879529542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>
        <f>X60+X62</f>
        <v>62066.574031284283</v>
      </c>
      <c r="Y64" s="52">
        <f t="shared" ref="Y64:AN64" si="49">Y60+Y62</f>
        <v>80685.762114921061</v>
      </c>
      <c r="Z64" s="52">
        <f t="shared" si="49"/>
        <v>97599.995860546856</v>
      </c>
      <c r="AA64" s="52">
        <f t="shared" si="49"/>
        <v>124971.13138572351</v>
      </c>
      <c r="AB64" s="52">
        <f t="shared" si="49"/>
        <v>148719.83895428624</v>
      </c>
      <c r="AC64" s="52">
        <f t="shared" si="49"/>
        <v>171485.74106884791</v>
      </c>
      <c r="AD64" s="52">
        <f t="shared" si="49"/>
        <v>191136.83451469298</v>
      </c>
      <c r="AE64" s="52">
        <f t="shared" si="49"/>
        <v>207968.05157241086</v>
      </c>
      <c r="AF64" s="52">
        <f t="shared" si="49"/>
        <v>220171.23912170131</v>
      </c>
      <c r="AG64" s="52">
        <f t="shared" si="49"/>
        <v>229086.11668606917</v>
      </c>
      <c r="AH64" s="52">
        <f t="shared" si="49"/>
        <v>227102.10080108361</v>
      </c>
      <c r="AI64" s="52">
        <f t="shared" si="49"/>
        <v>222851.63581505133</v>
      </c>
      <c r="AJ64" s="52">
        <f t="shared" si="49"/>
        <v>209210.66778660595</v>
      </c>
      <c r="AK64" s="52">
        <f t="shared" si="49"/>
        <v>181823.48352503122</v>
      </c>
      <c r="AL64" s="52">
        <f t="shared" si="49"/>
        <v>163328.51744518284</v>
      </c>
      <c r="AM64" s="52">
        <f t="shared" si="49"/>
        <v>138096.0112648808</v>
      </c>
      <c r="AN64" s="129">
        <f t="shared" si="49"/>
        <v>121648.16582074671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>
        <f>X48</f>
        <v>19739.928233593451</v>
      </c>
      <c r="Y66" s="52">
        <f t="shared" ref="Y66:AN66" si="50">Y48</f>
        <v>19739.928233593451</v>
      </c>
      <c r="Z66" s="52">
        <f t="shared" si="50"/>
        <v>19739.928233593451</v>
      </c>
      <c r="AA66" s="52">
        <f t="shared" si="50"/>
        <v>24872.802850872617</v>
      </c>
      <c r="AB66" s="52">
        <f t="shared" si="50"/>
        <v>24872.802850872617</v>
      </c>
      <c r="AC66" s="52">
        <f t="shared" si="50"/>
        <v>24872.802850872617</v>
      </c>
      <c r="AD66" s="52">
        <f t="shared" si="50"/>
        <v>24872.802850872617</v>
      </c>
      <c r="AE66" s="52">
        <f t="shared" si="50"/>
        <v>24872.802850872617</v>
      </c>
      <c r="AF66" s="52">
        <f t="shared" si="50"/>
        <v>24872.802850872617</v>
      </c>
      <c r="AG66" s="52">
        <f t="shared" si="50"/>
        <v>30295.049499398599</v>
      </c>
      <c r="AH66" s="52">
        <f t="shared" si="50"/>
        <v>30295.049499398599</v>
      </c>
      <c r="AI66" s="52">
        <f t="shared" si="50"/>
        <v>30295.049499398599</v>
      </c>
      <c r="AJ66" s="52">
        <f t="shared" si="50"/>
        <v>24872.802850872617</v>
      </c>
      <c r="AK66" s="52">
        <f t="shared" si="50"/>
        <v>24872.802850872617</v>
      </c>
      <c r="AL66" s="52">
        <f t="shared" si="50"/>
        <v>24872.802850872617</v>
      </c>
      <c r="AM66" s="52">
        <f t="shared" si="50"/>
        <v>19739.928233593451</v>
      </c>
      <c r="AN66" s="129">
        <f t="shared" si="50"/>
        <v>19739.928233593451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22620.709895525</v>
      </c>
      <c r="Y68" s="52">
        <f t="shared" ref="Y68:AN68" si="51">Y58</f>
        <v>22620.709895525</v>
      </c>
      <c r="Z68" s="52">
        <f t="shared" si="51"/>
        <v>22620.709895525</v>
      </c>
      <c r="AA68" s="52">
        <f t="shared" si="51"/>
        <v>22620.709895525</v>
      </c>
      <c r="AB68" s="52">
        <f t="shared" si="51"/>
        <v>22620.709895525</v>
      </c>
      <c r="AC68" s="52">
        <f t="shared" si="51"/>
        <v>22620.709895525</v>
      </c>
      <c r="AD68" s="52">
        <f t="shared" si="51"/>
        <v>22620.709895525</v>
      </c>
      <c r="AE68" s="52">
        <f t="shared" si="51"/>
        <v>22620.709895525</v>
      </c>
      <c r="AF68" s="52">
        <f t="shared" si="51"/>
        <v>22620.709895525</v>
      </c>
      <c r="AG68" s="52">
        <f t="shared" si="51"/>
        <v>22620.709895525</v>
      </c>
      <c r="AH68" s="52">
        <f t="shared" si="51"/>
        <v>22620.709895525</v>
      </c>
      <c r="AI68" s="52">
        <f t="shared" si="51"/>
        <v>22620.709895525</v>
      </c>
      <c r="AJ68" s="52">
        <f t="shared" si="51"/>
        <v>22620.709895525</v>
      </c>
      <c r="AK68" s="52">
        <f t="shared" si="51"/>
        <v>22620.709895525</v>
      </c>
      <c r="AL68" s="52">
        <f t="shared" si="51"/>
        <v>22620.709895525</v>
      </c>
      <c r="AM68" s="52">
        <f t="shared" si="51"/>
        <v>22620.709895525</v>
      </c>
      <c r="AN68" s="129">
        <f t="shared" si="51"/>
        <v>22620.709895525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>
        <f>X66+X68</f>
        <v>42360.638129118452</v>
      </c>
      <c r="Y70" s="52">
        <f t="shared" ref="Y70:AN70" si="52">Y66+Y68</f>
        <v>42360.638129118452</v>
      </c>
      <c r="Z70" s="52">
        <f t="shared" si="52"/>
        <v>42360.638129118452</v>
      </c>
      <c r="AA70" s="52">
        <f t="shared" si="52"/>
        <v>47493.512746397617</v>
      </c>
      <c r="AB70" s="52">
        <f t="shared" si="52"/>
        <v>47493.512746397617</v>
      </c>
      <c r="AC70" s="52">
        <f t="shared" si="52"/>
        <v>47493.512746397617</v>
      </c>
      <c r="AD70" s="52">
        <f t="shared" si="52"/>
        <v>47493.512746397617</v>
      </c>
      <c r="AE70" s="52">
        <f t="shared" si="52"/>
        <v>47493.512746397617</v>
      </c>
      <c r="AF70" s="52">
        <f t="shared" si="52"/>
        <v>47493.512746397617</v>
      </c>
      <c r="AG70" s="52">
        <f t="shared" si="52"/>
        <v>52915.759394923603</v>
      </c>
      <c r="AH70" s="52">
        <f t="shared" si="52"/>
        <v>52915.759394923603</v>
      </c>
      <c r="AI70" s="52">
        <f t="shared" si="52"/>
        <v>52915.759394923603</v>
      </c>
      <c r="AJ70" s="52">
        <f t="shared" si="52"/>
        <v>47493.512746397617</v>
      </c>
      <c r="AK70" s="52">
        <f t="shared" si="52"/>
        <v>47493.512746397617</v>
      </c>
      <c r="AL70" s="52">
        <f t="shared" si="52"/>
        <v>47493.512746397617</v>
      </c>
      <c r="AM70" s="52">
        <f t="shared" si="52"/>
        <v>42360.638129118452</v>
      </c>
      <c r="AN70" s="129">
        <f t="shared" si="52"/>
        <v>42360.638129118452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>
        <f>X64+X70</f>
        <v>104427.21216040273</v>
      </c>
      <c r="Y72" s="52">
        <f t="shared" ref="Y72:AN72" si="53">Y64+Y70</f>
        <v>123046.40024403951</v>
      </c>
      <c r="Z72" s="52">
        <f t="shared" si="53"/>
        <v>139960.63398966531</v>
      </c>
      <c r="AA72" s="52">
        <f t="shared" si="53"/>
        <v>172464.64413212112</v>
      </c>
      <c r="AB72" s="52">
        <f t="shared" si="53"/>
        <v>196213.35170068385</v>
      </c>
      <c r="AC72" s="52">
        <f t="shared" si="53"/>
        <v>218979.25381524552</v>
      </c>
      <c r="AD72" s="52">
        <f t="shared" si="53"/>
        <v>238630.34726109059</v>
      </c>
      <c r="AE72" s="52">
        <f t="shared" si="53"/>
        <v>255461.56431880847</v>
      </c>
      <c r="AF72" s="52">
        <f t="shared" si="53"/>
        <v>267664.75186809892</v>
      </c>
      <c r="AG72" s="52">
        <f t="shared" si="53"/>
        <v>282001.87608099275</v>
      </c>
      <c r="AH72" s="52">
        <f t="shared" si="53"/>
        <v>280017.86019600718</v>
      </c>
      <c r="AI72" s="52">
        <f t="shared" si="53"/>
        <v>275767.39520997496</v>
      </c>
      <c r="AJ72" s="52">
        <f t="shared" si="53"/>
        <v>256704.18053300356</v>
      </c>
      <c r="AK72" s="52">
        <f t="shared" si="53"/>
        <v>229316.99627142883</v>
      </c>
      <c r="AL72" s="52">
        <f t="shared" si="53"/>
        <v>210822.03019158044</v>
      </c>
      <c r="AM72" s="52">
        <f t="shared" si="53"/>
        <v>180456.64939399925</v>
      </c>
      <c r="AN72" s="129">
        <f t="shared" si="53"/>
        <v>164008.80394986516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>
        <f>X64/X72</f>
        <v>0.59435249440489246</v>
      </c>
      <c r="Y74" s="52">
        <f t="shared" ref="Y74:AN74" si="54">Y64/Y72</f>
        <v>0.65573443802415954</v>
      </c>
      <c r="Z74" s="52">
        <f t="shared" si="54"/>
        <v>0.69733890936614107</v>
      </c>
      <c r="AA74" s="52">
        <f t="shared" si="54"/>
        <v>0.72461884587768643</v>
      </c>
      <c r="AB74" s="52">
        <f t="shared" si="54"/>
        <v>0.75794963831591244</v>
      </c>
      <c r="AC74" s="52">
        <f t="shared" si="54"/>
        <v>0.78311409908050811</v>
      </c>
      <c r="AD74" s="52">
        <f t="shared" si="54"/>
        <v>0.80097454790846889</v>
      </c>
      <c r="AE74" s="52">
        <f t="shared" si="54"/>
        <v>0.81408744257462107</v>
      </c>
      <c r="AF74" s="52">
        <f t="shared" si="54"/>
        <v>0.82256344021792727</v>
      </c>
      <c r="AG74" s="52">
        <f t="shared" si="54"/>
        <v>0.81235671148611144</v>
      </c>
      <c r="AH74" s="52">
        <f t="shared" si="54"/>
        <v>0.81102719891551367</v>
      </c>
      <c r="AI74" s="52">
        <f t="shared" si="54"/>
        <v>0.80811451856144023</v>
      </c>
      <c r="AJ74" s="52">
        <f t="shared" si="54"/>
        <v>0.81498738100881241</v>
      </c>
      <c r="AK74" s="52">
        <f t="shared" si="54"/>
        <v>0.79289144058828342</v>
      </c>
      <c r="AL74" s="52">
        <f t="shared" si="54"/>
        <v>0.77472224936246559</v>
      </c>
      <c r="AM74" s="52">
        <f t="shared" si="54"/>
        <v>0.76525864648727615</v>
      </c>
      <c r="AN74" s="129">
        <f t="shared" si="54"/>
        <v>0.74171729133475417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>
        <f>IF(X72&gt;0,X72,0)</f>
        <v>104427.21216040273</v>
      </c>
      <c r="Y76" s="131">
        <f t="shared" ref="Y76:AN76" si="55">IF(Y72&gt;0,Y72,0)</f>
        <v>123046.40024403951</v>
      </c>
      <c r="Z76" s="131">
        <f t="shared" si="55"/>
        <v>139960.63398966531</v>
      </c>
      <c r="AA76" s="131">
        <f t="shared" si="55"/>
        <v>172464.64413212112</v>
      </c>
      <c r="AB76" s="131">
        <f t="shared" si="55"/>
        <v>196213.35170068385</v>
      </c>
      <c r="AC76" s="131">
        <f t="shared" si="55"/>
        <v>218979.25381524552</v>
      </c>
      <c r="AD76" s="131">
        <f t="shared" si="55"/>
        <v>238630.34726109059</v>
      </c>
      <c r="AE76" s="131">
        <f t="shared" si="55"/>
        <v>255461.56431880847</v>
      </c>
      <c r="AF76" s="131">
        <f t="shared" si="55"/>
        <v>267664.75186809892</v>
      </c>
      <c r="AG76" s="131">
        <f t="shared" si="55"/>
        <v>282001.87608099275</v>
      </c>
      <c r="AH76" s="131">
        <f t="shared" si="55"/>
        <v>280017.86019600718</v>
      </c>
      <c r="AI76" s="131">
        <f t="shared" si="55"/>
        <v>275767.39520997496</v>
      </c>
      <c r="AJ76" s="131">
        <f t="shared" si="55"/>
        <v>256704.18053300356</v>
      </c>
      <c r="AK76" s="131">
        <f t="shared" si="55"/>
        <v>229316.99627142883</v>
      </c>
      <c r="AL76" s="131">
        <f t="shared" si="55"/>
        <v>210822.03019158044</v>
      </c>
      <c r="AM76" s="131">
        <f t="shared" si="55"/>
        <v>180456.64939399925</v>
      </c>
      <c r="AN76" s="81">
        <f t="shared" si="55"/>
        <v>164008.80394986516</v>
      </c>
    </row>
    <row r="78" spans="1:40" ht="15" thickBot="1" x14ac:dyDescent="0.35"/>
    <row r="79" spans="1:40" x14ac:dyDescent="0.3">
      <c r="B79" s="198" t="s">
        <v>216</v>
      </c>
      <c r="C79" s="210">
        <f>SUM(X76:AN76)</f>
        <v>3595943.9513170081</v>
      </c>
      <c r="D79" s="211"/>
      <c r="E79" s="133" t="s">
        <v>217</v>
      </c>
    </row>
    <row r="80" spans="1:40" x14ac:dyDescent="0.3">
      <c r="B80" s="199"/>
      <c r="C80" s="212">
        <f>C79/1000</f>
        <v>3595.9439513170082</v>
      </c>
      <c r="D80" s="212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204">
        <f>MAX(X76:AN76)/1000</f>
        <v>282.00187608099276</v>
      </c>
      <c r="D81" s="205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  <mergeCell ref="X12:AN12"/>
    <mergeCell ref="G14:W14"/>
    <mergeCell ref="X14:AN14"/>
    <mergeCell ref="G24:W24"/>
    <mergeCell ref="X24:AN24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A6:C6"/>
    <mergeCell ref="D6:E6"/>
    <mergeCell ref="G54:W54"/>
    <mergeCell ref="G29:W29"/>
    <mergeCell ref="G12:W12"/>
    <mergeCell ref="A7:C7"/>
    <mergeCell ref="D7:E7"/>
    <mergeCell ref="A8:C8"/>
    <mergeCell ref="D8:E8"/>
  </mergeCells>
  <dataValidations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0CD7-8D37-4485-A4A4-32A1F073CBEB}">
  <sheetPr codeName="Sheet15"/>
  <dimension ref="A1:T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</cols>
  <sheetData>
    <row r="1" spans="1:20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</row>
    <row r="2" spans="1:20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159</v>
      </c>
      <c r="G2" t="s">
        <v>225</v>
      </c>
      <c r="H2">
        <v>370.31425531664922</v>
      </c>
      <c r="I2">
        <v>53</v>
      </c>
      <c r="J2">
        <v>1360550.5617348952</v>
      </c>
      <c r="K2">
        <v>48799.350563636355</v>
      </c>
      <c r="L2">
        <v>244899101.11228111</v>
      </c>
      <c r="M2">
        <v>5574856.1022727257</v>
      </c>
      <c r="N2">
        <v>2040825842.6023426</v>
      </c>
      <c r="O2">
        <v>98792000</v>
      </c>
      <c r="P2">
        <v>23.837023468181812</v>
      </c>
      <c r="Q2">
        <v>20340.230897936679</v>
      </c>
      <c r="R2">
        <v>244947900.46284476</v>
      </c>
      <c r="S2">
        <v>2145.1926987046154</v>
      </c>
      <c r="T2">
        <v>20364.067921404861</v>
      </c>
    </row>
    <row r="3" spans="1:20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159</v>
      </c>
      <c r="G3" t="s">
        <v>226</v>
      </c>
      <c r="H3">
        <v>370.31425531664922</v>
      </c>
      <c r="I3">
        <v>27</v>
      </c>
      <c r="J3">
        <v>1360550.5617348952</v>
      </c>
      <c r="K3">
        <v>48799.350563636355</v>
      </c>
      <c r="L3">
        <v>244899101.11228111</v>
      </c>
      <c r="M3">
        <v>5574856.1022727257</v>
      </c>
      <c r="N3">
        <v>2040825842.6023426</v>
      </c>
      <c r="O3">
        <v>105300000</v>
      </c>
      <c r="P3">
        <v>23.837023468181812</v>
      </c>
      <c r="Q3">
        <v>20340.230897936679</v>
      </c>
      <c r="R3">
        <v>244947900.46284476</v>
      </c>
      <c r="S3">
        <v>2151.7006987046157</v>
      </c>
      <c r="T3">
        <v>20364.067921404861</v>
      </c>
    </row>
    <row r="4" spans="1:20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159</v>
      </c>
      <c r="G4" t="s">
        <v>224</v>
      </c>
      <c r="H4">
        <v>370.31425531664922</v>
      </c>
      <c r="I4">
        <v>27</v>
      </c>
      <c r="J4">
        <v>1360550.5617348952</v>
      </c>
      <c r="K4">
        <v>48799.350563636355</v>
      </c>
      <c r="L4">
        <v>244899101.11228111</v>
      </c>
      <c r="M4">
        <v>5574856.1022727257</v>
      </c>
      <c r="N4">
        <v>2040825842.6023426</v>
      </c>
      <c r="O4">
        <v>101147400</v>
      </c>
      <c r="P4">
        <v>23.837023468181812</v>
      </c>
      <c r="Q4">
        <v>20340.230897936679</v>
      </c>
      <c r="R4">
        <v>244947900.46284476</v>
      </c>
      <c r="S4">
        <v>2147.5480987046158</v>
      </c>
      <c r="T4">
        <v>20364.067921404861</v>
      </c>
    </row>
    <row r="5" spans="1:20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160</v>
      </c>
      <c r="G5" t="s">
        <v>225</v>
      </c>
      <c r="H5">
        <v>365.1855776520278</v>
      </c>
      <c r="I5">
        <v>52</v>
      </c>
      <c r="J5">
        <v>1349569.5173388636</v>
      </c>
      <c r="K5">
        <v>49618.130336363625</v>
      </c>
      <c r="L5">
        <v>242922513.12099546</v>
      </c>
      <c r="M5">
        <v>5602148.7613636348</v>
      </c>
      <c r="N5">
        <v>2024354276.0082955</v>
      </c>
      <c r="O5">
        <v>96928000</v>
      </c>
      <c r="P5">
        <v>23.564096877272721</v>
      </c>
      <c r="Q5">
        <v>20176.064284216009</v>
      </c>
      <c r="R5">
        <v>242972131.25133184</v>
      </c>
      <c r="S5">
        <v>2126.8844247696593</v>
      </c>
      <c r="T5">
        <v>20199.62838109328</v>
      </c>
    </row>
    <row r="6" spans="1:20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160</v>
      </c>
      <c r="G6" t="s">
        <v>226</v>
      </c>
      <c r="H6">
        <v>365.1855776520278</v>
      </c>
      <c r="I6">
        <v>26</v>
      </c>
      <c r="J6">
        <v>1349569.5173388636</v>
      </c>
      <c r="K6">
        <v>49618.130336363625</v>
      </c>
      <c r="L6">
        <v>242922513.12099546</v>
      </c>
      <c r="M6">
        <v>5602148.7613636348</v>
      </c>
      <c r="N6">
        <v>2024354276.0082955</v>
      </c>
      <c r="O6">
        <v>101400000</v>
      </c>
      <c r="P6">
        <v>23.564096877272721</v>
      </c>
      <c r="Q6">
        <v>20176.064284216009</v>
      </c>
      <c r="R6">
        <v>242972131.25133184</v>
      </c>
      <c r="S6">
        <v>2131.3564247696595</v>
      </c>
      <c r="T6">
        <v>20199.62838109328</v>
      </c>
    </row>
    <row r="7" spans="1:20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160</v>
      </c>
      <c r="G7" t="s">
        <v>224</v>
      </c>
      <c r="H7">
        <v>365.1855776520278</v>
      </c>
      <c r="I7">
        <v>26</v>
      </c>
      <c r="J7">
        <v>1349569.5173388636</v>
      </c>
      <c r="K7">
        <v>49618.130336363625</v>
      </c>
      <c r="L7">
        <v>242922513.12099546</v>
      </c>
      <c r="M7">
        <v>5602148.7613636348</v>
      </c>
      <c r="N7">
        <v>2024354276.0082955</v>
      </c>
      <c r="O7">
        <v>97401200</v>
      </c>
      <c r="P7">
        <v>23.564096877272721</v>
      </c>
      <c r="Q7">
        <v>20176.064284216009</v>
      </c>
      <c r="R7">
        <v>242972131.25133184</v>
      </c>
      <c r="S7">
        <v>2127.3576247696592</v>
      </c>
      <c r="T7">
        <v>20199.62838109328</v>
      </c>
    </row>
    <row r="8" spans="1:20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161</v>
      </c>
      <c r="G8" t="s">
        <v>225</v>
      </c>
      <c r="H8">
        <v>346.46170260031312</v>
      </c>
      <c r="I8">
        <v>50</v>
      </c>
      <c r="J8">
        <v>1306219.2130249273</v>
      </c>
      <c r="K8">
        <v>50109.398199999989</v>
      </c>
      <c r="L8">
        <v>235119458.34448692</v>
      </c>
      <c r="M8">
        <v>5553021.9749999987</v>
      </c>
      <c r="N8">
        <v>1959328819.5373912</v>
      </c>
      <c r="O8">
        <v>93200000</v>
      </c>
      <c r="P8">
        <v>23.072829013636358</v>
      </c>
      <c r="Q8">
        <v>19527.977234722664</v>
      </c>
      <c r="R8">
        <v>235169567.74268693</v>
      </c>
      <c r="S8">
        <v>2058.0818415123913</v>
      </c>
      <c r="T8">
        <v>19551.0500637363</v>
      </c>
    </row>
    <row r="9" spans="1:20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161</v>
      </c>
      <c r="G9" t="s">
        <v>226</v>
      </c>
      <c r="H9">
        <v>346.46170260031312</v>
      </c>
      <c r="I9">
        <v>25</v>
      </c>
      <c r="J9">
        <v>1306219.2130249273</v>
      </c>
      <c r="K9">
        <v>50109.398199999989</v>
      </c>
      <c r="L9">
        <v>235119458.34448692</v>
      </c>
      <c r="M9">
        <v>5553021.9749999987</v>
      </c>
      <c r="N9">
        <v>1959328819.5373912</v>
      </c>
      <c r="O9">
        <v>97500000</v>
      </c>
      <c r="P9">
        <v>23.072829013636358</v>
      </c>
      <c r="Q9">
        <v>19527.977234722664</v>
      </c>
      <c r="R9">
        <v>235169567.74268693</v>
      </c>
      <c r="S9">
        <v>2062.381841512391</v>
      </c>
      <c r="T9">
        <v>19551.0500637363</v>
      </c>
    </row>
    <row r="10" spans="1:20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161</v>
      </c>
      <c r="G10" t="s">
        <v>224</v>
      </c>
      <c r="H10">
        <v>346.46170260031312</v>
      </c>
      <c r="I10">
        <v>25</v>
      </c>
      <c r="J10">
        <v>1306219.2130249273</v>
      </c>
      <c r="K10">
        <v>50109.398199999989</v>
      </c>
      <c r="L10">
        <v>235119458.34448692</v>
      </c>
      <c r="M10">
        <v>5553021.9749999987</v>
      </c>
      <c r="N10">
        <v>1959328819.5373912</v>
      </c>
      <c r="O10">
        <v>93655000</v>
      </c>
      <c r="P10">
        <v>23.072829013636358</v>
      </c>
      <c r="Q10">
        <v>19527.977234722664</v>
      </c>
      <c r="R10">
        <v>235169567.74268693</v>
      </c>
      <c r="S10">
        <v>2058.5368415123912</v>
      </c>
      <c r="T10">
        <v>19551.0500637363</v>
      </c>
    </row>
    <row r="11" spans="1:20" x14ac:dyDescent="0.3">
      <c r="A11">
        <v>10</v>
      </c>
      <c r="B11" t="s">
        <v>139</v>
      </c>
      <c r="C11" t="s">
        <v>149</v>
      </c>
      <c r="D11" t="s">
        <v>154</v>
      </c>
      <c r="E11" t="s">
        <v>157</v>
      </c>
      <c r="F11" t="s">
        <v>159</v>
      </c>
      <c r="G11" t="s">
        <v>225</v>
      </c>
      <c r="H11">
        <v>373.37103313483112</v>
      </c>
      <c r="I11">
        <v>54</v>
      </c>
      <c r="J11">
        <v>1363509.5226628955</v>
      </c>
      <c r="K11">
        <v>51528.61647272727</v>
      </c>
      <c r="L11">
        <v>245431714.07932121</v>
      </c>
      <c r="M11">
        <v>5029002.920454544</v>
      </c>
      <c r="N11">
        <v>2045264283.9943435</v>
      </c>
      <c r="O11">
        <v>100656000</v>
      </c>
      <c r="P11">
        <v>26.566289377272721</v>
      </c>
      <c r="Q11">
        <v>20384.46736381029</v>
      </c>
      <c r="R11">
        <v>245483242.69579393</v>
      </c>
      <c r="S11">
        <v>2150.949286914798</v>
      </c>
      <c r="T11">
        <v>20411.033653187562</v>
      </c>
    </row>
    <row r="12" spans="1:20" x14ac:dyDescent="0.3">
      <c r="A12">
        <v>11</v>
      </c>
      <c r="B12" t="s">
        <v>139</v>
      </c>
      <c r="C12" t="s">
        <v>149</v>
      </c>
      <c r="D12" t="s">
        <v>154</v>
      </c>
      <c r="E12" t="s">
        <v>157</v>
      </c>
      <c r="F12" t="s">
        <v>159</v>
      </c>
      <c r="G12" t="s">
        <v>226</v>
      </c>
      <c r="H12">
        <v>373.37103313483112</v>
      </c>
      <c r="I12">
        <v>27</v>
      </c>
      <c r="J12">
        <v>1363509.5226628955</v>
      </c>
      <c r="K12">
        <v>51528.61647272727</v>
      </c>
      <c r="L12">
        <v>245431714.07932121</v>
      </c>
      <c r="M12">
        <v>5029002.920454544</v>
      </c>
      <c r="N12">
        <v>2045264283.9943435</v>
      </c>
      <c r="O12">
        <v>105300000</v>
      </c>
      <c r="P12">
        <v>26.566289377272721</v>
      </c>
      <c r="Q12">
        <v>20384.46736381029</v>
      </c>
      <c r="R12">
        <v>245483242.69579393</v>
      </c>
      <c r="S12">
        <v>2155.5932869147978</v>
      </c>
      <c r="T12">
        <v>20411.033653187562</v>
      </c>
    </row>
    <row r="13" spans="1:20" x14ac:dyDescent="0.3">
      <c r="A13">
        <v>12</v>
      </c>
      <c r="B13" t="s">
        <v>139</v>
      </c>
      <c r="C13" t="s">
        <v>149</v>
      </c>
      <c r="D13" t="s">
        <v>154</v>
      </c>
      <c r="E13" t="s">
        <v>157</v>
      </c>
      <c r="F13" t="s">
        <v>159</v>
      </c>
      <c r="G13" t="s">
        <v>224</v>
      </c>
      <c r="H13">
        <v>373.37103313483112</v>
      </c>
      <c r="I13">
        <v>27</v>
      </c>
      <c r="J13">
        <v>1363509.5226628955</v>
      </c>
      <c r="K13">
        <v>51528.61647272727</v>
      </c>
      <c r="L13">
        <v>245431714.07932121</v>
      </c>
      <c r="M13">
        <v>5029002.920454544</v>
      </c>
      <c r="N13">
        <v>2045264283.9943435</v>
      </c>
      <c r="O13">
        <v>101147400</v>
      </c>
      <c r="P13">
        <v>26.566289377272721</v>
      </c>
      <c r="Q13">
        <v>20384.46736381029</v>
      </c>
      <c r="R13">
        <v>245483242.69579393</v>
      </c>
      <c r="S13">
        <v>2151.4406869147979</v>
      </c>
      <c r="T13">
        <v>20411.033653187562</v>
      </c>
    </row>
    <row r="14" spans="1:20" x14ac:dyDescent="0.3">
      <c r="A14">
        <v>13</v>
      </c>
      <c r="B14" t="s">
        <v>139</v>
      </c>
      <c r="C14" t="s">
        <v>149</v>
      </c>
      <c r="D14" t="s">
        <v>154</v>
      </c>
      <c r="E14" t="s">
        <v>157</v>
      </c>
      <c r="F14" t="s">
        <v>160</v>
      </c>
      <c r="G14" t="s">
        <v>225</v>
      </c>
      <c r="H14">
        <v>368.24235547020976</v>
      </c>
      <c r="I14">
        <v>53</v>
      </c>
      <c r="J14">
        <v>1352528.4782668636</v>
      </c>
      <c r="K14">
        <v>52347.39624545454</v>
      </c>
      <c r="L14">
        <v>243455126.08803543</v>
      </c>
      <c r="M14">
        <v>5056295.5795454532</v>
      </c>
      <c r="N14">
        <v>2028792717.4002953</v>
      </c>
      <c r="O14">
        <v>98792000</v>
      </c>
      <c r="P14">
        <v>26.29336278636363</v>
      </c>
      <c r="Q14">
        <v>20220.300750089609</v>
      </c>
      <c r="R14">
        <v>243507473.48428088</v>
      </c>
      <c r="S14">
        <v>2132.641012979841</v>
      </c>
      <c r="T14">
        <v>20246.594112875973</v>
      </c>
    </row>
    <row r="15" spans="1:20" x14ac:dyDescent="0.3">
      <c r="A15">
        <v>14</v>
      </c>
      <c r="B15" t="s">
        <v>139</v>
      </c>
      <c r="C15" t="s">
        <v>149</v>
      </c>
      <c r="D15" t="s">
        <v>154</v>
      </c>
      <c r="E15" t="s">
        <v>157</v>
      </c>
      <c r="F15" t="s">
        <v>160</v>
      </c>
      <c r="G15" t="s">
        <v>226</v>
      </c>
      <c r="H15">
        <v>368.24235547020976</v>
      </c>
      <c r="I15">
        <v>27</v>
      </c>
      <c r="J15">
        <v>1352528.4782668636</v>
      </c>
      <c r="K15">
        <v>52347.39624545454</v>
      </c>
      <c r="L15">
        <v>243455126.08803543</v>
      </c>
      <c r="M15">
        <v>5056295.5795454532</v>
      </c>
      <c r="N15">
        <v>2028792717.4002953</v>
      </c>
      <c r="O15">
        <v>105300000</v>
      </c>
      <c r="P15">
        <v>26.29336278636363</v>
      </c>
      <c r="Q15">
        <v>20220.300750089609</v>
      </c>
      <c r="R15">
        <v>243507473.48428088</v>
      </c>
      <c r="S15">
        <v>2139.1490129798408</v>
      </c>
      <c r="T15">
        <v>20246.594112875973</v>
      </c>
    </row>
    <row r="16" spans="1:20" x14ac:dyDescent="0.3">
      <c r="A16">
        <v>15</v>
      </c>
      <c r="B16" t="s">
        <v>139</v>
      </c>
      <c r="C16" t="s">
        <v>149</v>
      </c>
      <c r="D16" t="s">
        <v>154</v>
      </c>
      <c r="E16" t="s">
        <v>157</v>
      </c>
      <c r="F16" t="s">
        <v>160</v>
      </c>
      <c r="G16" t="s">
        <v>224</v>
      </c>
      <c r="H16">
        <v>368.24235547020976</v>
      </c>
      <c r="I16">
        <v>27</v>
      </c>
      <c r="J16">
        <v>1352528.4782668636</v>
      </c>
      <c r="K16">
        <v>52347.39624545454</v>
      </c>
      <c r="L16">
        <v>243455126.08803543</v>
      </c>
      <c r="M16">
        <v>5056295.5795454532</v>
      </c>
      <c r="N16">
        <v>2028792717.4002953</v>
      </c>
      <c r="O16">
        <v>101147400</v>
      </c>
      <c r="P16">
        <v>26.29336278636363</v>
      </c>
      <c r="Q16">
        <v>20220.300750089609</v>
      </c>
      <c r="R16">
        <v>243507473.48428088</v>
      </c>
      <c r="S16">
        <v>2134.9964129798409</v>
      </c>
      <c r="T16">
        <v>20246.594112875973</v>
      </c>
    </row>
    <row r="17" spans="1:20" x14ac:dyDescent="0.3">
      <c r="A17">
        <v>16</v>
      </c>
      <c r="B17" t="s">
        <v>139</v>
      </c>
      <c r="C17" t="s">
        <v>149</v>
      </c>
      <c r="D17" t="s">
        <v>154</v>
      </c>
      <c r="E17" t="s">
        <v>157</v>
      </c>
      <c r="F17" t="s">
        <v>161</v>
      </c>
      <c r="G17" t="s">
        <v>225</v>
      </c>
      <c r="H17">
        <v>349.51848041849502</v>
      </c>
      <c r="I17">
        <v>50</v>
      </c>
      <c r="J17">
        <v>1309178.1739529273</v>
      </c>
      <c r="K17">
        <v>52838.664109090903</v>
      </c>
      <c r="L17">
        <v>235652071.31152692</v>
      </c>
      <c r="M17">
        <v>5007168.793181817</v>
      </c>
      <c r="N17">
        <v>1963767260.9293909</v>
      </c>
      <c r="O17">
        <v>93200000</v>
      </c>
      <c r="P17">
        <v>25.802094922727267</v>
      </c>
      <c r="Q17">
        <v>19572.213700596261</v>
      </c>
      <c r="R17">
        <v>235704909.97563601</v>
      </c>
      <c r="S17">
        <v>2061.9744297225729</v>
      </c>
      <c r="T17">
        <v>19598.01579551899</v>
      </c>
    </row>
    <row r="18" spans="1:20" x14ac:dyDescent="0.3">
      <c r="A18">
        <v>17</v>
      </c>
      <c r="B18" t="s">
        <v>139</v>
      </c>
      <c r="C18" t="s">
        <v>149</v>
      </c>
      <c r="D18" t="s">
        <v>154</v>
      </c>
      <c r="E18" t="s">
        <v>157</v>
      </c>
      <c r="F18" t="s">
        <v>161</v>
      </c>
      <c r="G18" t="s">
        <v>226</v>
      </c>
      <c r="H18">
        <v>349.51848041849502</v>
      </c>
      <c r="I18">
        <v>25</v>
      </c>
      <c r="J18">
        <v>1309178.1739529273</v>
      </c>
      <c r="K18">
        <v>52838.664109090903</v>
      </c>
      <c r="L18">
        <v>235652071.31152692</v>
      </c>
      <c r="M18">
        <v>5007168.793181817</v>
      </c>
      <c r="N18">
        <v>1963767260.9293909</v>
      </c>
      <c r="O18">
        <v>97500000</v>
      </c>
      <c r="P18">
        <v>25.802094922727267</v>
      </c>
      <c r="Q18">
        <v>19572.213700596261</v>
      </c>
      <c r="R18">
        <v>235704909.97563601</v>
      </c>
      <c r="S18">
        <v>2066.2744297225727</v>
      </c>
      <c r="T18">
        <v>19598.01579551899</v>
      </c>
    </row>
    <row r="19" spans="1:20" x14ac:dyDescent="0.3">
      <c r="A19">
        <v>18</v>
      </c>
      <c r="B19" t="s">
        <v>139</v>
      </c>
      <c r="C19" t="s">
        <v>149</v>
      </c>
      <c r="D19" t="s">
        <v>154</v>
      </c>
      <c r="E19" t="s">
        <v>157</v>
      </c>
      <c r="F19" t="s">
        <v>161</v>
      </c>
      <c r="G19" t="s">
        <v>224</v>
      </c>
      <c r="H19">
        <v>349.51848041849502</v>
      </c>
      <c r="I19">
        <v>25</v>
      </c>
      <c r="J19">
        <v>1309178.1739529273</v>
      </c>
      <c r="K19">
        <v>52838.664109090903</v>
      </c>
      <c r="L19">
        <v>235652071.31152692</v>
      </c>
      <c r="M19">
        <v>5007168.793181817</v>
      </c>
      <c r="N19">
        <v>1963767260.9293909</v>
      </c>
      <c r="O19">
        <v>93655000</v>
      </c>
      <c r="P19">
        <v>25.802094922727267</v>
      </c>
      <c r="Q19">
        <v>19572.213700596261</v>
      </c>
      <c r="R19">
        <v>235704909.97563601</v>
      </c>
      <c r="S19">
        <v>2062.4294297225729</v>
      </c>
      <c r="T19">
        <v>19598.01579551899</v>
      </c>
    </row>
    <row r="20" spans="1:20" x14ac:dyDescent="0.3">
      <c r="A20">
        <v>19</v>
      </c>
      <c r="B20" t="s">
        <v>139</v>
      </c>
      <c r="C20" t="s">
        <v>149</v>
      </c>
      <c r="D20" t="s">
        <v>155</v>
      </c>
      <c r="E20" t="s">
        <v>156</v>
      </c>
      <c r="F20" t="s">
        <v>159</v>
      </c>
      <c r="G20" t="s">
        <v>225</v>
      </c>
      <c r="H20">
        <v>370.32070242164923</v>
      </c>
      <c r="I20">
        <v>53</v>
      </c>
      <c r="J20">
        <v>1360556.8025325353</v>
      </c>
      <c r="K20">
        <v>48780.930263636357</v>
      </c>
      <c r="L20">
        <v>244900224.45585635</v>
      </c>
      <c r="M20">
        <v>5573935.087272726</v>
      </c>
      <c r="N20">
        <v>2040835203.7988029</v>
      </c>
      <c r="O20">
        <v>98792000</v>
      </c>
      <c r="P20">
        <v>23.823208243181814</v>
      </c>
      <c r="Q20">
        <v>20340.324197861399</v>
      </c>
      <c r="R20">
        <v>244949005.38611999</v>
      </c>
      <c r="S20">
        <v>2145.2011388860756</v>
      </c>
      <c r="T20">
        <v>20364.147406104581</v>
      </c>
    </row>
    <row r="21" spans="1:20" x14ac:dyDescent="0.3">
      <c r="A21">
        <v>20</v>
      </c>
      <c r="B21" t="s">
        <v>139</v>
      </c>
      <c r="C21" t="s">
        <v>149</v>
      </c>
      <c r="D21" t="s">
        <v>155</v>
      </c>
      <c r="E21" t="s">
        <v>156</v>
      </c>
      <c r="F21" t="s">
        <v>159</v>
      </c>
      <c r="G21" t="s">
        <v>226</v>
      </c>
      <c r="H21">
        <v>370.32070242164923</v>
      </c>
      <c r="I21">
        <v>27</v>
      </c>
      <c r="J21">
        <v>1360556.8025325353</v>
      </c>
      <c r="K21">
        <v>48780.930263636357</v>
      </c>
      <c r="L21">
        <v>244900224.45585635</v>
      </c>
      <c r="M21">
        <v>5573935.087272726</v>
      </c>
      <c r="N21">
        <v>2040835203.7988029</v>
      </c>
      <c r="O21">
        <v>105300000</v>
      </c>
      <c r="P21">
        <v>23.823208243181814</v>
      </c>
      <c r="Q21">
        <v>20340.324197861399</v>
      </c>
      <c r="R21">
        <v>244949005.38611999</v>
      </c>
      <c r="S21">
        <v>2151.7091388860754</v>
      </c>
      <c r="T21">
        <v>20364.147406104581</v>
      </c>
    </row>
    <row r="22" spans="1:20" x14ac:dyDescent="0.3">
      <c r="A22">
        <v>21</v>
      </c>
      <c r="B22" t="s">
        <v>139</v>
      </c>
      <c r="C22" t="s">
        <v>149</v>
      </c>
      <c r="D22" t="s">
        <v>155</v>
      </c>
      <c r="E22" t="s">
        <v>156</v>
      </c>
      <c r="F22" t="s">
        <v>159</v>
      </c>
      <c r="G22" t="s">
        <v>224</v>
      </c>
      <c r="H22">
        <v>370.32070242164923</v>
      </c>
      <c r="I22">
        <v>27</v>
      </c>
      <c r="J22">
        <v>1360556.8025325353</v>
      </c>
      <c r="K22">
        <v>48780.930263636357</v>
      </c>
      <c r="L22">
        <v>244900224.45585635</v>
      </c>
      <c r="M22">
        <v>5573935.087272726</v>
      </c>
      <c r="N22">
        <v>2040835203.7988029</v>
      </c>
      <c r="O22">
        <v>101147400</v>
      </c>
      <c r="P22">
        <v>23.823208243181814</v>
      </c>
      <c r="Q22">
        <v>20340.324197861399</v>
      </c>
      <c r="R22">
        <v>244949005.38611999</v>
      </c>
      <c r="S22">
        <v>2147.5565388860755</v>
      </c>
      <c r="T22">
        <v>20364.147406104581</v>
      </c>
    </row>
    <row r="23" spans="1:20" x14ac:dyDescent="0.3">
      <c r="A23">
        <v>22</v>
      </c>
      <c r="B23" t="s">
        <v>139</v>
      </c>
      <c r="C23" t="s">
        <v>149</v>
      </c>
      <c r="D23" t="s">
        <v>155</v>
      </c>
      <c r="E23" t="s">
        <v>156</v>
      </c>
      <c r="F23" t="s">
        <v>160</v>
      </c>
      <c r="G23" t="s">
        <v>225</v>
      </c>
      <c r="H23">
        <v>365.19202475702787</v>
      </c>
      <c r="I23">
        <v>52</v>
      </c>
      <c r="J23">
        <v>1349575.7581365039</v>
      </c>
      <c r="K23">
        <v>49599.710036363627</v>
      </c>
      <c r="L23">
        <v>242923636.46457073</v>
      </c>
      <c r="M23">
        <v>5601227.7463636352</v>
      </c>
      <c r="N23">
        <v>2024363637.204756</v>
      </c>
      <c r="O23">
        <v>96928000</v>
      </c>
      <c r="P23">
        <v>23.550281652272723</v>
      </c>
      <c r="Q23">
        <v>20176.157584140732</v>
      </c>
      <c r="R23">
        <v>242973236.1746071</v>
      </c>
      <c r="S23">
        <v>2126.8928649511195</v>
      </c>
      <c r="T23">
        <v>20199.707865793003</v>
      </c>
    </row>
    <row r="24" spans="1:20" x14ac:dyDescent="0.3">
      <c r="A24">
        <v>23</v>
      </c>
      <c r="B24" t="s">
        <v>139</v>
      </c>
      <c r="C24" t="s">
        <v>149</v>
      </c>
      <c r="D24" t="s">
        <v>155</v>
      </c>
      <c r="E24" t="s">
        <v>156</v>
      </c>
      <c r="F24" t="s">
        <v>160</v>
      </c>
      <c r="G24" t="s">
        <v>226</v>
      </c>
      <c r="H24">
        <v>365.19202475702787</v>
      </c>
      <c r="I24">
        <v>26</v>
      </c>
      <c r="J24">
        <v>1349575.7581365039</v>
      </c>
      <c r="K24">
        <v>49599.710036363627</v>
      </c>
      <c r="L24">
        <v>242923636.46457073</v>
      </c>
      <c r="M24">
        <v>5601227.7463636352</v>
      </c>
      <c r="N24">
        <v>2024363637.204756</v>
      </c>
      <c r="O24">
        <v>101400000</v>
      </c>
      <c r="P24">
        <v>23.550281652272723</v>
      </c>
      <c r="Q24">
        <v>20176.157584140732</v>
      </c>
      <c r="R24">
        <v>242973236.1746071</v>
      </c>
      <c r="S24">
        <v>2131.3648649511197</v>
      </c>
      <c r="T24">
        <v>20199.707865793003</v>
      </c>
    </row>
    <row r="25" spans="1:20" x14ac:dyDescent="0.3">
      <c r="A25">
        <v>24</v>
      </c>
      <c r="B25" t="s">
        <v>139</v>
      </c>
      <c r="C25" t="s">
        <v>149</v>
      </c>
      <c r="D25" t="s">
        <v>155</v>
      </c>
      <c r="E25" t="s">
        <v>156</v>
      </c>
      <c r="F25" t="s">
        <v>160</v>
      </c>
      <c r="G25" t="s">
        <v>224</v>
      </c>
      <c r="H25">
        <v>365.19202475702787</v>
      </c>
      <c r="I25">
        <v>26</v>
      </c>
      <c r="J25">
        <v>1349575.7581365039</v>
      </c>
      <c r="K25">
        <v>49599.710036363627</v>
      </c>
      <c r="L25">
        <v>242923636.46457073</v>
      </c>
      <c r="M25">
        <v>5601227.7463636352</v>
      </c>
      <c r="N25">
        <v>2024363637.204756</v>
      </c>
      <c r="O25">
        <v>97401200</v>
      </c>
      <c r="P25">
        <v>23.550281652272723</v>
      </c>
      <c r="Q25">
        <v>20176.157584140732</v>
      </c>
      <c r="R25">
        <v>242973236.1746071</v>
      </c>
      <c r="S25">
        <v>2127.3660649511198</v>
      </c>
      <c r="T25">
        <v>20199.707865793003</v>
      </c>
    </row>
    <row r="26" spans="1:20" x14ac:dyDescent="0.3">
      <c r="A26">
        <v>25</v>
      </c>
      <c r="B26" t="s">
        <v>139</v>
      </c>
      <c r="C26" t="s">
        <v>149</v>
      </c>
      <c r="D26" t="s">
        <v>155</v>
      </c>
      <c r="E26" t="s">
        <v>156</v>
      </c>
      <c r="F26" t="s">
        <v>161</v>
      </c>
      <c r="G26" t="s">
        <v>225</v>
      </c>
      <c r="H26">
        <v>346.46814970531312</v>
      </c>
      <c r="I26">
        <v>50</v>
      </c>
      <c r="J26">
        <v>1306225.4538225676</v>
      </c>
      <c r="K26">
        <v>50090.977899999991</v>
      </c>
      <c r="L26">
        <v>235120581.68806216</v>
      </c>
      <c r="M26">
        <v>5552100.959999999</v>
      </c>
      <c r="N26">
        <v>1959338180.7338514</v>
      </c>
      <c r="O26">
        <v>93200000</v>
      </c>
      <c r="P26">
        <v>23.05901378863636</v>
      </c>
      <c r="Q26">
        <v>19528.070534647388</v>
      </c>
      <c r="R26">
        <v>235170672.66596216</v>
      </c>
      <c r="S26">
        <v>2058.0902816938515</v>
      </c>
      <c r="T26">
        <v>19551.129548436023</v>
      </c>
    </row>
    <row r="27" spans="1:20" x14ac:dyDescent="0.3">
      <c r="A27">
        <v>26</v>
      </c>
      <c r="B27" t="s">
        <v>139</v>
      </c>
      <c r="C27" t="s">
        <v>149</v>
      </c>
      <c r="D27" t="s">
        <v>155</v>
      </c>
      <c r="E27" t="s">
        <v>156</v>
      </c>
      <c r="F27" t="s">
        <v>161</v>
      </c>
      <c r="G27" t="s">
        <v>226</v>
      </c>
      <c r="H27">
        <v>346.46814970531312</v>
      </c>
      <c r="I27">
        <v>25</v>
      </c>
      <c r="J27">
        <v>1306225.4538225676</v>
      </c>
      <c r="K27">
        <v>50090.977899999991</v>
      </c>
      <c r="L27">
        <v>235120581.68806216</v>
      </c>
      <c r="M27">
        <v>5552100.959999999</v>
      </c>
      <c r="N27">
        <v>1959338180.7338514</v>
      </c>
      <c r="O27">
        <v>97500000</v>
      </c>
      <c r="P27">
        <v>23.05901378863636</v>
      </c>
      <c r="Q27">
        <v>19528.070534647388</v>
      </c>
      <c r="R27">
        <v>235170672.66596216</v>
      </c>
      <c r="S27">
        <v>2062.3902816938516</v>
      </c>
      <c r="T27">
        <v>19551.129548436023</v>
      </c>
    </row>
    <row r="28" spans="1:20" x14ac:dyDescent="0.3">
      <c r="A28">
        <v>27</v>
      </c>
      <c r="B28" t="s">
        <v>139</v>
      </c>
      <c r="C28" t="s">
        <v>149</v>
      </c>
      <c r="D28" t="s">
        <v>155</v>
      </c>
      <c r="E28" t="s">
        <v>156</v>
      </c>
      <c r="F28" t="s">
        <v>161</v>
      </c>
      <c r="G28" t="s">
        <v>224</v>
      </c>
      <c r="H28">
        <v>346.46814970531312</v>
      </c>
      <c r="I28">
        <v>25</v>
      </c>
      <c r="J28">
        <v>1306225.4538225676</v>
      </c>
      <c r="K28">
        <v>50090.977899999991</v>
      </c>
      <c r="L28">
        <v>235120581.68806216</v>
      </c>
      <c r="M28">
        <v>5552100.959999999</v>
      </c>
      <c r="N28">
        <v>1959338180.7338514</v>
      </c>
      <c r="O28">
        <v>93655000</v>
      </c>
      <c r="P28">
        <v>23.05901378863636</v>
      </c>
      <c r="Q28">
        <v>19528.070534647388</v>
      </c>
      <c r="R28">
        <v>235170672.66596216</v>
      </c>
      <c r="S28">
        <v>2058.5452816938514</v>
      </c>
      <c r="T28">
        <v>19551.129548436023</v>
      </c>
    </row>
    <row r="29" spans="1:20" x14ac:dyDescent="0.3">
      <c r="A29">
        <v>28</v>
      </c>
      <c r="B29" t="s">
        <v>139</v>
      </c>
      <c r="C29" t="s">
        <v>149</v>
      </c>
      <c r="D29" t="s">
        <v>155</v>
      </c>
      <c r="E29" t="s">
        <v>157</v>
      </c>
      <c r="F29" t="s">
        <v>159</v>
      </c>
      <c r="G29" t="s">
        <v>225</v>
      </c>
      <c r="H29">
        <v>373.37748023983102</v>
      </c>
      <c r="I29">
        <v>54</v>
      </c>
      <c r="J29">
        <v>1363515.7634605353</v>
      </c>
      <c r="K29">
        <v>51510.196172727272</v>
      </c>
      <c r="L29">
        <v>245432837.42289639</v>
      </c>
      <c r="M29">
        <v>5028081.9054545444</v>
      </c>
      <c r="N29">
        <v>2045273645.1908031</v>
      </c>
      <c r="O29">
        <v>100656000</v>
      </c>
      <c r="P29">
        <v>26.552474152272723</v>
      </c>
      <c r="Q29">
        <v>20384.560663735003</v>
      </c>
      <c r="R29">
        <v>245484347.6190691</v>
      </c>
      <c r="S29">
        <v>2150.9577270962577</v>
      </c>
      <c r="T29">
        <v>20411.113137887274</v>
      </c>
    </row>
    <row r="30" spans="1:20" x14ac:dyDescent="0.3">
      <c r="A30">
        <v>29</v>
      </c>
      <c r="B30" t="s">
        <v>139</v>
      </c>
      <c r="C30" t="s">
        <v>149</v>
      </c>
      <c r="D30" t="s">
        <v>155</v>
      </c>
      <c r="E30" t="s">
        <v>157</v>
      </c>
      <c r="F30" t="s">
        <v>159</v>
      </c>
      <c r="G30" t="s">
        <v>226</v>
      </c>
      <c r="H30">
        <v>373.37748023983102</v>
      </c>
      <c r="I30">
        <v>27</v>
      </c>
      <c r="J30">
        <v>1363515.7634605353</v>
      </c>
      <c r="K30">
        <v>51510.196172727272</v>
      </c>
      <c r="L30">
        <v>245432837.42289639</v>
      </c>
      <c r="M30">
        <v>5028081.9054545444</v>
      </c>
      <c r="N30">
        <v>2045273645.1908031</v>
      </c>
      <c r="O30">
        <v>105300000</v>
      </c>
      <c r="P30">
        <v>26.552474152272723</v>
      </c>
      <c r="Q30">
        <v>20384.560663735003</v>
      </c>
      <c r="R30">
        <v>245484347.6190691</v>
      </c>
      <c r="S30">
        <v>2155.6017270962575</v>
      </c>
      <c r="T30">
        <v>20411.113137887274</v>
      </c>
    </row>
    <row r="31" spans="1:20" x14ac:dyDescent="0.3">
      <c r="A31">
        <v>30</v>
      </c>
      <c r="B31" t="s">
        <v>139</v>
      </c>
      <c r="C31" t="s">
        <v>149</v>
      </c>
      <c r="D31" t="s">
        <v>155</v>
      </c>
      <c r="E31" t="s">
        <v>157</v>
      </c>
      <c r="F31" t="s">
        <v>159</v>
      </c>
      <c r="G31" t="s">
        <v>224</v>
      </c>
      <c r="H31">
        <v>373.37748023983102</v>
      </c>
      <c r="I31">
        <v>27</v>
      </c>
      <c r="J31">
        <v>1363515.7634605353</v>
      </c>
      <c r="K31">
        <v>51510.196172727272</v>
      </c>
      <c r="L31">
        <v>245432837.42289639</v>
      </c>
      <c r="M31">
        <v>5028081.9054545444</v>
      </c>
      <c r="N31">
        <v>2045273645.1908031</v>
      </c>
      <c r="O31">
        <v>101147400</v>
      </c>
      <c r="P31">
        <v>26.552474152272723</v>
      </c>
      <c r="Q31">
        <v>20384.560663735003</v>
      </c>
      <c r="R31">
        <v>245484347.6190691</v>
      </c>
      <c r="S31">
        <v>2151.4491270962576</v>
      </c>
      <c r="T31">
        <v>20411.113137887274</v>
      </c>
    </row>
    <row r="32" spans="1:20" x14ac:dyDescent="0.3">
      <c r="A32">
        <v>31</v>
      </c>
      <c r="B32" t="s">
        <v>139</v>
      </c>
      <c r="C32" t="s">
        <v>149</v>
      </c>
      <c r="D32" t="s">
        <v>155</v>
      </c>
      <c r="E32" t="s">
        <v>157</v>
      </c>
      <c r="F32" t="s">
        <v>160</v>
      </c>
      <c r="G32" t="s">
        <v>225</v>
      </c>
      <c r="H32">
        <v>368.24880257520965</v>
      </c>
      <c r="I32">
        <v>53</v>
      </c>
      <c r="J32">
        <v>1352534.7190645034</v>
      </c>
      <c r="K32">
        <v>52328.975945454542</v>
      </c>
      <c r="L32">
        <v>243456249.43161061</v>
      </c>
      <c r="M32">
        <v>5055374.5645454535</v>
      </c>
      <c r="N32">
        <v>2028802078.596755</v>
      </c>
      <c r="O32">
        <v>98792000</v>
      </c>
      <c r="P32">
        <v>26.279547561363632</v>
      </c>
      <c r="Q32">
        <v>20220.394050014325</v>
      </c>
      <c r="R32">
        <v>243508578.40755606</v>
      </c>
      <c r="S32">
        <v>2132.6494531613002</v>
      </c>
      <c r="T32">
        <v>20246.673597575689</v>
      </c>
    </row>
    <row r="33" spans="1:20" x14ac:dyDescent="0.3">
      <c r="A33">
        <v>32</v>
      </c>
      <c r="B33" t="s">
        <v>139</v>
      </c>
      <c r="C33" t="s">
        <v>149</v>
      </c>
      <c r="D33" t="s">
        <v>155</v>
      </c>
      <c r="E33" t="s">
        <v>157</v>
      </c>
      <c r="F33" t="s">
        <v>160</v>
      </c>
      <c r="G33" t="s">
        <v>226</v>
      </c>
      <c r="H33">
        <v>368.24880257520965</v>
      </c>
      <c r="I33">
        <v>27</v>
      </c>
      <c r="J33">
        <v>1352534.7190645034</v>
      </c>
      <c r="K33">
        <v>52328.975945454542</v>
      </c>
      <c r="L33">
        <v>243456249.43161061</v>
      </c>
      <c r="M33">
        <v>5055374.5645454535</v>
      </c>
      <c r="N33">
        <v>2028802078.596755</v>
      </c>
      <c r="O33">
        <v>105300000</v>
      </c>
      <c r="P33">
        <v>26.279547561363632</v>
      </c>
      <c r="Q33">
        <v>20220.394050014325</v>
      </c>
      <c r="R33">
        <v>243508578.40755606</v>
      </c>
      <c r="S33">
        <v>2139.1574531613005</v>
      </c>
      <c r="T33">
        <v>20246.673597575689</v>
      </c>
    </row>
    <row r="34" spans="1:20" x14ac:dyDescent="0.3">
      <c r="A34">
        <v>33</v>
      </c>
      <c r="B34" t="s">
        <v>139</v>
      </c>
      <c r="C34" t="s">
        <v>149</v>
      </c>
      <c r="D34" t="s">
        <v>155</v>
      </c>
      <c r="E34" t="s">
        <v>157</v>
      </c>
      <c r="F34" t="s">
        <v>160</v>
      </c>
      <c r="G34" t="s">
        <v>224</v>
      </c>
      <c r="H34">
        <v>368.24880257520965</v>
      </c>
      <c r="I34">
        <v>27</v>
      </c>
      <c r="J34">
        <v>1352534.7190645034</v>
      </c>
      <c r="K34">
        <v>52328.975945454542</v>
      </c>
      <c r="L34">
        <v>243456249.43161061</v>
      </c>
      <c r="M34">
        <v>5055374.5645454535</v>
      </c>
      <c r="N34">
        <v>2028802078.596755</v>
      </c>
      <c r="O34">
        <v>101147400</v>
      </c>
      <c r="P34">
        <v>26.279547561363632</v>
      </c>
      <c r="Q34">
        <v>20220.394050014325</v>
      </c>
      <c r="R34">
        <v>243508578.40755606</v>
      </c>
      <c r="S34">
        <v>2135.0048531613006</v>
      </c>
      <c r="T34">
        <v>20246.673597575689</v>
      </c>
    </row>
    <row r="35" spans="1:20" x14ac:dyDescent="0.3">
      <c r="A35">
        <v>34</v>
      </c>
      <c r="B35" t="s">
        <v>139</v>
      </c>
      <c r="C35" t="s">
        <v>149</v>
      </c>
      <c r="D35" t="s">
        <v>155</v>
      </c>
      <c r="E35" t="s">
        <v>157</v>
      </c>
      <c r="F35" t="s">
        <v>161</v>
      </c>
      <c r="G35" t="s">
        <v>225</v>
      </c>
      <c r="H35">
        <v>349.52492752349497</v>
      </c>
      <c r="I35">
        <v>50</v>
      </c>
      <c r="J35">
        <v>1309184.4147505676</v>
      </c>
      <c r="K35">
        <v>52820.243809090905</v>
      </c>
      <c r="L35">
        <v>235653194.65510219</v>
      </c>
      <c r="M35">
        <v>5006247.7781818174</v>
      </c>
      <c r="N35">
        <v>1963776622.1258516</v>
      </c>
      <c r="O35">
        <v>93200000</v>
      </c>
      <c r="P35">
        <v>25.788279697727269</v>
      </c>
      <c r="Q35">
        <v>19572.307000520985</v>
      </c>
      <c r="R35">
        <v>235706014.8989113</v>
      </c>
      <c r="S35">
        <v>2061.9828699040336</v>
      </c>
      <c r="T35">
        <v>19598.095280218713</v>
      </c>
    </row>
    <row r="36" spans="1:20" x14ac:dyDescent="0.3">
      <c r="A36">
        <v>35</v>
      </c>
      <c r="B36" t="s">
        <v>139</v>
      </c>
      <c r="C36" t="s">
        <v>149</v>
      </c>
      <c r="D36" t="s">
        <v>155</v>
      </c>
      <c r="E36" t="s">
        <v>157</v>
      </c>
      <c r="F36" t="s">
        <v>161</v>
      </c>
      <c r="G36" t="s">
        <v>226</v>
      </c>
      <c r="H36">
        <v>349.52492752349497</v>
      </c>
      <c r="I36">
        <v>25</v>
      </c>
      <c r="J36">
        <v>1309184.4147505676</v>
      </c>
      <c r="K36">
        <v>52820.243809090905</v>
      </c>
      <c r="L36">
        <v>235653194.65510219</v>
      </c>
      <c r="M36">
        <v>5006247.7781818174</v>
      </c>
      <c r="N36">
        <v>1963776622.1258516</v>
      </c>
      <c r="O36">
        <v>97500000</v>
      </c>
      <c r="P36">
        <v>25.788279697727269</v>
      </c>
      <c r="Q36">
        <v>19572.307000520985</v>
      </c>
      <c r="R36">
        <v>235706014.8989113</v>
      </c>
      <c r="S36">
        <v>2066.2828699040333</v>
      </c>
      <c r="T36">
        <v>19598.095280218713</v>
      </c>
    </row>
    <row r="37" spans="1:20" x14ac:dyDescent="0.3">
      <c r="A37">
        <v>36</v>
      </c>
      <c r="B37" t="s">
        <v>139</v>
      </c>
      <c r="C37" t="s">
        <v>149</v>
      </c>
      <c r="D37" t="s">
        <v>155</v>
      </c>
      <c r="E37" t="s">
        <v>157</v>
      </c>
      <c r="F37" t="s">
        <v>161</v>
      </c>
      <c r="G37" t="s">
        <v>224</v>
      </c>
      <c r="H37">
        <v>349.52492752349497</v>
      </c>
      <c r="I37">
        <v>25</v>
      </c>
      <c r="J37">
        <v>1309184.4147505676</v>
      </c>
      <c r="K37">
        <v>52820.243809090905</v>
      </c>
      <c r="L37">
        <v>235653194.65510219</v>
      </c>
      <c r="M37">
        <v>5006247.7781818174</v>
      </c>
      <c r="N37">
        <v>1963776622.1258516</v>
      </c>
      <c r="O37">
        <v>93655000</v>
      </c>
      <c r="P37">
        <v>25.788279697727269</v>
      </c>
      <c r="Q37">
        <v>19572.307000520985</v>
      </c>
      <c r="R37">
        <v>235706014.8989113</v>
      </c>
      <c r="S37">
        <v>2062.4378699040335</v>
      </c>
      <c r="T37">
        <v>19598.095280218713</v>
      </c>
    </row>
    <row r="38" spans="1:20" x14ac:dyDescent="0.3">
      <c r="A38">
        <v>37</v>
      </c>
      <c r="B38" t="s">
        <v>139</v>
      </c>
      <c r="C38" t="s">
        <v>150</v>
      </c>
      <c r="D38" t="s">
        <v>154</v>
      </c>
      <c r="E38" t="s">
        <v>156</v>
      </c>
      <c r="F38" t="s">
        <v>159</v>
      </c>
      <c r="G38" t="s">
        <v>225</v>
      </c>
      <c r="H38">
        <v>418.70597281322699</v>
      </c>
      <c r="I38">
        <v>60</v>
      </c>
      <c r="J38">
        <v>1539309.5395681602</v>
      </c>
      <c r="K38">
        <v>47576.869763636365</v>
      </c>
      <c r="L38">
        <v>277075717.12226886</v>
      </c>
      <c r="M38">
        <v>5330359.9422727264</v>
      </c>
      <c r="N38">
        <v>2308964309.3522401</v>
      </c>
      <c r="O38">
        <v>111840000</v>
      </c>
      <c r="P38">
        <v>22.614542668181812</v>
      </c>
      <c r="Q38">
        <v>23012.677616543995</v>
      </c>
      <c r="R38">
        <v>277123293.99203247</v>
      </c>
      <c r="S38">
        <v>2426.1346692945126</v>
      </c>
      <c r="T38">
        <v>23035.292159212178</v>
      </c>
    </row>
    <row r="39" spans="1:20" x14ac:dyDescent="0.3">
      <c r="A39">
        <v>38</v>
      </c>
      <c r="B39" t="s">
        <v>139</v>
      </c>
      <c r="C39" t="s">
        <v>150</v>
      </c>
      <c r="D39" t="s">
        <v>154</v>
      </c>
      <c r="E39" t="s">
        <v>156</v>
      </c>
      <c r="F39" t="s">
        <v>159</v>
      </c>
      <c r="G39" t="s">
        <v>226</v>
      </c>
      <c r="H39">
        <v>418.70597281322699</v>
      </c>
      <c r="I39">
        <v>30</v>
      </c>
      <c r="J39">
        <v>1539309.5395681602</v>
      </c>
      <c r="K39">
        <v>47576.869763636365</v>
      </c>
      <c r="L39">
        <v>277075717.12226886</v>
      </c>
      <c r="M39">
        <v>5330359.9422727264</v>
      </c>
      <c r="N39">
        <v>2308964309.3522401</v>
      </c>
      <c r="O39">
        <v>117000000</v>
      </c>
      <c r="P39">
        <v>22.614542668181812</v>
      </c>
      <c r="Q39">
        <v>23012.677616543995</v>
      </c>
      <c r="R39">
        <v>277123293.99203247</v>
      </c>
      <c r="S39">
        <v>2431.2946692945129</v>
      </c>
      <c r="T39">
        <v>23035.292159212178</v>
      </c>
    </row>
    <row r="40" spans="1:20" x14ac:dyDescent="0.3">
      <c r="A40">
        <v>39</v>
      </c>
      <c r="B40" t="s">
        <v>139</v>
      </c>
      <c r="C40" t="s">
        <v>150</v>
      </c>
      <c r="D40" t="s">
        <v>154</v>
      </c>
      <c r="E40" t="s">
        <v>156</v>
      </c>
      <c r="F40" t="s">
        <v>159</v>
      </c>
      <c r="G40" t="s">
        <v>224</v>
      </c>
      <c r="H40">
        <v>418.70597281322699</v>
      </c>
      <c r="I40">
        <v>30</v>
      </c>
      <c r="J40">
        <v>1539309.5395681602</v>
      </c>
      <c r="K40">
        <v>47576.869763636365</v>
      </c>
      <c r="L40">
        <v>277075717.12226886</v>
      </c>
      <c r="M40">
        <v>5330359.9422727264</v>
      </c>
      <c r="N40">
        <v>2308964309.3522401</v>
      </c>
      <c r="O40">
        <v>112386000</v>
      </c>
      <c r="P40">
        <v>22.614542668181812</v>
      </c>
      <c r="Q40">
        <v>23012.677616543995</v>
      </c>
      <c r="R40">
        <v>277123293.99203247</v>
      </c>
      <c r="S40">
        <v>2426.6806692945129</v>
      </c>
      <c r="T40">
        <v>23035.292159212178</v>
      </c>
    </row>
    <row r="41" spans="1:20" x14ac:dyDescent="0.3">
      <c r="A41">
        <v>40</v>
      </c>
      <c r="B41" t="s">
        <v>139</v>
      </c>
      <c r="C41" t="s">
        <v>150</v>
      </c>
      <c r="D41" t="s">
        <v>154</v>
      </c>
      <c r="E41" t="s">
        <v>156</v>
      </c>
      <c r="F41" t="s">
        <v>160</v>
      </c>
      <c r="G41" t="s">
        <v>225</v>
      </c>
      <c r="H41">
        <v>413.57729514860557</v>
      </c>
      <c r="I41">
        <v>59</v>
      </c>
      <c r="J41">
        <v>1528328.4951721285</v>
      </c>
      <c r="K41">
        <v>48395.649536363635</v>
      </c>
      <c r="L41">
        <v>275099129.13098317</v>
      </c>
      <c r="M41">
        <v>5357652.6013636356</v>
      </c>
      <c r="N41">
        <v>2292492742.758193</v>
      </c>
      <c r="O41">
        <v>109976000</v>
      </c>
      <c r="P41">
        <v>22.341616077272725</v>
      </c>
      <c r="Q41">
        <v>22848.511002823325</v>
      </c>
      <c r="R41">
        <v>275147524.78051955</v>
      </c>
      <c r="S41">
        <v>2407.8263953595565</v>
      </c>
      <c r="T41">
        <v>22870.852618900597</v>
      </c>
    </row>
    <row r="42" spans="1:20" x14ac:dyDescent="0.3">
      <c r="A42">
        <v>41</v>
      </c>
      <c r="B42" t="s">
        <v>139</v>
      </c>
      <c r="C42" t="s">
        <v>150</v>
      </c>
      <c r="D42" t="s">
        <v>154</v>
      </c>
      <c r="E42" t="s">
        <v>156</v>
      </c>
      <c r="F42" t="s">
        <v>160</v>
      </c>
      <c r="G42" t="s">
        <v>226</v>
      </c>
      <c r="H42">
        <v>413.57729514860557</v>
      </c>
      <c r="I42">
        <v>30</v>
      </c>
      <c r="J42">
        <v>1528328.4951721285</v>
      </c>
      <c r="K42">
        <v>48395.649536363635</v>
      </c>
      <c r="L42">
        <v>275099129.13098317</v>
      </c>
      <c r="M42">
        <v>5357652.6013636356</v>
      </c>
      <c r="N42">
        <v>2292492742.758193</v>
      </c>
      <c r="O42">
        <v>117000000</v>
      </c>
      <c r="P42">
        <v>22.341616077272725</v>
      </c>
      <c r="Q42">
        <v>22848.511002823325</v>
      </c>
      <c r="R42">
        <v>275147524.78051955</v>
      </c>
      <c r="S42">
        <v>2414.8503953595568</v>
      </c>
      <c r="T42">
        <v>22870.852618900597</v>
      </c>
    </row>
    <row r="43" spans="1:20" x14ac:dyDescent="0.3">
      <c r="A43">
        <v>42</v>
      </c>
      <c r="B43" t="s">
        <v>139</v>
      </c>
      <c r="C43" t="s">
        <v>150</v>
      </c>
      <c r="D43" t="s">
        <v>154</v>
      </c>
      <c r="E43" t="s">
        <v>156</v>
      </c>
      <c r="F43" t="s">
        <v>160</v>
      </c>
      <c r="G43" t="s">
        <v>224</v>
      </c>
      <c r="H43">
        <v>413.57729514860557</v>
      </c>
      <c r="I43">
        <v>30</v>
      </c>
      <c r="J43">
        <v>1528328.4951721285</v>
      </c>
      <c r="K43">
        <v>48395.649536363635</v>
      </c>
      <c r="L43">
        <v>275099129.13098317</v>
      </c>
      <c r="M43">
        <v>5357652.6013636356</v>
      </c>
      <c r="N43">
        <v>2292492742.758193</v>
      </c>
      <c r="O43">
        <v>112386000</v>
      </c>
      <c r="P43">
        <v>22.341616077272725</v>
      </c>
      <c r="Q43">
        <v>22848.511002823325</v>
      </c>
      <c r="R43">
        <v>275147524.78051955</v>
      </c>
      <c r="S43">
        <v>2410.2363953595568</v>
      </c>
      <c r="T43">
        <v>22870.852618900597</v>
      </c>
    </row>
    <row r="44" spans="1:20" x14ac:dyDescent="0.3">
      <c r="A44">
        <v>43</v>
      </c>
      <c r="B44" t="s">
        <v>139</v>
      </c>
      <c r="C44" t="s">
        <v>150</v>
      </c>
      <c r="D44" t="s">
        <v>154</v>
      </c>
      <c r="E44" t="s">
        <v>156</v>
      </c>
      <c r="F44" t="s">
        <v>161</v>
      </c>
      <c r="G44" t="s">
        <v>225</v>
      </c>
      <c r="H44">
        <v>394.85342009689089</v>
      </c>
      <c r="I44">
        <v>57</v>
      </c>
      <c r="J44">
        <v>1484978.190858192</v>
      </c>
      <c r="K44">
        <v>48886.917399999998</v>
      </c>
      <c r="L44">
        <v>267296074.3544746</v>
      </c>
      <c r="M44">
        <v>5308525.8149999995</v>
      </c>
      <c r="N44">
        <v>2227467286.2872882</v>
      </c>
      <c r="O44">
        <v>106248000</v>
      </c>
      <c r="P44">
        <v>21.850348213636359</v>
      </c>
      <c r="Q44">
        <v>22200.423953329973</v>
      </c>
      <c r="R44">
        <v>267344961.27187461</v>
      </c>
      <c r="S44">
        <v>2339.023812102288</v>
      </c>
      <c r="T44">
        <v>22222.27430154361</v>
      </c>
    </row>
    <row r="45" spans="1:20" x14ac:dyDescent="0.3">
      <c r="A45">
        <v>44</v>
      </c>
      <c r="B45" t="s">
        <v>139</v>
      </c>
      <c r="C45" t="s">
        <v>150</v>
      </c>
      <c r="D45" t="s">
        <v>154</v>
      </c>
      <c r="E45" t="s">
        <v>156</v>
      </c>
      <c r="F45" t="s">
        <v>161</v>
      </c>
      <c r="G45" t="s">
        <v>226</v>
      </c>
      <c r="H45">
        <v>394.85342009689089</v>
      </c>
      <c r="I45">
        <v>29</v>
      </c>
      <c r="J45">
        <v>1484978.190858192</v>
      </c>
      <c r="K45">
        <v>48886.917399999998</v>
      </c>
      <c r="L45">
        <v>267296074.3544746</v>
      </c>
      <c r="M45">
        <v>5308525.8149999995</v>
      </c>
      <c r="N45">
        <v>2227467286.2872882</v>
      </c>
      <c r="O45">
        <v>113100000</v>
      </c>
      <c r="P45">
        <v>21.850348213636359</v>
      </c>
      <c r="Q45">
        <v>22200.423953329973</v>
      </c>
      <c r="R45">
        <v>267344961.27187461</v>
      </c>
      <c r="S45">
        <v>2345.8758121022884</v>
      </c>
      <c r="T45">
        <v>22222.27430154361</v>
      </c>
    </row>
    <row r="46" spans="1:20" x14ac:dyDescent="0.3">
      <c r="A46">
        <v>45</v>
      </c>
      <c r="B46" t="s">
        <v>139</v>
      </c>
      <c r="C46" t="s">
        <v>150</v>
      </c>
      <c r="D46" t="s">
        <v>154</v>
      </c>
      <c r="E46" t="s">
        <v>156</v>
      </c>
      <c r="F46" t="s">
        <v>161</v>
      </c>
      <c r="G46" t="s">
        <v>224</v>
      </c>
      <c r="H46">
        <v>394.85342009689089</v>
      </c>
      <c r="I46">
        <v>29</v>
      </c>
      <c r="J46">
        <v>1484978.190858192</v>
      </c>
      <c r="K46">
        <v>48886.917399999998</v>
      </c>
      <c r="L46">
        <v>267296074.3544746</v>
      </c>
      <c r="M46">
        <v>5308525.8149999995</v>
      </c>
      <c r="N46">
        <v>2227467286.2872882</v>
      </c>
      <c r="O46">
        <v>108639800</v>
      </c>
      <c r="P46">
        <v>21.850348213636359</v>
      </c>
      <c r="Q46">
        <v>22200.423953329973</v>
      </c>
      <c r="R46">
        <v>267344961.27187461</v>
      </c>
      <c r="S46">
        <v>2341.4156121022884</v>
      </c>
      <c r="T46">
        <v>22222.27430154361</v>
      </c>
    </row>
    <row r="47" spans="1:20" x14ac:dyDescent="0.3">
      <c r="A47">
        <v>46</v>
      </c>
      <c r="B47" t="s">
        <v>139</v>
      </c>
      <c r="C47" t="s">
        <v>150</v>
      </c>
      <c r="D47" t="s">
        <v>154</v>
      </c>
      <c r="E47" t="s">
        <v>157</v>
      </c>
      <c r="F47" t="s">
        <v>159</v>
      </c>
      <c r="G47" t="s">
        <v>225</v>
      </c>
      <c r="H47">
        <v>421.76275063140878</v>
      </c>
      <c r="I47">
        <v>60</v>
      </c>
      <c r="J47">
        <v>1542268.50049616</v>
      </c>
      <c r="K47">
        <v>50306.135672727265</v>
      </c>
      <c r="L47">
        <v>277608330.0893088</v>
      </c>
      <c r="M47">
        <v>4784506.7604545439</v>
      </c>
      <c r="N47">
        <v>2313402750.7442403</v>
      </c>
      <c r="O47">
        <v>111840000</v>
      </c>
      <c r="P47">
        <v>25.343808577272721</v>
      </c>
      <c r="Q47">
        <v>23056.914082417592</v>
      </c>
      <c r="R47">
        <v>277658636.22498155</v>
      </c>
      <c r="S47">
        <v>2430.0272575046947</v>
      </c>
      <c r="T47">
        <v>23082.257890994864</v>
      </c>
    </row>
    <row r="48" spans="1:20" x14ac:dyDescent="0.3">
      <c r="A48">
        <v>47</v>
      </c>
      <c r="B48" t="s">
        <v>139</v>
      </c>
      <c r="C48" t="s">
        <v>150</v>
      </c>
      <c r="D48" t="s">
        <v>154</v>
      </c>
      <c r="E48" t="s">
        <v>157</v>
      </c>
      <c r="F48" t="s">
        <v>159</v>
      </c>
      <c r="G48" t="s">
        <v>226</v>
      </c>
      <c r="H48">
        <v>421.76275063140878</v>
      </c>
      <c r="I48">
        <v>30</v>
      </c>
      <c r="J48">
        <v>1542268.50049616</v>
      </c>
      <c r="K48">
        <v>50306.135672727265</v>
      </c>
      <c r="L48">
        <v>277608330.0893088</v>
      </c>
      <c r="M48">
        <v>4784506.7604545439</v>
      </c>
      <c r="N48">
        <v>2313402750.7442403</v>
      </c>
      <c r="O48">
        <v>117000000</v>
      </c>
      <c r="P48">
        <v>25.343808577272721</v>
      </c>
      <c r="Q48">
        <v>23056.914082417592</v>
      </c>
      <c r="R48">
        <v>277658636.22498155</v>
      </c>
      <c r="S48">
        <v>2435.187257504695</v>
      </c>
      <c r="T48">
        <v>23082.257890994864</v>
      </c>
    </row>
    <row r="49" spans="1:20" x14ac:dyDescent="0.3">
      <c r="A49">
        <v>48</v>
      </c>
      <c r="B49" t="s">
        <v>139</v>
      </c>
      <c r="C49" t="s">
        <v>150</v>
      </c>
      <c r="D49" t="s">
        <v>154</v>
      </c>
      <c r="E49" t="s">
        <v>157</v>
      </c>
      <c r="F49" t="s">
        <v>159</v>
      </c>
      <c r="G49" t="s">
        <v>224</v>
      </c>
      <c r="H49">
        <v>421.76275063140878</v>
      </c>
      <c r="I49">
        <v>30</v>
      </c>
      <c r="J49">
        <v>1542268.50049616</v>
      </c>
      <c r="K49">
        <v>50306.135672727265</v>
      </c>
      <c r="L49">
        <v>277608330.0893088</v>
      </c>
      <c r="M49">
        <v>4784506.7604545439</v>
      </c>
      <c r="N49">
        <v>2313402750.7442403</v>
      </c>
      <c r="O49">
        <v>112386000</v>
      </c>
      <c r="P49">
        <v>25.343808577272721</v>
      </c>
      <c r="Q49">
        <v>23056.914082417592</v>
      </c>
      <c r="R49">
        <v>277658636.22498155</v>
      </c>
      <c r="S49">
        <v>2430.573257504695</v>
      </c>
      <c r="T49">
        <v>23082.257890994864</v>
      </c>
    </row>
    <row r="50" spans="1:20" x14ac:dyDescent="0.3">
      <c r="A50">
        <v>49</v>
      </c>
      <c r="B50" t="s">
        <v>139</v>
      </c>
      <c r="C50" t="s">
        <v>150</v>
      </c>
      <c r="D50" t="s">
        <v>154</v>
      </c>
      <c r="E50" t="s">
        <v>157</v>
      </c>
      <c r="F50" t="s">
        <v>160</v>
      </c>
      <c r="G50" t="s">
        <v>225</v>
      </c>
      <c r="H50">
        <v>416.63407296678736</v>
      </c>
      <c r="I50">
        <v>60</v>
      </c>
      <c r="J50">
        <v>1531287.4561001286</v>
      </c>
      <c r="K50">
        <v>51124.915445454535</v>
      </c>
      <c r="L50">
        <v>275631742.09802318</v>
      </c>
      <c r="M50">
        <v>4811799.419545453</v>
      </c>
      <c r="N50">
        <v>2296931184.1501927</v>
      </c>
      <c r="O50">
        <v>111840000</v>
      </c>
      <c r="P50">
        <v>25.070881986363631</v>
      </c>
      <c r="Q50">
        <v>22892.747468696922</v>
      </c>
      <c r="R50">
        <v>275682867.01346862</v>
      </c>
      <c r="S50">
        <v>2413.5829835697382</v>
      </c>
      <c r="T50">
        <v>22917.818350683287</v>
      </c>
    </row>
    <row r="51" spans="1:20" x14ac:dyDescent="0.3">
      <c r="A51">
        <v>50</v>
      </c>
      <c r="B51" t="s">
        <v>139</v>
      </c>
      <c r="C51" t="s">
        <v>150</v>
      </c>
      <c r="D51" t="s">
        <v>154</v>
      </c>
      <c r="E51" t="s">
        <v>157</v>
      </c>
      <c r="F51" t="s">
        <v>160</v>
      </c>
      <c r="G51" t="s">
        <v>226</v>
      </c>
      <c r="H51">
        <v>416.63407296678736</v>
      </c>
      <c r="I51">
        <v>30</v>
      </c>
      <c r="J51">
        <v>1531287.4561001286</v>
      </c>
      <c r="K51">
        <v>51124.915445454535</v>
      </c>
      <c r="L51">
        <v>275631742.09802318</v>
      </c>
      <c r="M51">
        <v>4811799.419545453</v>
      </c>
      <c r="N51">
        <v>2296931184.1501927</v>
      </c>
      <c r="O51">
        <v>117000000</v>
      </c>
      <c r="P51">
        <v>25.070881986363631</v>
      </c>
      <c r="Q51">
        <v>22892.747468696922</v>
      </c>
      <c r="R51">
        <v>275682867.01346862</v>
      </c>
      <c r="S51">
        <v>2418.7429835697385</v>
      </c>
      <c r="T51">
        <v>22917.818350683287</v>
      </c>
    </row>
    <row r="52" spans="1:20" x14ac:dyDescent="0.3">
      <c r="A52">
        <v>51</v>
      </c>
      <c r="B52" t="s">
        <v>139</v>
      </c>
      <c r="C52" t="s">
        <v>150</v>
      </c>
      <c r="D52" t="s">
        <v>154</v>
      </c>
      <c r="E52" t="s">
        <v>157</v>
      </c>
      <c r="F52" t="s">
        <v>160</v>
      </c>
      <c r="G52" t="s">
        <v>224</v>
      </c>
      <c r="H52">
        <v>416.63407296678736</v>
      </c>
      <c r="I52">
        <v>30</v>
      </c>
      <c r="J52">
        <v>1531287.4561001286</v>
      </c>
      <c r="K52">
        <v>51124.915445454535</v>
      </c>
      <c r="L52">
        <v>275631742.09802318</v>
      </c>
      <c r="M52">
        <v>4811799.419545453</v>
      </c>
      <c r="N52">
        <v>2296931184.1501927</v>
      </c>
      <c r="O52">
        <v>112386000</v>
      </c>
      <c r="P52">
        <v>25.070881986363631</v>
      </c>
      <c r="Q52">
        <v>22892.747468696922</v>
      </c>
      <c r="R52">
        <v>275682867.01346862</v>
      </c>
      <c r="S52">
        <v>2414.1289835697385</v>
      </c>
      <c r="T52">
        <v>22917.818350683287</v>
      </c>
    </row>
    <row r="53" spans="1:20" x14ac:dyDescent="0.3">
      <c r="A53">
        <v>52</v>
      </c>
      <c r="B53" t="s">
        <v>139</v>
      </c>
      <c r="C53" t="s">
        <v>150</v>
      </c>
      <c r="D53" t="s">
        <v>154</v>
      </c>
      <c r="E53" t="s">
        <v>157</v>
      </c>
      <c r="F53" t="s">
        <v>161</v>
      </c>
      <c r="G53" t="s">
        <v>225</v>
      </c>
      <c r="H53">
        <v>397.91019791507267</v>
      </c>
      <c r="I53">
        <v>57</v>
      </c>
      <c r="J53">
        <v>1487937.1517861919</v>
      </c>
      <c r="K53">
        <v>51616.183309090899</v>
      </c>
      <c r="L53">
        <v>267828687.32151452</v>
      </c>
      <c r="M53">
        <v>4762672.6331818169</v>
      </c>
      <c r="N53">
        <v>2231905727.6792874</v>
      </c>
      <c r="O53">
        <v>106248000</v>
      </c>
      <c r="P53">
        <v>24.579614122727268</v>
      </c>
      <c r="Q53">
        <v>22244.660419203563</v>
      </c>
      <c r="R53">
        <v>267880303.5048236</v>
      </c>
      <c r="S53">
        <v>2342.9164003124697</v>
      </c>
      <c r="T53">
        <v>22269.240033326289</v>
      </c>
    </row>
    <row r="54" spans="1:20" x14ac:dyDescent="0.3">
      <c r="A54">
        <v>53</v>
      </c>
      <c r="B54" t="s">
        <v>139</v>
      </c>
      <c r="C54" t="s">
        <v>150</v>
      </c>
      <c r="D54" t="s">
        <v>154</v>
      </c>
      <c r="E54" t="s">
        <v>157</v>
      </c>
      <c r="F54" t="s">
        <v>161</v>
      </c>
      <c r="G54" t="s">
        <v>226</v>
      </c>
      <c r="H54">
        <v>397.91019791507267</v>
      </c>
      <c r="I54">
        <v>29</v>
      </c>
      <c r="J54">
        <v>1487937.1517861919</v>
      </c>
      <c r="K54">
        <v>51616.183309090899</v>
      </c>
      <c r="L54">
        <v>267828687.32151452</v>
      </c>
      <c r="M54">
        <v>4762672.6331818169</v>
      </c>
      <c r="N54">
        <v>2231905727.6792874</v>
      </c>
      <c r="O54">
        <v>113100000</v>
      </c>
      <c r="P54">
        <v>24.579614122727268</v>
      </c>
      <c r="Q54">
        <v>22244.660419203563</v>
      </c>
      <c r="R54">
        <v>267880303.5048236</v>
      </c>
      <c r="S54">
        <v>2349.7684003124696</v>
      </c>
      <c r="T54">
        <v>22269.240033326289</v>
      </c>
    </row>
    <row r="55" spans="1:20" x14ac:dyDescent="0.3">
      <c r="A55">
        <v>54</v>
      </c>
      <c r="B55" t="s">
        <v>139</v>
      </c>
      <c r="C55" t="s">
        <v>150</v>
      </c>
      <c r="D55" t="s">
        <v>154</v>
      </c>
      <c r="E55" t="s">
        <v>157</v>
      </c>
      <c r="F55" t="s">
        <v>161</v>
      </c>
      <c r="G55" t="s">
        <v>224</v>
      </c>
      <c r="H55">
        <v>397.91019791507267</v>
      </c>
      <c r="I55">
        <v>29</v>
      </c>
      <c r="J55">
        <v>1487937.1517861919</v>
      </c>
      <c r="K55">
        <v>51616.183309090899</v>
      </c>
      <c r="L55">
        <v>267828687.32151452</v>
      </c>
      <c r="M55">
        <v>4762672.6331818169</v>
      </c>
      <c r="N55">
        <v>2231905727.6792874</v>
      </c>
      <c r="O55">
        <v>108639800</v>
      </c>
      <c r="P55">
        <v>24.579614122727268</v>
      </c>
      <c r="Q55">
        <v>22244.660419203563</v>
      </c>
      <c r="R55">
        <v>267880303.5048236</v>
      </c>
      <c r="S55">
        <v>2345.3082003124696</v>
      </c>
      <c r="T55">
        <v>22269.240033326289</v>
      </c>
    </row>
    <row r="56" spans="1:20" x14ac:dyDescent="0.3">
      <c r="A56">
        <v>55</v>
      </c>
      <c r="B56" t="s">
        <v>139</v>
      </c>
      <c r="C56" t="s">
        <v>150</v>
      </c>
      <c r="D56" t="s">
        <v>155</v>
      </c>
      <c r="E56" t="s">
        <v>156</v>
      </c>
      <c r="F56" t="s">
        <v>159</v>
      </c>
      <c r="G56" t="s">
        <v>225</v>
      </c>
      <c r="H56">
        <v>418.712419918227</v>
      </c>
      <c r="I56">
        <v>60</v>
      </c>
      <c r="J56">
        <v>1539315.7803657998</v>
      </c>
      <c r="K56">
        <v>47558.449463636367</v>
      </c>
      <c r="L56">
        <v>277076840.46584398</v>
      </c>
      <c r="M56">
        <v>5329438.9272727268</v>
      </c>
      <c r="N56">
        <v>2308973670.5486994</v>
      </c>
      <c r="O56">
        <v>111840000</v>
      </c>
      <c r="P56">
        <v>22.600727443181814</v>
      </c>
      <c r="Q56">
        <v>23012.770916468704</v>
      </c>
      <c r="R56">
        <v>277124398.91530764</v>
      </c>
      <c r="S56">
        <v>2426.1431094759723</v>
      </c>
      <c r="T56">
        <v>23035.371643911887</v>
      </c>
    </row>
    <row r="57" spans="1:20" x14ac:dyDescent="0.3">
      <c r="A57">
        <v>56</v>
      </c>
      <c r="B57" t="s">
        <v>139</v>
      </c>
      <c r="C57" t="s">
        <v>150</v>
      </c>
      <c r="D57" t="s">
        <v>155</v>
      </c>
      <c r="E57" t="s">
        <v>156</v>
      </c>
      <c r="F57" t="s">
        <v>159</v>
      </c>
      <c r="G57" t="s">
        <v>226</v>
      </c>
      <c r="H57">
        <v>418.712419918227</v>
      </c>
      <c r="I57">
        <v>30</v>
      </c>
      <c r="J57">
        <v>1539315.7803657998</v>
      </c>
      <c r="K57">
        <v>47558.449463636367</v>
      </c>
      <c r="L57">
        <v>277076840.46584398</v>
      </c>
      <c r="M57">
        <v>5329438.9272727268</v>
      </c>
      <c r="N57">
        <v>2308973670.5486994</v>
      </c>
      <c r="O57">
        <v>117000000</v>
      </c>
      <c r="P57">
        <v>22.600727443181814</v>
      </c>
      <c r="Q57">
        <v>23012.770916468704</v>
      </c>
      <c r="R57">
        <v>277124398.91530764</v>
      </c>
      <c r="S57">
        <v>2431.3031094759722</v>
      </c>
      <c r="T57">
        <v>23035.371643911887</v>
      </c>
    </row>
    <row r="58" spans="1:20" x14ac:dyDescent="0.3">
      <c r="A58">
        <v>57</v>
      </c>
      <c r="B58" t="s">
        <v>139</v>
      </c>
      <c r="C58" t="s">
        <v>150</v>
      </c>
      <c r="D58" t="s">
        <v>155</v>
      </c>
      <c r="E58" t="s">
        <v>156</v>
      </c>
      <c r="F58" t="s">
        <v>159</v>
      </c>
      <c r="G58" t="s">
        <v>224</v>
      </c>
      <c r="H58">
        <v>418.712419918227</v>
      </c>
      <c r="I58">
        <v>30</v>
      </c>
      <c r="J58">
        <v>1539315.7803657998</v>
      </c>
      <c r="K58">
        <v>47558.449463636367</v>
      </c>
      <c r="L58">
        <v>277076840.46584398</v>
      </c>
      <c r="M58">
        <v>5329438.9272727268</v>
      </c>
      <c r="N58">
        <v>2308973670.5486994</v>
      </c>
      <c r="O58">
        <v>112386000</v>
      </c>
      <c r="P58">
        <v>22.600727443181814</v>
      </c>
      <c r="Q58">
        <v>23012.770916468704</v>
      </c>
      <c r="R58">
        <v>277124398.91530764</v>
      </c>
      <c r="S58">
        <v>2426.6891094759721</v>
      </c>
      <c r="T58">
        <v>23035.371643911887</v>
      </c>
    </row>
    <row r="59" spans="1:20" x14ac:dyDescent="0.3">
      <c r="A59">
        <v>58</v>
      </c>
      <c r="B59" t="s">
        <v>139</v>
      </c>
      <c r="C59" t="s">
        <v>150</v>
      </c>
      <c r="D59" t="s">
        <v>155</v>
      </c>
      <c r="E59" t="s">
        <v>156</v>
      </c>
      <c r="F59" t="s">
        <v>160</v>
      </c>
      <c r="G59" t="s">
        <v>225</v>
      </c>
      <c r="H59">
        <v>413.58374225360564</v>
      </c>
      <c r="I59">
        <v>59</v>
      </c>
      <c r="J59">
        <v>1528334.7359697684</v>
      </c>
      <c r="K59">
        <v>48377.229236363637</v>
      </c>
      <c r="L59">
        <v>275100252.47455835</v>
      </c>
      <c r="M59">
        <v>5356731.586363636</v>
      </c>
      <c r="N59">
        <v>2292502103.9546528</v>
      </c>
      <c r="O59">
        <v>109976000</v>
      </c>
      <c r="P59">
        <v>22.327800852272723</v>
      </c>
      <c r="Q59">
        <v>22848.604302748041</v>
      </c>
      <c r="R59">
        <v>275148629.70379472</v>
      </c>
      <c r="S59">
        <v>2407.8348355410167</v>
      </c>
      <c r="T59">
        <v>22870.932103600313</v>
      </c>
    </row>
    <row r="60" spans="1:20" x14ac:dyDescent="0.3">
      <c r="A60">
        <v>59</v>
      </c>
      <c r="B60" t="s">
        <v>139</v>
      </c>
      <c r="C60" t="s">
        <v>150</v>
      </c>
      <c r="D60" t="s">
        <v>155</v>
      </c>
      <c r="E60" t="s">
        <v>156</v>
      </c>
      <c r="F60" t="s">
        <v>160</v>
      </c>
      <c r="G60" t="s">
        <v>226</v>
      </c>
      <c r="H60">
        <v>413.58374225360564</v>
      </c>
      <c r="I60">
        <v>30</v>
      </c>
      <c r="J60">
        <v>1528334.7359697684</v>
      </c>
      <c r="K60">
        <v>48377.229236363637</v>
      </c>
      <c r="L60">
        <v>275100252.47455835</v>
      </c>
      <c r="M60">
        <v>5356731.586363636</v>
      </c>
      <c r="N60">
        <v>2292502103.9546528</v>
      </c>
      <c r="O60">
        <v>117000000</v>
      </c>
      <c r="P60">
        <v>22.327800852272723</v>
      </c>
      <c r="Q60">
        <v>22848.604302748041</v>
      </c>
      <c r="R60">
        <v>275148629.70379472</v>
      </c>
      <c r="S60">
        <v>2414.8588355410166</v>
      </c>
      <c r="T60">
        <v>22870.932103600313</v>
      </c>
    </row>
    <row r="61" spans="1:20" x14ac:dyDescent="0.3">
      <c r="A61">
        <v>60</v>
      </c>
      <c r="B61" t="s">
        <v>139</v>
      </c>
      <c r="C61" t="s">
        <v>150</v>
      </c>
      <c r="D61" t="s">
        <v>155</v>
      </c>
      <c r="E61" t="s">
        <v>156</v>
      </c>
      <c r="F61" t="s">
        <v>160</v>
      </c>
      <c r="G61" t="s">
        <v>224</v>
      </c>
      <c r="H61">
        <v>413.58374225360564</v>
      </c>
      <c r="I61">
        <v>30</v>
      </c>
      <c r="J61">
        <v>1528334.7359697684</v>
      </c>
      <c r="K61">
        <v>48377.229236363637</v>
      </c>
      <c r="L61">
        <v>275100252.47455835</v>
      </c>
      <c r="M61">
        <v>5356731.586363636</v>
      </c>
      <c r="N61">
        <v>2292502103.9546528</v>
      </c>
      <c r="O61">
        <v>112386000</v>
      </c>
      <c r="P61">
        <v>22.327800852272723</v>
      </c>
      <c r="Q61">
        <v>22848.604302748041</v>
      </c>
      <c r="R61">
        <v>275148629.70379472</v>
      </c>
      <c r="S61">
        <v>2410.2448355410165</v>
      </c>
      <c r="T61">
        <v>22870.932103600313</v>
      </c>
    </row>
    <row r="62" spans="1:20" x14ac:dyDescent="0.3">
      <c r="A62">
        <v>61</v>
      </c>
      <c r="B62" t="s">
        <v>139</v>
      </c>
      <c r="C62" t="s">
        <v>150</v>
      </c>
      <c r="D62" t="s">
        <v>155</v>
      </c>
      <c r="E62" t="s">
        <v>156</v>
      </c>
      <c r="F62" t="s">
        <v>161</v>
      </c>
      <c r="G62" t="s">
        <v>225</v>
      </c>
      <c r="H62">
        <v>394.85986720189089</v>
      </c>
      <c r="I62">
        <v>57</v>
      </c>
      <c r="J62">
        <v>1484984.4316558321</v>
      </c>
      <c r="K62">
        <v>48868.497100000001</v>
      </c>
      <c r="L62">
        <v>267297197.69804981</v>
      </c>
      <c r="M62">
        <v>5307604.8</v>
      </c>
      <c r="N62">
        <v>2227476647.4837484</v>
      </c>
      <c r="O62">
        <v>106248000</v>
      </c>
      <c r="P62">
        <v>21.83653298863636</v>
      </c>
      <c r="Q62">
        <v>22200.517253254689</v>
      </c>
      <c r="R62">
        <v>267346066.19514981</v>
      </c>
      <c r="S62">
        <v>2339.0322522837487</v>
      </c>
      <c r="T62">
        <v>22222.353786243326</v>
      </c>
    </row>
    <row r="63" spans="1:20" x14ac:dyDescent="0.3">
      <c r="A63">
        <v>62</v>
      </c>
      <c r="B63" t="s">
        <v>139</v>
      </c>
      <c r="C63" t="s">
        <v>150</v>
      </c>
      <c r="D63" t="s">
        <v>155</v>
      </c>
      <c r="E63" t="s">
        <v>156</v>
      </c>
      <c r="F63" t="s">
        <v>161</v>
      </c>
      <c r="G63" t="s">
        <v>226</v>
      </c>
      <c r="H63">
        <v>394.85986720189089</v>
      </c>
      <c r="I63">
        <v>29</v>
      </c>
      <c r="J63">
        <v>1484984.4316558321</v>
      </c>
      <c r="K63">
        <v>48868.497100000001</v>
      </c>
      <c r="L63">
        <v>267297197.69804981</v>
      </c>
      <c r="M63">
        <v>5307604.8</v>
      </c>
      <c r="N63">
        <v>2227476647.4837484</v>
      </c>
      <c r="O63">
        <v>113100000</v>
      </c>
      <c r="P63">
        <v>21.83653298863636</v>
      </c>
      <c r="Q63">
        <v>22200.517253254689</v>
      </c>
      <c r="R63">
        <v>267346066.19514981</v>
      </c>
      <c r="S63">
        <v>2345.8842522837485</v>
      </c>
      <c r="T63">
        <v>22222.353786243326</v>
      </c>
    </row>
    <row r="64" spans="1:20" x14ac:dyDescent="0.3">
      <c r="A64">
        <v>63</v>
      </c>
      <c r="B64" t="s">
        <v>139</v>
      </c>
      <c r="C64" t="s">
        <v>150</v>
      </c>
      <c r="D64" t="s">
        <v>155</v>
      </c>
      <c r="E64" t="s">
        <v>156</v>
      </c>
      <c r="F64" t="s">
        <v>161</v>
      </c>
      <c r="G64" t="s">
        <v>224</v>
      </c>
      <c r="H64">
        <v>394.85986720189089</v>
      </c>
      <c r="I64">
        <v>29</v>
      </c>
      <c r="J64">
        <v>1484984.4316558321</v>
      </c>
      <c r="K64">
        <v>48868.497100000001</v>
      </c>
      <c r="L64">
        <v>267297197.69804981</v>
      </c>
      <c r="M64">
        <v>5307604.8</v>
      </c>
      <c r="N64">
        <v>2227476647.4837484</v>
      </c>
      <c r="O64">
        <v>108639800</v>
      </c>
      <c r="P64">
        <v>21.83653298863636</v>
      </c>
      <c r="Q64">
        <v>22200.517253254689</v>
      </c>
      <c r="R64">
        <v>267346066.19514981</v>
      </c>
      <c r="S64">
        <v>2341.4240522837486</v>
      </c>
      <c r="T64">
        <v>22222.353786243326</v>
      </c>
    </row>
    <row r="65" spans="1:20" x14ac:dyDescent="0.3">
      <c r="A65">
        <v>64</v>
      </c>
      <c r="B65" t="s">
        <v>139</v>
      </c>
      <c r="C65" t="s">
        <v>150</v>
      </c>
      <c r="D65" t="s">
        <v>155</v>
      </c>
      <c r="E65" t="s">
        <v>157</v>
      </c>
      <c r="F65" t="s">
        <v>159</v>
      </c>
      <c r="G65" t="s">
        <v>225</v>
      </c>
      <c r="H65">
        <v>421.76919773640878</v>
      </c>
      <c r="I65">
        <v>60</v>
      </c>
      <c r="J65">
        <v>1542274.7412938001</v>
      </c>
      <c r="K65">
        <v>50287.715372727267</v>
      </c>
      <c r="L65">
        <v>277609453.43288404</v>
      </c>
      <c r="M65">
        <v>4783585.7454545442</v>
      </c>
      <c r="N65">
        <v>2313412111.9407001</v>
      </c>
      <c r="O65">
        <v>111840000</v>
      </c>
      <c r="P65">
        <v>25.329993352272723</v>
      </c>
      <c r="Q65">
        <v>23057.007382342312</v>
      </c>
      <c r="R65">
        <v>277659741.14825678</v>
      </c>
      <c r="S65">
        <v>2430.0356976861544</v>
      </c>
      <c r="T65">
        <v>23082.337375694584</v>
      </c>
    </row>
    <row r="66" spans="1:20" x14ac:dyDescent="0.3">
      <c r="A66">
        <v>65</v>
      </c>
      <c r="B66" t="s">
        <v>139</v>
      </c>
      <c r="C66" t="s">
        <v>150</v>
      </c>
      <c r="D66" t="s">
        <v>155</v>
      </c>
      <c r="E66" t="s">
        <v>157</v>
      </c>
      <c r="F66" t="s">
        <v>159</v>
      </c>
      <c r="G66" t="s">
        <v>226</v>
      </c>
      <c r="H66">
        <v>421.76919773640878</v>
      </c>
      <c r="I66">
        <v>30</v>
      </c>
      <c r="J66">
        <v>1542274.7412938001</v>
      </c>
      <c r="K66">
        <v>50287.715372727267</v>
      </c>
      <c r="L66">
        <v>277609453.43288404</v>
      </c>
      <c r="M66">
        <v>4783585.7454545442</v>
      </c>
      <c r="N66">
        <v>2313412111.9407001</v>
      </c>
      <c r="O66">
        <v>117000000</v>
      </c>
      <c r="P66">
        <v>25.329993352272723</v>
      </c>
      <c r="Q66">
        <v>23057.007382342312</v>
      </c>
      <c r="R66">
        <v>277659741.14825678</v>
      </c>
      <c r="S66">
        <v>2435.1956976861543</v>
      </c>
      <c r="T66">
        <v>23082.337375694584</v>
      </c>
    </row>
    <row r="67" spans="1:20" x14ac:dyDescent="0.3">
      <c r="A67">
        <v>66</v>
      </c>
      <c r="B67" t="s">
        <v>139</v>
      </c>
      <c r="C67" t="s">
        <v>150</v>
      </c>
      <c r="D67" t="s">
        <v>155</v>
      </c>
      <c r="E67" t="s">
        <v>157</v>
      </c>
      <c r="F67" t="s">
        <v>159</v>
      </c>
      <c r="G67" t="s">
        <v>224</v>
      </c>
      <c r="H67">
        <v>421.76919773640878</v>
      </c>
      <c r="I67">
        <v>30</v>
      </c>
      <c r="J67">
        <v>1542274.7412938001</v>
      </c>
      <c r="K67">
        <v>50287.715372727267</v>
      </c>
      <c r="L67">
        <v>277609453.43288404</v>
      </c>
      <c r="M67">
        <v>4783585.7454545442</v>
      </c>
      <c r="N67">
        <v>2313412111.9407001</v>
      </c>
      <c r="O67">
        <v>112386000</v>
      </c>
      <c r="P67">
        <v>25.329993352272723</v>
      </c>
      <c r="Q67">
        <v>23057.007382342312</v>
      </c>
      <c r="R67">
        <v>277659741.14825678</v>
      </c>
      <c r="S67">
        <v>2430.5816976861543</v>
      </c>
      <c r="T67">
        <v>23082.337375694584</v>
      </c>
    </row>
    <row r="68" spans="1:20" x14ac:dyDescent="0.3">
      <c r="A68">
        <v>67</v>
      </c>
      <c r="B68" t="s">
        <v>139</v>
      </c>
      <c r="C68" t="s">
        <v>150</v>
      </c>
      <c r="D68" t="s">
        <v>155</v>
      </c>
      <c r="E68" t="s">
        <v>157</v>
      </c>
      <c r="F68" t="s">
        <v>160</v>
      </c>
      <c r="G68" t="s">
        <v>225</v>
      </c>
      <c r="H68">
        <v>416.64052007178742</v>
      </c>
      <c r="I68">
        <v>60</v>
      </c>
      <c r="J68">
        <v>1531293.6968977686</v>
      </c>
      <c r="K68">
        <v>51106.495145454537</v>
      </c>
      <c r="L68">
        <v>275632865.44159836</v>
      </c>
      <c r="M68">
        <v>4810878.4045454534</v>
      </c>
      <c r="N68">
        <v>2296940545.346653</v>
      </c>
      <c r="O68">
        <v>111840000</v>
      </c>
      <c r="P68">
        <v>25.057066761363632</v>
      </c>
      <c r="Q68">
        <v>22892.840768621641</v>
      </c>
      <c r="R68">
        <v>275683971.9367438</v>
      </c>
      <c r="S68">
        <v>2413.5914237511984</v>
      </c>
      <c r="T68">
        <v>22917.897835383006</v>
      </c>
    </row>
    <row r="69" spans="1:20" x14ac:dyDescent="0.3">
      <c r="A69">
        <v>68</v>
      </c>
      <c r="B69" t="s">
        <v>139</v>
      </c>
      <c r="C69" t="s">
        <v>150</v>
      </c>
      <c r="D69" t="s">
        <v>155</v>
      </c>
      <c r="E69" t="s">
        <v>157</v>
      </c>
      <c r="F69" t="s">
        <v>160</v>
      </c>
      <c r="G69" t="s">
        <v>226</v>
      </c>
      <c r="H69">
        <v>416.64052007178742</v>
      </c>
      <c r="I69">
        <v>30</v>
      </c>
      <c r="J69">
        <v>1531293.6968977686</v>
      </c>
      <c r="K69">
        <v>51106.495145454537</v>
      </c>
      <c r="L69">
        <v>275632865.44159836</v>
      </c>
      <c r="M69">
        <v>4810878.4045454534</v>
      </c>
      <c r="N69">
        <v>2296940545.346653</v>
      </c>
      <c r="O69">
        <v>117000000</v>
      </c>
      <c r="P69">
        <v>25.057066761363632</v>
      </c>
      <c r="Q69">
        <v>22892.840768621641</v>
      </c>
      <c r="R69">
        <v>275683971.9367438</v>
      </c>
      <c r="S69">
        <v>2418.7514237511982</v>
      </c>
      <c r="T69">
        <v>22917.897835383006</v>
      </c>
    </row>
    <row r="70" spans="1:20" x14ac:dyDescent="0.3">
      <c r="A70">
        <v>69</v>
      </c>
      <c r="B70" t="s">
        <v>139</v>
      </c>
      <c r="C70" t="s">
        <v>150</v>
      </c>
      <c r="D70" t="s">
        <v>155</v>
      </c>
      <c r="E70" t="s">
        <v>157</v>
      </c>
      <c r="F70" t="s">
        <v>160</v>
      </c>
      <c r="G70" t="s">
        <v>224</v>
      </c>
      <c r="H70">
        <v>416.64052007178742</v>
      </c>
      <c r="I70">
        <v>30</v>
      </c>
      <c r="J70">
        <v>1531293.6968977686</v>
      </c>
      <c r="K70">
        <v>51106.495145454537</v>
      </c>
      <c r="L70">
        <v>275632865.44159836</v>
      </c>
      <c r="M70">
        <v>4810878.4045454534</v>
      </c>
      <c r="N70">
        <v>2296940545.346653</v>
      </c>
      <c r="O70">
        <v>112386000</v>
      </c>
      <c r="P70">
        <v>25.057066761363632</v>
      </c>
      <c r="Q70">
        <v>22892.840768621641</v>
      </c>
      <c r="R70">
        <v>275683971.9367438</v>
      </c>
      <c r="S70">
        <v>2414.1374237511982</v>
      </c>
      <c r="T70">
        <v>22917.897835383006</v>
      </c>
    </row>
    <row r="71" spans="1:20" x14ac:dyDescent="0.3">
      <c r="A71">
        <v>70</v>
      </c>
      <c r="B71" t="s">
        <v>139</v>
      </c>
      <c r="C71" t="s">
        <v>150</v>
      </c>
      <c r="D71" t="s">
        <v>155</v>
      </c>
      <c r="E71" t="s">
        <v>157</v>
      </c>
      <c r="F71" t="s">
        <v>161</v>
      </c>
      <c r="G71" t="s">
        <v>225</v>
      </c>
      <c r="H71">
        <v>397.91664502007268</v>
      </c>
      <c r="I71">
        <v>57</v>
      </c>
      <c r="J71">
        <v>1487943.3925838319</v>
      </c>
      <c r="K71">
        <v>51597.763009090901</v>
      </c>
      <c r="L71">
        <v>267829810.66508973</v>
      </c>
      <c r="M71">
        <v>4761751.6181818172</v>
      </c>
      <c r="N71">
        <v>2231915088.8757477</v>
      </c>
      <c r="O71">
        <v>106248000</v>
      </c>
      <c r="P71">
        <v>24.565798897727269</v>
      </c>
      <c r="Q71">
        <v>22244.753719128286</v>
      </c>
      <c r="R71">
        <v>267881408.42809883</v>
      </c>
      <c r="S71">
        <v>2342.9248404939294</v>
      </c>
      <c r="T71">
        <v>22269.319518026012</v>
      </c>
    </row>
    <row r="72" spans="1:20" x14ac:dyDescent="0.3">
      <c r="A72">
        <v>71</v>
      </c>
      <c r="B72" t="s">
        <v>139</v>
      </c>
      <c r="C72" t="s">
        <v>150</v>
      </c>
      <c r="D72" t="s">
        <v>155</v>
      </c>
      <c r="E72" t="s">
        <v>157</v>
      </c>
      <c r="F72" t="s">
        <v>161</v>
      </c>
      <c r="G72" t="s">
        <v>226</v>
      </c>
      <c r="H72">
        <v>397.91664502007268</v>
      </c>
      <c r="I72">
        <v>29</v>
      </c>
      <c r="J72">
        <v>1487943.3925838319</v>
      </c>
      <c r="K72">
        <v>51597.763009090901</v>
      </c>
      <c r="L72">
        <v>267829810.66508973</v>
      </c>
      <c r="M72">
        <v>4761751.6181818172</v>
      </c>
      <c r="N72">
        <v>2231915088.8757477</v>
      </c>
      <c r="O72">
        <v>113100000</v>
      </c>
      <c r="P72">
        <v>24.565798897727269</v>
      </c>
      <c r="Q72">
        <v>22244.753719128286</v>
      </c>
      <c r="R72">
        <v>267881408.42809883</v>
      </c>
      <c r="S72">
        <v>2349.7768404939293</v>
      </c>
      <c r="T72">
        <v>22269.319518026012</v>
      </c>
    </row>
    <row r="73" spans="1:20" x14ac:dyDescent="0.3">
      <c r="A73">
        <v>72</v>
      </c>
      <c r="B73" t="s">
        <v>139</v>
      </c>
      <c r="C73" t="s">
        <v>150</v>
      </c>
      <c r="D73" t="s">
        <v>155</v>
      </c>
      <c r="E73" t="s">
        <v>157</v>
      </c>
      <c r="F73" t="s">
        <v>161</v>
      </c>
      <c r="G73" t="s">
        <v>224</v>
      </c>
      <c r="H73">
        <v>397.91664502007268</v>
      </c>
      <c r="I73">
        <v>29</v>
      </c>
      <c r="J73">
        <v>1487943.3925838319</v>
      </c>
      <c r="K73">
        <v>51597.763009090901</v>
      </c>
      <c r="L73">
        <v>267829810.66508973</v>
      </c>
      <c r="M73">
        <v>4761751.6181818172</v>
      </c>
      <c r="N73">
        <v>2231915088.8757477</v>
      </c>
      <c r="O73">
        <v>108639800</v>
      </c>
      <c r="P73">
        <v>24.565798897727269</v>
      </c>
      <c r="Q73">
        <v>22244.753719128286</v>
      </c>
      <c r="R73">
        <v>267881408.42809883</v>
      </c>
      <c r="S73">
        <v>2345.3166404939293</v>
      </c>
      <c r="T73">
        <v>22269.319518026012</v>
      </c>
    </row>
    <row r="74" spans="1:20" x14ac:dyDescent="0.3">
      <c r="A74">
        <v>73</v>
      </c>
      <c r="B74" t="s">
        <v>139</v>
      </c>
      <c r="C74" t="s">
        <v>151</v>
      </c>
      <c r="D74" t="s">
        <v>154</v>
      </c>
      <c r="E74" t="s">
        <v>156</v>
      </c>
      <c r="F74" t="s">
        <v>159</v>
      </c>
      <c r="G74" t="s">
        <v>225</v>
      </c>
      <c r="H74">
        <v>397.0773237449381</v>
      </c>
      <c r="I74">
        <v>57</v>
      </c>
      <c r="J74">
        <v>1452415.1096217677</v>
      </c>
      <c r="K74">
        <v>46965.629363636355</v>
      </c>
      <c r="L74">
        <v>261434719.73191819</v>
      </c>
      <c r="M74">
        <v>5085863.7822727263</v>
      </c>
      <c r="N74">
        <v>2178622664.4326515</v>
      </c>
      <c r="O74">
        <v>106248000</v>
      </c>
      <c r="P74">
        <v>21.392061868181816</v>
      </c>
      <c r="Q74">
        <v>21713.605888845424</v>
      </c>
      <c r="R74">
        <v>261481685.36128181</v>
      </c>
      <c r="S74">
        <v>2289.9565282149242</v>
      </c>
      <c r="T74">
        <v>21734.997950713605</v>
      </c>
    </row>
    <row r="75" spans="1:20" x14ac:dyDescent="0.3">
      <c r="A75">
        <v>74</v>
      </c>
      <c r="B75" t="s">
        <v>139</v>
      </c>
      <c r="C75" t="s">
        <v>151</v>
      </c>
      <c r="D75" t="s">
        <v>154</v>
      </c>
      <c r="E75" t="s">
        <v>156</v>
      </c>
      <c r="F75" t="s">
        <v>159</v>
      </c>
      <c r="G75" t="s">
        <v>226</v>
      </c>
      <c r="H75">
        <v>397.0773237449381</v>
      </c>
      <c r="I75">
        <v>29</v>
      </c>
      <c r="J75">
        <v>1452415.1096217677</v>
      </c>
      <c r="K75">
        <v>46965.629363636355</v>
      </c>
      <c r="L75">
        <v>261434719.73191819</v>
      </c>
      <c r="M75">
        <v>5085863.7822727263</v>
      </c>
      <c r="N75">
        <v>2178622664.4326515</v>
      </c>
      <c r="O75">
        <v>113100000</v>
      </c>
      <c r="P75">
        <v>21.392061868181816</v>
      </c>
      <c r="Q75">
        <v>21713.605888845424</v>
      </c>
      <c r="R75">
        <v>261481685.36128181</v>
      </c>
      <c r="S75">
        <v>2296.8085282149245</v>
      </c>
      <c r="T75">
        <v>21734.997950713605</v>
      </c>
    </row>
    <row r="76" spans="1:20" x14ac:dyDescent="0.3">
      <c r="A76">
        <v>75</v>
      </c>
      <c r="B76" t="s">
        <v>139</v>
      </c>
      <c r="C76" t="s">
        <v>151</v>
      </c>
      <c r="D76" t="s">
        <v>154</v>
      </c>
      <c r="E76" t="s">
        <v>156</v>
      </c>
      <c r="F76" t="s">
        <v>159</v>
      </c>
      <c r="G76" t="s">
        <v>224</v>
      </c>
      <c r="H76">
        <v>397.0773237449381</v>
      </c>
      <c r="I76">
        <v>29</v>
      </c>
      <c r="J76">
        <v>1452415.1096217677</v>
      </c>
      <c r="K76">
        <v>46965.629363636355</v>
      </c>
      <c r="L76">
        <v>261434719.73191819</v>
      </c>
      <c r="M76">
        <v>5085863.7822727263</v>
      </c>
      <c r="N76">
        <v>2178622664.4326515</v>
      </c>
      <c r="O76">
        <v>108639800</v>
      </c>
      <c r="P76">
        <v>21.392061868181816</v>
      </c>
      <c r="Q76">
        <v>21713.605888845424</v>
      </c>
      <c r="R76">
        <v>261481685.36128181</v>
      </c>
      <c r="S76">
        <v>2292.3483282149245</v>
      </c>
      <c r="T76">
        <v>21734.997950713605</v>
      </c>
    </row>
    <row r="77" spans="1:20" x14ac:dyDescent="0.3">
      <c r="A77">
        <v>76</v>
      </c>
      <c r="B77" t="s">
        <v>139</v>
      </c>
      <c r="C77" t="s">
        <v>151</v>
      </c>
      <c r="D77" t="s">
        <v>154</v>
      </c>
      <c r="E77" t="s">
        <v>156</v>
      </c>
      <c r="F77" t="s">
        <v>160</v>
      </c>
      <c r="G77" t="s">
        <v>225</v>
      </c>
      <c r="H77">
        <v>391.94864608031673</v>
      </c>
      <c r="I77">
        <v>56</v>
      </c>
      <c r="J77">
        <v>1441434.065225736</v>
      </c>
      <c r="K77">
        <v>47784.409136363625</v>
      </c>
      <c r="L77">
        <v>259458131.74063247</v>
      </c>
      <c r="M77">
        <v>5113156.4413636355</v>
      </c>
      <c r="N77">
        <v>2162151097.838604</v>
      </c>
      <c r="O77">
        <v>104384000</v>
      </c>
      <c r="P77">
        <v>21.119135277272726</v>
      </c>
      <c r="Q77">
        <v>21549.439275124751</v>
      </c>
      <c r="R77">
        <v>259505916.14976883</v>
      </c>
      <c r="S77">
        <v>2271.6482542799677</v>
      </c>
      <c r="T77">
        <v>21570.558410402024</v>
      </c>
    </row>
    <row r="78" spans="1:20" x14ac:dyDescent="0.3">
      <c r="A78">
        <v>77</v>
      </c>
      <c r="B78" t="s">
        <v>139</v>
      </c>
      <c r="C78" t="s">
        <v>151</v>
      </c>
      <c r="D78" t="s">
        <v>154</v>
      </c>
      <c r="E78" t="s">
        <v>156</v>
      </c>
      <c r="F78" t="s">
        <v>160</v>
      </c>
      <c r="G78" t="s">
        <v>226</v>
      </c>
      <c r="H78">
        <v>391.94864608031673</v>
      </c>
      <c r="I78">
        <v>28</v>
      </c>
      <c r="J78">
        <v>1441434.065225736</v>
      </c>
      <c r="K78">
        <v>47784.409136363625</v>
      </c>
      <c r="L78">
        <v>259458131.74063247</v>
      </c>
      <c r="M78">
        <v>5113156.4413636355</v>
      </c>
      <c r="N78">
        <v>2162151097.838604</v>
      </c>
      <c r="O78">
        <v>109200000</v>
      </c>
      <c r="P78">
        <v>21.119135277272726</v>
      </c>
      <c r="Q78">
        <v>21549.439275124751</v>
      </c>
      <c r="R78">
        <v>259505916.14976883</v>
      </c>
      <c r="S78">
        <v>2276.4642542799679</v>
      </c>
      <c r="T78">
        <v>21570.558410402024</v>
      </c>
    </row>
    <row r="79" spans="1:20" x14ac:dyDescent="0.3">
      <c r="A79">
        <v>78</v>
      </c>
      <c r="B79" t="s">
        <v>139</v>
      </c>
      <c r="C79" t="s">
        <v>151</v>
      </c>
      <c r="D79" t="s">
        <v>154</v>
      </c>
      <c r="E79" t="s">
        <v>156</v>
      </c>
      <c r="F79" t="s">
        <v>160</v>
      </c>
      <c r="G79" t="s">
        <v>224</v>
      </c>
      <c r="H79">
        <v>391.94864608031673</v>
      </c>
      <c r="I79">
        <v>28</v>
      </c>
      <c r="J79">
        <v>1441434.065225736</v>
      </c>
      <c r="K79">
        <v>47784.409136363625</v>
      </c>
      <c r="L79">
        <v>259458131.74063247</v>
      </c>
      <c r="M79">
        <v>5113156.4413636355</v>
      </c>
      <c r="N79">
        <v>2162151097.838604</v>
      </c>
      <c r="O79">
        <v>104893600</v>
      </c>
      <c r="P79">
        <v>21.119135277272726</v>
      </c>
      <c r="Q79">
        <v>21549.439275124751</v>
      </c>
      <c r="R79">
        <v>259505916.14976883</v>
      </c>
      <c r="S79">
        <v>2272.157854279968</v>
      </c>
      <c r="T79">
        <v>21570.558410402024</v>
      </c>
    </row>
    <row r="80" spans="1:20" x14ac:dyDescent="0.3">
      <c r="A80">
        <v>79</v>
      </c>
      <c r="B80" t="s">
        <v>139</v>
      </c>
      <c r="C80" t="s">
        <v>151</v>
      </c>
      <c r="D80" t="s">
        <v>154</v>
      </c>
      <c r="E80" t="s">
        <v>156</v>
      </c>
      <c r="F80" t="s">
        <v>161</v>
      </c>
      <c r="G80" t="s">
        <v>225</v>
      </c>
      <c r="H80">
        <v>373.22477102860205</v>
      </c>
      <c r="I80">
        <v>54</v>
      </c>
      <c r="J80">
        <v>1398083.7609117997</v>
      </c>
      <c r="K80">
        <v>48275.676999999989</v>
      </c>
      <c r="L80">
        <v>251655076.96412393</v>
      </c>
      <c r="M80">
        <v>5064029.6549999993</v>
      </c>
      <c r="N80">
        <v>2097125641.3676996</v>
      </c>
      <c r="O80">
        <v>100656000</v>
      </c>
      <c r="P80">
        <v>20.627867413636363</v>
      </c>
      <c r="Q80">
        <v>20901.352225631406</v>
      </c>
      <c r="R80">
        <v>251703352.64112392</v>
      </c>
      <c r="S80">
        <v>2202.8456710226992</v>
      </c>
      <c r="T80">
        <v>20921.980093045044</v>
      </c>
    </row>
    <row r="81" spans="1:20" x14ac:dyDescent="0.3">
      <c r="A81">
        <v>80</v>
      </c>
      <c r="B81" t="s">
        <v>139</v>
      </c>
      <c r="C81" t="s">
        <v>151</v>
      </c>
      <c r="D81" t="s">
        <v>154</v>
      </c>
      <c r="E81" t="s">
        <v>156</v>
      </c>
      <c r="F81" t="s">
        <v>161</v>
      </c>
      <c r="G81" t="s">
        <v>226</v>
      </c>
      <c r="H81">
        <v>373.22477102860205</v>
      </c>
      <c r="I81">
        <v>27</v>
      </c>
      <c r="J81">
        <v>1398083.7609117997</v>
      </c>
      <c r="K81">
        <v>48275.676999999989</v>
      </c>
      <c r="L81">
        <v>251655076.96412393</v>
      </c>
      <c r="M81">
        <v>5064029.6549999993</v>
      </c>
      <c r="N81">
        <v>2097125641.3676996</v>
      </c>
      <c r="O81">
        <v>105300000</v>
      </c>
      <c r="P81">
        <v>20.627867413636363</v>
      </c>
      <c r="Q81">
        <v>20901.352225631406</v>
      </c>
      <c r="R81">
        <v>251703352.64112392</v>
      </c>
      <c r="S81">
        <v>2207.4896710226994</v>
      </c>
      <c r="T81">
        <v>20921.980093045044</v>
      </c>
    </row>
    <row r="82" spans="1:20" x14ac:dyDescent="0.3">
      <c r="A82">
        <v>81</v>
      </c>
      <c r="B82" t="s">
        <v>139</v>
      </c>
      <c r="C82" t="s">
        <v>151</v>
      </c>
      <c r="D82" t="s">
        <v>154</v>
      </c>
      <c r="E82" t="s">
        <v>156</v>
      </c>
      <c r="F82" t="s">
        <v>161</v>
      </c>
      <c r="G82" t="s">
        <v>224</v>
      </c>
      <c r="H82">
        <v>373.22477102860205</v>
      </c>
      <c r="I82">
        <v>27</v>
      </c>
      <c r="J82">
        <v>1398083.7609117997</v>
      </c>
      <c r="K82">
        <v>48275.676999999989</v>
      </c>
      <c r="L82">
        <v>251655076.96412393</v>
      </c>
      <c r="M82">
        <v>5064029.6549999993</v>
      </c>
      <c r="N82">
        <v>2097125641.3676996</v>
      </c>
      <c r="O82">
        <v>101147400</v>
      </c>
      <c r="P82">
        <v>20.627867413636363</v>
      </c>
      <c r="Q82">
        <v>20901.352225631406</v>
      </c>
      <c r="R82">
        <v>251703352.64112392</v>
      </c>
      <c r="S82">
        <v>2203.3370710226995</v>
      </c>
      <c r="T82">
        <v>20921.980093045044</v>
      </c>
    </row>
    <row r="83" spans="1:20" x14ac:dyDescent="0.3">
      <c r="A83">
        <v>82</v>
      </c>
      <c r="B83" t="s">
        <v>139</v>
      </c>
      <c r="C83" t="s">
        <v>151</v>
      </c>
      <c r="D83" t="s">
        <v>154</v>
      </c>
      <c r="E83" t="s">
        <v>157</v>
      </c>
      <c r="F83" t="s">
        <v>159</v>
      </c>
      <c r="G83" t="s">
        <v>225</v>
      </c>
      <c r="H83">
        <v>400.13410156311988</v>
      </c>
      <c r="I83">
        <v>57</v>
      </c>
      <c r="J83">
        <v>1455374.0705497677</v>
      </c>
      <c r="K83">
        <v>49694.89527272727</v>
      </c>
      <c r="L83">
        <v>261967332.69895819</v>
      </c>
      <c r="M83">
        <v>4540010.6004545446</v>
      </c>
      <c r="N83">
        <v>2183061105.8246512</v>
      </c>
      <c r="O83">
        <v>106248000</v>
      </c>
      <c r="P83">
        <v>24.121327777272722</v>
      </c>
      <c r="Q83">
        <v>21757.842354719025</v>
      </c>
      <c r="R83">
        <v>262017027.59423092</v>
      </c>
      <c r="S83">
        <v>2293.8491164251054</v>
      </c>
      <c r="T83">
        <v>21781.963682496298</v>
      </c>
    </row>
    <row r="84" spans="1:20" x14ac:dyDescent="0.3">
      <c r="A84">
        <v>83</v>
      </c>
      <c r="B84" t="s">
        <v>139</v>
      </c>
      <c r="C84" t="s">
        <v>151</v>
      </c>
      <c r="D84" t="s">
        <v>154</v>
      </c>
      <c r="E84" t="s">
        <v>157</v>
      </c>
      <c r="F84" t="s">
        <v>159</v>
      </c>
      <c r="G84" t="s">
        <v>226</v>
      </c>
      <c r="H84">
        <v>400.13410156311988</v>
      </c>
      <c r="I84">
        <v>29</v>
      </c>
      <c r="J84">
        <v>1455374.0705497677</v>
      </c>
      <c r="K84">
        <v>49694.89527272727</v>
      </c>
      <c r="L84">
        <v>261967332.69895819</v>
      </c>
      <c r="M84">
        <v>4540010.6004545446</v>
      </c>
      <c r="N84">
        <v>2183061105.8246512</v>
      </c>
      <c r="O84">
        <v>113100000</v>
      </c>
      <c r="P84">
        <v>24.121327777272722</v>
      </c>
      <c r="Q84">
        <v>21757.842354719025</v>
      </c>
      <c r="R84">
        <v>262017027.59423092</v>
      </c>
      <c r="S84">
        <v>2300.7011164251057</v>
      </c>
      <c r="T84">
        <v>21781.963682496298</v>
      </c>
    </row>
    <row r="85" spans="1:20" x14ac:dyDescent="0.3">
      <c r="A85">
        <v>84</v>
      </c>
      <c r="B85" t="s">
        <v>139</v>
      </c>
      <c r="C85" t="s">
        <v>151</v>
      </c>
      <c r="D85" t="s">
        <v>154</v>
      </c>
      <c r="E85" t="s">
        <v>157</v>
      </c>
      <c r="F85" t="s">
        <v>159</v>
      </c>
      <c r="G85" t="s">
        <v>224</v>
      </c>
      <c r="H85">
        <v>400.13410156311988</v>
      </c>
      <c r="I85">
        <v>29</v>
      </c>
      <c r="J85">
        <v>1455374.0705497677</v>
      </c>
      <c r="K85">
        <v>49694.89527272727</v>
      </c>
      <c r="L85">
        <v>261967332.69895819</v>
      </c>
      <c r="M85">
        <v>4540010.6004545446</v>
      </c>
      <c r="N85">
        <v>2183061105.8246512</v>
      </c>
      <c r="O85">
        <v>108639800</v>
      </c>
      <c r="P85">
        <v>24.121327777272722</v>
      </c>
      <c r="Q85">
        <v>21757.842354719025</v>
      </c>
      <c r="R85">
        <v>262017027.59423092</v>
      </c>
      <c r="S85">
        <v>2296.2409164251058</v>
      </c>
      <c r="T85">
        <v>21781.963682496298</v>
      </c>
    </row>
    <row r="86" spans="1:20" x14ac:dyDescent="0.3">
      <c r="A86">
        <v>85</v>
      </c>
      <c r="B86" t="s">
        <v>139</v>
      </c>
      <c r="C86" t="s">
        <v>151</v>
      </c>
      <c r="D86" t="s">
        <v>154</v>
      </c>
      <c r="E86" t="s">
        <v>157</v>
      </c>
      <c r="F86" t="s">
        <v>160</v>
      </c>
      <c r="G86" t="s">
        <v>225</v>
      </c>
      <c r="H86">
        <v>395.00542389849852</v>
      </c>
      <c r="I86">
        <v>57</v>
      </c>
      <c r="J86">
        <v>1444393.026153736</v>
      </c>
      <c r="K86">
        <v>50513.67504545454</v>
      </c>
      <c r="L86">
        <v>259990744.70767251</v>
      </c>
      <c r="M86">
        <v>4567303.2595454538</v>
      </c>
      <c r="N86">
        <v>2166589539.2306042</v>
      </c>
      <c r="O86">
        <v>106248000</v>
      </c>
      <c r="P86">
        <v>23.848401186363635</v>
      </c>
      <c r="Q86">
        <v>21593.675740998355</v>
      </c>
      <c r="R86">
        <v>260041258.38271797</v>
      </c>
      <c r="S86">
        <v>2277.4048424901493</v>
      </c>
      <c r="T86">
        <v>21617.524142184717</v>
      </c>
    </row>
    <row r="87" spans="1:20" x14ac:dyDescent="0.3">
      <c r="A87">
        <v>86</v>
      </c>
      <c r="B87" t="s">
        <v>139</v>
      </c>
      <c r="C87" t="s">
        <v>151</v>
      </c>
      <c r="D87" t="s">
        <v>154</v>
      </c>
      <c r="E87" t="s">
        <v>157</v>
      </c>
      <c r="F87" t="s">
        <v>160</v>
      </c>
      <c r="G87" t="s">
        <v>226</v>
      </c>
      <c r="H87">
        <v>395.00542389849852</v>
      </c>
      <c r="I87">
        <v>29</v>
      </c>
      <c r="J87">
        <v>1444393.026153736</v>
      </c>
      <c r="K87">
        <v>50513.67504545454</v>
      </c>
      <c r="L87">
        <v>259990744.70767251</v>
      </c>
      <c r="M87">
        <v>4567303.2595454538</v>
      </c>
      <c r="N87">
        <v>2166589539.2306042</v>
      </c>
      <c r="O87">
        <v>113100000</v>
      </c>
      <c r="P87">
        <v>23.848401186363635</v>
      </c>
      <c r="Q87">
        <v>21593.675740998355</v>
      </c>
      <c r="R87">
        <v>260041258.38271797</v>
      </c>
      <c r="S87">
        <v>2284.2568424901497</v>
      </c>
      <c r="T87">
        <v>21617.524142184717</v>
      </c>
    </row>
    <row r="88" spans="1:20" x14ac:dyDescent="0.3">
      <c r="A88">
        <v>87</v>
      </c>
      <c r="B88" t="s">
        <v>139</v>
      </c>
      <c r="C88" t="s">
        <v>151</v>
      </c>
      <c r="D88" t="s">
        <v>154</v>
      </c>
      <c r="E88" t="s">
        <v>157</v>
      </c>
      <c r="F88" t="s">
        <v>160</v>
      </c>
      <c r="G88" t="s">
        <v>224</v>
      </c>
      <c r="H88">
        <v>395.00542389849852</v>
      </c>
      <c r="I88">
        <v>29</v>
      </c>
      <c r="J88">
        <v>1444393.026153736</v>
      </c>
      <c r="K88">
        <v>50513.67504545454</v>
      </c>
      <c r="L88">
        <v>259990744.70767251</v>
      </c>
      <c r="M88">
        <v>4567303.2595454538</v>
      </c>
      <c r="N88">
        <v>2166589539.2306042</v>
      </c>
      <c r="O88">
        <v>108639800</v>
      </c>
      <c r="P88">
        <v>23.848401186363635</v>
      </c>
      <c r="Q88">
        <v>21593.675740998355</v>
      </c>
      <c r="R88">
        <v>260041258.38271797</v>
      </c>
      <c r="S88">
        <v>2279.7966424901497</v>
      </c>
      <c r="T88">
        <v>21617.524142184717</v>
      </c>
    </row>
    <row r="89" spans="1:20" x14ac:dyDescent="0.3">
      <c r="A89">
        <v>88</v>
      </c>
      <c r="B89" t="s">
        <v>139</v>
      </c>
      <c r="C89" t="s">
        <v>151</v>
      </c>
      <c r="D89" t="s">
        <v>154</v>
      </c>
      <c r="E89" t="s">
        <v>157</v>
      </c>
      <c r="F89" t="s">
        <v>161</v>
      </c>
      <c r="G89" t="s">
        <v>225</v>
      </c>
      <c r="H89">
        <v>376.28154884678383</v>
      </c>
      <c r="I89">
        <v>54</v>
      </c>
      <c r="J89">
        <v>1401042.7218397998</v>
      </c>
      <c r="K89">
        <v>51004.942909090903</v>
      </c>
      <c r="L89">
        <v>252187689.931164</v>
      </c>
      <c r="M89">
        <v>4518176.4731818177</v>
      </c>
      <c r="N89">
        <v>2101564082.7596998</v>
      </c>
      <c r="O89">
        <v>100656000</v>
      </c>
      <c r="P89">
        <v>23.357133322727268</v>
      </c>
      <c r="Q89">
        <v>20945.588691505007</v>
      </c>
      <c r="R89">
        <v>252238694.87407309</v>
      </c>
      <c r="S89">
        <v>2206.7382592328813</v>
      </c>
      <c r="T89">
        <v>20968.945824827733</v>
      </c>
    </row>
    <row r="90" spans="1:20" x14ac:dyDescent="0.3">
      <c r="A90">
        <v>89</v>
      </c>
      <c r="B90" t="s">
        <v>139</v>
      </c>
      <c r="C90" t="s">
        <v>151</v>
      </c>
      <c r="D90" t="s">
        <v>154</v>
      </c>
      <c r="E90" t="s">
        <v>157</v>
      </c>
      <c r="F90" t="s">
        <v>161</v>
      </c>
      <c r="G90" t="s">
        <v>226</v>
      </c>
      <c r="H90">
        <v>376.28154884678383</v>
      </c>
      <c r="I90">
        <v>27</v>
      </c>
      <c r="J90">
        <v>1401042.7218397998</v>
      </c>
      <c r="K90">
        <v>51004.942909090903</v>
      </c>
      <c r="L90">
        <v>252187689.931164</v>
      </c>
      <c r="M90">
        <v>4518176.4731818177</v>
      </c>
      <c r="N90">
        <v>2101564082.7596998</v>
      </c>
      <c r="O90">
        <v>105300000</v>
      </c>
      <c r="P90">
        <v>23.357133322727268</v>
      </c>
      <c r="Q90">
        <v>20945.588691505007</v>
      </c>
      <c r="R90">
        <v>252238694.87407309</v>
      </c>
      <c r="S90">
        <v>2211.3822592328816</v>
      </c>
      <c r="T90">
        <v>20968.945824827733</v>
      </c>
    </row>
    <row r="91" spans="1:20" x14ac:dyDescent="0.3">
      <c r="A91">
        <v>90</v>
      </c>
      <c r="B91" t="s">
        <v>139</v>
      </c>
      <c r="C91" t="s">
        <v>151</v>
      </c>
      <c r="D91" t="s">
        <v>154</v>
      </c>
      <c r="E91" t="s">
        <v>157</v>
      </c>
      <c r="F91" t="s">
        <v>161</v>
      </c>
      <c r="G91" t="s">
        <v>224</v>
      </c>
      <c r="H91">
        <v>376.28154884678383</v>
      </c>
      <c r="I91">
        <v>27</v>
      </c>
      <c r="J91">
        <v>1401042.7218397998</v>
      </c>
      <c r="K91">
        <v>51004.942909090903</v>
      </c>
      <c r="L91">
        <v>252187689.931164</v>
      </c>
      <c r="M91">
        <v>4518176.4731818177</v>
      </c>
      <c r="N91">
        <v>2101564082.7596998</v>
      </c>
      <c r="O91">
        <v>101147400</v>
      </c>
      <c r="P91">
        <v>23.357133322727268</v>
      </c>
      <c r="Q91">
        <v>20945.588691505007</v>
      </c>
      <c r="R91">
        <v>252238694.87407309</v>
      </c>
      <c r="S91">
        <v>2207.2296592328817</v>
      </c>
      <c r="T91">
        <v>20968.945824827733</v>
      </c>
    </row>
    <row r="92" spans="1:20" x14ac:dyDescent="0.3">
      <c r="A92">
        <v>91</v>
      </c>
      <c r="B92" t="s">
        <v>139</v>
      </c>
      <c r="C92" t="s">
        <v>151</v>
      </c>
      <c r="D92" t="s">
        <v>155</v>
      </c>
      <c r="E92" t="s">
        <v>156</v>
      </c>
      <c r="F92" t="s">
        <v>159</v>
      </c>
      <c r="G92" t="s">
        <v>225</v>
      </c>
      <c r="H92">
        <v>397.08377084993816</v>
      </c>
      <c r="I92">
        <v>57</v>
      </c>
      <c r="J92">
        <v>1452421.3504194077</v>
      </c>
      <c r="K92">
        <v>46947.209063636357</v>
      </c>
      <c r="L92">
        <v>261435843.0754934</v>
      </c>
      <c r="M92">
        <v>5084942.7672727266</v>
      </c>
      <c r="N92">
        <v>2178632025.6291118</v>
      </c>
      <c r="O92">
        <v>106248000</v>
      </c>
      <c r="P92">
        <v>21.378246643181814</v>
      </c>
      <c r="Q92">
        <v>21713.699188770144</v>
      </c>
      <c r="R92">
        <v>261482790.28455704</v>
      </c>
      <c r="S92">
        <v>2289.9649683963848</v>
      </c>
      <c r="T92">
        <v>21735.077435413325</v>
      </c>
    </row>
    <row r="93" spans="1:20" x14ac:dyDescent="0.3">
      <c r="A93">
        <v>92</v>
      </c>
      <c r="B93" t="s">
        <v>139</v>
      </c>
      <c r="C93" t="s">
        <v>151</v>
      </c>
      <c r="D93" t="s">
        <v>155</v>
      </c>
      <c r="E93" t="s">
        <v>156</v>
      </c>
      <c r="F93" t="s">
        <v>159</v>
      </c>
      <c r="G93" t="s">
        <v>226</v>
      </c>
      <c r="H93">
        <v>397.08377084993816</v>
      </c>
      <c r="I93">
        <v>29</v>
      </c>
      <c r="J93">
        <v>1452421.3504194077</v>
      </c>
      <c r="K93">
        <v>46947.209063636357</v>
      </c>
      <c r="L93">
        <v>261435843.0754934</v>
      </c>
      <c r="M93">
        <v>5084942.7672727266</v>
      </c>
      <c r="N93">
        <v>2178632025.6291118</v>
      </c>
      <c r="O93">
        <v>113100000</v>
      </c>
      <c r="P93">
        <v>21.378246643181814</v>
      </c>
      <c r="Q93">
        <v>21713.699188770144</v>
      </c>
      <c r="R93">
        <v>261482790.28455704</v>
      </c>
      <c r="S93">
        <v>2296.8169683963847</v>
      </c>
      <c r="T93">
        <v>21735.077435413325</v>
      </c>
    </row>
    <row r="94" spans="1:20" x14ac:dyDescent="0.3">
      <c r="A94">
        <v>93</v>
      </c>
      <c r="B94" t="s">
        <v>139</v>
      </c>
      <c r="C94" t="s">
        <v>151</v>
      </c>
      <c r="D94" t="s">
        <v>155</v>
      </c>
      <c r="E94" t="s">
        <v>156</v>
      </c>
      <c r="F94" t="s">
        <v>159</v>
      </c>
      <c r="G94" t="s">
        <v>224</v>
      </c>
      <c r="H94">
        <v>397.08377084993816</v>
      </c>
      <c r="I94">
        <v>29</v>
      </c>
      <c r="J94">
        <v>1452421.3504194077</v>
      </c>
      <c r="K94">
        <v>46947.209063636357</v>
      </c>
      <c r="L94">
        <v>261435843.0754934</v>
      </c>
      <c r="M94">
        <v>5084942.7672727266</v>
      </c>
      <c r="N94">
        <v>2178632025.6291118</v>
      </c>
      <c r="O94">
        <v>108639800</v>
      </c>
      <c r="P94">
        <v>21.378246643181814</v>
      </c>
      <c r="Q94">
        <v>21713.699188770144</v>
      </c>
      <c r="R94">
        <v>261482790.28455704</v>
      </c>
      <c r="S94">
        <v>2292.3567683963847</v>
      </c>
      <c r="T94">
        <v>21735.077435413325</v>
      </c>
    </row>
    <row r="95" spans="1:20" x14ac:dyDescent="0.3">
      <c r="A95">
        <v>94</v>
      </c>
      <c r="B95" t="s">
        <v>139</v>
      </c>
      <c r="C95" t="s">
        <v>151</v>
      </c>
      <c r="D95" t="s">
        <v>155</v>
      </c>
      <c r="E95" t="s">
        <v>156</v>
      </c>
      <c r="F95" t="s">
        <v>160</v>
      </c>
      <c r="G95" t="s">
        <v>225</v>
      </c>
      <c r="H95">
        <v>391.9550931853168</v>
      </c>
      <c r="I95">
        <v>56</v>
      </c>
      <c r="J95">
        <v>1441440.3060233761</v>
      </c>
      <c r="K95">
        <v>47765.988836363627</v>
      </c>
      <c r="L95">
        <v>259459255.08420768</v>
      </c>
      <c r="M95">
        <v>5112235.4263636358</v>
      </c>
      <c r="N95">
        <v>2162160459.0350637</v>
      </c>
      <c r="O95">
        <v>104384000</v>
      </c>
      <c r="P95">
        <v>21.105320052272724</v>
      </c>
      <c r="Q95">
        <v>21549.53257504947</v>
      </c>
      <c r="R95">
        <v>259507021.07304406</v>
      </c>
      <c r="S95">
        <v>2271.6566944614274</v>
      </c>
      <c r="T95">
        <v>21570.637895101743</v>
      </c>
    </row>
    <row r="96" spans="1:20" x14ac:dyDescent="0.3">
      <c r="A96">
        <v>95</v>
      </c>
      <c r="B96" t="s">
        <v>139</v>
      </c>
      <c r="C96" t="s">
        <v>151</v>
      </c>
      <c r="D96" t="s">
        <v>155</v>
      </c>
      <c r="E96" t="s">
        <v>156</v>
      </c>
      <c r="F96" t="s">
        <v>160</v>
      </c>
      <c r="G96" t="s">
        <v>226</v>
      </c>
      <c r="H96">
        <v>391.9550931853168</v>
      </c>
      <c r="I96">
        <v>28</v>
      </c>
      <c r="J96">
        <v>1441440.3060233761</v>
      </c>
      <c r="K96">
        <v>47765.988836363627</v>
      </c>
      <c r="L96">
        <v>259459255.08420768</v>
      </c>
      <c r="M96">
        <v>5112235.4263636358</v>
      </c>
      <c r="N96">
        <v>2162160459.0350637</v>
      </c>
      <c r="O96">
        <v>109200000</v>
      </c>
      <c r="P96">
        <v>21.105320052272724</v>
      </c>
      <c r="Q96">
        <v>21549.53257504947</v>
      </c>
      <c r="R96">
        <v>259507021.07304406</v>
      </c>
      <c r="S96">
        <v>2276.4726944614272</v>
      </c>
      <c r="T96">
        <v>21570.637895101743</v>
      </c>
    </row>
    <row r="97" spans="1:20" x14ac:dyDescent="0.3">
      <c r="A97">
        <v>96</v>
      </c>
      <c r="B97" t="s">
        <v>139</v>
      </c>
      <c r="C97" t="s">
        <v>151</v>
      </c>
      <c r="D97" t="s">
        <v>155</v>
      </c>
      <c r="E97" t="s">
        <v>156</v>
      </c>
      <c r="F97" t="s">
        <v>160</v>
      </c>
      <c r="G97" t="s">
        <v>224</v>
      </c>
      <c r="H97">
        <v>391.9550931853168</v>
      </c>
      <c r="I97">
        <v>28</v>
      </c>
      <c r="J97">
        <v>1441440.3060233761</v>
      </c>
      <c r="K97">
        <v>47765.988836363627</v>
      </c>
      <c r="L97">
        <v>259459255.08420768</v>
      </c>
      <c r="M97">
        <v>5112235.4263636358</v>
      </c>
      <c r="N97">
        <v>2162160459.0350637</v>
      </c>
      <c r="O97">
        <v>104893600</v>
      </c>
      <c r="P97">
        <v>21.105320052272724</v>
      </c>
      <c r="Q97">
        <v>21549.53257504947</v>
      </c>
      <c r="R97">
        <v>259507021.07304406</v>
      </c>
      <c r="S97">
        <v>2272.1662944614272</v>
      </c>
      <c r="T97">
        <v>21570.637895101743</v>
      </c>
    </row>
    <row r="98" spans="1:20" x14ac:dyDescent="0.3">
      <c r="A98">
        <v>97</v>
      </c>
      <c r="B98" t="s">
        <v>139</v>
      </c>
      <c r="C98" t="s">
        <v>151</v>
      </c>
      <c r="D98" t="s">
        <v>155</v>
      </c>
      <c r="E98" t="s">
        <v>156</v>
      </c>
      <c r="F98" t="s">
        <v>161</v>
      </c>
      <c r="G98" t="s">
        <v>225</v>
      </c>
      <c r="H98">
        <v>373.23121813360206</v>
      </c>
      <c r="I98">
        <v>54</v>
      </c>
      <c r="J98">
        <v>1398090.0017094396</v>
      </c>
      <c r="K98">
        <v>48257.256699999991</v>
      </c>
      <c r="L98">
        <v>251656200.30769911</v>
      </c>
      <c r="M98">
        <v>5063108.6399999997</v>
      </c>
      <c r="N98">
        <v>2097135002.5641592</v>
      </c>
      <c r="O98">
        <v>100656000</v>
      </c>
      <c r="P98">
        <v>20.614052188636361</v>
      </c>
      <c r="Q98">
        <v>20901.445525556119</v>
      </c>
      <c r="R98">
        <v>251704457.56439912</v>
      </c>
      <c r="S98">
        <v>2202.8541112041594</v>
      </c>
      <c r="T98">
        <v>20922.059577744756</v>
      </c>
    </row>
    <row r="99" spans="1:20" x14ac:dyDescent="0.3">
      <c r="A99">
        <v>98</v>
      </c>
      <c r="B99" t="s">
        <v>139</v>
      </c>
      <c r="C99" t="s">
        <v>151</v>
      </c>
      <c r="D99" t="s">
        <v>155</v>
      </c>
      <c r="E99" t="s">
        <v>156</v>
      </c>
      <c r="F99" t="s">
        <v>161</v>
      </c>
      <c r="G99" t="s">
        <v>226</v>
      </c>
      <c r="H99">
        <v>373.23121813360206</v>
      </c>
      <c r="I99">
        <v>27</v>
      </c>
      <c r="J99">
        <v>1398090.0017094396</v>
      </c>
      <c r="K99">
        <v>48257.256699999991</v>
      </c>
      <c r="L99">
        <v>251656200.30769911</v>
      </c>
      <c r="M99">
        <v>5063108.6399999997</v>
      </c>
      <c r="N99">
        <v>2097135002.5641592</v>
      </c>
      <c r="O99">
        <v>105300000</v>
      </c>
      <c r="P99">
        <v>20.614052188636361</v>
      </c>
      <c r="Q99">
        <v>20901.445525556119</v>
      </c>
      <c r="R99">
        <v>251704457.56439912</v>
      </c>
      <c r="S99">
        <v>2207.4981112041592</v>
      </c>
      <c r="T99">
        <v>20922.059577744756</v>
      </c>
    </row>
    <row r="100" spans="1:20" x14ac:dyDescent="0.3">
      <c r="A100">
        <v>99</v>
      </c>
      <c r="B100" t="s">
        <v>139</v>
      </c>
      <c r="C100" t="s">
        <v>151</v>
      </c>
      <c r="D100" t="s">
        <v>155</v>
      </c>
      <c r="E100" t="s">
        <v>156</v>
      </c>
      <c r="F100" t="s">
        <v>161</v>
      </c>
      <c r="G100" t="s">
        <v>224</v>
      </c>
      <c r="H100">
        <v>373.23121813360206</v>
      </c>
      <c r="I100">
        <v>27</v>
      </c>
      <c r="J100">
        <v>1398090.0017094396</v>
      </c>
      <c r="K100">
        <v>48257.256699999991</v>
      </c>
      <c r="L100">
        <v>251656200.30769911</v>
      </c>
      <c r="M100">
        <v>5063108.6399999997</v>
      </c>
      <c r="N100">
        <v>2097135002.5641592</v>
      </c>
      <c r="O100">
        <v>101147400</v>
      </c>
      <c r="P100">
        <v>20.614052188636361</v>
      </c>
      <c r="Q100">
        <v>20901.445525556119</v>
      </c>
      <c r="R100">
        <v>251704457.56439912</v>
      </c>
      <c r="S100">
        <v>2203.3455112041593</v>
      </c>
      <c r="T100">
        <v>20922.059577744756</v>
      </c>
    </row>
    <row r="101" spans="1:20" x14ac:dyDescent="0.3">
      <c r="A101">
        <v>100</v>
      </c>
      <c r="B101" t="s">
        <v>139</v>
      </c>
      <c r="C101" t="s">
        <v>151</v>
      </c>
      <c r="D101" t="s">
        <v>155</v>
      </c>
      <c r="E101" t="s">
        <v>157</v>
      </c>
      <c r="F101" t="s">
        <v>159</v>
      </c>
      <c r="G101" t="s">
        <v>225</v>
      </c>
      <c r="H101">
        <v>400.14054866811995</v>
      </c>
      <c r="I101">
        <v>57</v>
      </c>
      <c r="J101">
        <v>1455380.3113474075</v>
      </c>
      <c r="K101">
        <v>49676.474972727272</v>
      </c>
      <c r="L101">
        <v>261968456.04253334</v>
      </c>
      <c r="M101">
        <v>4539089.585454545</v>
      </c>
      <c r="N101">
        <v>2183070467.021111</v>
      </c>
      <c r="O101">
        <v>106248000</v>
      </c>
      <c r="P101">
        <v>24.107512552272723</v>
      </c>
      <c r="Q101">
        <v>21757.935654643741</v>
      </c>
      <c r="R101">
        <v>262018132.51750606</v>
      </c>
      <c r="S101">
        <v>2293.8575566065656</v>
      </c>
      <c r="T101">
        <v>21782.043167196014</v>
      </c>
    </row>
    <row r="102" spans="1:20" x14ac:dyDescent="0.3">
      <c r="A102">
        <v>101</v>
      </c>
      <c r="B102" t="s">
        <v>139</v>
      </c>
      <c r="C102" t="s">
        <v>151</v>
      </c>
      <c r="D102" t="s">
        <v>155</v>
      </c>
      <c r="E102" t="s">
        <v>157</v>
      </c>
      <c r="F102" t="s">
        <v>159</v>
      </c>
      <c r="G102" t="s">
        <v>226</v>
      </c>
      <c r="H102">
        <v>400.14054866811995</v>
      </c>
      <c r="I102">
        <v>29</v>
      </c>
      <c r="J102">
        <v>1455380.3113474075</v>
      </c>
      <c r="K102">
        <v>49676.474972727272</v>
      </c>
      <c r="L102">
        <v>261968456.04253334</v>
      </c>
      <c r="M102">
        <v>4539089.585454545</v>
      </c>
      <c r="N102">
        <v>2183070467.021111</v>
      </c>
      <c r="O102">
        <v>113100000</v>
      </c>
      <c r="P102">
        <v>24.107512552272723</v>
      </c>
      <c r="Q102">
        <v>21757.935654643741</v>
      </c>
      <c r="R102">
        <v>262018132.51750606</v>
      </c>
      <c r="S102">
        <v>2300.7095566065655</v>
      </c>
      <c r="T102">
        <v>21782.043167196014</v>
      </c>
    </row>
    <row r="103" spans="1:20" x14ac:dyDescent="0.3">
      <c r="A103">
        <v>102</v>
      </c>
      <c r="B103" t="s">
        <v>139</v>
      </c>
      <c r="C103" t="s">
        <v>151</v>
      </c>
      <c r="D103" t="s">
        <v>155</v>
      </c>
      <c r="E103" t="s">
        <v>157</v>
      </c>
      <c r="F103" t="s">
        <v>159</v>
      </c>
      <c r="G103" t="s">
        <v>224</v>
      </c>
      <c r="H103">
        <v>400.14054866811995</v>
      </c>
      <c r="I103">
        <v>29</v>
      </c>
      <c r="J103">
        <v>1455380.3113474075</v>
      </c>
      <c r="K103">
        <v>49676.474972727272</v>
      </c>
      <c r="L103">
        <v>261968456.04253334</v>
      </c>
      <c r="M103">
        <v>4539089.585454545</v>
      </c>
      <c r="N103">
        <v>2183070467.021111</v>
      </c>
      <c r="O103">
        <v>108639800</v>
      </c>
      <c r="P103">
        <v>24.107512552272723</v>
      </c>
      <c r="Q103">
        <v>21757.935654643741</v>
      </c>
      <c r="R103">
        <v>262018132.51750606</v>
      </c>
      <c r="S103">
        <v>2296.2493566065655</v>
      </c>
      <c r="T103">
        <v>21782.043167196014</v>
      </c>
    </row>
    <row r="104" spans="1:20" x14ac:dyDescent="0.3">
      <c r="A104">
        <v>103</v>
      </c>
      <c r="B104" t="s">
        <v>139</v>
      </c>
      <c r="C104" t="s">
        <v>151</v>
      </c>
      <c r="D104" t="s">
        <v>155</v>
      </c>
      <c r="E104" t="s">
        <v>157</v>
      </c>
      <c r="F104" t="s">
        <v>160</v>
      </c>
      <c r="G104" t="s">
        <v>225</v>
      </c>
      <c r="H104">
        <v>395.01187100349858</v>
      </c>
      <c r="I104">
        <v>57</v>
      </c>
      <c r="J104">
        <v>1444399.2669513761</v>
      </c>
      <c r="K104">
        <v>50495.254745454542</v>
      </c>
      <c r="L104">
        <v>259991868.05124772</v>
      </c>
      <c r="M104">
        <v>4566382.2445454542</v>
      </c>
      <c r="N104">
        <v>2166598900.4270644</v>
      </c>
      <c r="O104">
        <v>106248000</v>
      </c>
      <c r="P104">
        <v>23.834585961363636</v>
      </c>
      <c r="Q104">
        <v>21593.769040923074</v>
      </c>
      <c r="R104">
        <v>260042363.30599317</v>
      </c>
      <c r="S104">
        <v>2277.41328267161</v>
      </c>
      <c r="T104">
        <v>21617.603626884436</v>
      </c>
    </row>
    <row r="105" spans="1:20" x14ac:dyDescent="0.3">
      <c r="A105">
        <v>104</v>
      </c>
      <c r="B105" t="s">
        <v>139</v>
      </c>
      <c r="C105" t="s">
        <v>151</v>
      </c>
      <c r="D105" t="s">
        <v>155</v>
      </c>
      <c r="E105" t="s">
        <v>157</v>
      </c>
      <c r="F105" t="s">
        <v>160</v>
      </c>
      <c r="G105" t="s">
        <v>226</v>
      </c>
      <c r="H105">
        <v>395.01187100349858</v>
      </c>
      <c r="I105">
        <v>29</v>
      </c>
      <c r="J105">
        <v>1444399.2669513761</v>
      </c>
      <c r="K105">
        <v>50495.254745454542</v>
      </c>
      <c r="L105">
        <v>259991868.05124772</v>
      </c>
      <c r="M105">
        <v>4566382.2445454542</v>
      </c>
      <c r="N105">
        <v>2166598900.4270644</v>
      </c>
      <c r="O105">
        <v>113100000</v>
      </c>
      <c r="P105">
        <v>23.834585961363636</v>
      </c>
      <c r="Q105">
        <v>21593.769040923074</v>
      </c>
      <c r="R105">
        <v>260042363.30599317</v>
      </c>
      <c r="S105">
        <v>2284.2652826716098</v>
      </c>
      <c r="T105">
        <v>21617.603626884436</v>
      </c>
    </row>
    <row r="106" spans="1:20" x14ac:dyDescent="0.3">
      <c r="A106">
        <v>105</v>
      </c>
      <c r="B106" t="s">
        <v>139</v>
      </c>
      <c r="C106" t="s">
        <v>151</v>
      </c>
      <c r="D106" t="s">
        <v>155</v>
      </c>
      <c r="E106" t="s">
        <v>157</v>
      </c>
      <c r="F106" t="s">
        <v>160</v>
      </c>
      <c r="G106" t="s">
        <v>224</v>
      </c>
      <c r="H106">
        <v>395.01187100349858</v>
      </c>
      <c r="I106">
        <v>29</v>
      </c>
      <c r="J106">
        <v>1444399.2669513761</v>
      </c>
      <c r="K106">
        <v>50495.254745454542</v>
      </c>
      <c r="L106">
        <v>259991868.05124772</v>
      </c>
      <c r="M106">
        <v>4566382.2445454542</v>
      </c>
      <c r="N106">
        <v>2166598900.4270644</v>
      </c>
      <c r="O106">
        <v>108639800</v>
      </c>
      <c r="P106">
        <v>23.834585961363636</v>
      </c>
      <c r="Q106">
        <v>21593.769040923074</v>
      </c>
      <c r="R106">
        <v>260042363.30599317</v>
      </c>
      <c r="S106">
        <v>2279.8050826716099</v>
      </c>
      <c r="T106">
        <v>21617.603626884436</v>
      </c>
    </row>
    <row r="107" spans="1:20" x14ac:dyDescent="0.3">
      <c r="A107">
        <v>106</v>
      </c>
      <c r="B107" t="s">
        <v>139</v>
      </c>
      <c r="C107" t="s">
        <v>151</v>
      </c>
      <c r="D107" t="s">
        <v>155</v>
      </c>
      <c r="E107" t="s">
        <v>157</v>
      </c>
      <c r="F107" t="s">
        <v>161</v>
      </c>
      <c r="G107" t="s">
        <v>225</v>
      </c>
      <c r="H107">
        <v>376.28799595178384</v>
      </c>
      <c r="I107">
        <v>54</v>
      </c>
      <c r="J107">
        <v>1401048.9626374398</v>
      </c>
      <c r="K107">
        <v>50986.522609090905</v>
      </c>
      <c r="L107">
        <v>252188813.27473921</v>
      </c>
      <c r="M107">
        <v>4517255.458181818</v>
      </c>
      <c r="N107">
        <v>2101573443.9561601</v>
      </c>
      <c r="O107">
        <v>100656000</v>
      </c>
      <c r="P107">
        <v>23.34331809772727</v>
      </c>
      <c r="Q107">
        <v>20945.681991429727</v>
      </c>
      <c r="R107">
        <v>252239799.79734829</v>
      </c>
      <c r="S107">
        <v>2206.7466994143419</v>
      </c>
      <c r="T107">
        <v>20969.025309527453</v>
      </c>
    </row>
    <row r="108" spans="1:20" x14ac:dyDescent="0.3">
      <c r="A108">
        <v>107</v>
      </c>
      <c r="B108" t="s">
        <v>139</v>
      </c>
      <c r="C108" t="s">
        <v>151</v>
      </c>
      <c r="D108" t="s">
        <v>155</v>
      </c>
      <c r="E108" t="s">
        <v>157</v>
      </c>
      <c r="F108" t="s">
        <v>161</v>
      </c>
      <c r="G108" t="s">
        <v>226</v>
      </c>
      <c r="H108">
        <v>376.28799595178384</v>
      </c>
      <c r="I108">
        <v>27</v>
      </c>
      <c r="J108">
        <v>1401048.9626374398</v>
      </c>
      <c r="K108">
        <v>50986.522609090905</v>
      </c>
      <c r="L108">
        <v>252188813.27473921</v>
      </c>
      <c r="M108">
        <v>4517255.458181818</v>
      </c>
      <c r="N108">
        <v>2101573443.9561601</v>
      </c>
      <c r="O108">
        <v>105300000</v>
      </c>
      <c r="P108">
        <v>23.34331809772727</v>
      </c>
      <c r="Q108">
        <v>20945.681991429727</v>
      </c>
      <c r="R108">
        <v>252239799.79734829</v>
      </c>
      <c r="S108">
        <v>2211.3906994143417</v>
      </c>
      <c r="T108">
        <v>20969.025309527453</v>
      </c>
    </row>
    <row r="109" spans="1:20" x14ac:dyDescent="0.3">
      <c r="A109">
        <v>108</v>
      </c>
      <c r="B109" t="s">
        <v>139</v>
      </c>
      <c r="C109" t="s">
        <v>151</v>
      </c>
      <c r="D109" t="s">
        <v>155</v>
      </c>
      <c r="E109" t="s">
        <v>157</v>
      </c>
      <c r="F109" t="s">
        <v>161</v>
      </c>
      <c r="G109" t="s">
        <v>224</v>
      </c>
      <c r="H109">
        <v>376.28799595178384</v>
      </c>
      <c r="I109">
        <v>27</v>
      </c>
      <c r="J109">
        <v>1401048.9626374398</v>
      </c>
      <c r="K109">
        <v>50986.522609090905</v>
      </c>
      <c r="L109">
        <v>252188813.27473921</v>
      </c>
      <c r="M109">
        <v>4517255.458181818</v>
      </c>
      <c r="N109">
        <v>2101573443.9561601</v>
      </c>
      <c r="O109">
        <v>101147400</v>
      </c>
      <c r="P109">
        <v>23.34331809772727</v>
      </c>
      <c r="Q109">
        <v>20945.681991429727</v>
      </c>
      <c r="R109">
        <v>252239799.79734829</v>
      </c>
      <c r="S109">
        <v>2207.2380994143418</v>
      </c>
      <c r="T109">
        <v>20969.025309527453</v>
      </c>
    </row>
    <row r="110" spans="1:20" x14ac:dyDescent="0.3">
      <c r="A110">
        <v>109</v>
      </c>
      <c r="B110" t="s">
        <v>140</v>
      </c>
      <c r="C110" t="s">
        <v>149</v>
      </c>
      <c r="D110" t="s">
        <v>154</v>
      </c>
      <c r="E110" t="s">
        <v>156</v>
      </c>
      <c r="F110" t="s">
        <v>159</v>
      </c>
      <c r="G110" t="s">
        <v>225</v>
      </c>
      <c r="H110">
        <v>376.33680751082835</v>
      </c>
      <c r="I110">
        <v>54</v>
      </c>
      <c r="J110">
        <v>1378332.1342469649</v>
      </c>
      <c r="K110">
        <v>45168.930563636357</v>
      </c>
      <c r="L110">
        <v>248099784.16445372</v>
      </c>
      <c r="M110">
        <v>5937898.1022727257</v>
      </c>
      <c r="N110">
        <v>2067498201.3704476</v>
      </c>
      <c r="O110">
        <v>100656000</v>
      </c>
      <c r="P110">
        <v>24.200065468181812</v>
      </c>
      <c r="Q110">
        <v>20606.065406992126</v>
      </c>
      <c r="R110">
        <v>248144953.09501734</v>
      </c>
      <c r="S110">
        <v>2174.0920994727203</v>
      </c>
      <c r="T110">
        <v>20630.265472460309</v>
      </c>
    </row>
    <row r="111" spans="1:20" x14ac:dyDescent="0.3">
      <c r="A111">
        <v>110</v>
      </c>
      <c r="B111" t="s">
        <v>140</v>
      </c>
      <c r="C111" t="s">
        <v>149</v>
      </c>
      <c r="D111" t="s">
        <v>154</v>
      </c>
      <c r="E111" t="s">
        <v>156</v>
      </c>
      <c r="F111" t="s">
        <v>159</v>
      </c>
      <c r="G111" t="s">
        <v>226</v>
      </c>
      <c r="H111">
        <v>376.33680751082835</v>
      </c>
      <c r="I111">
        <v>27</v>
      </c>
      <c r="J111">
        <v>1378332.1342469649</v>
      </c>
      <c r="K111">
        <v>45168.930563636357</v>
      </c>
      <c r="L111">
        <v>248099784.16445372</v>
      </c>
      <c r="M111">
        <v>5937898.1022727257</v>
      </c>
      <c r="N111">
        <v>2067498201.3704476</v>
      </c>
      <c r="O111">
        <v>105300000</v>
      </c>
      <c r="P111">
        <v>24.200065468181812</v>
      </c>
      <c r="Q111">
        <v>20606.065406992126</v>
      </c>
      <c r="R111">
        <v>248144953.09501734</v>
      </c>
      <c r="S111">
        <v>2178.7360994727201</v>
      </c>
      <c r="T111">
        <v>20630.265472460309</v>
      </c>
    </row>
    <row r="112" spans="1:20" x14ac:dyDescent="0.3">
      <c r="A112">
        <v>111</v>
      </c>
      <c r="B112" t="s">
        <v>140</v>
      </c>
      <c r="C112" t="s">
        <v>149</v>
      </c>
      <c r="D112" t="s">
        <v>154</v>
      </c>
      <c r="E112" t="s">
        <v>156</v>
      </c>
      <c r="F112" t="s">
        <v>159</v>
      </c>
      <c r="G112" t="s">
        <v>224</v>
      </c>
      <c r="H112">
        <v>376.33680751082835</v>
      </c>
      <c r="I112">
        <v>27</v>
      </c>
      <c r="J112">
        <v>1378332.1342469649</v>
      </c>
      <c r="K112">
        <v>45168.930563636357</v>
      </c>
      <c r="L112">
        <v>248099784.16445372</v>
      </c>
      <c r="M112">
        <v>5937898.1022727257</v>
      </c>
      <c r="N112">
        <v>2067498201.3704476</v>
      </c>
      <c r="O112">
        <v>101147400</v>
      </c>
      <c r="P112">
        <v>24.200065468181812</v>
      </c>
      <c r="Q112">
        <v>20606.065406992126</v>
      </c>
      <c r="R112">
        <v>248144953.09501734</v>
      </c>
      <c r="S112">
        <v>2174.5834994727202</v>
      </c>
      <c r="T112">
        <v>20630.265472460309</v>
      </c>
    </row>
    <row r="113" spans="1:20" x14ac:dyDescent="0.3">
      <c r="A113">
        <v>112</v>
      </c>
      <c r="B113" t="s">
        <v>140</v>
      </c>
      <c r="C113" t="s">
        <v>149</v>
      </c>
      <c r="D113" t="s">
        <v>154</v>
      </c>
      <c r="E113" t="s">
        <v>156</v>
      </c>
      <c r="F113" t="s">
        <v>160</v>
      </c>
      <c r="G113" t="s">
        <v>225</v>
      </c>
      <c r="H113">
        <v>371.20812984620699</v>
      </c>
      <c r="I113">
        <v>53</v>
      </c>
      <c r="J113">
        <v>1367351.0898509335</v>
      </c>
      <c r="K113">
        <v>45987.710336363627</v>
      </c>
      <c r="L113">
        <v>246123196.17316803</v>
      </c>
      <c r="M113">
        <v>5965190.7613636348</v>
      </c>
      <c r="N113">
        <v>2051026634.7764003</v>
      </c>
      <c r="O113">
        <v>98792000</v>
      </c>
      <c r="P113">
        <v>23.927138877272721</v>
      </c>
      <c r="Q113">
        <v>20441.898793271455</v>
      </c>
      <c r="R113">
        <v>246169183.88350439</v>
      </c>
      <c r="S113">
        <v>2155.7838255377642</v>
      </c>
      <c r="T113">
        <v>20465.825932148728</v>
      </c>
    </row>
    <row r="114" spans="1:20" x14ac:dyDescent="0.3">
      <c r="A114">
        <v>113</v>
      </c>
      <c r="B114" t="s">
        <v>140</v>
      </c>
      <c r="C114" t="s">
        <v>149</v>
      </c>
      <c r="D114" t="s">
        <v>154</v>
      </c>
      <c r="E114" t="s">
        <v>156</v>
      </c>
      <c r="F114" t="s">
        <v>160</v>
      </c>
      <c r="G114" t="s">
        <v>226</v>
      </c>
      <c r="H114">
        <v>371.20812984620699</v>
      </c>
      <c r="I114">
        <v>27</v>
      </c>
      <c r="J114">
        <v>1367351.0898509335</v>
      </c>
      <c r="K114">
        <v>45987.710336363627</v>
      </c>
      <c r="L114">
        <v>246123196.17316803</v>
      </c>
      <c r="M114">
        <v>5965190.7613636348</v>
      </c>
      <c r="N114">
        <v>2051026634.7764003</v>
      </c>
      <c r="O114">
        <v>105300000</v>
      </c>
      <c r="P114">
        <v>23.927138877272721</v>
      </c>
      <c r="Q114">
        <v>20441.898793271455</v>
      </c>
      <c r="R114">
        <v>246169183.88350439</v>
      </c>
      <c r="S114">
        <v>2162.291825537764</v>
      </c>
      <c r="T114">
        <v>20465.825932148728</v>
      </c>
    </row>
    <row r="115" spans="1:20" x14ac:dyDescent="0.3">
      <c r="A115">
        <v>114</v>
      </c>
      <c r="B115" t="s">
        <v>140</v>
      </c>
      <c r="C115" t="s">
        <v>149</v>
      </c>
      <c r="D115" t="s">
        <v>154</v>
      </c>
      <c r="E115" t="s">
        <v>156</v>
      </c>
      <c r="F115" t="s">
        <v>160</v>
      </c>
      <c r="G115" t="s">
        <v>224</v>
      </c>
      <c r="H115">
        <v>371.20812984620699</v>
      </c>
      <c r="I115">
        <v>27</v>
      </c>
      <c r="J115">
        <v>1367351.0898509335</v>
      </c>
      <c r="K115">
        <v>45987.710336363627</v>
      </c>
      <c r="L115">
        <v>246123196.17316803</v>
      </c>
      <c r="M115">
        <v>5965190.7613636348</v>
      </c>
      <c r="N115">
        <v>2051026634.7764003</v>
      </c>
      <c r="O115">
        <v>101147400</v>
      </c>
      <c r="P115">
        <v>23.927138877272721</v>
      </c>
      <c r="Q115">
        <v>20441.898793271455</v>
      </c>
      <c r="R115">
        <v>246169183.88350439</v>
      </c>
      <c r="S115">
        <v>2158.1392255377641</v>
      </c>
      <c r="T115">
        <v>20465.825932148728</v>
      </c>
    </row>
    <row r="116" spans="1:20" x14ac:dyDescent="0.3">
      <c r="A116">
        <v>115</v>
      </c>
      <c r="B116" t="s">
        <v>140</v>
      </c>
      <c r="C116" t="s">
        <v>149</v>
      </c>
      <c r="D116" t="s">
        <v>154</v>
      </c>
      <c r="E116" t="s">
        <v>156</v>
      </c>
      <c r="F116" t="s">
        <v>161</v>
      </c>
      <c r="G116" t="s">
        <v>225</v>
      </c>
      <c r="H116">
        <v>352.48425479449224</v>
      </c>
      <c r="I116">
        <v>51</v>
      </c>
      <c r="J116">
        <v>1324000.7855369973</v>
      </c>
      <c r="K116">
        <v>46478.97819999999</v>
      </c>
      <c r="L116">
        <v>238320141.39665952</v>
      </c>
      <c r="M116">
        <v>5916063.9749999987</v>
      </c>
      <c r="N116">
        <v>1986001178.305496</v>
      </c>
      <c r="O116">
        <v>95064000</v>
      </c>
      <c r="P116">
        <v>23.435871013636358</v>
      </c>
      <c r="Q116">
        <v>19793.811743778111</v>
      </c>
      <c r="R116">
        <v>238366620.37485951</v>
      </c>
      <c r="S116">
        <v>2086.9812422804957</v>
      </c>
      <c r="T116">
        <v>19817.247614791748</v>
      </c>
    </row>
    <row r="117" spans="1:20" x14ac:dyDescent="0.3">
      <c r="A117">
        <v>116</v>
      </c>
      <c r="B117" t="s">
        <v>140</v>
      </c>
      <c r="C117" t="s">
        <v>149</v>
      </c>
      <c r="D117" t="s">
        <v>154</v>
      </c>
      <c r="E117" t="s">
        <v>156</v>
      </c>
      <c r="F117" t="s">
        <v>161</v>
      </c>
      <c r="G117" t="s">
        <v>226</v>
      </c>
      <c r="H117">
        <v>352.48425479449224</v>
      </c>
      <c r="I117">
        <v>26</v>
      </c>
      <c r="J117">
        <v>1324000.7855369973</v>
      </c>
      <c r="K117">
        <v>46478.97819999999</v>
      </c>
      <c r="L117">
        <v>238320141.39665952</v>
      </c>
      <c r="M117">
        <v>5916063.9749999987</v>
      </c>
      <c r="N117">
        <v>1986001178.305496</v>
      </c>
      <c r="O117">
        <v>101400000</v>
      </c>
      <c r="P117">
        <v>23.435871013636358</v>
      </c>
      <c r="Q117">
        <v>19793.811743778111</v>
      </c>
      <c r="R117">
        <v>238366620.37485951</v>
      </c>
      <c r="S117">
        <v>2093.317242280496</v>
      </c>
      <c r="T117">
        <v>19817.247614791748</v>
      </c>
    </row>
    <row r="118" spans="1:20" x14ac:dyDescent="0.3">
      <c r="A118">
        <v>117</v>
      </c>
      <c r="B118" t="s">
        <v>140</v>
      </c>
      <c r="C118" t="s">
        <v>149</v>
      </c>
      <c r="D118" t="s">
        <v>154</v>
      </c>
      <c r="E118" t="s">
        <v>156</v>
      </c>
      <c r="F118" t="s">
        <v>161</v>
      </c>
      <c r="G118" t="s">
        <v>224</v>
      </c>
      <c r="H118">
        <v>352.48425479449224</v>
      </c>
      <c r="I118">
        <v>26</v>
      </c>
      <c r="J118">
        <v>1324000.7855369973</v>
      </c>
      <c r="K118">
        <v>46478.97819999999</v>
      </c>
      <c r="L118">
        <v>238320141.39665952</v>
      </c>
      <c r="M118">
        <v>5916063.9749999987</v>
      </c>
      <c r="N118">
        <v>1986001178.305496</v>
      </c>
      <c r="O118">
        <v>97401200</v>
      </c>
      <c r="P118">
        <v>23.435871013636358</v>
      </c>
      <c r="Q118">
        <v>19793.811743778111</v>
      </c>
      <c r="R118">
        <v>238366620.37485951</v>
      </c>
      <c r="S118">
        <v>2089.3184422804957</v>
      </c>
      <c r="T118">
        <v>19817.247614791748</v>
      </c>
    </row>
    <row r="119" spans="1:20" x14ac:dyDescent="0.3">
      <c r="A119">
        <v>118</v>
      </c>
      <c r="B119" t="s">
        <v>140</v>
      </c>
      <c r="C119" t="s">
        <v>149</v>
      </c>
      <c r="D119" t="s">
        <v>154</v>
      </c>
      <c r="E119" t="s">
        <v>157</v>
      </c>
      <c r="F119" t="s">
        <v>159</v>
      </c>
      <c r="G119" t="s">
        <v>225</v>
      </c>
      <c r="H119">
        <v>379.39358532901014</v>
      </c>
      <c r="I119">
        <v>54</v>
      </c>
      <c r="J119">
        <v>1381291.095174965</v>
      </c>
      <c r="K119">
        <v>47898.196472727272</v>
      </c>
      <c r="L119">
        <v>248632397.13149369</v>
      </c>
      <c r="M119">
        <v>5392044.920454544</v>
      </c>
      <c r="N119">
        <v>2071936642.7624474</v>
      </c>
      <c r="O119">
        <v>100656000</v>
      </c>
      <c r="P119">
        <v>26.929331377272725</v>
      </c>
      <c r="Q119">
        <v>20650.301872865726</v>
      </c>
      <c r="R119">
        <v>248680295.32796642</v>
      </c>
      <c r="S119">
        <v>2177.9846876829019</v>
      </c>
      <c r="T119">
        <v>20677.231204242999</v>
      </c>
    </row>
    <row r="120" spans="1:20" x14ac:dyDescent="0.3">
      <c r="A120">
        <v>119</v>
      </c>
      <c r="B120" t="s">
        <v>140</v>
      </c>
      <c r="C120" t="s">
        <v>149</v>
      </c>
      <c r="D120" t="s">
        <v>154</v>
      </c>
      <c r="E120" t="s">
        <v>157</v>
      </c>
      <c r="F120" t="s">
        <v>159</v>
      </c>
      <c r="G120" t="s">
        <v>226</v>
      </c>
      <c r="H120">
        <v>379.39358532901014</v>
      </c>
      <c r="I120">
        <v>27</v>
      </c>
      <c r="J120">
        <v>1381291.095174965</v>
      </c>
      <c r="K120">
        <v>47898.196472727272</v>
      </c>
      <c r="L120">
        <v>248632397.13149369</v>
      </c>
      <c r="M120">
        <v>5392044.920454544</v>
      </c>
      <c r="N120">
        <v>2071936642.7624474</v>
      </c>
      <c r="O120">
        <v>105300000</v>
      </c>
      <c r="P120">
        <v>26.929331377272725</v>
      </c>
      <c r="Q120">
        <v>20650.301872865726</v>
      </c>
      <c r="R120">
        <v>248680295.32796642</v>
      </c>
      <c r="S120">
        <v>2182.6286876829017</v>
      </c>
      <c r="T120">
        <v>20677.231204242999</v>
      </c>
    </row>
    <row r="121" spans="1:20" x14ac:dyDescent="0.3">
      <c r="A121">
        <v>120</v>
      </c>
      <c r="B121" t="s">
        <v>140</v>
      </c>
      <c r="C121" t="s">
        <v>149</v>
      </c>
      <c r="D121" t="s">
        <v>154</v>
      </c>
      <c r="E121" t="s">
        <v>157</v>
      </c>
      <c r="F121" t="s">
        <v>159</v>
      </c>
      <c r="G121" t="s">
        <v>224</v>
      </c>
      <c r="H121">
        <v>379.39358532901014</v>
      </c>
      <c r="I121">
        <v>27</v>
      </c>
      <c r="J121">
        <v>1381291.095174965</v>
      </c>
      <c r="K121">
        <v>47898.196472727272</v>
      </c>
      <c r="L121">
        <v>248632397.13149369</v>
      </c>
      <c r="M121">
        <v>5392044.920454544</v>
      </c>
      <c r="N121">
        <v>2071936642.7624474</v>
      </c>
      <c r="O121">
        <v>101147400</v>
      </c>
      <c r="P121">
        <v>26.929331377272725</v>
      </c>
      <c r="Q121">
        <v>20650.301872865726</v>
      </c>
      <c r="R121">
        <v>248680295.32796642</v>
      </c>
      <c r="S121">
        <v>2178.4760876829018</v>
      </c>
      <c r="T121">
        <v>20677.231204242999</v>
      </c>
    </row>
    <row r="122" spans="1:20" x14ac:dyDescent="0.3">
      <c r="A122">
        <v>121</v>
      </c>
      <c r="B122" t="s">
        <v>140</v>
      </c>
      <c r="C122" t="s">
        <v>149</v>
      </c>
      <c r="D122" t="s">
        <v>154</v>
      </c>
      <c r="E122" t="s">
        <v>157</v>
      </c>
      <c r="F122" t="s">
        <v>160</v>
      </c>
      <c r="G122" t="s">
        <v>225</v>
      </c>
      <c r="H122">
        <v>374.26490766438877</v>
      </c>
      <c r="I122">
        <v>54</v>
      </c>
      <c r="J122">
        <v>1370310.0507789338</v>
      </c>
      <c r="K122">
        <v>48716.976245454542</v>
      </c>
      <c r="L122">
        <v>246655809.1402081</v>
      </c>
      <c r="M122">
        <v>5419337.5795454532</v>
      </c>
      <c r="N122">
        <v>2055465076.1684008</v>
      </c>
      <c r="O122">
        <v>100656000</v>
      </c>
      <c r="P122">
        <v>26.656404786363634</v>
      </c>
      <c r="Q122">
        <v>20486.13525914506</v>
      </c>
      <c r="R122">
        <v>246704526.11645356</v>
      </c>
      <c r="S122">
        <v>2161.5404137479463</v>
      </c>
      <c r="T122">
        <v>20512.791663931424</v>
      </c>
    </row>
    <row r="123" spans="1:20" x14ac:dyDescent="0.3">
      <c r="A123">
        <v>122</v>
      </c>
      <c r="B123" t="s">
        <v>140</v>
      </c>
      <c r="C123" t="s">
        <v>149</v>
      </c>
      <c r="D123" t="s">
        <v>154</v>
      </c>
      <c r="E123" t="s">
        <v>157</v>
      </c>
      <c r="F123" t="s">
        <v>160</v>
      </c>
      <c r="G123" t="s">
        <v>226</v>
      </c>
      <c r="H123">
        <v>374.26490766438877</v>
      </c>
      <c r="I123">
        <v>27</v>
      </c>
      <c r="J123">
        <v>1370310.0507789338</v>
      </c>
      <c r="K123">
        <v>48716.976245454542</v>
      </c>
      <c r="L123">
        <v>246655809.1402081</v>
      </c>
      <c r="M123">
        <v>5419337.5795454532</v>
      </c>
      <c r="N123">
        <v>2055465076.1684008</v>
      </c>
      <c r="O123">
        <v>105300000</v>
      </c>
      <c r="P123">
        <v>26.656404786363634</v>
      </c>
      <c r="Q123">
        <v>20486.13525914506</v>
      </c>
      <c r="R123">
        <v>246704526.11645356</v>
      </c>
      <c r="S123">
        <v>2166.1844137479461</v>
      </c>
      <c r="T123">
        <v>20512.791663931424</v>
      </c>
    </row>
    <row r="124" spans="1:20" x14ac:dyDescent="0.3">
      <c r="A124">
        <v>123</v>
      </c>
      <c r="B124" t="s">
        <v>140</v>
      </c>
      <c r="C124" t="s">
        <v>149</v>
      </c>
      <c r="D124" t="s">
        <v>154</v>
      </c>
      <c r="E124" t="s">
        <v>157</v>
      </c>
      <c r="F124" t="s">
        <v>160</v>
      </c>
      <c r="G124" t="s">
        <v>224</v>
      </c>
      <c r="H124">
        <v>374.26490766438877</v>
      </c>
      <c r="I124">
        <v>27</v>
      </c>
      <c r="J124">
        <v>1370310.0507789338</v>
      </c>
      <c r="K124">
        <v>48716.976245454542</v>
      </c>
      <c r="L124">
        <v>246655809.1402081</v>
      </c>
      <c r="M124">
        <v>5419337.5795454532</v>
      </c>
      <c r="N124">
        <v>2055465076.1684008</v>
      </c>
      <c r="O124">
        <v>101147400</v>
      </c>
      <c r="P124">
        <v>26.656404786363634</v>
      </c>
      <c r="Q124">
        <v>20486.13525914506</v>
      </c>
      <c r="R124">
        <v>246704526.11645356</v>
      </c>
      <c r="S124">
        <v>2162.0318137479462</v>
      </c>
      <c r="T124">
        <v>20512.791663931424</v>
      </c>
    </row>
    <row r="125" spans="1:20" x14ac:dyDescent="0.3">
      <c r="A125">
        <v>124</v>
      </c>
      <c r="B125" t="s">
        <v>140</v>
      </c>
      <c r="C125" t="s">
        <v>149</v>
      </c>
      <c r="D125" t="s">
        <v>154</v>
      </c>
      <c r="E125" t="s">
        <v>157</v>
      </c>
      <c r="F125" t="s">
        <v>161</v>
      </c>
      <c r="G125" t="s">
        <v>225</v>
      </c>
      <c r="H125">
        <v>355.54103261267403</v>
      </c>
      <c r="I125">
        <v>51</v>
      </c>
      <c r="J125">
        <v>1326959.7464649971</v>
      </c>
      <c r="K125">
        <v>49208.244109090905</v>
      </c>
      <c r="L125">
        <v>238852754.36369947</v>
      </c>
      <c r="M125">
        <v>5370210.793181817</v>
      </c>
      <c r="N125">
        <v>1990439619.6974957</v>
      </c>
      <c r="O125">
        <v>95064000</v>
      </c>
      <c r="P125">
        <v>26.165136922727271</v>
      </c>
      <c r="Q125">
        <v>19838.048209651704</v>
      </c>
      <c r="R125">
        <v>238901962.60780856</v>
      </c>
      <c r="S125">
        <v>2090.8738304906774</v>
      </c>
      <c r="T125">
        <v>19864.21334657443</v>
      </c>
    </row>
    <row r="126" spans="1:20" x14ac:dyDescent="0.3">
      <c r="A126">
        <v>125</v>
      </c>
      <c r="B126" t="s">
        <v>140</v>
      </c>
      <c r="C126" t="s">
        <v>149</v>
      </c>
      <c r="D126" t="s">
        <v>154</v>
      </c>
      <c r="E126" t="s">
        <v>157</v>
      </c>
      <c r="F126" t="s">
        <v>161</v>
      </c>
      <c r="G126" t="s">
        <v>226</v>
      </c>
      <c r="H126">
        <v>355.54103261267403</v>
      </c>
      <c r="I126">
        <v>26</v>
      </c>
      <c r="J126">
        <v>1326959.7464649971</v>
      </c>
      <c r="K126">
        <v>49208.244109090905</v>
      </c>
      <c r="L126">
        <v>238852754.36369947</v>
      </c>
      <c r="M126">
        <v>5370210.793181817</v>
      </c>
      <c r="N126">
        <v>1990439619.6974957</v>
      </c>
      <c r="O126">
        <v>101400000</v>
      </c>
      <c r="P126">
        <v>26.165136922727271</v>
      </c>
      <c r="Q126">
        <v>19838.048209651704</v>
      </c>
      <c r="R126">
        <v>238901962.60780856</v>
      </c>
      <c r="S126">
        <v>2097.2098304906776</v>
      </c>
      <c r="T126">
        <v>19864.21334657443</v>
      </c>
    </row>
    <row r="127" spans="1:20" x14ac:dyDescent="0.3">
      <c r="A127">
        <v>126</v>
      </c>
      <c r="B127" t="s">
        <v>140</v>
      </c>
      <c r="C127" t="s">
        <v>149</v>
      </c>
      <c r="D127" t="s">
        <v>154</v>
      </c>
      <c r="E127" t="s">
        <v>157</v>
      </c>
      <c r="F127" t="s">
        <v>161</v>
      </c>
      <c r="G127" t="s">
        <v>224</v>
      </c>
      <c r="H127">
        <v>355.54103261267403</v>
      </c>
      <c r="I127">
        <v>26</v>
      </c>
      <c r="J127">
        <v>1326959.7464649971</v>
      </c>
      <c r="K127">
        <v>49208.244109090905</v>
      </c>
      <c r="L127">
        <v>238852754.36369947</v>
      </c>
      <c r="M127">
        <v>5370210.793181817</v>
      </c>
      <c r="N127">
        <v>1990439619.6974957</v>
      </c>
      <c r="O127">
        <v>97401200</v>
      </c>
      <c r="P127">
        <v>26.165136922727271</v>
      </c>
      <c r="Q127">
        <v>19838.048209651704</v>
      </c>
      <c r="R127">
        <v>238901962.60780856</v>
      </c>
      <c r="S127">
        <v>2093.2110304906778</v>
      </c>
      <c r="T127">
        <v>19864.21334657443</v>
      </c>
    </row>
    <row r="128" spans="1:20" x14ac:dyDescent="0.3">
      <c r="A128">
        <v>127</v>
      </c>
      <c r="B128" t="s">
        <v>140</v>
      </c>
      <c r="C128" t="s">
        <v>149</v>
      </c>
      <c r="D128" t="s">
        <v>155</v>
      </c>
      <c r="E128" t="s">
        <v>156</v>
      </c>
      <c r="F128" t="s">
        <v>159</v>
      </c>
      <c r="G128" t="s">
        <v>225</v>
      </c>
      <c r="H128">
        <v>376.34325461582841</v>
      </c>
      <c r="I128">
        <v>54</v>
      </c>
      <c r="J128">
        <v>1378338.3750446052</v>
      </c>
      <c r="K128">
        <v>45150.510263636359</v>
      </c>
      <c r="L128">
        <v>248100907.50802892</v>
      </c>
      <c r="M128">
        <v>5936977.087272726</v>
      </c>
      <c r="N128">
        <v>2067507562.5669076</v>
      </c>
      <c r="O128">
        <v>100656000</v>
      </c>
      <c r="P128">
        <v>24.186250243181814</v>
      </c>
      <c r="Q128">
        <v>20606.158706916845</v>
      </c>
      <c r="R128">
        <v>248146058.01829255</v>
      </c>
      <c r="S128">
        <v>2174.1005396541805</v>
      </c>
      <c r="T128">
        <v>20630.344957160029</v>
      </c>
    </row>
    <row r="129" spans="1:20" x14ac:dyDescent="0.3">
      <c r="A129">
        <v>128</v>
      </c>
      <c r="B129" t="s">
        <v>140</v>
      </c>
      <c r="C129" t="s">
        <v>149</v>
      </c>
      <c r="D129" t="s">
        <v>155</v>
      </c>
      <c r="E129" t="s">
        <v>156</v>
      </c>
      <c r="F129" t="s">
        <v>159</v>
      </c>
      <c r="G129" t="s">
        <v>226</v>
      </c>
      <c r="H129">
        <v>376.34325461582841</v>
      </c>
      <c r="I129">
        <v>27</v>
      </c>
      <c r="J129">
        <v>1378338.3750446052</v>
      </c>
      <c r="K129">
        <v>45150.510263636359</v>
      </c>
      <c r="L129">
        <v>248100907.50802892</v>
      </c>
      <c r="M129">
        <v>5936977.087272726</v>
      </c>
      <c r="N129">
        <v>2067507562.5669076</v>
      </c>
      <c r="O129">
        <v>105300000</v>
      </c>
      <c r="P129">
        <v>24.186250243181814</v>
      </c>
      <c r="Q129">
        <v>20606.158706916845</v>
      </c>
      <c r="R129">
        <v>248146058.01829255</v>
      </c>
      <c r="S129">
        <v>2178.7445396541807</v>
      </c>
      <c r="T129">
        <v>20630.344957160029</v>
      </c>
    </row>
    <row r="130" spans="1:20" x14ac:dyDescent="0.3">
      <c r="A130">
        <v>129</v>
      </c>
      <c r="B130" t="s">
        <v>140</v>
      </c>
      <c r="C130" t="s">
        <v>149</v>
      </c>
      <c r="D130" t="s">
        <v>155</v>
      </c>
      <c r="E130" t="s">
        <v>156</v>
      </c>
      <c r="F130" t="s">
        <v>159</v>
      </c>
      <c r="G130" t="s">
        <v>224</v>
      </c>
      <c r="H130">
        <v>376.34325461582841</v>
      </c>
      <c r="I130">
        <v>27</v>
      </c>
      <c r="J130">
        <v>1378338.3750446052</v>
      </c>
      <c r="K130">
        <v>45150.510263636359</v>
      </c>
      <c r="L130">
        <v>248100907.50802892</v>
      </c>
      <c r="M130">
        <v>5936977.087272726</v>
      </c>
      <c r="N130">
        <v>2067507562.5669076</v>
      </c>
      <c r="O130">
        <v>101147400</v>
      </c>
      <c r="P130">
        <v>24.186250243181814</v>
      </c>
      <c r="Q130">
        <v>20606.158706916845</v>
      </c>
      <c r="R130">
        <v>248146058.01829255</v>
      </c>
      <c r="S130">
        <v>2174.5919396541804</v>
      </c>
      <c r="T130">
        <v>20630.344957160029</v>
      </c>
    </row>
    <row r="131" spans="1:20" x14ac:dyDescent="0.3">
      <c r="A131">
        <v>130</v>
      </c>
      <c r="B131" t="s">
        <v>140</v>
      </c>
      <c r="C131" t="s">
        <v>149</v>
      </c>
      <c r="D131" t="s">
        <v>155</v>
      </c>
      <c r="E131" t="s">
        <v>156</v>
      </c>
      <c r="F131" t="s">
        <v>160</v>
      </c>
      <c r="G131" t="s">
        <v>225</v>
      </c>
      <c r="H131">
        <v>371.21457695120699</v>
      </c>
      <c r="I131">
        <v>53</v>
      </c>
      <c r="J131">
        <v>1367357.3306485736</v>
      </c>
      <c r="K131">
        <v>45969.290036363629</v>
      </c>
      <c r="L131">
        <v>246124319.51674327</v>
      </c>
      <c r="M131">
        <v>5964269.7463636352</v>
      </c>
      <c r="N131">
        <v>2051035995.9728603</v>
      </c>
      <c r="O131">
        <v>98792000</v>
      </c>
      <c r="P131">
        <v>23.913323652272723</v>
      </c>
      <c r="Q131">
        <v>20441.992093196175</v>
      </c>
      <c r="R131">
        <v>246170288.80677962</v>
      </c>
      <c r="S131">
        <v>2155.7922657192239</v>
      </c>
      <c r="T131">
        <v>20465.905416848447</v>
      </c>
    </row>
    <row r="132" spans="1:20" x14ac:dyDescent="0.3">
      <c r="A132">
        <v>131</v>
      </c>
      <c r="B132" t="s">
        <v>140</v>
      </c>
      <c r="C132" t="s">
        <v>149</v>
      </c>
      <c r="D132" t="s">
        <v>155</v>
      </c>
      <c r="E132" t="s">
        <v>156</v>
      </c>
      <c r="F132" t="s">
        <v>160</v>
      </c>
      <c r="G132" t="s">
        <v>226</v>
      </c>
      <c r="H132">
        <v>371.21457695120699</v>
      </c>
      <c r="I132">
        <v>27</v>
      </c>
      <c r="J132">
        <v>1367357.3306485736</v>
      </c>
      <c r="K132">
        <v>45969.290036363629</v>
      </c>
      <c r="L132">
        <v>246124319.51674327</v>
      </c>
      <c r="M132">
        <v>5964269.7463636352</v>
      </c>
      <c r="N132">
        <v>2051035995.9728603</v>
      </c>
      <c r="O132">
        <v>105300000</v>
      </c>
      <c r="P132">
        <v>23.913323652272723</v>
      </c>
      <c r="Q132">
        <v>20441.992093196175</v>
      </c>
      <c r="R132">
        <v>246170288.80677962</v>
      </c>
      <c r="S132">
        <v>2162.3002657192242</v>
      </c>
      <c r="T132">
        <v>20465.905416848447</v>
      </c>
    </row>
    <row r="133" spans="1:20" x14ac:dyDescent="0.3">
      <c r="A133">
        <v>132</v>
      </c>
      <c r="B133" t="s">
        <v>140</v>
      </c>
      <c r="C133" t="s">
        <v>149</v>
      </c>
      <c r="D133" t="s">
        <v>155</v>
      </c>
      <c r="E133" t="s">
        <v>156</v>
      </c>
      <c r="F133" t="s">
        <v>160</v>
      </c>
      <c r="G133" t="s">
        <v>224</v>
      </c>
      <c r="H133">
        <v>371.21457695120699</v>
      </c>
      <c r="I133">
        <v>27</v>
      </c>
      <c r="J133">
        <v>1367357.3306485736</v>
      </c>
      <c r="K133">
        <v>45969.290036363629</v>
      </c>
      <c r="L133">
        <v>246124319.51674327</v>
      </c>
      <c r="M133">
        <v>5964269.7463636352</v>
      </c>
      <c r="N133">
        <v>2051035995.9728603</v>
      </c>
      <c r="O133">
        <v>101147400</v>
      </c>
      <c r="P133">
        <v>23.913323652272723</v>
      </c>
      <c r="Q133">
        <v>20441.992093196175</v>
      </c>
      <c r="R133">
        <v>246170288.80677962</v>
      </c>
      <c r="S133">
        <v>2158.1476657192238</v>
      </c>
      <c r="T133">
        <v>20465.905416848447</v>
      </c>
    </row>
    <row r="134" spans="1:20" x14ac:dyDescent="0.3">
      <c r="A134">
        <v>133</v>
      </c>
      <c r="B134" t="s">
        <v>140</v>
      </c>
      <c r="C134" t="s">
        <v>149</v>
      </c>
      <c r="D134" t="s">
        <v>155</v>
      </c>
      <c r="E134" t="s">
        <v>156</v>
      </c>
      <c r="F134" t="s">
        <v>161</v>
      </c>
      <c r="G134" t="s">
        <v>225</v>
      </c>
      <c r="H134">
        <v>352.49070189949231</v>
      </c>
      <c r="I134">
        <v>51</v>
      </c>
      <c r="J134">
        <v>1324007.0263346373</v>
      </c>
      <c r="K134">
        <v>46460.557899999993</v>
      </c>
      <c r="L134">
        <v>238321264.7402347</v>
      </c>
      <c r="M134">
        <v>5915142.959999999</v>
      </c>
      <c r="N134">
        <v>1986010539.501956</v>
      </c>
      <c r="O134">
        <v>95064000</v>
      </c>
      <c r="P134">
        <v>23.42205578863636</v>
      </c>
      <c r="Q134">
        <v>19793.905043702827</v>
      </c>
      <c r="R134">
        <v>238367725.29813471</v>
      </c>
      <c r="S134">
        <v>2086.9896824619559</v>
      </c>
      <c r="T134">
        <v>19817.327099491464</v>
      </c>
    </row>
    <row r="135" spans="1:20" x14ac:dyDescent="0.3">
      <c r="A135">
        <v>134</v>
      </c>
      <c r="B135" t="s">
        <v>140</v>
      </c>
      <c r="C135" t="s">
        <v>149</v>
      </c>
      <c r="D135" t="s">
        <v>155</v>
      </c>
      <c r="E135" t="s">
        <v>156</v>
      </c>
      <c r="F135" t="s">
        <v>161</v>
      </c>
      <c r="G135" t="s">
        <v>226</v>
      </c>
      <c r="H135">
        <v>352.49070189949231</v>
      </c>
      <c r="I135">
        <v>26</v>
      </c>
      <c r="J135">
        <v>1324007.0263346373</v>
      </c>
      <c r="K135">
        <v>46460.557899999993</v>
      </c>
      <c r="L135">
        <v>238321264.7402347</v>
      </c>
      <c r="M135">
        <v>5915142.959999999</v>
      </c>
      <c r="N135">
        <v>1986010539.501956</v>
      </c>
      <c r="O135">
        <v>101400000</v>
      </c>
      <c r="P135">
        <v>23.42205578863636</v>
      </c>
      <c r="Q135">
        <v>19793.905043702827</v>
      </c>
      <c r="R135">
        <v>238367725.29813471</v>
      </c>
      <c r="S135">
        <v>2093.3256824619561</v>
      </c>
      <c r="T135">
        <v>19817.327099491464</v>
      </c>
    </row>
    <row r="136" spans="1:20" x14ac:dyDescent="0.3">
      <c r="A136">
        <v>135</v>
      </c>
      <c r="B136" t="s">
        <v>140</v>
      </c>
      <c r="C136" t="s">
        <v>149</v>
      </c>
      <c r="D136" t="s">
        <v>155</v>
      </c>
      <c r="E136" t="s">
        <v>156</v>
      </c>
      <c r="F136" t="s">
        <v>161</v>
      </c>
      <c r="G136" t="s">
        <v>224</v>
      </c>
      <c r="H136">
        <v>352.49070189949231</v>
      </c>
      <c r="I136">
        <v>26</v>
      </c>
      <c r="J136">
        <v>1324007.0263346373</v>
      </c>
      <c r="K136">
        <v>46460.557899999993</v>
      </c>
      <c r="L136">
        <v>238321264.7402347</v>
      </c>
      <c r="M136">
        <v>5915142.959999999</v>
      </c>
      <c r="N136">
        <v>1986010539.501956</v>
      </c>
      <c r="O136">
        <v>97401200</v>
      </c>
      <c r="P136">
        <v>23.42205578863636</v>
      </c>
      <c r="Q136">
        <v>19793.905043702827</v>
      </c>
      <c r="R136">
        <v>238367725.29813471</v>
      </c>
      <c r="S136">
        <v>2089.3268824619558</v>
      </c>
      <c r="T136">
        <v>19817.327099491464</v>
      </c>
    </row>
    <row r="137" spans="1:20" x14ac:dyDescent="0.3">
      <c r="A137">
        <v>136</v>
      </c>
      <c r="B137" t="s">
        <v>140</v>
      </c>
      <c r="C137" t="s">
        <v>149</v>
      </c>
      <c r="D137" t="s">
        <v>155</v>
      </c>
      <c r="E137" t="s">
        <v>157</v>
      </c>
      <c r="F137" t="s">
        <v>159</v>
      </c>
      <c r="G137" t="s">
        <v>225</v>
      </c>
      <c r="H137">
        <v>379.4000324340102</v>
      </c>
      <c r="I137">
        <v>54</v>
      </c>
      <c r="J137">
        <v>1381297.335972605</v>
      </c>
      <c r="K137">
        <v>47879.776172727274</v>
      </c>
      <c r="L137">
        <v>248633520.47506893</v>
      </c>
      <c r="M137">
        <v>5391123.9054545434</v>
      </c>
      <c r="N137">
        <v>2071946003.9589076</v>
      </c>
      <c r="O137">
        <v>100656000</v>
      </c>
      <c r="P137">
        <v>26.915516152272723</v>
      </c>
      <c r="Q137">
        <v>20650.395172790446</v>
      </c>
      <c r="R137">
        <v>248681400.25124165</v>
      </c>
      <c r="S137">
        <v>2177.9931278643621</v>
      </c>
      <c r="T137">
        <v>20677.310688942718</v>
      </c>
    </row>
    <row r="138" spans="1:20" x14ac:dyDescent="0.3">
      <c r="A138">
        <v>137</v>
      </c>
      <c r="B138" t="s">
        <v>140</v>
      </c>
      <c r="C138" t="s">
        <v>149</v>
      </c>
      <c r="D138" t="s">
        <v>155</v>
      </c>
      <c r="E138" t="s">
        <v>157</v>
      </c>
      <c r="F138" t="s">
        <v>159</v>
      </c>
      <c r="G138" t="s">
        <v>226</v>
      </c>
      <c r="H138">
        <v>379.4000324340102</v>
      </c>
      <c r="I138">
        <v>27</v>
      </c>
      <c r="J138">
        <v>1381297.335972605</v>
      </c>
      <c r="K138">
        <v>47879.776172727274</v>
      </c>
      <c r="L138">
        <v>248633520.47506893</v>
      </c>
      <c r="M138">
        <v>5391123.9054545434</v>
      </c>
      <c r="N138">
        <v>2071946003.9589076</v>
      </c>
      <c r="O138">
        <v>105300000</v>
      </c>
      <c r="P138">
        <v>26.915516152272723</v>
      </c>
      <c r="Q138">
        <v>20650.395172790446</v>
      </c>
      <c r="R138">
        <v>248681400.25124165</v>
      </c>
      <c r="S138">
        <v>2182.6371278643624</v>
      </c>
      <c r="T138">
        <v>20677.310688942718</v>
      </c>
    </row>
    <row r="139" spans="1:20" x14ac:dyDescent="0.3">
      <c r="A139">
        <v>138</v>
      </c>
      <c r="B139" t="s">
        <v>140</v>
      </c>
      <c r="C139" t="s">
        <v>149</v>
      </c>
      <c r="D139" t="s">
        <v>155</v>
      </c>
      <c r="E139" t="s">
        <v>157</v>
      </c>
      <c r="F139" t="s">
        <v>159</v>
      </c>
      <c r="G139" t="s">
        <v>224</v>
      </c>
      <c r="H139">
        <v>379.4000324340102</v>
      </c>
      <c r="I139">
        <v>27</v>
      </c>
      <c r="J139">
        <v>1381297.335972605</v>
      </c>
      <c r="K139">
        <v>47879.776172727274</v>
      </c>
      <c r="L139">
        <v>248633520.47506893</v>
      </c>
      <c r="M139">
        <v>5391123.9054545434</v>
      </c>
      <c r="N139">
        <v>2071946003.9589076</v>
      </c>
      <c r="O139">
        <v>101147400</v>
      </c>
      <c r="P139">
        <v>26.915516152272723</v>
      </c>
      <c r="Q139">
        <v>20650.395172790446</v>
      </c>
      <c r="R139">
        <v>248681400.25124165</v>
      </c>
      <c r="S139">
        <v>2178.4845278643625</v>
      </c>
      <c r="T139">
        <v>20677.310688942718</v>
      </c>
    </row>
    <row r="140" spans="1:20" x14ac:dyDescent="0.3">
      <c r="A140">
        <v>139</v>
      </c>
      <c r="B140" t="s">
        <v>140</v>
      </c>
      <c r="C140" t="s">
        <v>149</v>
      </c>
      <c r="D140" t="s">
        <v>155</v>
      </c>
      <c r="E140" t="s">
        <v>157</v>
      </c>
      <c r="F140" t="s">
        <v>160</v>
      </c>
      <c r="G140" t="s">
        <v>225</v>
      </c>
      <c r="H140">
        <v>374.27135476938878</v>
      </c>
      <c r="I140">
        <v>54</v>
      </c>
      <c r="J140">
        <v>1370316.2915765734</v>
      </c>
      <c r="K140">
        <v>48698.555945454544</v>
      </c>
      <c r="L140">
        <v>246656932.48378319</v>
      </c>
      <c r="M140">
        <v>5418416.5645454526</v>
      </c>
      <c r="N140">
        <v>2055474437.3648598</v>
      </c>
      <c r="O140">
        <v>100656000</v>
      </c>
      <c r="P140">
        <v>26.642589561363632</v>
      </c>
      <c r="Q140">
        <v>20486.228559069768</v>
      </c>
      <c r="R140">
        <v>246705631.03972864</v>
      </c>
      <c r="S140">
        <v>2161.5488539294051</v>
      </c>
      <c r="T140">
        <v>20512.871148631133</v>
      </c>
    </row>
    <row r="141" spans="1:20" x14ac:dyDescent="0.3">
      <c r="A141">
        <v>140</v>
      </c>
      <c r="B141" t="s">
        <v>140</v>
      </c>
      <c r="C141" t="s">
        <v>149</v>
      </c>
      <c r="D141" t="s">
        <v>155</v>
      </c>
      <c r="E141" t="s">
        <v>157</v>
      </c>
      <c r="F141" t="s">
        <v>160</v>
      </c>
      <c r="G141" t="s">
        <v>226</v>
      </c>
      <c r="H141">
        <v>374.27135476938878</v>
      </c>
      <c r="I141">
        <v>27</v>
      </c>
      <c r="J141">
        <v>1370316.2915765734</v>
      </c>
      <c r="K141">
        <v>48698.555945454544</v>
      </c>
      <c r="L141">
        <v>246656932.48378319</v>
      </c>
      <c r="M141">
        <v>5418416.5645454526</v>
      </c>
      <c r="N141">
        <v>2055474437.3648598</v>
      </c>
      <c r="O141">
        <v>105300000</v>
      </c>
      <c r="P141">
        <v>26.642589561363632</v>
      </c>
      <c r="Q141">
        <v>20486.228559069768</v>
      </c>
      <c r="R141">
        <v>246705631.03972864</v>
      </c>
      <c r="S141">
        <v>2166.1928539294054</v>
      </c>
      <c r="T141">
        <v>20512.871148631133</v>
      </c>
    </row>
    <row r="142" spans="1:20" x14ac:dyDescent="0.3">
      <c r="A142">
        <v>141</v>
      </c>
      <c r="B142" t="s">
        <v>140</v>
      </c>
      <c r="C142" t="s">
        <v>149</v>
      </c>
      <c r="D142" t="s">
        <v>155</v>
      </c>
      <c r="E142" t="s">
        <v>157</v>
      </c>
      <c r="F142" t="s">
        <v>160</v>
      </c>
      <c r="G142" t="s">
        <v>224</v>
      </c>
      <c r="H142">
        <v>374.27135476938878</v>
      </c>
      <c r="I142">
        <v>27</v>
      </c>
      <c r="J142">
        <v>1370316.2915765734</v>
      </c>
      <c r="K142">
        <v>48698.555945454544</v>
      </c>
      <c r="L142">
        <v>246656932.48378319</v>
      </c>
      <c r="M142">
        <v>5418416.5645454526</v>
      </c>
      <c r="N142">
        <v>2055474437.3648598</v>
      </c>
      <c r="O142">
        <v>101147400</v>
      </c>
      <c r="P142">
        <v>26.642589561363632</v>
      </c>
      <c r="Q142">
        <v>20486.228559069768</v>
      </c>
      <c r="R142">
        <v>246705631.03972864</v>
      </c>
      <c r="S142">
        <v>2162.040253929405</v>
      </c>
      <c r="T142">
        <v>20512.871148631133</v>
      </c>
    </row>
    <row r="143" spans="1:20" x14ac:dyDescent="0.3">
      <c r="A143">
        <v>142</v>
      </c>
      <c r="B143" t="s">
        <v>140</v>
      </c>
      <c r="C143" t="s">
        <v>149</v>
      </c>
      <c r="D143" t="s">
        <v>155</v>
      </c>
      <c r="E143" t="s">
        <v>157</v>
      </c>
      <c r="F143" t="s">
        <v>161</v>
      </c>
      <c r="G143" t="s">
        <v>225</v>
      </c>
      <c r="H143">
        <v>355.54747971767409</v>
      </c>
      <c r="I143">
        <v>51</v>
      </c>
      <c r="J143">
        <v>1326965.9872626371</v>
      </c>
      <c r="K143">
        <v>49189.823809090907</v>
      </c>
      <c r="L143">
        <v>238853877.70727471</v>
      </c>
      <c r="M143">
        <v>5369289.7781818165</v>
      </c>
      <c r="N143">
        <v>1990448980.8939557</v>
      </c>
      <c r="O143">
        <v>95064000</v>
      </c>
      <c r="P143">
        <v>26.151321697727269</v>
      </c>
      <c r="Q143">
        <v>19838.141509576424</v>
      </c>
      <c r="R143">
        <v>238903067.53108379</v>
      </c>
      <c r="S143">
        <v>2090.8822706721376</v>
      </c>
      <c r="T143">
        <v>19864.29283127415</v>
      </c>
    </row>
    <row r="144" spans="1:20" x14ac:dyDescent="0.3">
      <c r="A144">
        <v>143</v>
      </c>
      <c r="B144" t="s">
        <v>140</v>
      </c>
      <c r="C144" t="s">
        <v>149</v>
      </c>
      <c r="D144" t="s">
        <v>155</v>
      </c>
      <c r="E144" t="s">
        <v>157</v>
      </c>
      <c r="F144" t="s">
        <v>161</v>
      </c>
      <c r="G144" t="s">
        <v>226</v>
      </c>
      <c r="H144">
        <v>355.54747971767409</v>
      </c>
      <c r="I144">
        <v>26</v>
      </c>
      <c r="J144">
        <v>1326965.9872626371</v>
      </c>
      <c r="K144">
        <v>49189.823809090907</v>
      </c>
      <c r="L144">
        <v>238853877.70727471</v>
      </c>
      <c r="M144">
        <v>5369289.7781818165</v>
      </c>
      <c r="N144">
        <v>1990448980.8939557</v>
      </c>
      <c r="O144">
        <v>101400000</v>
      </c>
      <c r="P144">
        <v>26.151321697727269</v>
      </c>
      <c r="Q144">
        <v>19838.141509576424</v>
      </c>
      <c r="R144">
        <v>238903067.53108379</v>
      </c>
      <c r="S144">
        <v>2097.2182706721374</v>
      </c>
      <c r="T144">
        <v>19864.29283127415</v>
      </c>
    </row>
    <row r="145" spans="1:20" x14ac:dyDescent="0.3">
      <c r="A145">
        <v>144</v>
      </c>
      <c r="B145" t="s">
        <v>140</v>
      </c>
      <c r="C145" t="s">
        <v>149</v>
      </c>
      <c r="D145" t="s">
        <v>155</v>
      </c>
      <c r="E145" t="s">
        <v>157</v>
      </c>
      <c r="F145" t="s">
        <v>161</v>
      </c>
      <c r="G145" t="s">
        <v>224</v>
      </c>
      <c r="H145">
        <v>355.54747971767409</v>
      </c>
      <c r="I145">
        <v>26</v>
      </c>
      <c r="J145">
        <v>1326965.9872626371</v>
      </c>
      <c r="K145">
        <v>49189.823809090907</v>
      </c>
      <c r="L145">
        <v>238853877.70727471</v>
      </c>
      <c r="M145">
        <v>5369289.7781818165</v>
      </c>
      <c r="N145">
        <v>1990448980.8939557</v>
      </c>
      <c r="O145">
        <v>97401200</v>
      </c>
      <c r="P145">
        <v>26.151321697727269</v>
      </c>
      <c r="Q145">
        <v>19838.141509576424</v>
      </c>
      <c r="R145">
        <v>238903067.53108379</v>
      </c>
      <c r="S145">
        <v>2093.2194706721375</v>
      </c>
      <c r="T145">
        <v>19864.29283127415</v>
      </c>
    </row>
    <row r="146" spans="1:20" x14ac:dyDescent="0.3">
      <c r="A146">
        <v>145</v>
      </c>
      <c r="B146" t="s">
        <v>140</v>
      </c>
      <c r="C146" t="s">
        <v>150</v>
      </c>
      <c r="D146" t="s">
        <v>154</v>
      </c>
      <c r="E146" t="s">
        <v>156</v>
      </c>
      <c r="F146" t="s">
        <v>159</v>
      </c>
      <c r="G146" t="s">
        <v>225</v>
      </c>
      <c r="H146">
        <v>424.72852500740612</v>
      </c>
      <c r="I146">
        <v>61</v>
      </c>
      <c r="J146">
        <v>1557091.1120802299</v>
      </c>
      <c r="K146">
        <v>43946.449763636367</v>
      </c>
      <c r="L146">
        <v>280276400.1744414</v>
      </c>
      <c r="M146">
        <v>5693401.9422727264</v>
      </c>
      <c r="N146">
        <v>2335636668.1203446</v>
      </c>
      <c r="O146">
        <v>113704000</v>
      </c>
      <c r="P146">
        <v>22.977584668181816</v>
      </c>
      <c r="Q146">
        <v>23278.512125599438</v>
      </c>
      <c r="R146">
        <v>280320346.62420505</v>
      </c>
      <c r="S146">
        <v>2455.0340700626175</v>
      </c>
      <c r="T146">
        <v>23301.489710267619</v>
      </c>
    </row>
    <row r="147" spans="1:20" x14ac:dyDescent="0.3">
      <c r="A147">
        <v>146</v>
      </c>
      <c r="B147" t="s">
        <v>140</v>
      </c>
      <c r="C147" t="s">
        <v>150</v>
      </c>
      <c r="D147" t="s">
        <v>154</v>
      </c>
      <c r="E147" t="s">
        <v>156</v>
      </c>
      <c r="F147" t="s">
        <v>159</v>
      </c>
      <c r="G147" t="s">
        <v>226</v>
      </c>
      <c r="H147">
        <v>424.72852500740612</v>
      </c>
      <c r="I147">
        <v>31</v>
      </c>
      <c r="J147">
        <v>1557091.1120802299</v>
      </c>
      <c r="K147">
        <v>43946.449763636367</v>
      </c>
      <c r="L147">
        <v>280276400.1744414</v>
      </c>
      <c r="M147">
        <v>5693401.9422727264</v>
      </c>
      <c r="N147">
        <v>2335636668.1203446</v>
      </c>
      <c r="O147">
        <v>120900000</v>
      </c>
      <c r="P147">
        <v>22.977584668181816</v>
      </c>
      <c r="Q147">
        <v>23278.512125599438</v>
      </c>
      <c r="R147">
        <v>280320346.62420505</v>
      </c>
      <c r="S147">
        <v>2462.2300700626174</v>
      </c>
      <c r="T147">
        <v>23301.489710267619</v>
      </c>
    </row>
    <row r="148" spans="1:20" x14ac:dyDescent="0.3">
      <c r="A148">
        <v>147</v>
      </c>
      <c r="B148" t="s">
        <v>140</v>
      </c>
      <c r="C148" t="s">
        <v>150</v>
      </c>
      <c r="D148" t="s">
        <v>154</v>
      </c>
      <c r="E148" t="s">
        <v>156</v>
      </c>
      <c r="F148" t="s">
        <v>159</v>
      </c>
      <c r="G148" t="s">
        <v>224</v>
      </c>
      <c r="H148">
        <v>424.72852500740612</v>
      </c>
      <c r="I148">
        <v>31</v>
      </c>
      <c r="J148">
        <v>1557091.1120802299</v>
      </c>
      <c r="K148">
        <v>43946.449763636367</v>
      </c>
      <c r="L148">
        <v>280276400.1744414</v>
      </c>
      <c r="M148">
        <v>5693401.9422727264</v>
      </c>
      <c r="N148">
        <v>2335636668.1203446</v>
      </c>
      <c r="O148">
        <v>116132200</v>
      </c>
      <c r="P148">
        <v>22.977584668181816</v>
      </c>
      <c r="Q148">
        <v>23278.512125599438</v>
      </c>
      <c r="R148">
        <v>280320346.62420505</v>
      </c>
      <c r="S148">
        <v>2457.4622700626173</v>
      </c>
      <c r="T148">
        <v>23301.489710267619</v>
      </c>
    </row>
    <row r="149" spans="1:20" x14ac:dyDescent="0.3">
      <c r="A149">
        <v>148</v>
      </c>
      <c r="B149" t="s">
        <v>140</v>
      </c>
      <c r="C149" t="s">
        <v>150</v>
      </c>
      <c r="D149" t="s">
        <v>154</v>
      </c>
      <c r="E149" t="s">
        <v>156</v>
      </c>
      <c r="F149" t="s">
        <v>160</v>
      </c>
      <c r="G149" t="s">
        <v>225</v>
      </c>
      <c r="H149">
        <v>419.59984734278476</v>
      </c>
      <c r="I149">
        <v>60</v>
      </c>
      <c r="J149">
        <v>1546110.0676841983</v>
      </c>
      <c r="K149">
        <v>44765.229536363637</v>
      </c>
      <c r="L149">
        <v>278299812.18315572</v>
      </c>
      <c r="M149">
        <v>5720694.6013636356</v>
      </c>
      <c r="N149">
        <v>2319165101.5262976</v>
      </c>
      <c r="O149">
        <v>111840000</v>
      </c>
      <c r="P149">
        <v>22.704658077272725</v>
      </c>
      <c r="Q149">
        <v>23114.345511878761</v>
      </c>
      <c r="R149">
        <v>278344577.41269207</v>
      </c>
      <c r="S149">
        <v>2436.7257961276614</v>
      </c>
      <c r="T149">
        <v>23137.050169956034</v>
      </c>
    </row>
    <row r="150" spans="1:20" x14ac:dyDescent="0.3">
      <c r="A150">
        <v>149</v>
      </c>
      <c r="B150" t="s">
        <v>140</v>
      </c>
      <c r="C150" t="s">
        <v>150</v>
      </c>
      <c r="D150" t="s">
        <v>154</v>
      </c>
      <c r="E150" t="s">
        <v>156</v>
      </c>
      <c r="F150" t="s">
        <v>160</v>
      </c>
      <c r="G150" t="s">
        <v>226</v>
      </c>
      <c r="H150">
        <v>419.59984734278476</v>
      </c>
      <c r="I150">
        <v>30</v>
      </c>
      <c r="J150">
        <v>1546110.0676841983</v>
      </c>
      <c r="K150">
        <v>44765.229536363637</v>
      </c>
      <c r="L150">
        <v>278299812.18315572</v>
      </c>
      <c r="M150">
        <v>5720694.6013636356</v>
      </c>
      <c r="N150">
        <v>2319165101.5262976</v>
      </c>
      <c r="O150">
        <v>117000000</v>
      </c>
      <c r="P150">
        <v>22.704658077272725</v>
      </c>
      <c r="Q150">
        <v>23114.345511878761</v>
      </c>
      <c r="R150">
        <v>278344577.41269207</v>
      </c>
      <c r="S150">
        <v>2441.8857961276613</v>
      </c>
      <c r="T150">
        <v>23137.050169956034</v>
      </c>
    </row>
    <row r="151" spans="1:20" x14ac:dyDescent="0.3">
      <c r="A151">
        <v>150</v>
      </c>
      <c r="B151" t="s">
        <v>140</v>
      </c>
      <c r="C151" t="s">
        <v>150</v>
      </c>
      <c r="D151" t="s">
        <v>154</v>
      </c>
      <c r="E151" t="s">
        <v>156</v>
      </c>
      <c r="F151" t="s">
        <v>160</v>
      </c>
      <c r="G151" t="s">
        <v>224</v>
      </c>
      <c r="H151">
        <v>419.59984734278476</v>
      </c>
      <c r="I151">
        <v>30</v>
      </c>
      <c r="J151">
        <v>1546110.0676841983</v>
      </c>
      <c r="K151">
        <v>44765.229536363637</v>
      </c>
      <c r="L151">
        <v>278299812.18315572</v>
      </c>
      <c r="M151">
        <v>5720694.6013636356</v>
      </c>
      <c r="N151">
        <v>2319165101.5262976</v>
      </c>
      <c r="O151">
        <v>112386000</v>
      </c>
      <c r="P151">
        <v>22.704658077272725</v>
      </c>
      <c r="Q151">
        <v>23114.345511878761</v>
      </c>
      <c r="R151">
        <v>278344577.41269207</v>
      </c>
      <c r="S151">
        <v>2437.2717961276612</v>
      </c>
      <c r="T151">
        <v>23137.050169956034</v>
      </c>
    </row>
    <row r="152" spans="1:20" x14ac:dyDescent="0.3">
      <c r="A152">
        <v>151</v>
      </c>
      <c r="B152" t="s">
        <v>140</v>
      </c>
      <c r="C152" t="s">
        <v>150</v>
      </c>
      <c r="D152" t="s">
        <v>154</v>
      </c>
      <c r="E152" t="s">
        <v>156</v>
      </c>
      <c r="F152" t="s">
        <v>161</v>
      </c>
      <c r="G152" t="s">
        <v>225</v>
      </c>
      <c r="H152">
        <v>400.87597229107001</v>
      </c>
      <c r="I152">
        <v>57</v>
      </c>
      <c r="J152">
        <v>1502759.7633702618</v>
      </c>
      <c r="K152">
        <v>45256.4974</v>
      </c>
      <c r="L152">
        <v>270496757.40664715</v>
      </c>
      <c r="M152">
        <v>5671567.8149999995</v>
      </c>
      <c r="N152">
        <v>2254139645.0553927</v>
      </c>
      <c r="O152">
        <v>106248000</v>
      </c>
      <c r="P152">
        <v>22.213390213636362</v>
      </c>
      <c r="Q152">
        <v>22466.258462385413</v>
      </c>
      <c r="R152">
        <v>270542013.90404713</v>
      </c>
      <c r="S152">
        <v>2366.0592128703929</v>
      </c>
      <c r="T152">
        <v>22488.47185259905</v>
      </c>
    </row>
    <row r="153" spans="1:20" x14ac:dyDescent="0.3">
      <c r="A153">
        <v>152</v>
      </c>
      <c r="B153" t="s">
        <v>140</v>
      </c>
      <c r="C153" t="s">
        <v>150</v>
      </c>
      <c r="D153" t="s">
        <v>154</v>
      </c>
      <c r="E153" t="s">
        <v>156</v>
      </c>
      <c r="F153" t="s">
        <v>161</v>
      </c>
      <c r="G153" t="s">
        <v>226</v>
      </c>
      <c r="H153">
        <v>400.87597229107001</v>
      </c>
      <c r="I153">
        <v>29</v>
      </c>
      <c r="J153">
        <v>1502759.7633702618</v>
      </c>
      <c r="K153">
        <v>45256.4974</v>
      </c>
      <c r="L153">
        <v>270496757.40664715</v>
      </c>
      <c r="M153">
        <v>5671567.8149999995</v>
      </c>
      <c r="N153">
        <v>2254139645.0553927</v>
      </c>
      <c r="O153">
        <v>113100000</v>
      </c>
      <c r="P153">
        <v>22.213390213636362</v>
      </c>
      <c r="Q153">
        <v>22466.258462385413</v>
      </c>
      <c r="R153">
        <v>270542013.90404713</v>
      </c>
      <c r="S153">
        <v>2372.9112128703928</v>
      </c>
      <c r="T153">
        <v>22488.47185259905</v>
      </c>
    </row>
    <row r="154" spans="1:20" x14ac:dyDescent="0.3">
      <c r="A154">
        <v>153</v>
      </c>
      <c r="B154" t="s">
        <v>140</v>
      </c>
      <c r="C154" t="s">
        <v>150</v>
      </c>
      <c r="D154" t="s">
        <v>154</v>
      </c>
      <c r="E154" t="s">
        <v>156</v>
      </c>
      <c r="F154" t="s">
        <v>161</v>
      </c>
      <c r="G154" t="s">
        <v>224</v>
      </c>
      <c r="H154">
        <v>400.87597229107001</v>
      </c>
      <c r="I154">
        <v>29</v>
      </c>
      <c r="J154">
        <v>1502759.7633702618</v>
      </c>
      <c r="K154">
        <v>45256.4974</v>
      </c>
      <c r="L154">
        <v>270496757.40664715</v>
      </c>
      <c r="M154">
        <v>5671567.8149999995</v>
      </c>
      <c r="N154">
        <v>2254139645.0553927</v>
      </c>
      <c r="O154">
        <v>108639800</v>
      </c>
      <c r="P154">
        <v>22.213390213636362</v>
      </c>
      <c r="Q154">
        <v>22466.258462385413</v>
      </c>
      <c r="R154">
        <v>270542013.90404713</v>
      </c>
      <c r="S154">
        <v>2368.4510128703928</v>
      </c>
      <c r="T154">
        <v>22488.47185259905</v>
      </c>
    </row>
    <row r="155" spans="1:20" x14ac:dyDescent="0.3">
      <c r="A155">
        <v>154</v>
      </c>
      <c r="B155" t="s">
        <v>140</v>
      </c>
      <c r="C155" t="s">
        <v>150</v>
      </c>
      <c r="D155" t="s">
        <v>154</v>
      </c>
      <c r="E155" t="s">
        <v>157</v>
      </c>
      <c r="F155" t="s">
        <v>159</v>
      </c>
      <c r="G155" t="s">
        <v>225</v>
      </c>
      <c r="H155">
        <v>427.78530282558791</v>
      </c>
      <c r="I155">
        <v>61</v>
      </c>
      <c r="J155">
        <v>1560050.0730082297</v>
      </c>
      <c r="K155">
        <v>46675.715672727267</v>
      </c>
      <c r="L155">
        <v>280809013.14148134</v>
      </c>
      <c r="M155">
        <v>5147548.7604545439</v>
      </c>
      <c r="N155">
        <v>2340075109.5123444</v>
      </c>
      <c r="O155">
        <v>113704000</v>
      </c>
      <c r="P155">
        <v>25.706850577272721</v>
      </c>
      <c r="Q155">
        <v>23322.748591473031</v>
      </c>
      <c r="R155">
        <v>280855688.85715407</v>
      </c>
      <c r="S155">
        <v>2458.9266582727992</v>
      </c>
      <c r="T155">
        <v>23348.455442050305</v>
      </c>
    </row>
    <row r="156" spans="1:20" x14ac:dyDescent="0.3">
      <c r="A156">
        <v>155</v>
      </c>
      <c r="B156" t="s">
        <v>140</v>
      </c>
      <c r="C156" t="s">
        <v>150</v>
      </c>
      <c r="D156" t="s">
        <v>154</v>
      </c>
      <c r="E156" t="s">
        <v>157</v>
      </c>
      <c r="F156" t="s">
        <v>159</v>
      </c>
      <c r="G156" t="s">
        <v>226</v>
      </c>
      <c r="H156">
        <v>427.78530282558791</v>
      </c>
      <c r="I156">
        <v>31</v>
      </c>
      <c r="J156">
        <v>1560050.0730082297</v>
      </c>
      <c r="K156">
        <v>46675.715672727267</v>
      </c>
      <c r="L156">
        <v>280809013.14148134</v>
      </c>
      <c r="M156">
        <v>5147548.7604545439</v>
      </c>
      <c r="N156">
        <v>2340075109.5123444</v>
      </c>
      <c r="O156">
        <v>120900000</v>
      </c>
      <c r="P156">
        <v>25.706850577272721</v>
      </c>
      <c r="Q156">
        <v>23322.748591473031</v>
      </c>
      <c r="R156">
        <v>280855688.85715407</v>
      </c>
      <c r="S156">
        <v>2466.1226582727991</v>
      </c>
      <c r="T156">
        <v>23348.455442050305</v>
      </c>
    </row>
    <row r="157" spans="1:20" x14ac:dyDescent="0.3">
      <c r="A157">
        <v>156</v>
      </c>
      <c r="B157" t="s">
        <v>140</v>
      </c>
      <c r="C157" t="s">
        <v>150</v>
      </c>
      <c r="D157" t="s">
        <v>154</v>
      </c>
      <c r="E157" t="s">
        <v>157</v>
      </c>
      <c r="F157" t="s">
        <v>159</v>
      </c>
      <c r="G157" t="s">
        <v>224</v>
      </c>
      <c r="H157">
        <v>427.78530282558791</v>
      </c>
      <c r="I157">
        <v>31</v>
      </c>
      <c r="J157">
        <v>1560050.0730082297</v>
      </c>
      <c r="K157">
        <v>46675.715672727267</v>
      </c>
      <c r="L157">
        <v>280809013.14148134</v>
      </c>
      <c r="M157">
        <v>5147548.7604545439</v>
      </c>
      <c r="N157">
        <v>2340075109.5123444</v>
      </c>
      <c r="O157">
        <v>116132200</v>
      </c>
      <c r="P157">
        <v>25.706850577272721</v>
      </c>
      <c r="Q157">
        <v>23322.748591473031</v>
      </c>
      <c r="R157">
        <v>280855688.85715407</v>
      </c>
      <c r="S157">
        <v>2461.354858272799</v>
      </c>
      <c r="T157">
        <v>23348.455442050305</v>
      </c>
    </row>
    <row r="158" spans="1:20" x14ac:dyDescent="0.3">
      <c r="A158">
        <v>157</v>
      </c>
      <c r="B158" t="s">
        <v>140</v>
      </c>
      <c r="C158" t="s">
        <v>150</v>
      </c>
      <c r="D158" t="s">
        <v>154</v>
      </c>
      <c r="E158" t="s">
        <v>157</v>
      </c>
      <c r="F158" t="s">
        <v>160</v>
      </c>
      <c r="G158" t="s">
        <v>225</v>
      </c>
      <c r="H158">
        <v>422.65662516096654</v>
      </c>
      <c r="I158">
        <v>61</v>
      </c>
      <c r="J158">
        <v>1549069.0286121981</v>
      </c>
      <c r="K158">
        <v>47494.495445454537</v>
      </c>
      <c r="L158">
        <v>278832425.15019566</v>
      </c>
      <c r="M158">
        <v>5174841.419545453</v>
      </c>
      <c r="N158">
        <v>2323603542.9182968</v>
      </c>
      <c r="O158">
        <v>113704000</v>
      </c>
      <c r="P158">
        <v>25.433923986363631</v>
      </c>
      <c r="Q158">
        <v>23158.581977752357</v>
      </c>
      <c r="R158">
        <v>278879919.64564109</v>
      </c>
      <c r="S158">
        <v>2442.4823843378426</v>
      </c>
      <c r="T158">
        <v>23184.01590173872</v>
      </c>
    </row>
    <row r="159" spans="1:20" x14ac:dyDescent="0.3">
      <c r="A159">
        <v>158</v>
      </c>
      <c r="B159" t="s">
        <v>140</v>
      </c>
      <c r="C159" t="s">
        <v>150</v>
      </c>
      <c r="D159" t="s">
        <v>154</v>
      </c>
      <c r="E159" t="s">
        <v>157</v>
      </c>
      <c r="F159" t="s">
        <v>160</v>
      </c>
      <c r="G159" t="s">
        <v>226</v>
      </c>
      <c r="H159">
        <v>422.65662516096654</v>
      </c>
      <c r="I159">
        <v>31</v>
      </c>
      <c r="J159">
        <v>1549069.0286121981</v>
      </c>
      <c r="K159">
        <v>47494.495445454537</v>
      </c>
      <c r="L159">
        <v>278832425.15019566</v>
      </c>
      <c r="M159">
        <v>5174841.419545453</v>
      </c>
      <c r="N159">
        <v>2323603542.9182968</v>
      </c>
      <c r="O159">
        <v>120900000</v>
      </c>
      <c r="P159">
        <v>25.433923986363631</v>
      </c>
      <c r="Q159">
        <v>23158.581977752357</v>
      </c>
      <c r="R159">
        <v>278879919.64564109</v>
      </c>
      <c r="S159">
        <v>2449.6783843378425</v>
      </c>
      <c r="T159">
        <v>23184.01590173872</v>
      </c>
    </row>
    <row r="160" spans="1:20" x14ac:dyDescent="0.3">
      <c r="A160">
        <v>159</v>
      </c>
      <c r="B160" t="s">
        <v>140</v>
      </c>
      <c r="C160" t="s">
        <v>150</v>
      </c>
      <c r="D160" t="s">
        <v>154</v>
      </c>
      <c r="E160" t="s">
        <v>157</v>
      </c>
      <c r="F160" t="s">
        <v>160</v>
      </c>
      <c r="G160" t="s">
        <v>224</v>
      </c>
      <c r="H160">
        <v>422.65662516096654</v>
      </c>
      <c r="I160">
        <v>31</v>
      </c>
      <c r="J160">
        <v>1549069.0286121981</v>
      </c>
      <c r="K160">
        <v>47494.495445454537</v>
      </c>
      <c r="L160">
        <v>278832425.15019566</v>
      </c>
      <c r="M160">
        <v>5174841.419545453</v>
      </c>
      <c r="N160">
        <v>2323603542.9182968</v>
      </c>
      <c r="O160">
        <v>116132200</v>
      </c>
      <c r="P160">
        <v>25.433923986363631</v>
      </c>
      <c r="Q160">
        <v>23158.581977752357</v>
      </c>
      <c r="R160">
        <v>278879919.64564109</v>
      </c>
      <c r="S160">
        <v>2444.9105843378425</v>
      </c>
      <c r="T160">
        <v>23184.01590173872</v>
      </c>
    </row>
    <row r="161" spans="1:20" x14ac:dyDescent="0.3">
      <c r="A161">
        <v>160</v>
      </c>
      <c r="B161" t="s">
        <v>140</v>
      </c>
      <c r="C161" t="s">
        <v>150</v>
      </c>
      <c r="D161" t="s">
        <v>154</v>
      </c>
      <c r="E161" t="s">
        <v>157</v>
      </c>
      <c r="F161" t="s">
        <v>161</v>
      </c>
      <c r="G161" t="s">
        <v>225</v>
      </c>
      <c r="H161">
        <v>403.9327501092518</v>
      </c>
      <c r="I161">
        <v>58</v>
      </c>
      <c r="J161">
        <v>1505718.724298262</v>
      </c>
      <c r="K161">
        <v>47985.7633090909</v>
      </c>
      <c r="L161">
        <v>271029370.37368715</v>
      </c>
      <c r="M161">
        <v>5125714.6331818169</v>
      </c>
      <c r="N161">
        <v>2258578086.4473929</v>
      </c>
      <c r="O161">
        <v>108112000</v>
      </c>
      <c r="P161">
        <v>24.942656122727268</v>
      </c>
      <c r="Q161">
        <v>22510.494928259017</v>
      </c>
      <c r="R161">
        <v>271077356.13699621</v>
      </c>
      <c r="S161">
        <v>2371.8158010805751</v>
      </c>
      <c r="T161">
        <v>22535.437584381743</v>
      </c>
    </row>
    <row r="162" spans="1:20" x14ac:dyDescent="0.3">
      <c r="A162">
        <v>161</v>
      </c>
      <c r="B162" t="s">
        <v>140</v>
      </c>
      <c r="C162" t="s">
        <v>150</v>
      </c>
      <c r="D162" t="s">
        <v>154</v>
      </c>
      <c r="E162" t="s">
        <v>157</v>
      </c>
      <c r="F162" t="s">
        <v>161</v>
      </c>
      <c r="G162" t="s">
        <v>226</v>
      </c>
      <c r="H162">
        <v>403.9327501092518</v>
      </c>
      <c r="I162">
        <v>29</v>
      </c>
      <c r="J162">
        <v>1505718.724298262</v>
      </c>
      <c r="K162">
        <v>47985.7633090909</v>
      </c>
      <c r="L162">
        <v>271029370.37368715</v>
      </c>
      <c r="M162">
        <v>5125714.6331818169</v>
      </c>
      <c r="N162">
        <v>2258578086.4473929</v>
      </c>
      <c r="O162">
        <v>113100000</v>
      </c>
      <c r="P162">
        <v>24.942656122727268</v>
      </c>
      <c r="Q162">
        <v>22510.494928259017</v>
      </c>
      <c r="R162">
        <v>271077356.13699621</v>
      </c>
      <c r="S162">
        <v>2376.8038010805749</v>
      </c>
      <c r="T162">
        <v>22535.437584381743</v>
      </c>
    </row>
    <row r="163" spans="1:20" x14ac:dyDescent="0.3">
      <c r="A163">
        <v>162</v>
      </c>
      <c r="B163" t="s">
        <v>140</v>
      </c>
      <c r="C163" t="s">
        <v>150</v>
      </c>
      <c r="D163" t="s">
        <v>154</v>
      </c>
      <c r="E163" t="s">
        <v>157</v>
      </c>
      <c r="F163" t="s">
        <v>161</v>
      </c>
      <c r="G163" t="s">
        <v>224</v>
      </c>
      <c r="H163">
        <v>403.9327501092518</v>
      </c>
      <c r="I163">
        <v>29</v>
      </c>
      <c r="J163">
        <v>1505718.724298262</v>
      </c>
      <c r="K163">
        <v>47985.7633090909</v>
      </c>
      <c r="L163">
        <v>271029370.37368715</v>
      </c>
      <c r="M163">
        <v>5125714.6331818169</v>
      </c>
      <c r="N163">
        <v>2258578086.4473929</v>
      </c>
      <c r="O163">
        <v>108639800</v>
      </c>
      <c r="P163">
        <v>24.942656122727268</v>
      </c>
      <c r="Q163">
        <v>22510.494928259017</v>
      </c>
      <c r="R163">
        <v>271077356.13699621</v>
      </c>
      <c r="S163">
        <v>2372.3436010805749</v>
      </c>
      <c r="T163">
        <v>22535.437584381743</v>
      </c>
    </row>
    <row r="164" spans="1:20" x14ac:dyDescent="0.3">
      <c r="A164">
        <v>163</v>
      </c>
      <c r="B164" t="s">
        <v>140</v>
      </c>
      <c r="C164" t="s">
        <v>150</v>
      </c>
      <c r="D164" t="s">
        <v>155</v>
      </c>
      <c r="E164" t="s">
        <v>156</v>
      </c>
      <c r="F164" t="s">
        <v>159</v>
      </c>
      <c r="G164" t="s">
        <v>225</v>
      </c>
      <c r="H164">
        <v>424.73497211240618</v>
      </c>
      <c r="I164">
        <v>61</v>
      </c>
      <c r="J164">
        <v>1557097.3528778697</v>
      </c>
      <c r="K164">
        <v>43928.029463636369</v>
      </c>
      <c r="L164">
        <v>280277523.51801652</v>
      </c>
      <c r="M164">
        <v>5692480.9272727268</v>
      </c>
      <c r="N164">
        <v>2335646029.3168044</v>
      </c>
      <c r="O164">
        <v>113704000</v>
      </c>
      <c r="P164">
        <v>22.963769443181818</v>
      </c>
      <c r="Q164">
        <v>23278.605425524151</v>
      </c>
      <c r="R164">
        <v>280321451.54748017</v>
      </c>
      <c r="S164">
        <v>2455.0425102440772</v>
      </c>
      <c r="T164">
        <v>23301.569194967331</v>
      </c>
    </row>
    <row r="165" spans="1:20" x14ac:dyDescent="0.3">
      <c r="A165">
        <v>164</v>
      </c>
      <c r="B165" t="s">
        <v>140</v>
      </c>
      <c r="C165" t="s">
        <v>150</v>
      </c>
      <c r="D165" t="s">
        <v>155</v>
      </c>
      <c r="E165" t="s">
        <v>156</v>
      </c>
      <c r="F165" t="s">
        <v>159</v>
      </c>
      <c r="G165" t="s">
        <v>226</v>
      </c>
      <c r="H165">
        <v>424.73497211240618</v>
      </c>
      <c r="I165">
        <v>31</v>
      </c>
      <c r="J165">
        <v>1557097.3528778697</v>
      </c>
      <c r="K165">
        <v>43928.029463636369</v>
      </c>
      <c r="L165">
        <v>280277523.51801652</v>
      </c>
      <c r="M165">
        <v>5692480.9272727268</v>
      </c>
      <c r="N165">
        <v>2335646029.3168044</v>
      </c>
      <c r="O165">
        <v>120900000</v>
      </c>
      <c r="P165">
        <v>22.963769443181818</v>
      </c>
      <c r="Q165">
        <v>23278.605425524151</v>
      </c>
      <c r="R165">
        <v>280321451.54748017</v>
      </c>
      <c r="S165">
        <v>2462.2385102440771</v>
      </c>
      <c r="T165">
        <v>23301.569194967331</v>
      </c>
    </row>
    <row r="166" spans="1:20" x14ac:dyDescent="0.3">
      <c r="A166">
        <v>165</v>
      </c>
      <c r="B166" t="s">
        <v>140</v>
      </c>
      <c r="C166" t="s">
        <v>150</v>
      </c>
      <c r="D166" t="s">
        <v>155</v>
      </c>
      <c r="E166" t="s">
        <v>156</v>
      </c>
      <c r="F166" t="s">
        <v>159</v>
      </c>
      <c r="G166" t="s">
        <v>224</v>
      </c>
      <c r="H166">
        <v>424.73497211240618</v>
      </c>
      <c r="I166">
        <v>31</v>
      </c>
      <c r="J166">
        <v>1557097.3528778697</v>
      </c>
      <c r="K166">
        <v>43928.029463636369</v>
      </c>
      <c r="L166">
        <v>280277523.51801652</v>
      </c>
      <c r="M166">
        <v>5692480.9272727268</v>
      </c>
      <c r="N166">
        <v>2335646029.3168044</v>
      </c>
      <c r="O166">
        <v>116132200</v>
      </c>
      <c r="P166">
        <v>22.963769443181818</v>
      </c>
      <c r="Q166">
        <v>23278.605425524151</v>
      </c>
      <c r="R166">
        <v>280321451.54748017</v>
      </c>
      <c r="S166">
        <v>2457.4707102440771</v>
      </c>
      <c r="T166">
        <v>23301.569194967331</v>
      </c>
    </row>
    <row r="167" spans="1:20" x14ac:dyDescent="0.3">
      <c r="A167">
        <v>166</v>
      </c>
      <c r="B167" t="s">
        <v>140</v>
      </c>
      <c r="C167" t="s">
        <v>150</v>
      </c>
      <c r="D167" t="s">
        <v>155</v>
      </c>
      <c r="E167" t="s">
        <v>156</v>
      </c>
      <c r="F167" t="s">
        <v>160</v>
      </c>
      <c r="G167" t="s">
        <v>225</v>
      </c>
      <c r="H167">
        <v>419.60629444778465</v>
      </c>
      <c r="I167">
        <v>60</v>
      </c>
      <c r="J167">
        <v>1546116.3084818386</v>
      </c>
      <c r="K167">
        <v>44746.809236363639</v>
      </c>
      <c r="L167">
        <v>278300935.52673095</v>
      </c>
      <c r="M167">
        <v>5719773.586363636</v>
      </c>
      <c r="N167">
        <v>2319174462.7227583</v>
      </c>
      <c r="O167">
        <v>111840000</v>
      </c>
      <c r="P167">
        <v>22.690842852272727</v>
      </c>
      <c r="Q167">
        <v>23114.438811803488</v>
      </c>
      <c r="R167">
        <v>278345682.3359673</v>
      </c>
      <c r="S167">
        <v>2436.734236309122</v>
      </c>
      <c r="T167">
        <v>23137.129654655761</v>
      </c>
    </row>
    <row r="168" spans="1:20" x14ac:dyDescent="0.3">
      <c r="A168">
        <v>167</v>
      </c>
      <c r="B168" t="s">
        <v>140</v>
      </c>
      <c r="C168" t="s">
        <v>150</v>
      </c>
      <c r="D168" t="s">
        <v>155</v>
      </c>
      <c r="E168" t="s">
        <v>156</v>
      </c>
      <c r="F168" t="s">
        <v>160</v>
      </c>
      <c r="G168" t="s">
        <v>226</v>
      </c>
      <c r="H168">
        <v>419.60629444778465</v>
      </c>
      <c r="I168">
        <v>30</v>
      </c>
      <c r="J168">
        <v>1546116.3084818386</v>
      </c>
      <c r="K168">
        <v>44746.809236363639</v>
      </c>
      <c r="L168">
        <v>278300935.52673095</v>
      </c>
      <c r="M168">
        <v>5719773.586363636</v>
      </c>
      <c r="N168">
        <v>2319174462.7227583</v>
      </c>
      <c r="O168">
        <v>117000000</v>
      </c>
      <c r="P168">
        <v>22.690842852272727</v>
      </c>
      <c r="Q168">
        <v>23114.438811803488</v>
      </c>
      <c r="R168">
        <v>278345682.3359673</v>
      </c>
      <c r="S168">
        <v>2441.8942363091219</v>
      </c>
      <c r="T168">
        <v>23137.129654655761</v>
      </c>
    </row>
    <row r="169" spans="1:20" x14ac:dyDescent="0.3">
      <c r="A169">
        <v>168</v>
      </c>
      <c r="B169" t="s">
        <v>140</v>
      </c>
      <c r="C169" t="s">
        <v>150</v>
      </c>
      <c r="D169" t="s">
        <v>155</v>
      </c>
      <c r="E169" t="s">
        <v>156</v>
      </c>
      <c r="F169" t="s">
        <v>160</v>
      </c>
      <c r="G169" t="s">
        <v>224</v>
      </c>
      <c r="H169">
        <v>419.60629444778465</v>
      </c>
      <c r="I169">
        <v>30</v>
      </c>
      <c r="J169">
        <v>1546116.3084818386</v>
      </c>
      <c r="K169">
        <v>44746.809236363639</v>
      </c>
      <c r="L169">
        <v>278300935.52673095</v>
      </c>
      <c r="M169">
        <v>5719773.586363636</v>
      </c>
      <c r="N169">
        <v>2319174462.7227583</v>
      </c>
      <c r="O169">
        <v>112386000</v>
      </c>
      <c r="P169">
        <v>22.690842852272727</v>
      </c>
      <c r="Q169">
        <v>23114.438811803488</v>
      </c>
      <c r="R169">
        <v>278345682.3359673</v>
      </c>
      <c r="S169">
        <v>2437.2802363091223</v>
      </c>
      <c r="T169">
        <v>23137.129654655761</v>
      </c>
    </row>
    <row r="170" spans="1:20" x14ac:dyDescent="0.3">
      <c r="A170">
        <v>169</v>
      </c>
      <c r="B170" t="s">
        <v>140</v>
      </c>
      <c r="C170" t="s">
        <v>150</v>
      </c>
      <c r="D170" t="s">
        <v>155</v>
      </c>
      <c r="E170" t="s">
        <v>156</v>
      </c>
      <c r="F170" t="s">
        <v>161</v>
      </c>
      <c r="G170" t="s">
        <v>225</v>
      </c>
      <c r="H170">
        <v>400.88241939606996</v>
      </c>
      <c r="I170">
        <v>57</v>
      </c>
      <c r="J170">
        <v>1502766.0041679018</v>
      </c>
      <c r="K170">
        <v>45238.077100000002</v>
      </c>
      <c r="L170">
        <v>270497880.75022233</v>
      </c>
      <c r="M170">
        <v>5670646.7999999998</v>
      </c>
      <c r="N170">
        <v>2254149006.251853</v>
      </c>
      <c r="O170">
        <v>106248000</v>
      </c>
      <c r="P170">
        <v>22.199574988636364</v>
      </c>
      <c r="Q170">
        <v>22466.351762310132</v>
      </c>
      <c r="R170">
        <v>270543118.8273223</v>
      </c>
      <c r="S170">
        <v>2366.0676530518531</v>
      </c>
      <c r="T170">
        <v>22488.55133729877</v>
      </c>
    </row>
    <row r="171" spans="1:20" x14ac:dyDescent="0.3">
      <c r="A171">
        <v>170</v>
      </c>
      <c r="B171" t="s">
        <v>140</v>
      </c>
      <c r="C171" t="s">
        <v>150</v>
      </c>
      <c r="D171" t="s">
        <v>155</v>
      </c>
      <c r="E171" t="s">
        <v>156</v>
      </c>
      <c r="F171" t="s">
        <v>161</v>
      </c>
      <c r="G171" t="s">
        <v>226</v>
      </c>
      <c r="H171">
        <v>400.88241939606996</v>
      </c>
      <c r="I171">
        <v>29</v>
      </c>
      <c r="J171">
        <v>1502766.0041679018</v>
      </c>
      <c r="K171">
        <v>45238.077100000002</v>
      </c>
      <c r="L171">
        <v>270497880.75022233</v>
      </c>
      <c r="M171">
        <v>5670646.7999999998</v>
      </c>
      <c r="N171">
        <v>2254149006.251853</v>
      </c>
      <c r="O171">
        <v>113100000</v>
      </c>
      <c r="P171">
        <v>22.199574988636364</v>
      </c>
      <c r="Q171">
        <v>22466.351762310132</v>
      </c>
      <c r="R171">
        <v>270543118.8273223</v>
      </c>
      <c r="S171">
        <v>2372.9196530518534</v>
      </c>
      <c r="T171">
        <v>22488.55133729877</v>
      </c>
    </row>
    <row r="172" spans="1:20" x14ac:dyDescent="0.3">
      <c r="A172">
        <v>171</v>
      </c>
      <c r="B172" t="s">
        <v>140</v>
      </c>
      <c r="C172" t="s">
        <v>150</v>
      </c>
      <c r="D172" t="s">
        <v>155</v>
      </c>
      <c r="E172" t="s">
        <v>156</v>
      </c>
      <c r="F172" t="s">
        <v>161</v>
      </c>
      <c r="G172" t="s">
        <v>224</v>
      </c>
      <c r="H172">
        <v>400.88241939606996</v>
      </c>
      <c r="I172">
        <v>29</v>
      </c>
      <c r="J172">
        <v>1502766.0041679018</v>
      </c>
      <c r="K172">
        <v>45238.077100000002</v>
      </c>
      <c r="L172">
        <v>270497880.75022233</v>
      </c>
      <c r="M172">
        <v>5670646.7999999998</v>
      </c>
      <c r="N172">
        <v>2254149006.251853</v>
      </c>
      <c r="O172">
        <v>108639800</v>
      </c>
      <c r="P172">
        <v>22.199574988636364</v>
      </c>
      <c r="Q172">
        <v>22466.351762310132</v>
      </c>
      <c r="R172">
        <v>270543118.8273223</v>
      </c>
      <c r="S172">
        <v>2368.459453051853</v>
      </c>
      <c r="T172">
        <v>22488.55133729877</v>
      </c>
    </row>
    <row r="173" spans="1:20" x14ac:dyDescent="0.3">
      <c r="A173">
        <v>172</v>
      </c>
      <c r="B173" t="s">
        <v>140</v>
      </c>
      <c r="C173" t="s">
        <v>150</v>
      </c>
      <c r="D173" t="s">
        <v>155</v>
      </c>
      <c r="E173" t="s">
        <v>157</v>
      </c>
      <c r="F173" t="s">
        <v>159</v>
      </c>
      <c r="G173" t="s">
        <v>225</v>
      </c>
      <c r="H173">
        <v>427.79174993058797</v>
      </c>
      <c r="I173">
        <v>61</v>
      </c>
      <c r="J173">
        <v>1560056.3138058698</v>
      </c>
      <c r="K173">
        <v>46657.295372727269</v>
      </c>
      <c r="L173">
        <v>280810136.48505658</v>
      </c>
      <c r="M173">
        <v>5146627.7454545442</v>
      </c>
      <c r="N173">
        <v>2340084470.7088046</v>
      </c>
      <c r="O173">
        <v>113704000</v>
      </c>
      <c r="P173">
        <v>25.693035352272723</v>
      </c>
      <c r="Q173">
        <v>23322.841891397751</v>
      </c>
      <c r="R173">
        <v>280856793.7804293</v>
      </c>
      <c r="S173">
        <v>2458.9350984542589</v>
      </c>
      <c r="T173">
        <v>23348.534926750024</v>
      </c>
    </row>
    <row r="174" spans="1:20" x14ac:dyDescent="0.3">
      <c r="A174">
        <v>173</v>
      </c>
      <c r="B174" t="s">
        <v>140</v>
      </c>
      <c r="C174" t="s">
        <v>150</v>
      </c>
      <c r="D174" t="s">
        <v>155</v>
      </c>
      <c r="E174" t="s">
        <v>157</v>
      </c>
      <c r="F174" t="s">
        <v>159</v>
      </c>
      <c r="G174" t="s">
        <v>226</v>
      </c>
      <c r="H174">
        <v>427.79174993058797</v>
      </c>
      <c r="I174">
        <v>31</v>
      </c>
      <c r="J174">
        <v>1560056.3138058698</v>
      </c>
      <c r="K174">
        <v>46657.295372727269</v>
      </c>
      <c r="L174">
        <v>280810136.48505658</v>
      </c>
      <c r="M174">
        <v>5146627.7454545442</v>
      </c>
      <c r="N174">
        <v>2340084470.7088046</v>
      </c>
      <c r="O174">
        <v>120900000</v>
      </c>
      <c r="P174">
        <v>25.693035352272723</v>
      </c>
      <c r="Q174">
        <v>23322.841891397751</v>
      </c>
      <c r="R174">
        <v>280856793.7804293</v>
      </c>
      <c r="S174">
        <v>2466.1310984542588</v>
      </c>
      <c r="T174">
        <v>23348.534926750024</v>
      </c>
    </row>
    <row r="175" spans="1:20" x14ac:dyDescent="0.3">
      <c r="A175">
        <v>174</v>
      </c>
      <c r="B175" t="s">
        <v>140</v>
      </c>
      <c r="C175" t="s">
        <v>150</v>
      </c>
      <c r="D175" t="s">
        <v>155</v>
      </c>
      <c r="E175" t="s">
        <v>157</v>
      </c>
      <c r="F175" t="s">
        <v>159</v>
      </c>
      <c r="G175" t="s">
        <v>224</v>
      </c>
      <c r="H175">
        <v>427.79174993058797</v>
      </c>
      <c r="I175">
        <v>31</v>
      </c>
      <c r="J175">
        <v>1560056.3138058698</v>
      </c>
      <c r="K175">
        <v>46657.295372727269</v>
      </c>
      <c r="L175">
        <v>280810136.48505658</v>
      </c>
      <c r="M175">
        <v>5146627.7454545442</v>
      </c>
      <c r="N175">
        <v>2340084470.7088046</v>
      </c>
      <c r="O175">
        <v>116132200</v>
      </c>
      <c r="P175">
        <v>25.693035352272723</v>
      </c>
      <c r="Q175">
        <v>23322.841891397751</v>
      </c>
      <c r="R175">
        <v>280856793.7804293</v>
      </c>
      <c r="S175">
        <v>2461.3632984542587</v>
      </c>
      <c r="T175">
        <v>23348.534926750024</v>
      </c>
    </row>
    <row r="176" spans="1:20" x14ac:dyDescent="0.3">
      <c r="A176">
        <v>175</v>
      </c>
      <c r="B176" t="s">
        <v>140</v>
      </c>
      <c r="C176" t="s">
        <v>150</v>
      </c>
      <c r="D176" t="s">
        <v>155</v>
      </c>
      <c r="E176" t="s">
        <v>157</v>
      </c>
      <c r="F176" t="s">
        <v>160</v>
      </c>
      <c r="G176" t="s">
        <v>225</v>
      </c>
      <c r="H176">
        <v>422.66307226596655</v>
      </c>
      <c r="I176">
        <v>61</v>
      </c>
      <c r="J176">
        <v>1549075.2694098386</v>
      </c>
      <c r="K176">
        <v>47476.075145454539</v>
      </c>
      <c r="L176">
        <v>278833548.49377096</v>
      </c>
      <c r="M176">
        <v>5173920.4045454534</v>
      </c>
      <c r="N176">
        <v>2323612904.114758</v>
      </c>
      <c r="O176">
        <v>113704000</v>
      </c>
      <c r="P176">
        <v>25.420108761363633</v>
      </c>
      <c r="Q176">
        <v>23158.675277677085</v>
      </c>
      <c r="R176">
        <v>278881024.56891644</v>
      </c>
      <c r="S176">
        <v>2442.4908245193033</v>
      </c>
      <c r="T176">
        <v>23184.095386438446</v>
      </c>
    </row>
    <row r="177" spans="1:20" x14ac:dyDescent="0.3">
      <c r="A177">
        <v>176</v>
      </c>
      <c r="B177" t="s">
        <v>140</v>
      </c>
      <c r="C177" t="s">
        <v>150</v>
      </c>
      <c r="D177" t="s">
        <v>155</v>
      </c>
      <c r="E177" t="s">
        <v>157</v>
      </c>
      <c r="F177" t="s">
        <v>160</v>
      </c>
      <c r="G177" t="s">
        <v>226</v>
      </c>
      <c r="H177">
        <v>422.66307226596655</v>
      </c>
      <c r="I177">
        <v>31</v>
      </c>
      <c r="J177">
        <v>1549075.2694098386</v>
      </c>
      <c r="K177">
        <v>47476.075145454539</v>
      </c>
      <c r="L177">
        <v>278833548.49377096</v>
      </c>
      <c r="M177">
        <v>5173920.4045454534</v>
      </c>
      <c r="N177">
        <v>2323612904.114758</v>
      </c>
      <c r="O177">
        <v>120900000</v>
      </c>
      <c r="P177">
        <v>25.420108761363633</v>
      </c>
      <c r="Q177">
        <v>23158.675277677085</v>
      </c>
      <c r="R177">
        <v>278881024.56891644</v>
      </c>
      <c r="S177">
        <v>2449.6868245193032</v>
      </c>
      <c r="T177">
        <v>23184.095386438446</v>
      </c>
    </row>
    <row r="178" spans="1:20" x14ac:dyDescent="0.3">
      <c r="A178">
        <v>177</v>
      </c>
      <c r="B178" t="s">
        <v>140</v>
      </c>
      <c r="C178" t="s">
        <v>150</v>
      </c>
      <c r="D178" t="s">
        <v>155</v>
      </c>
      <c r="E178" t="s">
        <v>157</v>
      </c>
      <c r="F178" t="s">
        <v>160</v>
      </c>
      <c r="G178" t="s">
        <v>224</v>
      </c>
      <c r="H178">
        <v>422.66307226596655</v>
      </c>
      <c r="I178">
        <v>31</v>
      </c>
      <c r="J178">
        <v>1549075.2694098386</v>
      </c>
      <c r="K178">
        <v>47476.075145454539</v>
      </c>
      <c r="L178">
        <v>278833548.49377096</v>
      </c>
      <c r="M178">
        <v>5173920.4045454534</v>
      </c>
      <c r="N178">
        <v>2323612904.114758</v>
      </c>
      <c r="O178">
        <v>116132200</v>
      </c>
      <c r="P178">
        <v>25.420108761363633</v>
      </c>
      <c r="Q178">
        <v>23158.675277677085</v>
      </c>
      <c r="R178">
        <v>278881024.56891644</v>
      </c>
      <c r="S178">
        <v>2444.9190245193035</v>
      </c>
      <c r="T178">
        <v>23184.095386438446</v>
      </c>
    </row>
    <row r="179" spans="1:20" x14ac:dyDescent="0.3">
      <c r="A179">
        <v>178</v>
      </c>
      <c r="B179" t="s">
        <v>140</v>
      </c>
      <c r="C179" t="s">
        <v>150</v>
      </c>
      <c r="D179" t="s">
        <v>155</v>
      </c>
      <c r="E179" t="s">
        <v>157</v>
      </c>
      <c r="F179" t="s">
        <v>161</v>
      </c>
      <c r="G179" t="s">
        <v>225</v>
      </c>
      <c r="H179">
        <v>403.93919721425186</v>
      </c>
      <c r="I179">
        <v>58</v>
      </c>
      <c r="J179">
        <v>1505724.9650959019</v>
      </c>
      <c r="K179">
        <v>47967.343009090902</v>
      </c>
      <c r="L179">
        <v>271030493.71726233</v>
      </c>
      <c r="M179">
        <v>5124793.6181818172</v>
      </c>
      <c r="N179">
        <v>2258587447.6438527</v>
      </c>
      <c r="O179">
        <v>108112000</v>
      </c>
      <c r="P179">
        <v>24.92884089772727</v>
      </c>
      <c r="Q179">
        <v>22510.588228183733</v>
      </c>
      <c r="R179">
        <v>271078461.06027144</v>
      </c>
      <c r="S179">
        <v>2371.8242412620343</v>
      </c>
      <c r="T179">
        <v>22535.517069081459</v>
      </c>
    </row>
    <row r="180" spans="1:20" x14ac:dyDescent="0.3">
      <c r="A180">
        <v>179</v>
      </c>
      <c r="B180" t="s">
        <v>140</v>
      </c>
      <c r="C180" t="s">
        <v>150</v>
      </c>
      <c r="D180" t="s">
        <v>155</v>
      </c>
      <c r="E180" t="s">
        <v>157</v>
      </c>
      <c r="F180" t="s">
        <v>161</v>
      </c>
      <c r="G180" t="s">
        <v>226</v>
      </c>
      <c r="H180">
        <v>403.93919721425186</v>
      </c>
      <c r="I180">
        <v>29</v>
      </c>
      <c r="J180">
        <v>1505724.9650959019</v>
      </c>
      <c r="K180">
        <v>47967.343009090902</v>
      </c>
      <c r="L180">
        <v>271030493.71726233</v>
      </c>
      <c r="M180">
        <v>5124793.6181818172</v>
      </c>
      <c r="N180">
        <v>2258587447.6438527</v>
      </c>
      <c r="O180">
        <v>113100000</v>
      </c>
      <c r="P180">
        <v>24.92884089772727</v>
      </c>
      <c r="Q180">
        <v>22510.588228183733</v>
      </c>
      <c r="R180">
        <v>271078461.06027144</v>
      </c>
      <c r="S180">
        <v>2376.8122412620346</v>
      </c>
      <c r="T180">
        <v>22535.517069081459</v>
      </c>
    </row>
    <row r="181" spans="1:20" x14ac:dyDescent="0.3">
      <c r="A181">
        <v>180</v>
      </c>
      <c r="B181" t="s">
        <v>140</v>
      </c>
      <c r="C181" t="s">
        <v>150</v>
      </c>
      <c r="D181" t="s">
        <v>155</v>
      </c>
      <c r="E181" t="s">
        <v>157</v>
      </c>
      <c r="F181" t="s">
        <v>161</v>
      </c>
      <c r="G181" t="s">
        <v>224</v>
      </c>
      <c r="H181">
        <v>403.93919721425186</v>
      </c>
      <c r="I181">
        <v>29</v>
      </c>
      <c r="J181">
        <v>1505724.9650959019</v>
      </c>
      <c r="K181">
        <v>47967.343009090902</v>
      </c>
      <c r="L181">
        <v>271030493.71726233</v>
      </c>
      <c r="M181">
        <v>5124793.6181818172</v>
      </c>
      <c r="N181">
        <v>2258587447.6438527</v>
      </c>
      <c r="O181">
        <v>108639800</v>
      </c>
      <c r="P181">
        <v>24.92884089772727</v>
      </c>
      <c r="Q181">
        <v>22510.588228183733</v>
      </c>
      <c r="R181">
        <v>271078461.06027144</v>
      </c>
      <c r="S181">
        <v>2372.3520412620346</v>
      </c>
      <c r="T181">
        <v>22535.517069081459</v>
      </c>
    </row>
    <row r="182" spans="1:20" x14ac:dyDescent="0.3">
      <c r="A182">
        <v>181</v>
      </c>
      <c r="B182" t="s">
        <v>140</v>
      </c>
      <c r="C182" t="s">
        <v>151</v>
      </c>
      <c r="D182" t="s">
        <v>154</v>
      </c>
      <c r="E182" t="s">
        <v>156</v>
      </c>
      <c r="F182" t="s">
        <v>159</v>
      </c>
      <c r="G182" t="s">
        <v>225</v>
      </c>
      <c r="H182">
        <v>403.09987593911728</v>
      </c>
      <c r="I182">
        <v>58</v>
      </c>
      <c r="J182">
        <v>1470196.6821338374</v>
      </c>
      <c r="K182">
        <v>43335.209363636357</v>
      </c>
      <c r="L182">
        <v>264635402.78409073</v>
      </c>
      <c r="M182">
        <v>5448905.7822727263</v>
      </c>
      <c r="N182">
        <v>2205295023.2007561</v>
      </c>
      <c r="O182">
        <v>108112000</v>
      </c>
      <c r="P182">
        <v>21.755103868181813</v>
      </c>
      <c r="Q182">
        <v>21979.440397900868</v>
      </c>
      <c r="R182">
        <v>264678737.99345437</v>
      </c>
      <c r="S182">
        <v>2318.8559289830287</v>
      </c>
      <c r="T182">
        <v>22001.195501769049</v>
      </c>
    </row>
    <row r="183" spans="1:20" x14ac:dyDescent="0.3">
      <c r="A183">
        <v>182</v>
      </c>
      <c r="B183" t="s">
        <v>140</v>
      </c>
      <c r="C183" t="s">
        <v>151</v>
      </c>
      <c r="D183" t="s">
        <v>154</v>
      </c>
      <c r="E183" t="s">
        <v>156</v>
      </c>
      <c r="F183" t="s">
        <v>159</v>
      </c>
      <c r="G183" t="s">
        <v>226</v>
      </c>
      <c r="H183">
        <v>403.09987593911728</v>
      </c>
      <c r="I183">
        <v>29</v>
      </c>
      <c r="J183">
        <v>1470196.6821338374</v>
      </c>
      <c r="K183">
        <v>43335.209363636357</v>
      </c>
      <c r="L183">
        <v>264635402.78409073</v>
      </c>
      <c r="M183">
        <v>5448905.7822727263</v>
      </c>
      <c r="N183">
        <v>2205295023.2007561</v>
      </c>
      <c r="O183">
        <v>113100000</v>
      </c>
      <c r="P183">
        <v>21.755103868181813</v>
      </c>
      <c r="Q183">
        <v>21979.440397900868</v>
      </c>
      <c r="R183">
        <v>264678737.99345437</v>
      </c>
      <c r="S183">
        <v>2323.8439289830289</v>
      </c>
      <c r="T183">
        <v>22001.195501769049</v>
      </c>
    </row>
    <row r="184" spans="1:20" x14ac:dyDescent="0.3">
      <c r="A184">
        <v>183</v>
      </c>
      <c r="B184" t="s">
        <v>140</v>
      </c>
      <c r="C184" t="s">
        <v>151</v>
      </c>
      <c r="D184" t="s">
        <v>154</v>
      </c>
      <c r="E184" t="s">
        <v>156</v>
      </c>
      <c r="F184" t="s">
        <v>159</v>
      </c>
      <c r="G184" t="s">
        <v>224</v>
      </c>
      <c r="H184">
        <v>403.09987593911728</v>
      </c>
      <c r="I184">
        <v>29</v>
      </c>
      <c r="J184">
        <v>1470196.6821338374</v>
      </c>
      <c r="K184">
        <v>43335.209363636357</v>
      </c>
      <c r="L184">
        <v>264635402.78409073</v>
      </c>
      <c r="M184">
        <v>5448905.7822727263</v>
      </c>
      <c r="N184">
        <v>2205295023.2007561</v>
      </c>
      <c r="O184">
        <v>108639800</v>
      </c>
      <c r="P184">
        <v>21.755103868181813</v>
      </c>
      <c r="Q184">
        <v>21979.440397900868</v>
      </c>
      <c r="R184">
        <v>264678737.99345437</v>
      </c>
      <c r="S184">
        <v>2319.383728983029</v>
      </c>
      <c r="T184">
        <v>22001.195501769049</v>
      </c>
    </row>
    <row r="185" spans="1:20" x14ac:dyDescent="0.3">
      <c r="A185">
        <v>184</v>
      </c>
      <c r="B185" t="s">
        <v>140</v>
      </c>
      <c r="C185" t="s">
        <v>151</v>
      </c>
      <c r="D185" t="s">
        <v>154</v>
      </c>
      <c r="E185" t="s">
        <v>156</v>
      </c>
      <c r="F185" t="s">
        <v>160</v>
      </c>
      <c r="G185" t="s">
        <v>225</v>
      </c>
      <c r="H185">
        <v>397.97119827449592</v>
      </c>
      <c r="I185">
        <v>57</v>
      </c>
      <c r="J185">
        <v>1459215.637737806</v>
      </c>
      <c r="K185">
        <v>44153.989136363627</v>
      </c>
      <c r="L185">
        <v>262658814.79280505</v>
      </c>
      <c r="M185">
        <v>5476198.4413636355</v>
      </c>
      <c r="N185">
        <v>2188823456.6067085</v>
      </c>
      <c r="O185">
        <v>106248000</v>
      </c>
      <c r="P185">
        <v>21.482177277272722</v>
      </c>
      <c r="Q185">
        <v>21815.273784180197</v>
      </c>
      <c r="R185">
        <v>262702968.78194141</v>
      </c>
      <c r="S185">
        <v>2300.5476550480726</v>
      </c>
      <c r="T185">
        <v>21836.755961457471</v>
      </c>
    </row>
    <row r="186" spans="1:20" x14ac:dyDescent="0.3">
      <c r="A186">
        <v>185</v>
      </c>
      <c r="B186" t="s">
        <v>140</v>
      </c>
      <c r="C186" t="s">
        <v>151</v>
      </c>
      <c r="D186" t="s">
        <v>154</v>
      </c>
      <c r="E186" t="s">
        <v>156</v>
      </c>
      <c r="F186" t="s">
        <v>160</v>
      </c>
      <c r="G186" t="s">
        <v>226</v>
      </c>
      <c r="H186">
        <v>397.97119827449592</v>
      </c>
      <c r="I186">
        <v>29</v>
      </c>
      <c r="J186">
        <v>1459215.637737806</v>
      </c>
      <c r="K186">
        <v>44153.989136363627</v>
      </c>
      <c r="L186">
        <v>262658814.79280505</v>
      </c>
      <c r="M186">
        <v>5476198.4413636355</v>
      </c>
      <c r="N186">
        <v>2188823456.6067085</v>
      </c>
      <c r="O186">
        <v>113100000</v>
      </c>
      <c r="P186">
        <v>21.482177277272722</v>
      </c>
      <c r="Q186">
        <v>21815.273784180197</v>
      </c>
      <c r="R186">
        <v>262702968.78194141</v>
      </c>
      <c r="S186">
        <v>2307.3996550480724</v>
      </c>
      <c r="T186">
        <v>21836.755961457471</v>
      </c>
    </row>
    <row r="187" spans="1:20" x14ac:dyDescent="0.3">
      <c r="A187">
        <v>186</v>
      </c>
      <c r="B187" t="s">
        <v>140</v>
      </c>
      <c r="C187" t="s">
        <v>151</v>
      </c>
      <c r="D187" t="s">
        <v>154</v>
      </c>
      <c r="E187" t="s">
        <v>156</v>
      </c>
      <c r="F187" t="s">
        <v>160</v>
      </c>
      <c r="G187" t="s">
        <v>224</v>
      </c>
      <c r="H187">
        <v>397.97119827449592</v>
      </c>
      <c r="I187">
        <v>29</v>
      </c>
      <c r="J187">
        <v>1459215.637737806</v>
      </c>
      <c r="K187">
        <v>44153.989136363627</v>
      </c>
      <c r="L187">
        <v>262658814.79280505</v>
      </c>
      <c r="M187">
        <v>5476198.4413636355</v>
      </c>
      <c r="N187">
        <v>2188823456.6067085</v>
      </c>
      <c r="O187">
        <v>108639800</v>
      </c>
      <c r="P187">
        <v>21.482177277272722</v>
      </c>
      <c r="Q187">
        <v>21815.273784180197</v>
      </c>
      <c r="R187">
        <v>262702968.78194141</v>
      </c>
      <c r="S187">
        <v>2302.9394550480724</v>
      </c>
      <c r="T187">
        <v>21836.755961457471</v>
      </c>
    </row>
    <row r="188" spans="1:20" x14ac:dyDescent="0.3">
      <c r="A188">
        <v>187</v>
      </c>
      <c r="B188" t="s">
        <v>140</v>
      </c>
      <c r="C188" t="s">
        <v>151</v>
      </c>
      <c r="D188" t="s">
        <v>154</v>
      </c>
      <c r="E188" t="s">
        <v>156</v>
      </c>
      <c r="F188" t="s">
        <v>161</v>
      </c>
      <c r="G188" t="s">
        <v>225</v>
      </c>
      <c r="H188">
        <v>379.24732322278118</v>
      </c>
      <c r="I188">
        <v>54</v>
      </c>
      <c r="J188">
        <v>1415865.3334238695</v>
      </c>
      <c r="K188">
        <v>44645.256999999991</v>
      </c>
      <c r="L188">
        <v>254855760.01629648</v>
      </c>
      <c r="M188">
        <v>5427071.6549999993</v>
      </c>
      <c r="N188">
        <v>2123798000.1358039</v>
      </c>
      <c r="O188">
        <v>100656000</v>
      </c>
      <c r="P188">
        <v>20.990909413636359</v>
      </c>
      <c r="Q188">
        <v>21167.186734686846</v>
      </c>
      <c r="R188">
        <v>254900405.27329648</v>
      </c>
      <c r="S188">
        <v>2229.8810717908041</v>
      </c>
      <c r="T188">
        <v>21188.17764410048</v>
      </c>
    </row>
    <row r="189" spans="1:20" x14ac:dyDescent="0.3">
      <c r="A189">
        <v>188</v>
      </c>
      <c r="B189" t="s">
        <v>140</v>
      </c>
      <c r="C189" t="s">
        <v>151</v>
      </c>
      <c r="D189" t="s">
        <v>154</v>
      </c>
      <c r="E189" t="s">
        <v>156</v>
      </c>
      <c r="F189" t="s">
        <v>161</v>
      </c>
      <c r="G189" t="s">
        <v>226</v>
      </c>
      <c r="H189">
        <v>379.24732322278118</v>
      </c>
      <c r="I189">
        <v>27</v>
      </c>
      <c r="J189">
        <v>1415865.3334238695</v>
      </c>
      <c r="K189">
        <v>44645.256999999991</v>
      </c>
      <c r="L189">
        <v>254855760.01629648</v>
      </c>
      <c r="M189">
        <v>5427071.6549999993</v>
      </c>
      <c r="N189">
        <v>2123798000.1358039</v>
      </c>
      <c r="O189">
        <v>105300000</v>
      </c>
      <c r="P189">
        <v>20.990909413636359</v>
      </c>
      <c r="Q189">
        <v>21167.186734686846</v>
      </c>
      <c r="R189">
        <v>254900405.27329648</v>
      </c>
      <c r="S189">
        <v>2234.5250717908038</v>
      </c>
      <c r="T189">
        <v>21188.17764410048</v>
      </c>
    </row>
    <row r="190" spans="1:20" x14ac:dyDescent="0.3">
      <c r="A190">
        <v>189</v>
      </c>
      <c r="B190" t="s">
        <v>140</v>
      </c>
      <c r="C190" t="s">
        <v>151</v>
      </c>
      <c r="D190" t="s">
        <v>154</v>
      </c>
      <c r="E190" t="s">
        <v>156</v>
      </c>
      <c r="F190" t="s">
        <v>161</v>
      </c>
      <c r="G190" t="s">
        <v>224</v>
      </c>
      <c r="H190">
        <v>379.24732322278118</v>
      </c>
      <c r="I190">
        <v>27</v>
      </c>
      <c r="J190">
        <v>1415865.3334238695</v>
      </c>
      <c r="K190">
        <v>44645.256999999991</v>
      </c>
      <c r="L190">
        <v>254855760.01629648</v>
      </c>
      <c r="M190">
        <v>5427071.6549999993</v>
      </c>
      <c r="N190">
        <v>2123798000.1358039</v>
      </c>
      <c r="O190">
        <v>101147400</v>
      </c>
      <c r="P190">
        <v>20.990909413636359</v>
      </c>
      <c r="Q190">
        <v>21167.186734686846</v>
      </c>
      <c r="R190">
        <v>254900405.27329648</v>
      </c>
      <c r="S190">
        <v>2230.372471790804</v>
      </c>
      <c r="T190">
        <v>21188.17764410048</v>
      </c>
    </row>
    <row r="191" spans="1:20" x14ac:dyDescent="0.3">
      <c r="A191">
        <v>190</v>
      </c>
      <c r="B191" t="s">
        <v>140</v>
      </c>
      <c r="C191" t="s">
        <v>151</v>
      </c>
      <c r="D191" t="s">
        <v>154</v>
      </c>
      <c r="E191" t="s">
        <v>157</v>
      </c>
      <c r="F191" t="s">
        <v>159</v>
      </c>
      <c r="G191" t="s">
        <v>225</v>
      </c>
      <c r="H191">
        <v>406.15665375729907</v>
      </c>
      <c r="I191">
        <v>58</v>
      </c>
      <c r="J191">
        <v>1473155.6430618376</v>
      </c>
      <c r="K191">
        <v>46064.475272727272</v>
      </c>
      <c r="L191">
        <v>265168015.75113076</v>
      </c>
      <c r="M191">
        <v>4903052.6004545446</v>
      </c>
      <c r="N191">
        <v>2209733464.5927563</v>
      </c>
      <c r="O191">
        <v>108112000</v>
      </c>
      <c r="P191">
        <v>24.484369777272725</v>
      </c>
      <c r="Q191">
        <v>22023.676863774472</v>
      </c>
      <c r="R191">
        <v>265214080.22640347</v>
      </c>
      <c r="S191">
        <v>2322.7485171932108</v>
      </c>
      <c r="T191">
        <v>22048.161233551746</v>
      </c>
    </row>
    <row r="192" spans="1:20" x14ac:dyDescent="0.3">
      <c r="A192">
        <v>191</v>
      </c>
      <c r="B192" t="s">
        <v>140</v>
      </c>
      <c r="C192" t="s">
        <v>151</v>
      </c>
      <c r="D192" t="s">
        <v>154</v>
      </c>
      <c r="E192" t="s">
        <v>157</v>
      </c>
      <c r="F192" t="s">
        <v>159</v>
      </c>
      <c r="G192" t="s">
        <v>226</v>
      </c>
      <c r="H192">
        <v>406.15665375729907</v>
      </c>
      <c r="I192">
        <v>29</v>
      </c>
      <c r="J192">
        <v>1473155.6430618376</v>
      </c>
      <c r="K192">
        <v>46064.475272727272</v>
      </c>
      <c r="L192">
        <v>265168015.75113076</v>
      </c>
      <c r="M192">
        <v>4903052.6004545446</v>
      </c>
      <c r="N192">
        <v>2209733464.5927563</v>
      </c>
      <c r="O192">
        <v>113100000</v>
      </c>
      <c r="P192">
        <v>24.484369777272725</v>
      </c>
      <c r="Q192">
        <v>22023.676863774472</v>
      </c>
      <c r="R192">
        <v>265214080.22640347</v>
      </c>
      <c r="S192">
        <v>2327.7365171932106</v>
      </c>
      <c r="T192">
        <v>22048.161233551746</v>
      </c>
    </row>
    <row r="193" spans="1:20" x14ac:dyDescent="0.3">
      <c r="A193">
        <v>192</v>
      </c>
      <c r="B193" t="s">
        <v>140</v>
      </c>
      <c r="C193" t="s">
        <v>151</v>
      </c>
      <c r="D193" t="s">
        <v>154</v>
      </c>
      <c r="E193" t="s">
        <v>157</v>
      </c>
      <c r="F193" t="s">
        <v>159</v>
      </c>
      <c r="G193" t="s">
        <v>224</v>
      </c>
      <c r="H193">
        <v>406.15665375729907</v>
      </c>
      <c r="I193">
        <v>29</v>
      </c>
      <c r="J193">
        <v>1473155.6430618376</v>
      </c>
      <c r="K193">
        <v>46064.475272727272</v>
      </c>
      <c r="L193">
        <v>265168015.75113076</v>
      </c>
      <c r="M193">
        <v>4903052.6004545446</v>
      </c>
      <c r="N193">
        <v>2209733464.5927563</v>
      </c>
      <c r="O193">
        <v>108639800</v>
      </c>
      <c r="P193">
        <v>24.484369777272725</v>
      </c>
      <c r="Q193">
        <v>22023.676863774472</v>
      </c>
      <c r="R193">
        <v>265214080.22640347</v>
      </c>
      <c r="S193">
        <v>2323.2763171932106</v>
      </c>
      <c r="T193">
        <v>22048.161233551746</v>
      </c>
    </row>
    <row r="194" spans="1:20" x14ac:dyDescent="0.3">
      <c r="A194">
        <v>193</v>
      </c>
      <c r="B194" t="s">
        <v>140</v>
      </c>
      <c r="C194" t="s">
        <v>151</v>
      </c>
      <c r="D194" t="s">
        <v>154</v>
      </c>
      <c r="E194" t="s">
        <v>157</v>
      </c>
      <c r="F194" t="s">
        <v>160</v>
      </c>
      <c r="G194" t="s">
        <v>225</v>
      </c>
      <c r="H194">
        <v>401.0279760926777</v>
      </c>
      <c r="I194">
        <v>58</v>
      </c>
      <c r="J194">
        <v>1462174.5986658058</v>
      </c>
      <c r="K194">
        <v>46883.255045454542</v>
      </c>
      <c r="L194">
        <v>263191427.75984505</v>
      </c>
      <c r="M194">
        <v>4930345.2595454538</v>
      </c>
      <c r="N194">
        <v>2193261897.9987087</v>
      </c>
      <c r="O194">
        <v>108112000</v>
      </c>
      <c r="P194">
        <v>24.211443186363635</v>
      </c>
      <c r="Q194">
        <v>21859.510250053798</v>
      </c>
      <c r="R194">
        <v>263238311.01489049</v>
      </c>
      <c r="S194">
        <v>2306.3042432582542</v>
      </c>
      <c r="T194">
        <v>21883.721693240161</v>
      </c>
    </row>
    <row r="195" spans="1:20" x14ac:dyDescent="0.3">
      <c r="A195">
        <v>194</v>
      </c>
      <c r="B195" t="s">
        <v>140</v>
      </c>
      <c r="C195" t="s">
        <v>151</v>
      </c>
      <c r="D195" t="s">
        <v>154</v>
      </c>
      <c r="E195" t="s">
        <v>157</v>
      </c>
      <c r="F195" t="s">
        <v>160</v>
      </c>
      <c r="G195" t="s">
        <v>226</v>
      </c>
      <c r="H195">
        <v>401.0279760926777</v>
      </c>
      <c r="I195">
        <v>29</v>
      </c>
      <c r="J195">
        <v>1462174.5986658058</v>
      </c>
      <c r="K195">
        <v>46883.255045454542</v>
      </c>
      <c r="L195">
        <v>263191427.75984505</v>
      </c>
      <c r="M195">
        <v>4930345.2595454538</v>
      </c>
      <c r="N195">
        <v>2193261897.9987087</v>
      </c>
      <c r="O195">
        <v>113100000</v>
      </c>
      <c r="P195">
        <v>24.211443186363635</v>
      </c>
      <c r="Q195">
        <v>21859.510250053798</v>
      </c>
      <c r="R195">
        <v>263238311.01489049</v>
      </c>
      <c r="S195">
        <v>2311.2922432582541</v>
      </c>
      <c r="T195">
        <v>21883.721693240161</v>
      </c>
    </row>
    <row r="196" spans="1:20" x14ac:dyDescent="0.3">
      <c r="A196">
        <v>195</v>
      </c>
      <c r="B196" t="s">
        <v>140</v>
      </c>
      <c r="C196" t="s">
        <v>151</v>
      </c>
      <c r="D196" t="s">
        <v>154</v>
      </c>
      <c r="E196" t="s">
        <v>157</v>
      </c>
      <c r="F196" t="s">
        <v>160</v>
      </c>
      <c r="G196" t="s">
        <v>224</v>
      </c>
      <c r="H196">
        <v>401.0279760926777</v>
      </c>
      <c r="I196">
        <v>29</v>
      </c>
      <c r="J196">
        <v>1462174.5986658058</v>
      </c>
      <c r="K196">
        <v>46883.255045454542</v>
      </c>
      <c r="L196">
        <v>263191427.75984505</v>
      </c>
      <c r="M196">
        <v>4930345.2595454538</v>
      </c>
      <c r="N196">
        <v>2193261897.9987087</v>
      </c>
      <c r="O196">
        <v>108639800</v>
      </c>
      <c r="P196">
        <v>24.211443186363635</v>
      </c>
      <c r="Q196">
        <v>21859.510250053798</v>
      </c>
      <c r="R196">
        <v>263238311.01489049</v>
      </c>
      <c r="S196">
        <v>2306.8320432582541</v>
      </c>
      <c r="T196">
        <v>21883.721693240161</v>
      </c>
    </row>
    <row r="197" spans="1:20" x14ac:dyDescent="0.3">
      <c r="A197">
        <v>196</v>
      </c>
      <c r="B197" t="s">
        <v>140</v>
      </c>
      <c r="C197" t="s">
        <v>151</v>
      </c>
      <c r="D197" t="s">
        <v>154</v>
      </c>
      <c r="E197" t="s">
        <v>157</v>
      </c>
      <c r="F197" t="s">
        <v>161</v>
      </c>
      <c r="G197" t="s">
        <v>225</v>
      </c>
      <c r="H197">
        <v>382.30410104096296</v>
      </c>
      <c r="I197">
        <v>55</v>
      </c>
      <c r="J197">
        <v>1418824.2943518695</v>
      </c>
      <c r="K197">
        <v>47374.522909090905</v>
      </c>
      <c r="L197">
        <v>255388372.98333651</v>
      </c>
      <c r="M197">
        <v>4881218.4731818177</v>
      </c>
      <c r="N197">
        <v>2128236441.5278044</v>
      </c>
      <c r="O197">
        <v>102520000</v>
      </c>
      <c r="P197">
        <v>23.720175322727272</v>
      </c>
      <c r="Q197">
        <v>21211.423200560446</v>
      </c>
      <c r="R197">
        <v>255435747.50624561</v>
      </c>
      <c r="S197">
        <v>2235.6376600009862</v>
      </c>
      <c r="T197">
        <v>21235.143375883174</v>
      </c>
    </row>
    <row r="198" spans="1:20" x14ac:dyDescent="0.3">
      <c r="A198">
        <v>197</v>
      </c>
      <c r="B198" t="s">
        <v>140</v>
      </c>
      <c r="C198" t="s">
        <v>151</v>
      </c>
      <c r="D198" t="s">
        <v>154</v>
      </c>
      <c r="E198" t="s">
        <v>157</v>
      </c>
      <c r="F198" t="s">
        <v>161</v>
      </c>
      <c r="G198" t="s">
        <v>226</v>
      </c>
      <c r="H198">
        <v>382.30410104096296</v>
      </c>
      <c r="I198">
        <v>28</v>
      </c>
      <c r="J198">
        <v>1418824.2943518695</v>
      </c>
      <c r="K198">
        <v>47374.522909090905</v>
      </c>
      <c r="L198">
        <v>255388372.98333651</v>
      </c>
      <c r="M198">
        <v>4881218.4731818177</v>
      </c>
      <c r="N198">
        <v>2128236441.5278044</v>
      </c>
      <c r="O198">
        <v>109200000</v>
      </c>
      <c r="P198">
        <v>23.720175322727272</v>
      </c>
      <c r="Q198">
        <v>21211.423200560446</v>
      </c>
      <c r="R198">
        <v>255435747.50624561</v>
      </c>
      <c r="S198">
        <v>2242.3176600009861</v>
      </c>
      <c r="T198">
        <v>21235.143375883174</v>
      </c>
    </row>
    <row r="199" spans="1:20" x14ac:dyDescent="0.3">
      <c r="A199">
        <v>198</v>
      </c>
      <c r="B199" t="s">
        <v>140</v>
      </c>
      <c r="C199" t="s">
        <v>151</v>
      </c>
      <c r="D199" t="s">
        <v>154</v>
      </c>
      <c r="E199" t="s">
        <v>157</v>
      </c>
      <c r="F199" t="s">
        <v>161</v>
      </c>
      <c r="G199" t="s">
        <v>224</v>
      </c>
      <c r="H199">
        <v>382.30410104096296</v>
      </c>
      <c r="I199">
        <v>28</v>
      </c>
      <c r="J199">
        <v>1418824.2943518695</v>
      </c>
      <c r="K199">
        <v>47374.522909090905</v>
      </c>
      <c r="L199">
        <v>255388372.98333651</v>
      </c>
      <c r="M199">
        <v>4881218.4731818177</v>
      </c>
      <c r="N199">
        <v>2128236441.5278044</v>
      </c>
      <c r="O199">
        <v>104893600</v>
      </c>
      <c r="P199">
        <v>23.720175322727272</v>
      </c>
      <c r="Q199">
        <v>21211.423200560446</v>
      </c>
      <c r="R199">
        <v>255435747.50624561</v>
      </c>
      <c r="S199">
        <v>2238.0112600009861</v>
      </c>
      <c r="T199">
        <v>21235.143375883174</v>
      </c>
    </row>
    <row r="200" spans="1:20" x14ac:dyDescent="0.3">
      <c r="A200">
        <v>199</v>
      </c>
      <c r="B200" t="s">
        <v>140</v>
      </c>
      <c r="C200" t="s">
        <v>151</v>
      </c>
      <c r="D200" t="s">
        <v>155</v>
      </c>
      <c r="E200" t="s">
        <v>156</v>
      </c>
      <c r="F200" t="s">
        <v>159</v>
      </c>
      <c r="G200" t="s">
        <v>225</v>
      </c>
      <c r="H200">
        <v>403.10632304411718</v>
      </c>
      <c r="I200">
        <v>58</v>
      </c>
      <c r="J200">
        <v>1470202.9229314774</v>
      </c>
      <c r="K200">
        <v>43316.789063636359</v>
      </c>
      <c r="L200">
        <v>264636526.12766594</v>
      </c>
      <c r="M200">
        <v>5447984.7672727266</v>
      </c>
      <c r="N200">
        <v>2205304384.3972163</v>
      </c>
      <c r="O200">
        <v>108112000</v>
      </c>
      <c r="P200">
        <v>21.741288643181814</v>
      </c>
      <c r="Q200">
        <v>21979.533697825587</v>
      </c>
      <c r="R200">
        <v>264679842.91672957</v>
      </c>
      <c r="S200">
        <v>2318.8643691644893</v>
      </c>
      <c r="T200">
        <v>22001.274986468768</v>
      </c>
    </row>
    <row r="201" spans="1:20" x14ac:dyDescent="0.3">
      <c r="A201">
        <v>200</v>
      </c>
      <c r="B201" t="s">
        <v>140</v>
      </c>
      <c r="C201" t="s">
        <v>151</v>
      </c>
      <c r="D201" t="s">
        <v>155</v>
      </c>
      <c r="E201" t="s">
        <v>156</v>
      </c>
      <c r="F201" t="s">
        <v>159</v>
      </c>
      <c r="G201" t="s">
        <v>226</v>
      </c>
      <c r="H201">
        <v>403.10632304411718</v>
      </c>
      <c r="I201">
        <v>29</v>
      </c>
      <c r="J201">
        <v>1470202.9229314774</v>
      </c>
      <c r="K201">
        <v>43316.789063636359</v>
      </c>
      <c r="L201">
        <v>264636526.12766594</v>
      </c>
      <c r="M201">
        <v>5447984.7672727266</v>
      </c>
      <c r="N201">
        <v>2205304384.3972163</v>
      </c>
      <c r="O201">
        <v>113100000</v>
      </c>
      <c r="P201">
        <v>21.741288643181814</v>
      </c>
      <c r="Q201">
        <v>21979.533697825587</v>
      </c>
      <c r="R201">
        <v>264679842.91672957</v>
      </c>
      <c r="S201">
        <v>2323.8523691644891</v>
      </c>
      <c r="T201">
        <v>22001.274986468768</v>
      </c>
    </row>
    <row r="202" spans="1:20" x14ac:dyDescent="0.3">
      <c r="A202">
        <v>201</v>
      </c>
      <c r="B202" t="s">
        <v>140</v>
      </c>
      <c r="C202" t="s">
        <v>151</v>
      </c>
      <c r="D202" t="s">
        <v>155</v>
      </c>
      <c r="E202" t="s">
        <v>156</v>
      </c>
      <c r="F202" t="s">
        <v>159</v>
      </c>
      <c r="G202" t="s">
        <v>224</v>
      </c>
      <c r="H202">
        <v>403.10632304411718</v>
      </c>
      <c r="I202">
        <v>29</v>
      </c>
      <c r="J202">
        <v>1470202.9229314774</v>
      </c>
      <c r="K202">
        <v>43316.789063636359</v>
      </c>
      <c r="L202">
        <v>264636526.12766594</v>
      </c>
      <c r="M202">
        <v>5447984.7672727266</v>
      </c>
      <c r="N202">
        <v>2205304384.3972163</v>
      </c>
      <c r="O202">
        <v>108639800</v>
      </c>
      <c r="P202">
        <v>21.741288643181814</v>
      </c>
      <c r="Q202">
        <v>21979.533697825587</v>
      </c>
      <c r="R202">
        <v>264679842.91672957</v>
      </c>
      <c r="S202">
        <v>2319.3921691644891</v>
      </c>
      <c r="T202">
        <v>22001.274986468768</v>
      </c>
    </row>
    <row r="203" spans="1:20" x14ac:dyDescent="0.3">
      <c r="A203">
        <v>202</v>
      </c>
      <c r="B203" t="s">
        <v>140</v>
      </c>
      <c r="C203" t="s">
        <v>151</v>
      </c>
      <c r="D203" t="s">
        <v>155</v>
      </c>
      <c r="E203" t="s">
        <v>156</v>
      </c>
      <c r="F203" t="s">
        <v>160</v>
      </c>
      <c r="G203" t="s">
        <v>225</v>
      </c>
      <c r="H203">
        <v>397.97764537949581</v>
      </c>
      <c r="I203">
        <v>57</v>
      </c>
      <c r="J203">
        <v>1459221.8785354458</v>
      </c>
      <c r="K203">
        <v>44135.568836363629</v>
      </c>
      <c r="L203">
        <v>262659938.13638029</v>
      </c>
      <c r="M203">
        <v>5475277.4263636358</v>
      </c>
      <c r="N203">
        <v>2188832817.8031688</v>
      </c>
      <c r="O203">
        <v>106248000</v>
      </c>
      <c r="P203">
        <v>21.468362052272724</v>
      </c>
      <c r="Q203">
        <v>21815.367084104913</v>
      </c>
      <c r="R203">
        <v>262704073.70521665</v>
      </c>
      <c r="S203">
        <v>2300.5560952295323</v>
      </c>
      <c r="T203">
        <v>21836.835446157187</v>
      </c>
    </row>
    <row r="204" spans="1:20" x14ac:dyDescent="0.3">
      <c r="A204">
        <v>203</v>
      </c>
      <c r="B204" t="s">
        <v>140</v>
      </c>
      <c r="C204" t="s">
        <v>151</v>
      </c>
      <c r="D204" t="s">
        <v>155</v>
      </c>
      <c r="E204" t="s">
        <v>156</v>
      </c>
      <c r="F204" t="s">
        <v>160</v>
      </c>
      <c r="G204" t="s">
        <v>226</v>
      </c>
      <c r="H204">
        <v>397.97764537949581</v>
      </c>
      <c r="I204">
        <v>29</v>
      </c>
      <c r="J204">
        <v>1459221.8785354458</v>
      </c>
      <c r="K204">
        <v>44135.568836363629</v>
      </c>
      <c r="L204">
        <v>262659938.13638029</v>
      </c>
      <c r="M204">
        <v>5475277.4263636358</v>
      </c>
      <c r="N204">
        <v>2188832817.8031688</v>
      </c>
      <c r="O204">
        <v>113100000</v>
      </c>
      <c r="P204">
        <v>21.468362052272724</v>
      </c>
      <c r="Q204">
        <v>21815.367084104913</v>
      </c>
      <c r="R204">
        <v>262704073.70521665</v>
      </c>
      <c r="S204">
        <v>2307.4080952295321</v>
      </c>
      <c r="T204">
        <v>21836.835446157187</v>
      </c>
    </row>
    <row r="205" spans="1:20" x14ac:dyDescent="0.3">
      <c r="A205">
        <v>204</v>
      </c>
      <c r="B205" t="s">
        <v>140</v>
      </c>
      <c r="C205" t="s">
        <v>151</v>
      </c>
      <c r="D205" t="s">
        <v>155</v>
      </c>
      <c r="E205" t="s">
        <v>156</v>
      </c>
      <c r="F205" t="s">
        <v>160</v>
      </c>
      <c r="G205" t="s">
        <v>224</v>
      </c>
      <c r="H205">
        <v>397.97764537949581</v>
      </c>
      <c r="I205">
        <v>29</v>
      </c>
      <c r="J205">
        <v>1459221.8785354458</v>
      </c>
      <c r="K205">
        <v>44135.568836363629</v>
      </c>
      <c r="L205">
        <v>262659938.13638029</v>
      </c>
      <c r="M205">
        <v>5475277.4263636358</v>
      </c>
      <c r="N205">
        <v>2188832817.8031688</v>
      </c>
      <c r="O205">
        <v>108639800</v>
      </c>
      <c r="P205">
        <v>21.468362052272724</v>
      </c>
      <c r="Q205">
        <v>21815.367084104913</v>
      </c>
      <c r="R205">
        <v>262704073.70521665</v>
      </c>
      <c r="S205">
        <v>2302.9478952295322</v>
      </c>
      <c r="T205">
        <v>21836.835446157187</v>
      </c>
    </row>
    <row r="206" spans="1:20" x14ac:dyDescent="0.3">
      <c r="A206">
        <v>205</v>
      </c>
      <c r="B206" t="s">
        <v>140</v>
      </c>
      <c r="C206" t="s">
        <v>151</v>
      </c>
      <c r="D206" t="s">
        <v>155</v>
      </c>
      <c r="E206" t="s">
        <v>156</v>
      </c>
      <c r="F206" t="s">
        <v>161</v>
      </c>
      <c r="G206" t="s">
        <v>225</v>
      </c>
      <c r="H206">
        <v>379.25377032778107</v>
      </c>
      <c r="I206">
        <v>54</v>
      </c>
      <c r="J206">
        <v>1415871.5742215095</v>
      </c>
      <c r="K206">
        <v>44626.836699999993</v>
      </c>
      <c r="L206">
        <v>254856883.35987169</v>
      </c>
      <c r="M206">
        <v>5426150.6399999997</v>
      </c>
      <c r="N206">
        <v>2123807361.3322642</v>
      </c>
      <c r="O206">
        <v>100656000</v>
      </c>
      <c r="P206">
        <v>20.977094188636361</v>
      </c>
      <c r="Q206">
        <v>21167.280034611565</v>
      </c>
      <c r="R206">
        <v>254901510.19657168</v>
      </c>
      <c r="S206">
        <v>2229.8895119722642</v>
      </c>
      <c r="T206">
        <v>21188.257128800204</v>
      </c>
    </row>
    <row r="207" spans="1:20" x14ac:dyDescent="0.3">
      <c r="A207">
        <v>206</v>
      </c>
      <c r="B207" t="s">
        <v>140</v>
      </c>
      <c r="C207" t="s">
        <v>151</v>
      </c>
      <c r="D207" t="s">
        <v>155</v>
      </c>
      <c r="E207" t="s">
        <v>156</v>
      </c>
      <c r="F207" t="s">
        <v>161</v>
      </c>
      <c r="G207" t="s">
        <v>226</v>
      </c>
      <c r="H207">
        <v>379.25377032778107</v>
      </c>
      <c r="I207">
        <v>27</v>
      </c>
      <c r="J207">
        <v>1415871.5742215095</v>
      </c>
      <c r="K207">
        <v>44626.836699999993</v>
      </c>
      <c r="L207">
        <v>254856883.35987169</v>
      </c>
      <c r="M207">
        <v>5426150.6399999997</v>
      </c>
      <c r="N207">
        <v>2123807361.3322642</v>
      </c>
      <c r="O207">
        <v>105300000</v>
      </c>
      <c r="P207">
        <v>20.977094188636361</v>
      </c>
      <c r="Q207">
        <v>21167.280034611565</v>
      </c>
      <c r="R207">
        <v>254901510.19657168</v>
      </c>
      <c r="S207">
        <v>2234.5335119722645</v>
      </c>
      <c r="T207">
        <v>21188.257128800204</v>
      </c>
    </row>
    <row r="208" spans="1:20" x14ac:dyDescent="0.3">
      <c r="A208">
        <v>207</v>
      </c>
      <c r="B208" t="s">
        <v>140</v>
      </c>
      <c r="C208" t="s">
        <v>151</v>
      </c>
      <c r="D208" t="s">
        <v>155</v>
      </c>
      <c r="E208" t="s">
        <v>156</v>
      </c>
      <c r="F208" t="s">
        <v>161</v>
      </c>
      <c r="G208" t="s">
        <v>224</v>
      </c>
      <c r="H208">
        <v>379.25377032778107</v>
      </c>
      <c r="I208">
        <v>27</v>
      </c>
      <c r="J208">
        <v>1415871.5742215095</v>
      </c>
      <c r="K208">
        <v>44626.836699999993</v>
      </c>
      <c r="L208">
        <v>254856883.35987169</v>
      </c>
      <c r="M208">
        <v>5426150.6399999997</v>
      </c>
      <c r="N208">
        <v>2123807361.3322642</v>
      </c>
      <c r="O208">
        <v>101147400</v>
      </c>
      <c r="P208">
        <v>20.977094188636361</v>
      </c>
      <c r="Q208">
        <v>21167.280034611565</v>
      </c>
      <c r="R208">
        <v>254901510.19657168</v>
      </c>
      <c r="S208">
        <v>2230.3809119722641</v>
      </c>
      <c r="T208">
        <v>21188.257128800204</v>
      </c>
    </row>
    <row r="209" spans="1:20" x14ac:dyDescent="0.3">
      <c r="A209">
        <v>208</v>
      </c>
      <c r="B209" t="s">
        <v>140</v>
      </c>
      <c r="C209" t="s">
        <v>151</v>
      </c>
      <c r="D209" t="s">
        <v>155</v>
      </c>
      <c r="E209" t="s">
        <v>157</v>
      </c>
      <c r="F209" t="s">
        <v>159</v>
      </c>
      <c r="G209" t="s">
        <v>225</v>
      </c>
      <c r="H209">
        <v>406.16310086229907</v>
      </c>
      <c r="I209">
        <v>58</v>
      </c>
      <c r="J209">
        <v>1473161.8838594772</v>
      </c>
      <c r="K209">
        <v>46046.054972727274</v>
      </c>
      <c r="L209">
        <v>265169139.09470594</v>
      </c>
      <c r="M209">
        <v>4902131.585454545</v>
      </c>
      <c r="N209">
        <v>2209742825.789216</v>
      </c>
      <c r="O209">
        <v>108112000</v>
      </c>
      <c r="P209">
        <v>24.470554552272727</v>
      </c>
      <c r="Q209">
        <v>22023.770163699184</v>
      </c>
      <c r="R209">
        <v>265215185.14967868</v>
      </c>
      <c r="S209">
        <v>2322.7569573746705</v>
      </c>
      <c r="T209">
        <v>22048.240718251458</v>
      </c>
    </row>
    <row r="210" spans="1:20" x14ac:dyDescent="0.3">
      <c r="A210">
        <v>209</v>
      </c>
      <c r="B210" t="s">
        <v>140</v>
      </c>
      <c r="C210" t="s">
        <v>151</v>
      </c>
      <c r="D210" t="s">
        <v>155</v>
      </c>
      <c r="E210" t="s">
        <v>157</v>
      </c>
      <c r="F210" t="s">
        <v>159</v>
      </c>
      <c r="G210" t="s">
        <v>226</v>
      </c>
      <c r="H210">
        <v>406.16310086229907</v>
      </c>
      <c r="I210">
        <v>29</v>
      </c>
      <c r="J210">
        <v>1473161.8838594772</v>
      </c>
      <c r="K210">
        <v>46046.054972727274</v>
      </c>
      <c r="L210">
        <v>265169139.09470594</v>
      </c>
      <c r="M210">
        <v>4902131.585454545</v>
      </c>
      <c r="N210">
        <v>2209742825.789216</v>
      </c>
      <c r="O210">
        <v>113100000</v>
      </c>
      <c r="P210">
        <v>24.470554552272727</v>
      </c>
      <c r="Q210">
        <v>22023.770163699184</v>
      </c>
      <c r="R210">
        <v>265215185.14967868</v>
      </c>
      <c r="S210">
        <v>2327.7449573746703</v>
      </c>
      <c r="T210">
        <v>22048.240718251458</v>
      </c>
    </row>
    <row r="211" spans="1:20" x14ac:dyDescent="0.3">
      <c r="A211">
        <v>210</v>
      </c>
      <c r="B211" t="s">
        <v>140</v>
      </c>
      <c r="C211" t="s">
        <v>151</v>
      </c>
      <c r="D211" t="s">
        <v>155</v>
      </c>
      <c r="E211" t="s">
        <v>157</v>
      </c>
      <c r="F211" t="s">
        <v>159</v>
      </c>
      <c r="G211" t="s">
        <v>224</v>
      </c>
      <c r="H211">
        <v>406.16310086229907</v>
      </c>
      <c r="I211">
        <v>29</v>
      </c>
      <c r="J211">
        <v>1473161.8838594772</v>
      </c>
      <c r="K211">
        <v>46046.054972727274</v>
      </c>
      <c r="L211">
        <v>265169139.09470594</v>
      </c>
      <c r="M211">
        <v>4902131.585454545</v>
      </c>
      <c r="N211">
        <v>2209742825.789216</v>
      </c>
      <c r="O211">
        <v>108639800</v>
      </c>
      <c r="P211">
        <v>24.470554552272727</v>
      </c>
      <c r="Q211">
        <v>22023.770163699184</v>
      </c>
      <c r="R211">
        <v>265215185.14967868</v>
      </c>
      <c r="S211">
        <v>2323.2847573746703</v>
      </c>
      <c r="T211">
        <v>22048.240718251458</v>
      </c>
    </row>
    <row r="212" spans="1:20" x14ac:dyDescent="0.3">
      <c r="A212">
        <v>211</v>
      </c>
      <c r="B212" t="s">
        <v>140</v>
      </c>
      <c r="C212" t="s">
        <v>151</v>
      </c>
      <c r="D212" t="s">
        <v>155</v>
      </c>
      <c r="E212" t="s">
        <v>157</v>
      </c>
      <c r="F212" t="s">
        <v>160</v>
      </c>
      <c r="G212" t="s">
        <v>225</v>
      </c>
      <c r="H212">
        <v>401.03442319767771</v>
      </c>
      <c r="I212">
        <v>58</v>
      </c>
      <c r="J212">
        <v>1462180.8394634461</v>
      </c>
      <c r="K212">
        <v>46864.834745454544</v>
      </c>
      <c r="L212">
        <v>263192551.10342032</v>
      </c>
      <c r="M212">
        <v>4929424.2445454542</v>
      </c>
      <c r="N212">
        <v>2193271259.1951694</v>
      </c>
      <c r="O212">
        <v>108112000</v>
      </c>
      <c r="P212">
        <v>24.197627961363636</v>
      </c>
      <c r="Q212">
        <v>21859.603549978521</v>
      </c>
      <c r="R212">
        <v>263239415.93816578</v>
      </c>
      <c r="S212">
        <v>2306.3126834397149</v>
      </c>
      <c r="T212">
        <v>21883.801177939884</v>
      </c>
    </row>
    <row r="213" spans="1:20" x14ac:dyDescent="0.3">
      <c r="A213">
        <v>212</v>
      </c>
      <c r="B213" t="s">
        <v>140</v>
      </c>
      <c r="C213" t="s">
        <v>151</v>
      </c>
      <c r="D213" t="s">
        <v>155</v>
      </c>
      <c r="E213" t="s">
        <v>157</v>
      </c>
      <c r="F213" t="s">
        <v>160</v>
      </c>
      <c r="G213" t="s">
        <v>226</v>
      </c>
      <c r="H213">
        <v>401.03442319767771</v>
      </c>
      <c r="I213">
        <v>29</v>
      </c>
      <c r="J213">
        <v>1462180.8394634461</v>
      </c>
      <c r="K213">
        <v>46864.834745454544</v>
      </c>
      <c r="L213">
        <v>263192551.10342032</v>
      </c>
      <c r="M213">
        <v>4929424.2445454542</v>
      </c>
      <c r="N213">
        <v>2193271259.1951694</v>
      </c>
      <c r="O213">
        <v>113100000</v>
      </c>
      <c r="P213">
        <v>24.197627961363636</v>
      </c>
      <c r="Q213">
        <v>21859.603549978521</v>
      </c>
      <c r="R213">
        <v>263239415.93816578</v>
      </c>
      <c r="S213">
        <v>2311.3006834397147</v>
      </c>
      <c r="T213">
        <v>21883.801177939884</v>
      </c>
    </row>
    <row r="214" spans="1:20" x14ac:dyDescent="0.3">
      <c r="A214">
        <v>213</v>
      </c>
      <c r="B214" t="s">
        <v>140</v>
      </c>
      <c r="C214" t="s">
        <v>151</v>
      </c>
      <c r="D214" t="s">
        <v>155</v>
      </c>
      <c r="E214" t="s">
        <v>157</v>
      </c>
      <c r="F214" t="s">
        <v>160</v>
      </c>
      <c r="G214" t="s">
        <v>224</v>
      </c>
      <c r="H214">
        <v>401.03442319767771</v>
      </c>
      <c r="I214">
        <v>29</v>
      </c>
      <c r="J214">
        <v>1462180.8394634461</v>
      </c>
      <c r="K214">
        <v>46864.834745454544</v>
      </c>
      <c r="L214">
        <v>263192551.10342032</v>
      </c>
      <c r="M214">
        <v>4929424.2445454542</v>
      </c>
      <c r="N214">
        <v>2193271259.1951694</v>
      </c>
      <c r="O214">
        <v>108639800</v>
      </c>
      <c r="P214">
        <v>24.197627961363636</v>
      </c>
      <c r="Q214">
        <v>21859.603549978521</v>
      </c>
      <c r="R214">
        <v>263239415.93816578</v>
      </c>
      <c r="S214">
        <v>2306.8404834397147</v>
      </c>
      <c r="T214">
        <v>21883.801177939884</v>
      </c>
    </row>
    <row r="215" spans="1:20" x14ac:dyDescent="0.3">
      <c r="A215">
        <v>214</v>
      </c>
      <c r="B215" t="s">
        <v>140</v>
      </c>
      <c r="C215" t="s">
        <v>151</v>
      </c>
      <c r="D215" t="s">
        <v>155</v>
      </c>
      <c r="E215" t="s">
        <v>157</v>
      </c>
      <c r="F215" t="s">
        <v>161</v>
      </c>
      <c r="G215" t="s">
        <v>225</v>
      </c>
      <c r="H215">
        <v>382.31054814596297</v>
      </c>
      <c r="I215">
        <v>55</v>
      </c>
      <c r="J215">
        <v>1418830.5351495093</v>
      </c>
      <c r="K215">
        <v>47356.102609090907</v>
      </c>
      <c r="L215">
        <v>255389496.32691169</v>
      </c>
      <c r="M215">
        <v>4880297.458181818</v>
      </c>
      <c r="N215">
        <v>2128245802.7242639</v>
      </c>
      <c r="O215">
        <v>102520000</v>
      </c>
      <c r="P215">
        <v>23.706360097727273</v>
      </c>
      <c r="Q215">
        <v>21211.516500485162</v>
      </c>
      <c r="R215">
        <v>255436852.42952079</v>
      </c>
      <c r="S215">
        <v>2235.6461001824455</v>
      </c>
      <c r="T215">
        <v>21235.22286058289</v>
      </c>
    </row>
    <row r="216" spans="1:20" x14ac:dyDescent="0.3">
      <c r="A216">
        <v>215</v>
      </c>
      <c r="B216" t="s">
        <v>140</v>
      </c>
      <c r="C216" t="s">
        <v>151</v>
      </c>
      <c r="D216" t="s">
        <v>155</v>
      </c>
      <c r="E216" t="s">
        <v>157</v>
      </c>
      <c r="F216" t="s">
        <v>161</v>
      </c>
      <c r="G216" t="s">
        <v>226</v>
      </c>
      <c r="H216">
        <v>382.31054814596297</v>
      </c>
      <c r="I216">
        <v>28</v>
      </c>
      <c r="J216">
        <v>1418830.5351495093</v>
      </c>
      <c r="K216">
        <v>47356.102609090907</v>
      </c>
      <c r="L216">
        <v>255389496.32691169</v>
      </c>
      <c r="M216">
        <v>4880297.458181818</v>
      </c>
      <c r="N216">
        <v>2128245802.7242639</v>
      </c>
      <c r="O216">
        <v>109200000</v>
      </c>
      <c r="P216">
        <v>23.706360097727273</v>
      </c>
      <c r="Q216">
        <v>21211.516500485162</v>
      </c>
      <c r="R216">
        <v>255436852.42952079</v>
      </c>
      <c r="S216">
        <v>2242.3261001824453</v>
      </c>
      <c r="T216">
        <v>21235.22286058289</v>
      </c>
    </row>
    <row r="217" spans="1:20" x14ac:dyDescent="0.3">
      <c r="A217">
        <v>216</v>
      </c>
      <c r="B217" t="s">
        <v>140</v>
      </c>
      <c r="C217" t="s">
        <v>151</v>
      </c>
      <c r="D217" t="s">
        <v>155</v>
      </c>
      <c r="E217" t="s">
        <v>157</v>
      </c>
      <c r="F217" t="s">
        <v>161</v>
      </c>
      <c r="G217" t="s">
        <v>224</v>
      </c>
      <c r="H217">
        <v>382.31054814596297</v>
      </c>
      <c r="I217">
        <v>28</v>
      </c>
      <c r="J217">
        <v>1418830.5351495093</v>
      </c>
      <c r="K217">
        <v>47356.102609090907</v>
      </c>
      <c r="L217">
        <v>255389496.32691169</v>
      </c>
      <c r="M217">
        <v>4880297.458181818</v>
      </c>
      <c r="N217">
        <v>2128245802.7242639</v>
      </c>
      <c r="O217">
        <v>104893600</v>
      </c>
      <c r="P217">
        <v>23.706360097727273</v>
      </c>
      <c r="Q217">
        <v>21211.516500485162</v>
      </c>
      <c r="R217">
        <v>255436852.42952079</v>
      </c>
      <c r="S217">
        <v>2238.0197001824454</v>
      </c>
      <c r="T217">
        <v>21235.22286058289</v>
      </c>
    </row>
    <row r="218" spans="1:20" x14ac:dyDescent="0.3">
      <c r="A218">
        <v>217</v>
      </c>
      <c r="B218" t="s">
        <v>141</v>
      </c>
      <c r="C218" t="s">
        <v>149</v>
      </c>
      <c r="D218" t="s">
        <v>154</v>
      </c>
      <c r="E218" t="s">
        <v>156</v>
      </c>
      <c r="F218" t="s">
        <v>159</v>
      </c>
      <c r="G218" t="s">
        <v>225</v>
      </c>
      <c r="H218">
        <v>383.99563542805612</v>
      </c>
      <c r="I218">
        <v>55</v>
      </c>
      <c r="J218">
        <v>1401933.4566031951</v>
      </c>
      <c r="K218">
        <v>41538.510563636359</v>
      </c>
      <c r="L218">
        <v>252348022.18857512</v>
      </c>
      <c r="M218">
        <v>5665616.6022727257</v>
      </c>
      <c r="N218">
        <v>2102900184.9047925</v>
      </c>
      <c r="O218">
        <v>102520000</v>
      </c>
      <c r="P218">
        <v>22.747897468181815</v>
      </c>
      <c r="Q218">
        <v>20958.905176217766</v>
      </c>
      <c r="R218">
        <v>252389560.69913876</v>
      </c>
      <c r="S218">
        <v>2211.0858015070653</v>
      </c>
      <c r="T218">
        <v>20981.653073685949</v>
      </c>
    </row>
    <row r="219" spans="1:20" x14ac:dyDescent="0.3">
      <c r="A219">
        <v>218</v>
      </c>
      <c r="B219" t="s">
        <v>141</v>
      </c>
      <c r="C219" t="s">
        <v>149</v>
      </c>
      <c r="D219" t="s">
        <v>154</v>
      </c>
      <c r="E219" t="s">
        <v>156</v>
      </c>
      <c r="F219" t="s">
        <v>159</v>
      </c>
      <c r="G219" t="s">
        <v>226</v>
      </c>
      <c r="H219">
        <v>383.99563542805612</v>
      </c>
      <c r="I219">
        <v>28</v>
      </c>
      <c r="J219">
        <v>1401933.4566031951</v>
      </c>
      <c r="K219">
        <v>41538.510563636359</v>
      </c>
      <c r="L219">
        <v>252348022.18857512</v>
      </c>
      <c r="M219">
        <v>5665616.6022727257</v>
      </c>
      <c r="N219">
        <v>2102900184.9047925</v>
      </c>
      <c r="O219">
        <v>109200000</v>
      </c>
      <c r="P219">
        <v>22.747897468181815</v>
      </c>
      <c r="Q219">
        <v>20958.905176217766</v>
      </c>
      <c r="R219">
        <v>252389560.69913876</v>
      </c>
      <c r="S219">
        <v>2217.7658015070651</v>
      </c>
      <c r="T219">
        <v>20981.653073685949</v>
      </c>
    </row>
    <row r="220" spans="1:20" x14ac:dyDescent="0.3">
      <c r="A220">
        <v>219</v>
      </c>
      <c r="B220" t="s">
        <v>141</v>
      </c>
      <c r="C220" t="s">
        <v>149</v>
      </c>
      <c r="D220" t="s">
        <v>154</v>
      </c>
      <c r="E220" t="s">
        <v>156</v>
      </c>
      <c r="F220" t="s">
        <v>159</v>
      </c>
      <c r="G220" t="s">
        <v>224</v>
      </c>
      <c r="H220">
        <v>383.99563542805612</v>
      </c>
      <c r="I220">
        <v>28</v>
      </c>
      <c r="J220">
        <v>1401933.4566031951</v>
      </c>
      <c r="K220">
        <v>41538.510563636359</v>
      </c>
      <c r="L220">
        <v>252348022.18857512</v>
      </c>
      <c r="M220">
        <v>5665616.6022727257</v>
      </c>
      <c r="N220">
        <v>2102900184.9047925</v>
      </c>
      <c r="O220">
        <v>104893600</v>
      </c>
      <c r="P220">
        <v>22.747897468181815</v>
      </c>
      <c r="Q220">
        <v>20958.905176217766</v>
      </c>
      <c r="R220">
        <v>252389560.69913876</v>
      </c>
      <c r="S220">
        <v>2213.4594015070652</v>
      </c>
      <c r="T220">
        <v>20981.653073685949</v>
      </c>
    </row>
    <row r="221" spans="1:20" x14ac:dyDescent="0.3">
      <c r="A221">
        <v>220</v>
      </c>
      <c r="B221" t="s">
        <v>141</v>
      </c>
      <c r="C221" t="s">
        <v>149</v>
      </c>
      <c r="D221" t="s">
        <v>154</v>
      </c>
      <c r="E221" t="s">
        <v>156</v>
      </c>
      <c r="F221" t="s">
        <v>160</v>
      </c>
      <c r="G221" t="s">
        <v>225</v>
      </c>
      <c r="H221">
        <v>378.86695776343475</v>
      </c>
      <c r="I221">
        <v>54</v>
      </c>
      <c r="J221">
        <v>1390952.4122071636</v>
      </c>
      <c r="K221">
        <v>42357.290336363629</v>
      </c>
      <c r="L221">
        <v>250371434.19728944</v>
      </c>
      <c r="M221">
        <v>5692909.2613636348</v>
      </c>
      <c r="N221">
        <v>2086428618.3107452</v>
      </c>
      <c r="O221">
        <v>100656000</v>
      </c>
      <c r="P221">
        <v>22.474970877272725</v>
      </c>
      <c r="Q221">
        <v>20794.738562497096</v>
      </c>
      <c r="R221">
        <v>250413791.48762581</v>
      </c>
      <c r="S221">
        <v>2192.7775275721092</v>
      </c>
      <c r="T221">
        <v>20817.213533374368</v>
      </c>
    </row>
    <row r="222" spans="1:20" x14ac:dyDescent="0.3">
      <c r="A222">
        <v>221</v>
      </c>
      <c r="B222" t="s">
        <v>141</v>
      </c>
      <c r="C222" t="s">
        <v>149</v>
      </c>
      <c r="D222" t="s">
        <v>154</v>
      </c>
      <c r="E222" t="s">
        <v>156</v>
      </c>
      <c r="F222" t="s">
        <v>160</v>
      </c>
      <c r="G222" t="s">
        <v>226</v>
      </c>
      <c r="H222">
        <v>378.86695776343475</v>
      </c>
      <c r="I222">
        <v>27</v>
      </c>
      <c r="J222">
        <v>1390952.4122071636</v>
      </c>
      <c r="K222">
        <v>42357.290336363629</v>
      </c>
      <c r="L222">
        <v>250371434.19728944</v>
      </c>
      <c r="M222">
        <v>5692909.2613636348</v>
      </c>
      <c r="N222">
        <v>2086428618.3107452</v>
      </c>
      <c r="O222">
        <v>105300000</v>
      </c>
      <c r="P222">
        <v>22.474970877272725</v>
      </c>
      <c r="Q222">
        <v>20794.738562497096</v>
      </c>
      <c r="R222">
        <v>250413791.48762581</v>
      </c>
      <c r="S222">
        <v>2197.4215275721094</v>
      </c>
      <c r="T222">
        <v>20817.213533374368</v>
      </c>
    </row>
    <row r="223" spans="1:20" x14ac:dyDescent="0.3">
      <c r="A223">
        <v>222</v>
      </c>
      <c r="B223" t="s">
        <v>141</v>
      </c>
      <c r="C223" t="s">
        <v>149</v>
      </c>
      <c r="D223" t="s">
        <v>154</v>
      </c>
      <c r="E223" t="s">
        <v>156</v>
      </c>
      <c r="F223" t="s">
        <v>160</v>
      </c>
      <c r="G223" t="s">
        <v>224</v>
      </c>
      <c r="H223">
        <v>378.86695776343475</v>
      </c>
      <c r="I223">
        <v>27</v>
      </c>
      <c r="J223">
        <v>1390952.4122071636</v>
      </c>
      <c r="K223">
        <v>42357.290336363629</v>
      </c>
      <c r="L223">
        <v>250371434.19728944</v>
      </c>
      <c r="M223">
        <v>5692909.2613636348</v>
      </c>
      <c r="N223">
        <v>2086428618.3107452</v>
      </c>
      <c r="O223">
        <v>101147400</v>
      </c>
      <c r="P223">
        <v>22.474970877272725</v>
      </c>
      <c r="Q223">
        <v>20794.738562497096</v>
      </c>
      <c r="R223">
        <v>250413791.48762581</v>
      </c>
      <c r="S223">
        <v>2193.2689275721091</v>
      </c>
      <c r="T223">
        <v>20817.213533374368</v>
      </c>
    </row>
    <row r="224" spans="1:20" x14ac:dyDescent="0.3">
      <c r="A224">
        <v>223</v>
      </c>
      <c r="B224" t="s">
        <v>141</v>
      </c>
      <c r="C224" t="s">
        <v>149</v>
      </c>
      <c r="D224" t="s">
        <v>154</v>
      </c>
      <c r="E224" t="s">
        <v>156</v>
      </c>
      <c r="F224" t="s">
        <v>161</v>
      </c>
      <c r="G224" t="s">
        <v>225</v>
      </c>
      <c r="H224">
        <v>360.14308271172001</v>
      </c>
      <c r="I224">
        <v>52</v>
      </c>
      <c r="J224">
        <v>1347602.1078932269</v>
      </c>
      <c r="K224">
        <v>42848.558199999992</v>
      </c>
      <c r="L224">
        <v>242568379.42078087</v>
      </c>
      <c r="M224">
        <v>5643782.4749999987</v>
      </c>
      <c r="N224">
        <v>2021403161.8398407</v>
      </c>
      <c r="O224">
        <v>96928000</v>
      </c>
      <c r="P224">
        <v>21.983703013636362</v>
      </c>
      <c r="Q224">
        <v>20146.651513003744</v>
      </c>
      <c r="R224">
        <v>242611227.97898087</v>
      </c>
      <c r="S224">
        <v>2123.9749443148407</v>
      </c>
      <c r="T224">
        <v>20168.635216017381</v>
      </c>
    </row>
    <row r="225" spans="1:20" x14ac:dyDescent="0.3">
      <c r="A225">
        <v>224</v>
      </c>
      <c r="B225" t="s">
        <v>141</v>
      </c>
      <c r="C225" t="s">
        <v>149</v>
      </c>
      <c r="D225" t="s">
        <v>154</v>
      </c>
      <c r="E225" t="s">
        <v>156</v>
      </c>
      <c r="F225" t="s">
        <v>161</v>
      </c>
      <c r="G225" t="s">
        <v>226</v>
      </c>
      <c r="H225">
        <v>360.14308271172001</v>
      </c>
      <c r="I225">
        <v>26</v>
      </c>
      <c r="J225">
        <v>1347602.1078932269</v>
      </c>
      <c r="K225">
        <v>42848.558199999992</v>
      </c>
      <c r="L225">
        <v>242568379.42078087</v>
      </c>
      <c r="M225">
        <v>5643782.4749999987</v>
      </c>
      <c r="N225">
        <v>2021403161.8398407</v>
      </c>
      <c r="O225">
        <v>101400000</v>
      </c>
      <c r="P225">
        <v>21.983703013636362</v>
      </c>
      <c r="Q225">
        <v>20146.651513003744</v>
      </c>
      <c r="R225">
        <v>242611227.97898087</v>
      </c>
      <c r="S225">
        <v>2128.4469443148405</v>
      </c>
      <c r="T225">
        <v>20168.635216017381</v>
      </c>
    </row>
    <row r="226" spans="1:20" x14ac:dyDescent="0.3">
      <c r="A226">
        <v>225</v>
      </c>
      <c r="B226" t="s">
        <v>141</v>
      </c>
      <c r="C226" t="s">
        <v>149</v>
      </c>
      <c r="D226" t="s">
        <v>154</v>
      </c>
      <c r="E226" t="s">
        <v>156</v>
      </c>
      <c r="F226" t="s">
        <v>161</v>
      </c>
      <c r="G226" t="s">
        <v>224</v>
      </c>
      <c r="H226">
        <v>360.14308271172001</v>
      </c>
      <c r="I226">
        <v>26</v>
      </c>
      <c r="J226">
        <v>1347602.1078932269</v>
      </c>
      <c r="K226">
        <v>42848.558199999992</v>
      </c>
      <c r="L226">
        <v>242568379.42078087</v>
      </c>
      <c r="M226">
        <v>5643782.4749999987</v>
      </c>
      <c r="N226">
        <v>2021403161.8398407</v>
      </c>
      <c r="O226">
        <v>97401200</v>
      </c>
      <c r="P226">
        <v>21.983703013636362</v>
      </c>
      <c r="Q226">
        <v>20146.651513003744</v>
      </c>
      <c r="R226">
        <v>242611227.97898087</v>
      </c>
      <c r="S226">
        <v>2124.4481443148406</v>
      </c>
      <c r="T226">
        <v>20168.635216017381</v>
      </c>
    </row>
    <row r="227" spans="1:20" x14ac:dyDescent="0.3">
      <c r="A227">
        <v>226</v>
      </c>
      <c r="B227" t="s">
        <v>141</v>
      </c>
      <c r="C227" t="s">
        <v>149</v>
      </c>
      <c r="D227" t="s">
        <v>154</v>
      </c>
      <c r="E227" t="s">
        <v>157</v>
      </c>
      <c r="F227" t="s">
        <v>159</v>
      </c>
      <c r="G227" t="s">
        <v>225</v>
      </c>
      <c r="H227">
        <v>387.0524132462379</v>
      </c>
      <c r="I227">
        <v>56</v>
      </c>
      <c r="J227">
        <v>1404892.4175311949</v>
      </c>
      <c r="K227">
        <v>44267.776472727273</v>
      </c>
      <c r="L227">
        <v>252880635.15561509</v>
      </c>
      <c r="M227">
        <v>5119763.420454544</v>
      </c>
      <c r="N227">
        <v>2107338626.2967925</v>
      </c>
      <c r="O227">
        <v>104384000</v>
      </c>
      <c r="P227">
        <v>25.477163377272721</v>
      </c>
      <c r="Q227">
        <v>21003.141642091363</v>
      </c>
      <c r="R227">
        <v>252924902.93208781</v>
      </c>
      <c r="S227">
        <v>2216.842389717247</v>
      </c>
      <c r="T227">
        <v>21028.618805468635</v>
      </c>
    </row>
    <row r="228" spans="1:20" x14ac:dyDescent="0.3">
      <c r="A228">
        <v>227</v>
      </c>
      <c r="B228" t="s">
        <v>141</v>
      </c>
      <c r="C228" t="s">
        <v>149</v>
      </c>
      <c r="D228" t="s">
        <v>154</v>
      </c>
      <c r="E228" t="s">
        <v>157</v>
      </c>
      <c r="F228" t="s">
        <v>159</v>
      </c>
      <c r="G228" t="s">
        <v>226</v>
      </c>
      <c r="H228">
        <v>387.0524132462379</v>
      </c>
      <c r="I228">
        <v>28</v>
      </c>
      <c r="J228">
        <v>1404892.4175311949</v>
      </c>
      <c r="K228">
        <v>44267.776472727273</v>
      </c>
      <c r="L228">
        <v>252880635.15561509</v>
      </c>
      <c r="M228">
        <v>5119763.420454544</v>
      </c>
      <c r="N228">
        <v>2107338626.2967925</v>
      </c>
      <c r="O228">
        <v>109200000</v>
      </c>
      <c r="P228">
        <v>25.477163377272721</v>
      </c>
      <c r="Q228">
        <v>21003.141642091363</v>
      </c>
      <c r="R228">
        <v>252924902.93208781</v>
      </c>
      <c r="S228">
        <v>2221.6583897172468</v>
      </c>
      <c r="T228">
        <v>21028.618805468635</v>
      </c>
    </row>
    <row r="229" spans="1:20" x14ac:dyDescent="0.3">
      <c r="A229">
        <v>228</v>
      </c>
      <c r="B229" t="s">
        <v>141</v>
      </c>
      <c r="C229" t="s">
        <v>149</v>
      </c>
      <c r="D229" t="s">
        <v>154</v>
      </c>
      <c r="E229" t="s">
        <v>157</v>
      </c>
      <c r="F229" t="s">
        <v>159</v>
      </c>
      <c r="G229" t="s">
        <v>224</v>
      </c>
      <c r="H229">
        <v>387.0524132462379</v>
      </c>
      <c r="I229">
        <v>28</v>
      </c>
      <c r="J229">
        <v>1404892.4175311949</v>
      </c>
      <c r="K229">
        <v>44267.776472727273</v>
      </c>
      <c r="L229">
        <v>252880635.15561509</v>
      </c>
      <c r="M229">
        <v>5119763.420454544</v>
      </c>
      <c r="N229">
        <v>2107338626.2967925</v>
      </c>
      <c r="O229">
        <v>104893600</v>
      </c>
      <c r="P229">
        <v>25.477163377272721</v>
      </c>
      <c r="Q229">
        <v>21003.141642091363</v>
      </c>
      <c r="R229">
        <v>252924902.93208781</v>
      </c>
      <c r="S229">
        <v>2217.3519897172469</v>
      </c>
      <c r="T229">
        <v>21028.618805468635</v>
      </c>
    </row>
    <row r="230" spans="1:20" x14ac:dyDescent="0.3">
      <c r="A230">
        <v>229</v>
      </c>
      <c r="B230" t="s">
        <v>141</v>
      </c>
      <c r="C230" t="s">
        <v>149</v>
      </c>
      <c r="D230" t="s">
        <v>154</v>
      </c>
      <c r="E230" t="s">
        <v>157</v>
      </c>
      <c r="F230" t="s">
        <v>160</v>
      </c>
      <c r="G230" t="s">
        <v>225</v>
      </c>
      <c r="H230">
        <v>381.92373558161654</v>
      </c>
      <c r="I230">
        <v>55</v>
      </c>
      <c r="J230">
        <v>1393911.3731351637</v>
      </c>
      <c r="K230">
        <v>45086.556245454543</v>
      </c>
      <c r="L230">
        <v>250904047.1643295</v>
      </c>
      <c r="M230">
        <v>5147056.0795454532</v>
      </c>
      <c r="N230">
        <v>2090867059.7027457</v>
      </c>
      <c r="O230">
        <v>102520000</v>
      </c>
      <c r="P230">
        <v>25.20423678636363</v>
      </c>
      <c r="Q230">
        <v>20838.975028370696</v>
      </c>
      <c r="R230">
        <v>250949133.72057495</v>
      </c>
      <c r="S230">
        <v>2198.5341157822913</v>
      </c>
      <c r="T230">
        <v>20864.179265157061</v>
      </c>
    </row>
    <row r="231" spans="1:20" x14ac:dyDescent="0.3">
      <c r="A231">
        <v>230</v>
      </c>
      <c r="B231" t="s">
        <v>141</v>
      </c>
      <c r="C231" t="s">
        <v>149</v>
      </c>
      <c r="D231" t="s">
        <v>154</v>
      </c>
      <c r="E231" t="s">
        <v>157</v>
      </c>
      <c r="F231" t="s">
        <v>160</v>
      </c>
      <c r="G231" t="s">
        <v>226</v>
      </c>
      <c r="H231">
        <v>381.92373558161654</v>
      </c>
      <c r="I231">
        <v>28</v>
      </c>
      <c r="J231">
        <v>1393911.3731351637</v>
      </c>
      <c r="K231">
        <v>45086.556245454543</v>
      </c>
      <c r="L231">
        <v>250904047.1643295</v>
      </c>
      <c r="M231">
        <v>5147056.0795454532</v>
      </c>
      <c r="N231">
        <v>2090867059.7027457</v>
      </c>
      <c r="O231">
        <v>109200000</v>
      </c>
      <c r="P231">
        <v>25.20423678636363</v>
      </c>
      <c r="Q231">
        <v>20838.975028370696</v>
      </c>
      <c r="R231">
        <v>250949133.72057495</v>
      </c>
      <c r="S231">
        <v>2205.2141157822916</v>
      </c>
      <c r="T231">
        <v>20864.179265157061</v>
      </c>
    </row>
    <row r="232" spans="1:20" x14ac:dyDescent="0.3">
      <c r="A232">
        <v>231</v>
      </c>
      <c r="B232" t="s">
        <v>141</v>
      </c>
      <c r="C232" t="s">
        <v>149</v>
      </c>
      <c r="D232" t="s">
        <v>154</v>
      </c>
      <c r="E232" t="s">
        <v>157</v>
      </c>
      <c r="F232" t="s">
        <v>160</v>
      </c>
      <c r="G232" t="s">
        <v>224</v>
      </c>
      <c r="H232">
        <v>381.92373558161654</v>
      </c>
      <c r="I232">
        <v>28</v>
      </c>
      <c r="J232">
        <v>1393911.3731351637</v>
      </c>
      <c r="K232">
        <v>45086.556245454543</v>
      </c>
      <c r="L232">
        <v>250904047.1643295</v>
      </c>
      <c r="M232">
        <v>5147056.0795454532</v>
      </c>
      <c r="N232">
        <v>2090867059.7027457</v>
      </c>
      <c r="O232">
        <v>104893600</v>
      </c>
      <c r="P232">
        <v>25.20423678636363</v>
      </c>
      <c r="Q232">
        <v>20838.975028370696</v>
      </c>
      <c r="R232">
        <v>250949133.72057495</v>
      </c>
      <c r="S232">
        <v>2200.9077157822912</v>
      </c>
      <c r="T232">
        <v>20864.179265157061</v>
      </c>
    </row>
    <row r="233" spans="1:20" x14ac:dyDescent="0.3">
      <c r="A233">
        <v>232</v>
      </c>
      <c r="B233" t="s">
        <v>141</v>
      </c>
      <c r="C233" t="s">
        <v>149</v>
      </c>
      <c r="D233" t="s">
        <v>154</v>
      </c>
      <c r="E233" t="s">
        <v>157</v>
      </c>
      <c r="F233" t="s">
        <v>161</v>
      </c>
      <c r="G233" t="s">
        <v>225</v>
      </c>
      <c r="H233">
        <v>363.1998605299018</v>
      </c>
      <c r="I233">
        <v>52</v>
      </c>
      <c r="J233">
        <v>1350561.0688212269</v>
      </c>
      <c r="K233">
        <v>45577.824109090907</v>
      </c>
      <c r="L233">
        <v>243100992.38782087</v>
      </c>
      <c r="M233">
        <v>5097929.293181817</v>
      </c>
      <c r="N233">
        <v>2025841603.2318404</v>
      </c>
      <c r="O233">
        <v>96928000</v>
      </c>
      <c r="P233">
        <v>24.712968922727267</v>
      </c>
      <c r="Q233">
        <v>20190.887978877345</v>
      </c>
      <c r="R233">
        <v>243146570.21192995</v>
      </c>
      <c r="S233">
        <v>2127.8675325250224</v>
      </c>
      <c r="T233">
        <v>20215.600947800071</v>
      </c>
    </row>
    <row r="234" spans="1:20" x14ac:dyDescent="0.3">
      <c r="A234">
        <v>233</v>
      </c>
      <c r="B234" t="s">
        <v>141</v>
      </c>
      <c r="C234" t="s">
        <v>149</v>
      </c>
      <c r="D234" t="s">
        <v>154</v>
      </c>
      <c r="E234" t="s">
        <v>157</v>
      </c>
      <c r="F234" t="s">
        <v>161</v>
      </c>
      <c r="G234" t="s">
        <v>226</v>
      </c>
      <c r="H234">
        <v>363.1998605299018</v>
      </c>
      <c r="I234">
        <v>26</v>
      </c>
      <c r="J234">
        <v>1350561.0688212269</v>
      </c>
      <c r="K234">
        <v>45577.824109090907</v>
      </c>
      <c r="L234">
        <v>243100992.38782087</v>
      </c>
      <c r="M234">
        <v>5097929.293181817</v>
      </c>
      <c r="N234">
        <v>2025841603.2318404</v>
      </c>
      <c r="O234">
        <v>101400000</v>
      </c>
      <c r="P234">
        <v>24.712968922727267</v>
      </c>
      <c r="Q234">
        <v>20190.887978877345</v>
      </c>
      <c r="R234">
        <v>243146570.21192995</v>
      </c>
      <c r="S234">
        <v>2132.3395325250222</v>
      </c>
      <c r="T234">
        <v>20215.600947800071</v>
      </c>
    </row>
    <row r="235" spans="1:20" x14ac:dyDescent="0.3">
      <c r="A235">
        <v>234</v>
      </c>
      <c r="B235" t="s">
        <v>141</v>
      </c>
      <c r="C235" t="s">
        <v>149</v>
      </c>
      <c r="D235" t="s">
        <v>154</v>
      </c>
      <c r="E235" t="s">
        <v>157</v>
      </c>
      <c r="F235" t="s">
        <v>161</v>
      </c>
      <c r="G235" t="s">
        <v>224</v>
      </c>
      <c r="H235">
        <v>363.1998605299018</v>
      </c>
      <c r="I235">
        <v>26</v>
      </c>
      <c r="J235">
        <v>1350561.0688212269</v>
      </c>
      <c r="K235">
        <v>45577.824109090907</v>
      </c>
      <c r="L235">
        <v>243100992.38782087</v>
      </c>
      <c r="M235">
        <v>5097929.293181817</v>
      </c>
      <c r="N235">
        <v>2025841603.2318404</v>
      </c>
      <c r="O235">
        <v>97401200</v>
      </c>
      <c r="P235">
        <v>24.712968922727267</v>
      </c>
      <c r="Q235">
        <v>20190.887978877345</v>
      </c>
      <c r="R235">
        <v>243146570.21192995</v>
      </c>
      <c r="S235">
        <v>2128.3407325250223</v>
      </c>
      <c r="T235">
        <v>20215.600947800071</v>
      </c>
    </row>
    <row r="236" spans="1:20" x14ac:dyDescent="0.3">
      <c r="A236">
        <v>235</v>
      </c>
      <c r="B236" t="s">
        <v>141</v>
      </c>
      <c r="C236" t="s">
        <v>149</v>
      </c>
      <c r="D236" t="s">
        <v>155</v>
      </c>
      <c r="E236" t="s">
        <v>156</v>
      </c>
      <c r="F236" t="s">
        <v>159</v>
      </c>
      <c r="G236" t="s">
        <v>225</v>
      </c>
      <c r="H236">
        <v>384.00208253305613</v>
      </c>
      <c r="I236">
        <v>55</v>
      </c>
      <c r="J236">
        <v>1401939.6974008349</v>
      </c>
      <c r="K236">
        <v>41520.090263636361</v>
      </c>
      <c r="L236">
        <v>252349145.53215027</v>
      </c>
      <c r="M236">
        <v>5664695.587272726</v>
      </c>
      <c r="N236">
        <v>2102909546.1012523</v>
      </c>
      <c r="O236">
        <v>102520000</v>
      </c>
      <c r="P236">
        <v>22.734082243181817</v>
      </c>
      <c r="Q236">
        <v>20958.998476142482</v>
      </c>
      <c r="R236">
        <v>252390665.6224139</v>
      </c>
      <c r="S236">
        <v>2211.094241688525</v>
      </c>
      <c r="T236">
        <v>20981.732558385665</v>
      </c>
    </row>
    <row r="237" spans="1:20" x14ac:dyDescent="0.3">
      <c r="A237">
        <v>236</v>
      </c>
      <c r="B237" t="s">
        <v>141</v>
      </c>
      <c r="C237" t="s">
        <v>149</v>
      </c>
      <c r="D237" t="s">
        <v>155</v>
      </c>
      <c r="E237" t="s">
        <v>156</v>
      </c>
      <c r="F237" t="s">
        <v>159</v>
      </c>
      <c r="G237" t="s">
        <v>226</v>
      </c>
      <c r="H237">
        <v>384.00208253305613</v>
      </c>
      <c r="I237">
        <v>28</v>
      </c>
      <c r="J237">
        <v>1401939.6974008349</v>
      </c>
      <c r="K237">
        <v>41520.090263636361</v>
      </c>
      <c r="L237">
        <v>252349145.53215027</v>
      </c>
      <c r="M237">
        <v>5664695.587272726</v>
      </c>
      <c r="N237">
        <v>2102909546.1012523</v>
      </c>
      <c r="O237">
        <v>109200000</v>
      </c>
      <c r="P237">
        <v>22.734082243181817</v>
      </c>
      <c r="Q237">
        <v>20958.998476142482</v>
      </c>
      <c r="R237">
        <v>252390665.6224139</v>
      </c>
      <c r="S237">
        <v>2217.7742416885253</v>
      </c>
      <c r="T237">
        <v>20981.732558385665</v>
      </c>
    </row>
    <row r="238" spans="1:20" x14ac:dyDescent="0.3">
      <c r="A238">
        <v>237</v>
      </c>
      <c r="B238" t="s">
        <v>141</v>
      </c>
      <c r="C238" t="s">
        <v>149</v>
      </c>
      <c r="D238" t="s">
        <v>155</v>
      </c>
      <c r="E238" t="s">
        <v>156</v>
      </c>
      <c r="F238" t="s">
        <v>159</v>
      </c>
      <c r="G238" t="s">
        <v>224</v>
      </c>
      <c r="H238">
        <v>384.00208253305613</v>
      </c>
      <c r="I238">
        <v>28</v>
      </c>
      <c r="J238">
        <v>1401939.6974008349</v>
      </c>
      <c r="K238">
        <v>41520.090263636361</v>
      </c>
      <c r="L238">
        <v>252349145.53215027</v>
      </c>
      <c r="M238">
        <v>5664695.587272726</v>
      </c>
      <c r="N238">
        <v>2102909546.1012523</v>
      </c>
      <c r="O238">
        <v>104893600</v>
      </c>
      <c r="P238">
        <v>22.734082243181817</v>
      </c>
      <c r="Q238">
        <v>20958.998476142482</v>
      </c>
      <c r="R238">
        <v>252390665.6224139</v>
      </c>
      <c r="S238">
        <v>2213.4678416885254</v>
      </c>
      <c r="T238">
        <v>20981.732558385665</v>
      </c>
    </row>
    <row r="239" spans="1:20" x14ac:dyDescent="0.3">
      <c r="A239">
        <v>238</v>
      </c>
      <c r="B239" t="s">
        <v>141</v>
      </c>
      <c r="C239" t="s">
        <v>149</v>
      </c>
      <c r="D239" t="s">
        <v>155</v>
      </c>
      <c r="E239" t="s">
        <v>156</v>
      </c>
      <c r="F239" t="s">
        <v>160</v>
      </c>
      <c r="G239" t="s">
        <v>225</v>
      </c>
      <c r="H239">
        <v>378.87340486843476</v>
      </c>
      <c r="I239">
        <v>54</v>
      </c>
      <c r="J239">
        <v>1390958.6530048037</v>
      </c>
      <c r="K239">
        <v>42338.870036363631</v>
      </c>
      <c r="L239">
        <v>250372557.54086468</v>
      </c>
      <c r="M239">
        <v>5691988.2463636352</v>
      </c>
      <c r="N239">
        <v>2086437979.5072055</v>
      </c>
      <c r="O239">
        <v>100656000</v>
      </c>
      <c r="P239">
        <v>22.461155652272726</v>
      </c>
      <c r="Q239">
        <v>20794.831862421815</v>
      </c>
      <c r="R239">
        <v>250414896.41090104</v>
      </c>
      <c r="S239">
        <v>2192.7859677535689</v>
      </c>
      <c r="T239">
        <v>20817.293018074088</v>
      </c>
    </row>
    <row r="240" spans="1:20" x14ac:dyDescent="0.3">
      <c r="A240">
        <v>239</v>
      </c>
      <c r="B240" t="s">
        <v>141</v>
      </c>
      <c r="C240" t="s">
        <v>149</v>
      </c>
      <c r="D240" t="s">
        <v>155</v>
      </c>
      <c r="E240" t="s">
        <v>156</v>
      </c>
      <c r="F240" t="s">
        <v>160</v>
      </c>
      <c r="G240" t="s">
        <v>226</v>
      </c>
      <c r="H240">
        <v>378.87340486843476</v>
      </c>
      <c r="I240">
        <v>27</v>
      </c>
      <c r="J240">
        <v>1390958.6530048037</v>
      </c>
      <c r="K240">
        <v>42338.870036363631</v>
      </c>
      <c r="L240">
        <v>250372557.54086468</v>
      </c>
      <c r="M240">
        <v>5691988.2463636352</v>
      </c>
      <c r="N240">
        <v>2086437979.5072055</v>
      </c>
      <c r="O240">
        <v>105300000</v>
      </c>
      <c r="P240">
        <v>22.461155652272726</v>
      </c>
      <c r="Q240">
        <v>20794.831862421815</v>
      </c>
      <c r="R240">
        <v>250414896.41090104</v>
      </c>
      <c r="S240">
        <v>2197.4299677535691</v>
      </c>
      <c r="T240">
        <v>20817.293018074088</v>
      </c>
    </row>
    <row r="241" spans="1:20" x14ac:dyDescent="0.3">
      <c r="A241">
        <v>240</v>
      </c>
      <c r="B241" t="s">
        <v>141</v>
      </c>
      <c r="C241" t="s">
        <v>149</v>
      </c>
      <c r="D241" t="s">
        <v>155</v>
      </c>
      <c r="E241" t="s">
        <v>156</v>
      </c>
      <c r="F241" t="s">
        <v>160</v>
      </c>
      <c r="G241" t="s">
        <v>224</v>
      </c>
      <c r="H241">
        <v>378.87340486843476</v>
      </c>
      <c r="I241">
        <v>27</v>
      </c>
      <c r="J241">
        <v>1390958.6530048037</v>
      </c>
      <c r="K241">
        <v>42338.870036363631</v>
      </c>
      <c r="L241">
        <v>250372557.54086468</v>
      </c>
      <c r="M241">
        <v>5691988.2463636352</v>
      </c>
      <c r="N241">
        <v>2086437979.5072055</v>
      </c>
      <c r="O241">
        <v>101147400</v>
      </c>
      <c r="P241">
        <v>22.461155652272726</v>
      </c>
      <c r="Q241">
        <v>20794.831862421815</v>
      </c>
      <c r="R241">
        <v>250414896.41090104</v>
      </c>
      <c r="S241">
        <v>2193.2773677535693</v>
      </c>
      <c r="T241">
        <v>20817.293018074088</v>
      </c>
    </row>
    <row r="242" spans="1:20" x14ac:dyDescent="0.3">
      <c r="A242">
        <v>241</v>
      </c>
      <c r="B242" t="s">
        <v>141</v>
      </c>
      <c r="C242" t="s">
        <v>149</v>
      </c>
      <c r="D242" t="s">
        <v>155</v>
      </c>
      <c r="E242" t="s">
        <v>156</v>
      </c>
      <c r="F242" t="s">
        <v>161</v>
      </c>
      <c r="G242" t="s">
        <v>225</v>
      </c>
      <c r="H242">
        <v>360.14952981672008</v>
      </c>
      <c r="I242">
        <v>52</v>
      </c>
      <c r="J242">
        <v>1347608.3486908672</v>
      </c>
      <c r="K242">
        <v>42830.137899999994</v>
      </c>
      <c r="L242">
        <v>242569502.76435608</v>
      </c>
      <c r="M242">
        <v>5642861.459999999</v>
      </c>
      <c r="N242">
        <v>2021412523.0363007</v>
      </c>
      <c r="O242">
        <v>96928000</v>
      </c>
      <c r="P242">
        <v>21.969887788636363</v>
      </c>
      <c r="Q242">
        <v>20146.744812928464</v>
      </c>
      <c r="R242">
        <v>242612332.90225607</v>
      </c>
      <c r="S242">
        <v>2123.9833844963009</v>
      </c>
      <c r="T242">
        <v>20168.714700717101</v>
      </c>
    </row>
    <row r="243" spans="1:20" x14ac:dyDescent="0.3">
      <c r="A243">
        <v>242</v>
      </c>
      <c r="B243" t="s">
        <v>141</v>
      </c>
      <c r="C243" t="s">
        <v>149</v>
      </c>
      <c r="D243" t="s">
        <v>155</v>
      </c>
      <c r="E243" t="s">
        <v>156</v>
      </c>
      <c r="F243" t="s">
        <v>161</v>
      </c>
      <c r="G243" t="s">
        <v>226</v>
      </c>
      <c r="H243">
        <v>360.14952981672008</v>
      </c>
      <c r="I243">
        <v>26</v>
      </c>
      <c r="J243">
        <v>1347608.3486908672</v>
      </c>
      <c r="K243">
        <v>42830.137899999994</v>
      </c>
      <c r="L243">
        <v>242569502.76435608</v>
      </c>
      <c r="M243">
        <v>5642861.459999999</v>
      </c>
      <c r="N243">
        <v>2021412523.0363007</v>
      </c>
      <c r="O243">
        <v>101400000</v>
      </c>
      <c r="P243">
        <v>21.969887788636363</v>
      </c>
      <c r="Q243">
        <v>20146.744812928464</v>
      </c>
      <c r="R243">
        <v>242612332.90225607</v>
      </c>
      <c r="S243">
        <v>2128.4553844963007</v>
      </c>
      <c r="T243">
        <v>20168.714700717101</v>
      </c>
    </row>
    <row r="244" spans="1:20" x14ac:dyDescent="0.3">
      <c r="A244">
        <v>243</v>
      </c>
      <c r="B244" t="s">
        <v>141</v>
      </c>
      <c r="C244" t="s">
        <v>149</v>
      </c>
      <c r="D244" t="s">
        <v>155</v>
      </c>
      <c r="E244" t="s">
        <v>156</v>
      </c>
      <c r="F244" t="s">
        <v>161</v>
      </c>
      <c r="G244" t="s">
        <v>224</v>
      </c>
      <c r="H244">
        <v>360.14952981672008</v>
      </c>
      <c r="I244">
        <v>26</v>
      </c>
      <c r="J244">
        <v>1347608.3486908672</v>
      </c>
      <c r="K244">
        <v>42830.137899999994</v>
      </c>
      <c r="L244">
        <v>242569502.76435608</v>
      </c>
      <c r="M244">
        <v>5642861.459999999</v>
      </c>
      <c r="N244">
        <v>2021412523.0363007</v>
      </c>
      <c r="O244">
        <v>97401200</v>
      </c>
      <c r="P244">
        <v>21.969887788636363</v>
      </c>
      <c r="Q244">
        <v>20146.744812928464</v>
      </c>
      <c r="R244">
        <v>242612332.90225607</v>
      </c>
      <c r="S244">
        <v>2124.4565844963008</v>
      </c>
      <c r="T244">
        <v>20168.714700717101</v>
      </c>
    </row>
    <row r="245" spans="1:20" x14ac:dyDescent="0.3">
      <c r="A245">
        <v>244</v>
      </c>
      <c r="B245" t="s">
        <v>141</v>
      </c>
      <c r="C245" t="s">
        <v>149</v>
      </c>
      <c r="D245" t="s">
        <v>155</v>
      </c>
      <c r="E245" t="s">
        <v>157</v>
      </c>
      <c r="F245" t="s">
        <v>159</v>
      </c>
      <c r="G245" t="s">
        <v>225</v>
      </c>
      <c r="H245">
        <v>387.05886035123791</v>
      </c>
      <c r="I245">
        <v>56</v>
      </c>
      <c r="J245">
        <v>1404898.6583288347</v>
      </c>
      <c r="K245">
        <v>44249.356172727275</v>
      </c>
      <c r="L245">
        <v>252881758.49919027</v>
      </c>
      <c r="M245">
        <v>5118842.4054545434</v>
      </c>
      <c r="N245">
        <v>2107347987.4932523</v>
      </c>
      <c r="O245">
        <v>104384000</v>
      </c>
      <c r="P245">
        <v>25.463348152272722</v>
      </c>
      <c r="Q245">
        <v>21003.234942016079</v>
      </c>
      <c r="R245">
        <v>252926007.85536301</v>
      </c>
      <c r="S245">
        <v>2216.8508298987067</v>
      </c>
      <c r="T245">
        <v>21028.698290168351</v>
      </c>
    </row>
    <row r="246" spans="1:20" x14ac:dyDescent="0.3">
      <c r="A246">
        <v>245</v>
      </c>
      <c r="B246" t="s">
        <v>141</v>
      </c>
      <c r="C246" t="s">
        <v>149</v>
      </c>
      <c r="D246" t="s">
        <v>155</v>
      </c>
      <c r="E246" t="s">
        <v>157</v>
      </c>
      <c r="F246" t="s">
        <v>159</v>
      </c>
      <c r="G246" t="s">
        <v>226</v>
      </c>
      <c r="H246">
        <v>387.05886035123791</v>
      </c>
      <c r="I246">
        <v>28</v>
      </c>
      <c r="J246">
        <v>1404898.6583288347</v>
      </c>
      <c r="K246">
        <v>44249.356172727275</v>
      </c>
      <c r="L246">
        <v>252881758.49919027</v>
      </c>
      <c r="M246">
        <v>5118842.4054545434</v>
      </c>
      <c r="N246">
        <v>2107347987.4932523</v>
      </c>
      <c r="O246">
        <v>109200000</v>
      </c>
      <c r="P246">
        <v>25.463348152272722</v>
      </c>
      <c r="Q246">
        <v>21003.234942016079</v>
      </c>
      <c r="R246">
        <v>252926007.85536301</v>
      </c>
      <c r="S246">
        <v>2221.666829898707</v>
      </c>
      <c r="T246">
        <v>21028.698290168351</v>
      </c>
    </row>
    <row r="247" spans="1:20" x14ac:dyDescent="0.3">
      <c r="A247">
        <v>246</v>
      </c>
      <c r="B247" t="s">
        <v>141</v>
      </c>
      <c r="C247" t="s">
        <v>149</v>
      </c>
      <c r="D247" t="s">
        <v>155</v>
      </c>
      <c r="E247" t="s">
        <v>157</v>
      </c>
      <c r="F247" t="s">
        <v>159</v>
      </c>
      <c r="G247" t="s">
        <v>224</v>
      </c>
      <c r="H247">
        <v>387.05886035123791</v>
      </c>
      <c r="I247">
        <v>28</v>
      </c>
      <c r="J247">
        <v>1404898.6583288347</v>
      </c>
      <c r="K247">
        <v>44249.356172727275</v>
      </c>
      <c r="L247">
        <v>252881758.49919027</v>
      </c>
      <c r="M247">
        <v>5118842.4054545434</v>
      </c>
      <c r="N247">
        <v>2107347987.4932523</v>
      </c>
      <c r="O247">
        <v>104893600</v>
      </c>
      <c r="P247">
        <v>25.463348152272722</v>
      </c>
      <c r="Q247">
        <v>21003.234942016079</v>
      </c>
      <c r="R247">
        <v>252926007.85536301</v>
      </c>
      <c r="S247">
        <v>2217.360429898707</v>
      </c>
      <c r="T247">
        <v>21028.698290168351</v>
      </c>
    </row>
    <row r="248" spans="1:20" x14ac:dyDescent="0.3">
      <c r="A248">
        <v>247</v>
      </c>
      <c r="B248" t="s">
        <v>141</v>
      </c>
      <c r="C248" t="s">
        <v>149</v>
      </c>
      <c r="D248" t="s">
        <v>155</v>
      </c>
      <c r="E248" t="s">
        <v>157</v>
      </c>
      <c r="F248" t="s">
        <v>160</v>
      </c>
      <c r="G248" t="s">
        <v>225</v>
      </c>
      <c r="H248">
        <v>381.93018268661655</v>
      </c>
      <c r="I248">
        <v>55</v>
      </c>
      <c r="J248">
        <v>1393917.6139328037</v>
      </c>
      <c r="K248">
        <v>45068.135945454545</v>
      </c>
      <c r="L248">
        <v>250905170.50790471</v>
      </c>
      <c r="M248">
        <v>5146135.0645454526</v>
      </c>
      <c r="N248">
        <v>2090876420.8992057</v>
      </c>
      <c r="O248">
        <v>102520000</v>
      </c>
      <c r="P248">
        <v>25.190421561363632</v>
      </c>
      <c r="Q248">
        <v>20839.068328295416</v>
      </c>
      <c r="R248">
        <v>250950238.64385018</v>
      </c>
      <c r="S248">
        <v>2198.5425559637511</v>
      </c>
      <c r="T248">
        <v>20864.258749856781</v>
      </c>
    </row>
    <row r="249" spans="1:20" x14ac:dyDescent="0.3">
      <c r="A249">
        <v>248</v>
      </c>
      <c r="B249" t="s">
        <v>141</v>
      </c>
      <c r="C249" t="s">
        <v>149</v>
      </c>
      <c r="D249" t="s">
        <v>155</v>
      </c>
      <c r="E249" t="s">
        <v>157</v>
      </c>
      <c r="F249" t="s">
        <v>160</v>
      </c>
      <c r="G249" t="s">
        <v>226</v>
      </c>
      <c r="H249">
        <v>381.93018268661655</v>
      </c>
      <c r="I249">
        <v>28</v>
      </c>
      <c r="J249">
        <v>1393917.6139328037</v>
      </c>
      <c r="K249">
        <v>45068.135945454545</v>
      </c>
      <c r="L249">
        <v>250905170.50790471</v>
      </c>
      <c r="M249">
        <v>5146135.0645454526</v>
      </c>
      <c r="N249">
        <v>2090876420.8992057</v>
      </c>
      <c r="O249">
        <v>109200000</v>
      </c>
      <c r="P249">
        <v>25.190421561363632</v>
      </c>
      <c r="Q249">
        <v>20839.068328295416</v>
      </c>
      <c r="R249">
        <v>250950238.64385018</v>
      </c>
      <c r="S249">
        <v>2205.2225559637509</v>
      </c>
      <c r="T249">
        <v>20864.258749856781</v>
      </c>
    </row>
    <row r="250" spans="1:20" x14ac:dyDescent="0.3">
      <c r="A250">
        <v>249</v>
      </c>
      <c r="B250" t="s">
        <v>141</v>
      </c>
      <c r="C250" t="s">
        <v>149</v>
      </c>
      <c r="D250" t="s">
        <v>155</v>
      </c>
      <c r="E250" t="s">
        <v>157</v>
      </c>
      <c r="F250" t="s">
        <v>160</v>
      </c>
      <c r="G250" t="s">
        <v>224</v>
      </c>
      <c r="H250">
        <v>381.93018268661655</v>
      </c>
      <c r="I250">
        <v>28</v>
      </c>
      <c r="J250">
        <v>1393917.6139328037</v>
      </c>
      <c r="K250">
        <v>45068.135945454545</v>
      </c>
      <c r="L250">
        <v>250905170.50790471</v>
      </c>
      <c r="M250">
        <v>5146135.0645454526</v>
      </c>
      <c r="N250">
        <v>2090876420.8992057</v>
      </c>
      <c r="O250">
        <v>104893600</v>
      </c>
      <c r="P250">
        <v>25.190421561363632</v>
      </c>
      <c r="Q250">
        <v>20839.068328295416</v>
      </c>
      <c r="R250">
        <v>250950238.64385018</v>
      </c>
      <c r="S250">
        <v>2200.916155963751</v>
      </c>
      <c r="T250">
        <v>20864.258749856781</v>
      </c>
    </row>
    <row r="251" spans="1:20" x14ac:dyDescent="0.3">
      <c r="A251">
        <v>250</v>
      </c>
      <c r="B251" t="s">
        <v>141</v>
      </c>
      <c r="C251" t="s">
        <v>149</v>
      </c>
      <c r="D251" t="s">
        <v>155</v>
      </c>
      <c r="E251" t="s">
        <v>157</v>
      </c>
      <c r="F251" t="s">
        <v>161</v>
      </c>
      <c r="G251" t="s">
        <v>225</v>
      </c>
      <c r="H251">
        <v>363.20630763490186</v>
      </c>
      <c r="I251">
        <v>52</v>
      </c>
      <c r="J251">
        <v>1350567.309618867</v>
      </c>
      <c r="K251">
        <v>45559.403809090909</v>
      </c>
      <c r="L251">
        <v>243102115.73139608</v>
      </c>
      <c r="M251">
        <v>5097008.2781818165</v>
      </c>
      <c r="N251">
        <v>2025850964.4283006</v>
      </c>
      <c r="O251">
        <v>96928000</v>
      </c>
      <c r="P251">
        <v>24.699153697727269</v>
      </c>
      <c r="Q251">
        <v>20190.981278802061</v>
      </c>
      <c r="R251">
        <v>243147675.13520518</v>
      </c>
      <c r="S251">
        <v>2127.8759727064826</v>
      </c>
      <c r="T251">
        <v>20215.680432499787</v>
      </c>
    </row>
    <row r="252" spans="1:20" x14ac:dyDescent="0.3">
      <c r="A252">
        <v>251</v>
      </c>
      <c r="B252" t="s">
        <v>141</v>
      </c>
      <c r="C252" t="s">
        <v>149</v>
      </c>
      <c r="D252" t="s">
        <v>155</v>
      </c>
      <c r="E252" t="s">
        <v>157</v>
      </c>
      <c r="F252" t="s">
        <v>161</v>
      </c>
      <c r="G252" t="s">
        <v>226</v>
      </c>
      <c r="H252">
        <v>363.20630763490186</v>
      </c>
      <c r="I252">
        <v>26</v>
      </c>
      <c r="J252">
        <v>1350567.309618867</v>
      </c>
      <c r="K252">
        <v>45559.403809090909</v>
      </c>
      <c r="L252">
        <v>243102115.73139608</v>
      </c>
      <c r="M252">
        <v>5097008.2781818165</v>
      </c>
      <c r="N252">
        <v>2025850964.4283006</v>
      </c>
      <c r="O252">
        <v>101400000</v>
      </c>
      <c r="P252">
        <v>24.699153697727269</v>
      </c>
      <c r="Q252">
        <v>20190.981278802061</v>
      </c>
      <c r="R252">
        <v>243147675.13520518</v>
      </c>
      <c r="S252">
        <v>2132.3479727064823</v>
      </c>
      <c r="T252">
        <v>20215.680432499787</v>
      </c>
    </row>
    <row r="253" spans="1:20" x14ac:dyDescent="0.3">
      <c r="A253">
        <v>252</v>
      </c>
      <c r="B253" t="s">
        <v>141</v>
      </c>
      <c r="C253" t="s">
        <v>149</v>
      </c>
      <c r="D253" t="s">
        <v>155</v>
      </c>
      <c r="E253" t="s">
        <v>157</v>
      </c>
      <c r="F253" t="s">
        <v>161</v>
      </c>
      <c r="G253" t="s">
        <v>224</v>
      </c>
      <c r="H253">
        <v>363.20630763490186</v>
      </c>
      <c r="I253">
        <v>26</v>
      </c>
      <c r="J253">
        <v>1350567.309618867</v>
      </c>
      <c r="K253">
        <v>45559.403809090909</v>
      </c>
      <c r="L253">
        <v>243102115.73139608</v>
      </c>
      <c r="M253">
        <v>5097008.2781818165</v>
      </c>
      <c r="N253">
        <v>2025850964.4283006</v>
      </c>
      <c r="O253">
        <v>97401200</v>
      </c>
      <c r="P253">
        <v>24.699153697727269</v>
      </c>
      <c r="Q253">
        <v>20190.981278802061</v>
      </c>
      <c r="R253">
        <v>243147675.13520518</v>
      </c>
      <c r="S253">
        <v>2128.3491727064825</v>
      </c>
      <c r="T253">
        <v>20215.680432499787</v>
      </c>
    </row>
    <row r="254" spans="1:20" x14ac:dyDescent="0.3">
      <c r="A254">
        <v>253</v>
      </c>
      <c r="B254" t="s">
        <v>141</v>
      </c>
      <c r="C254" t="s">
        <v>150</v>
      </c>
      <c r="D254" t="s">
        <v>154</v>
      </c>
      <c r="E254" t="s">
        <v>156</v>
      </c>
      <c r="F254" t="s">
        <v>159</v>
      </c>
      <c r="G254" t="s">
        <v>225</v>
      </c>
      <c r="H254">
        <v>432.38735292463389</v>
      </c>
      <c r="I254">
        <v>62</v>
      </c>
      <c r="J254">
        <v>1580692.4344364596</v>
      </c>
      <c r="K254">
        <v>40316.029763636354</v>
      </c>
      <c r="L254">
        <v>284524638.19856274</v>
      </c>
      <c r="M254">
        <v>5421120.4422727264</v>
      </c>
      <c r="N254">
        <v>2371038651.6546893</v>
      </c>
      <c r="O254">
        <v>115568000</v>
      </c>
      <c r="P254">
        <v>21.525416668181812</v>
      </c>
      <c r="Q254">
        <v>23631.351894825068</v>
      </c>
      <c r="R254">
        <v>284564954.22832638</v>
      </c>
      <c r="S254">
        <v>2492.0277720969621</v>
      </c>
      <c r="T254">
        <v>23652.877311493248</v>
      </c>
    </row>
    <row r="255" spans="1:20" x14ac:dyDescent="0.3">
      <c r="A255">
        <v>254</v>
      </c>
      <c r="B255" t="s">
        <v>141</v>
      </c>
      <c r="C255" t="s">
        <v>150</v>
      </c>
      <c r="D255" t="s">
        <v>154</v>
      </c>
      <c r="E255" t="s">
        <v>156</v>
      </c>
      <c r="F255" t="s">
        <v>159</v>
      </c>
      <c r="G255" t="s">
        <v>226</v>
      </c>
      <c r="H255">
        <v>432.38735292463389</v>
      </c>
      <c r="I255">
        <v>31</v>
      </c>
      <c r="J255">
        <v>1580692.4344364596</v>
      </c>
      <c r="K255">
        <v>40316.029763636354</v>
      </c>
      <c r="L255">
        <v>284524638.19856274</v>
      </c>
      <c r="M255">
        <v>5421120.4422727264</v>
      </c>
      <c r="N255">
        <v>2371038651.6546893</v>
      </c>
      <c r="O255">
        <v>120900000</v>
      </c>
      <c r="P255">
        <v>21.525416668181812</v>
      </c>
      <c r="Q255">
        <v>23631.351894825068</v>
      </c>
      <c r="R255">
        <v>284564954.22832638</v>
      </c>
      <c r="S255">
        <v>2497.3597720969619</v>
      </c>
      <c r="T255">
        <v>23652.877311493248</v>
      </c>
    </row>
    <row r="256" spans="1:20" x14ac:dyDescent="0.3">
      <c r="A256">
        <v>255</v>
      </c>
      <c r="B256" t="s">
        <v>141</v>
      </c>
      <c r="C256" t="s">
        <v>150</v>
      </c>
      <c r="D256" t="s">
        <v>154</v>
      </c>
      <c r="E256" t="s">
        <v>156</v>
      </c>
      <c r="F256" t="s">
        <v>159</v>
      </c>
      <c r="G256" t="s">
        <v>224</v>
      </c>
      <c r="H256">
        <v>432.38735292463389</v>
      </c>
      <c r="I256">
        <v>31</v>
      </c>
      <c r="J256">
        <v>1580692.4344364596</v>
      </c>
      <c r="K256">
        <v>40316.029763636354</v>
      </c>
      <c r="L256">
        <v>284524638.19856274</v>
      </c>
      <c r="M256">
        <v>5421120.4422727264</v>
      </c>
      <c r="N256">
        <v>2371038651.6546893</v>
      </c>
      <c r="O256">
        <v>116132200</v>
      </c>
      <c r="P256">
        <v>21.525416668181812</v>
      </c>
      <c r="Q256">
        <v>23631.351894825068</v>
      </c>
      <c r="R256">
        <v>284564954.22832638</v>
      </c>
      <c r="S256">
        <v>2492.5919720969619</v>
      </c>
      <c r="T256">
        <v>23652.877311493248</v>
      </c>
    </row>
    <row r="257" spans="1:20" x14ac:dyDescent="0.3">
      <c r="A257">
        <v>256</v>
      </c>
      <c r="B257" t="s">
        <v>141</v>
      </c>
      <c r="C257" t="s">
        <v>150</v>
      </c>
      <c r="D257" t="s">
        <v>154</v>
      </c>
      <c r="E257" t="s">
        <v>156</v>
      </c>
      <c r="F257" t="s">
        <v>160</v>
      </c>
      <c r="G257" t="s">
        <v>225</v>
      </c>
      <c r="H257">
        <v>427.25867526001252</v>
      </c>
      <c r="I257">
        <v>61</v>
      </c>
      <c r="J257">
        <v>1569711.3900404281</v>
      </c>
      <c r="K257">
        <v>41134.809536363631</v>
      </c>
      <c r="L257">
        <v>282548050.20727706</v>
      </c>
      <c r="M257">
        <v>5448413.1013636356</v>
      </c>
      <c r="N257">
        <v>2354567085.0606422</v>
      </c>
      <c r="O257">
        <v>113704000</v>
      </c>
      <c r="P257">
        <v>21.252490077272725</v>
      </c>
      <c r="Q257">
        <v>23467.185281104397</v>
      </c>
      <c r="R257">
        <v>282589185.0168134</v>
      </c>
      <c r="S257">
        <v>2473.7194981620059</v>
      </c>
      <c r="T257">
        <v>23488.437771181671</v>
      </c>
    </row>
    <row r="258" spans="1:20" x14ac:dyDescent="0.3">
      <c r="A258">
        <v>257</v>
      </c>
      <c r="B258" t="s">
        <v>141</v>
      </c>
      <c r="C258" t="s">
        <v>150</v>
      </c>
      <c r="D258" t="s">
        <v>154</v>
      </c>
      <c r="E258" t="s">
        <v>156</v>
      </c>
      <c r="F258" t="s">
        <v>160</v>
      </c>
      <c r="G258" t="s">
        <v>226</v>
      </c>
      <c r="H258">
        <v>427.25867526001252</v>
      </c>
      <c r="I258">
        <v>31</v>
      </c>
      <c r="J258">
        <v>1569711.3900404281</v>
      </c>
      <c r="K258">
        <v>41134.809536363631</v>
      </c>
      <c r="L258">
        <v>282548050.20727706</v>
      </c>
      <c r="M258">
        <v>5448413.1013636356</v>
      </c>
      <c r="N258">
        <v>2354567085.0606422</v>
      </c>
      <c r="O258">
        <v>120900000</v>
      </c>
      <c r="P258">
        <v>21.252490077272725</v>
      </c>
      <c r="Q258">
        <v>23467.185281104397</v>
      </c>
      <c r="R258">
        <v>282589185.0168134</v>
      </c>
      <c r="S258">
        <v>2480.9154981620059</v>
      </c>
      <c r="T258">
        <v>23488.437771181671</v>
      </c>
    </row>
    <row r="259" spans="1:20" x14ac:dyDescent="0.3">
      <c r="A259">
        <v>258</v>
      </c>
      <c r="B259" t="s">
        <v>141</v>
      </c>
      <c r="C259" t="s">
        <v>150</v>
      </c>
      <c r="D259" t="s">
        <v>154</v>
      </c>
      <c r="E259" t="s">
        <v>156</v>
      </c>
      <c r="F259" t="s">
        <v>160</v>
      </c>
      <c r="G259" t="s">
        <v>224</v>
      </c>
      <c r="H259">
        <v>427.25867526001252</v>
      </c>
      <c r="I259">
        <v>31</v>
      </c>
      <c r="J259">
        <v>1569711.3900404281</v>
      </c>
      <c r="K259">
        <v>41134.809536363631</v>
      </c>
      <c r="L259">
        <v>282548050.20727706</v>
      </c>
      <c r="M259">
        <v>5448413.1013636356</v>
      </c>
      <c r="N259">
        <v>2354567085.0606422</v>
      </c>
      <c r="O259">
        <v>116132200</v>
      </c>
      <c r="P259">
        <v>21.252490077272725</v>
      </c>
      <c r="Q259">
        <v>23467.185281104397</v>
      </c>
      <c r="R259">
        <v>282589185.0168134</v>
      </c>
      <c r="S259">
        <v>2476.1476981620058</v>
      </c>
      <c r="T259">
        <v>23488.437771181671</v>
      </c>
    </row>
    <row r="260" spans="1:20" x14ac:dyDescent="0.3">
      <c r="A260">
        <v>259</v>
      </c>
      <c r="B260" t="s">
        <v>141</v>
      </c>
      <c r="C260" t="s">
        <v>150</v>
      </c>
      <c r="D260" t="s">
        <v>154</v>
      </c>
      <c r="E260" t="s">
        <v>156</v>
      </c>
      <c r="F260" t="s">
        <v>161</v>
      </c>
      <c r="G260" t="s">
        <v>225</v>
      </c>
      <c r="H260">
        <v>408.53480020829767</v>
      </c>
      <c r="I260">
        <v>59</v>
      </c>
      <c r="J260">
        <v>1526361.0857264919</v>
      </c>
      <c r="K260">
        <v>41626.077399999995</v>
      </c>
      <c r="L260">
        <v>274744995.43076855</v>
      </c>
      <c r="M260">
        <v>5399286.3149999995</v>
      </c>
      <c r="N260">
        <v>2289541628.5897379</v>
      </c>
      <c r="O260">
        <v>109976000</v>
      </c>
      <c r="P260">
        <v>20.761222213636358</v>
      </c>
      <c r="Q260">
        <v>22819.098231611049</v>
      </c>
      <c r="R260">
        <v>274786621.50816858</v>
      </c>
      <c r="S260">
        <v>2404.916914904738</v>
      </c>
      <c r="T260">
        <v>22839.859453824687</v>
      </c>
    </row>
    <row r="261" spans="1:20" x14ac:dyDescent="0.3">
      <c r="A261">
        <v>260</v>
      </c>
      <c r="B261" t="s">
        <v>141</v>
      </c>
      <c r="C261" t="s">
        <v>150</v>
      </c>
      <c r="D261" t="s">
        <v>154</v>
      </c>
      <c r="E261" t="s">
        <v>156</v>
      </c>
      <c r="F261" t="s">
        <v>161</v>
      </c>
      <c r="G261" t="s">
        <v>226</v>
      </c>
      <c r="H261">
        <v>408.53480020829767</v>
      </c>
      <c r="I261">
        <v>30</v>
      </c>
      <c r="J261">
        <v>1526361.0857264919</v>
      </c>
      <c r="K261">
        <v>41626.077399999995</v>
      </c>
      <c r="L261">
        <v>274744995.43076855</v>
      </c>
      <c r="M261">
        <v>5399286.3149999995</v>
      </c>
      <c r="N261">
        <v>2289541628.5897379</v>
      </c>
      <c r="O261">
        <v>117000000</v>
      </c>
      <c r="P261">
        <v>20.761222213636358</v>
      </c>
      <c r="Q261">
        <v>22819.098231611049</v>
      </c>
      <c r="R261">
        <v>274786621.50816858</v>
      </c>
      <c r="S261">
        <v>2411.9409149047378</v>
      </c>
      <c r="T261">
        <v>22839.859453824687</v>
      </c>
    </row>
    <row r="262" spans="1:20" x14ac:dyDescent="0.3">
      <c r="A262">
        <v>261</v>
      </c>
      <c r="B262" t="s">
        <v>141</v>
      </c>
      <c r="C262" t="s">
        <v>150</v>
      </c>
      <c r="D262" t="s">
        <v>154</v>
      </c>
      <c r="E262" t="s">
        <v>156</v>
      </c>
      <c r="F262" t="s">
        <v>161</v>
      </c>
      <c r="G262" t="s">
        <v>224</v>
      </c>
      <c r="H262">
        <v>408.53480020829767</v>
      </c>
      <c r="I262">
        <v>30</v>
      </c>
      <c r="J262">
        <v>1526361.0857264919</v>
      </c>
      <c r="K262">
        <v>41626.077399999995</v>
      </c>
      <c r="L262">
        <v>274744995.43076855</v>
      </c>
      <c r="M262">
        <v>5399286.3149999995</v>
      </c>
      <c r="N262">
        <v>2289541628.5897379</v>
      </c>
      <c r="O262">
        <v>112386000</v>
      </c>
      <c r="P262">
        <v>20.761222213636358</v>
      </c>
      <c r="Q262">
        <v>22819.098231611049</v>
      </c>
      <c r="R262">
        <v>274786621.50816858</v>
      </c>
      <c r="S262">
        <v>2407.3269149047378</v>
      </c>
      <c r="T262">
        <v>22839.859453824687</v>
      </c>
    </row>
    <row r="263" spans="1:20" x14ac:dyDescent="0.3">
      <c r="A263">
        <v>262</v>
      </c>
      <c r="B263" t="s">
        <v>141</v>
      </c>
      <c r="C263" t="s">
        <v>150</v>
      </c>
      <c r="D263" t="s">
        <v>154</v>
      </c>
      <c r="E263" t="s">
        <v>157</v>
      </c>
      <c r="F263" t="s">
        <v>159</v>
      </c>
      <c r="G263" t="s">
        <v>225</v>
      </c>
      <c r="H263">
        <v>435.44413074281567</v>
      </c>
      <c r="I263">
        <v>62</v>
      </c>
      <c r="J263">
        <v>1583651.3953644598</v>
      </c>
      <c r="K263">
        <v>43045.295672727269</v>
      </c>
      <c r="L263">
        <v>285057251.16560274</v>
      </c>
      <c r="M263">
        <v>4875267.2604545439</v>
      </c>
      <c r="N263">
        <v>2375477093.0466895</v>
      </c>
      <c r="O263">
        <v>115568000</v>
      </c>
      <c r="P263">
        <v>24.254682577272725</v>
      </c>
      <c r="Q263">
        <v>23675.588360698675</v>
      </c>
      <c r="R263">
        <v>285100296.46127546</v>
      </c>
      <c r="S263">
        <v>2495.9203603071442</v>
      </c>
      <c r="T263">
        <v>23699.843043275949</v>
      </c>
    </row>
    <row r="264" spans="1:20" x14ac:dyDescent="0.3">
      <c r="A264">
        <v>263</v>
      </c>
      <c r="B264" t="s">
        <v>141</v>
      </c>
      <c r="C264" t="s">
        <v>150</v>
      </c>
      <c r="D264" t="s">
        <v>154</v>
      </c>
      <c r="E264" t="s">
        <v>157</v>
      </c>
      <c r="F264" t="s">
        <v>159</v>
      </c>
      <c r="G264" t="s">
        <v>226</v>
      </c>
      <c r="H264">
        <v>435.44413074281567</v>
      </c>
      <c r="I264">
        <v>31</v>
      </c>
      <c r="J264">
        <v>1583651.3953644598</v>
      </c>
      <c r="K264">
        <v>43045.295672727269</v>
      </c>
      <c r="L264">
        <v>285057251.16560274</v>
      </c>
      <c r="M264">
        <v>4875267.2604545439</v>
      </c>
      <c r="N264">
        <v>2375477093.0466895</v>
      </c>
      <c r="O264">
        <v>120900000</v>
      </c>
      <c r="P264">
        <v>24.254682577272725</v>
      </c>
      <c r="Q264">
        <v>23675.588360698675</v>
      </c>
      <c r="R264">
        <v>285100296.46127546</v>
      </c>
      <c r="S264">
        <v>2501.252360307144</v>
      </c>
      <c r="T264">
        <v>23699.843043275949</v>
      </c>
    </row>
    <row r="265" spans="1:20" x14ac:dyDescent="0.3">
      <c r="A265">
        <v>264</v>
      </c>
      <c r="B265" t="s">
        <v>141</v>
      </c>
      <c r="C265" t="s">
        <v>150</v>
      </c>
      <c r="D265" t="s">
        <v>154</v>
      </c>
      <c r="E265" t="s">
        <v>157</v>
      </c>
      <c r="F265" t="s">
        <v>159</v>
      </c>
      <c r="G265" t="s">
        <v>224</v>
      </c>
      <c r="H265">
        <v>435.44413074281567</v>
      </c>
      <c r="I265">
        <v>31</v>
      </c>
      <c r="J265">
        <v>1583651.3953644598</v>
      </c>
      <c r="K265">
        <v>43045.295672727269</v>
      </c>
      <c r="L265">
        <v>285057251.16560274</v>
      </c>
      <c r="M265">
        <v>4875267.2604545439</v>
      </c>
      <c r="N265">
        <v>2375477093.0466895</v>
      </c>
      <c r="O265">
        <v>116132200</v>
      </c>
      <c r="P265">
        <v>24.254682577272725</v>
      </c>
      <c r="Q265">
        <v>23675.588360698675</v>
      </c>
      <c r="R265">
        <v>285100296.46127546</v>
      </c>
      <c r="S265">
        <v>2496.484560307144</v>
      </c>
      <c r="T265">
        <v>23699.843043275949</v>
      </c>
    </row>
    <row r="266" spans="1:20" x14ac:dyDescent="0.3">
      <c r="A266">
        <v>265</v>
      </c>
      <c r="B266" t="s">
        <v>141</v>
      </c>
      <c r="C266" t="s">
        <v>150</v>
      </c>
      <c r="D266" t="s">
        <v>154</v>
      </c>
      <c r="E266" t="s">
        <v>157</v>
      </c>
      <c r="F266" t="s">
        <v>160</v>
      </c>
      <c r="G266" t="s">
        <v>225</v>
      </c>
      <c r="H266">
        <v>430.31545307819431</v>
      </c>
      <c r="I266">
        <v>62</v>
      </c>
      <c r="J266">
        <v>1572670.3509684282</v>
      </c>
      <c r="K266">
        <v>43864.075445454539</v>
      </c>
      <c r="L266">
        <v>283080663.17431712</v>
      </c>
      <c r="M266">
        <v>4902559.919545453</v>
      </c>
      <c r="N266">
        <v>2359005526.4526424</v>
      </c>
      <c r="O266">
        <v>115568000</v>
      </c>
      <c r="P266">
        <v>23.981755986363634</v>
      </c>
      <c r="Q266">
        <v>23511.421746978001</v>
      </c>
      <c r="R266">
        <v>283124527.24976259</v>
      </c>
      <c r="S266">
        <v>2479.4760863721881</v>
      </c>
      <c r="T266">
        <v>23535.403502964364</v>
      </c>
    </row>
    <row r="267" spans="1:20" x14ac:dyDescent="0.3">
      <c r="A267">
        <v>266</v>
      </c>
      <c r="B267" t="s">
        <v>141</v>
      </c>
      <c r="C267" t="s">
        <v>150</v>
      </c>
      <c r="D267" t="s">
        <v>154</v>
      </c>
      <c r="E267" t="s">
        <v>157</v>
      </c>
      <c r="F267" t="s">
        <v>160</v>
      </c>
      <c r="G267" t="s">
        <v>226</v>
      </c>
      <c r="H267">
        <v>430.31545307819431</v>
      </c>
      <c r="I267">
        <v>31</v>
      </c>
      <c r="J267">
        <v>1572670.3509684282</v>
      </c>
      <c r="K267">
        <v>43864.075445454539</v>
      </c>
      <c r="L267">
        <v>283080663.17431712</v>
      </c>
      <c r="M267">
        <v>4902559.919545453</v>
      </c>
      <c r="N267">
        <v>2359005526.4526424</v>
      </c>
      <c r="O267">
        <v>120900000</v>
      </c>
      <c r="P267">
        <v>23.981755986363634</v>
      </c>
      <c r="Q267">
        <v>23511.421746978001</v>
      </c>
      <c r="R267">
        <v>283124527.24976259</v>
      </c>
      <c r="S267">
        <v>2484.808086372188</v>
      </c>
      <c r="T267">
        <v>23535.403502964364</v>
      </c>
    </row>
    <row r="268" spans="1:20" x14ac:dyDescent="0.3">
      <c r="A268">
        <v>267</v>
      </c>
      <c r="B268" t="s">
        <v>141</v>
      </c>
      <c r="C268" t="s">
        <v>150</v>
      </c>
      <c r="D268" t="s">
        <v>154</v>
      </c>
      <c r="E268" t="s">
        <v>157</v>
      </c>
      <c r="F268" t="s">
        <v>160</v>
      </c>
      <c r="G268" t="s">
        <v>224</v>
      </c>
      <c r="H268">
        <v>430.31545307819431</v>
      </c>
      <c r="I268">
        <v>31</v>
      </c>
      <c r="J268">
        <v>1572670.3509684282</v>
      </c>
      <c r="K268">
        <v>43864.075445454539</v>
      </c>
      <c r="L268">
        <v>283080663.17431712</v>
      </c>
      <c r="M268">
        <v>4902559.919545453</v>
      </c>
      <c r="N268">
        <v>2359005526.4526424</v>
      </c>
      <c r="O268">
        <v>116132200</v>
      </c>
      <c r="P268">
        <v>23.981755986363634</v>
      </c>
      <c r="Q268">
        <v>23511.421746978001</v>
      </c>
      <c r="R268">
        <v>283124527.24976259</v>
      </c>
      <c r="S268">
        <v>2480.0402863721879</v>
      </c>
      <c r="T268">
        <v>23535.403502964364</v>
      </c>
    </row>
    <row r="269" spans="1:20" x14ac:dyDescent="0.3">
      <c r="A269">
        <v>268</v>
      </c>
      <c r="B269" t="s">
        <v>141</v>
      </c>
      <c r="C269" t="s">
        <v>150</v>
      </c>
      <c r="D269" t="s">
        <v>154</v>
      </c>
      <c r="E269" t="s">
        <v>157</v>
      </c>
      <c r="F269" t="s">
        <v>161</v>
      </c>
      <c r="G269" t="s">
        <v>225</v>
      </c>
      <c r="H269">
        <v>411.59157802647957</v>
      </c>
      <c r="I269">
        <v>59</v>
      </c>
      <c r="J269">
        <v>1529320.0466544915</v>
      </c>
      <c r="K269">
        <v>44355.343309090902</v>
      </c>
      <c r="L269">
        <v>275277608.39780849</v>
      </c>
      <c r="M269">
        <v>4853433.1331818169</v>
      </c>
      <c r="N269">
        <v>2293980069.9817371</v>
      </c>
      <c r="O269">
        <v>109976000</v>
      </c>
      <c r="P269">
        <v>23.490488122727271</v>
      </c>
      <c r="Q269">
        <v>22863.334697484646</v>
      </c>
      <c r="R269">
        <v>275321963.7411176</v>
      </c>
      <c r="S269">
        <v>2408.8095031149192</v>
      </c>
      <c r="T269">
        <v>22886.825185607373</v>
      </c>
    </row>
    <row r="270" spans="1:20" x14ac:dyDescent="0.3">
      <c r="A270">
        <v>269</v>
      </c>
      <c r="B270" t="s">
        <v>141</v>
      </c>
      <c r="C270" t="s">
        <v>150</v>
      </c>
      <c r="D270" t="s">
        <v>154</v>
      </c>
      <c r="E270" t="s">
        <v>157</v>
      </c>
      <c r="F270" t="s">
        <v>161</v>
      </c>
      <c r="G270" t="s">
        <v>226</v>
      </c>
      <c r="H270">
        <v>411.59157802647957</v>
      </c>
      <c r="I270">
        <v>30</v>
      </c>
      <c r="J270">
        <v>1529320.0466544915</v>
      </c>
      <c r="K270">
        <v>44355.343309090902</v>
      </c>
      <c r="L270">
        <v>275277608.39780849</v>
      </c>
      <c r="M270">
        <v>4853433.1331818169</v>
      </c>
      <c r="N270">
        <v>2293980069.9817371</v>
      </c>
      <c r="O270">
        <v>117000000</v>
      </c>
      <c r="P270">
        <v>23.490488122727271</v>
      </c>
      <c r="Q270">
        <v>22863.334697484646</v>
      </c>
      <c r="R270">
        <v>275321963.7411176</v>
      </c>
      <c r="S270">
        <v>2415.833503114919</v>
      </c>
      <c r="T270">
        <v>22886.825185607373</v>
      </c>
    </row>
    <row r="271" spans="1:20" x14ac:dyDescent="0.3">
      <c r="A271">
        <v>270</v>
      </c>
      <c r="B271" t="s">
        <v>141</v>
      </c>
      <c r="C271" t="s">
        <v>150</v>
      </c>
      <c r="D271" t="s">
        <v>154</v>
      </c>
      <c r="E271" t="s">
        <v>157</v>
      </c>
      <c r="F271" t="s">
        <v>161</v>
      </c>
      <c r="G271" t="s">
        <v>224</v>
      </c>
      <c r="H271">
        <v>411.59157802647957</v>
      </c>
      <c r="I271">
        <v>30</v>
      </c>
      <c r="J271">
        <v>1529320.0466544915</v>
      </c>
      <c r="K271">
        <v>44355.343309090902</v>
      </c>
      <c r="L271">
        <v>275277608.39780849</v>
      </c>
      <c r="M271">
        <v>4853433.1331818169</v>
      </c>
      <c r="N271">
        <v>2293980069.9817371</v>
      </c>
      <c r="O271">
        <v>112386000</v>
      </c>
      <c r="P271">
        <v>23.490488122727271</v>
      </c>
      <c r="Q271">
        <v>22863.334697484646</v>
      </c>
      <c r="R271">
        <v>275321963.7411176</v>
      </c>
      <c r="S271">
        <v>2411.219503114919</v>
      </c>
      <c r="T271">
        <v>22886.825185607373</v>
      </c>
    </row>
    <row r="272" spans="1:20" x14ac:dyDescent="0.3">
      <c r="A272">
        <v>271</v>
      </c>
      <c r="B272" t="s">
        <v>141</v>
      </c>
      <c r="C272" t="s">
        <v>150</v>
      </c>
      <c r="D272" t="s">
        <v>155</v>
      </c>
      <c r="E272" t="s">
        <v>156</v>
      </c>
      <c r="F272" t="s">
        <v>159</v>
      </c>
      <c r="G272" t="s">
        <v>225</v>
      </c>
      <c r="H272">
        <v>432.39380002963378</v>
      </c>
      <c r="I272">
        <v>62</v>
      </c>
      <c r="J272">
        <v>1580698.6752340996</v>
      </c>
      <c r="K272">
        <v>40297.609463636356</v>
      </c>
      <c r="L272">
        <v>284525761.54213792</v>
      </c>
      <c r="M272">
        <v>5420199.4272727268</v>
      </c>
      <c r="N272">
        <v>2371048012.8511496</v>
      </c>
      <c r="O272">
        <v>115568000</v>
      </c>
      <c r="P272">
        <v>21.511601443181814</v>
      </c>
      <c r="Q272">
        <v>23631.445194749787</v>
      </c>
      <c r="R272">
        <v>284566059.15160155</v>
      </c>
      <c r="S272">
        <v>2492.0362122784222</v>
      </c>
      <c r="T272">
        <v>23652.956796192968</v>
      </c>
    </row>
    <row r="273" spans="1:20" x14ac:dyDescent="0.3">
      <c r="A273">
        <v>272</v>
      </c>
      <c r="B273" t="s">
        <v>141</v>
      </c>
      <c r="C273" t="s">
        <v>150</v>
      </c>
      <c r="D273" t="s">
        <v>155</v>
      </c>
      <c r="E273" t="s">
        <v>156</v>
      </c>
      <c r="F273" t="s">
        <v>159</v>
      </c>
      <c r="G273" t="s">
        <v>226</v>
      </c>
      <c r="H273">
        <v>432.39380002963378</v>
      </c>
      <c r="I273">
        <v>31</v>
      </c>
      <c r="J273">
        <v>1580698.6752340996</v>
      </c>
      <c r="K273">
        <v>40297.609463636356</v>
      </c>
      <c r="L273">
        <v>284525761.54213792</v>
      </c>
      <c r="M273">
        <v>5420199.4272727268</v>
      </c>
      <c r="N273">
        <v>2371048012.8511496</v>
      </c>
      <c r="O273">
        <v>120900000</v>
      </c>
      <c r="P273">
        <v>21.511601443181814</v>
      </c>
      <c r="Q273">
        <v>23631.445194749787</v>
      </c>
      <c r="R273">
        <v>284566059.15160155</v>
      </c>
      <c r="S273">
        <v>2497.3682122784226</v>
      </c>
      <c r="T273">
        <v>23652.956796192968</v>
      </c>
    </row>
    <row r="274" spans="1:20" x14ac:dyDescent="0.3">
      <c r="A274">
        <v>273</v>
      </c>
      <c r="B274" t="s">
        <v>141</v>
      </c>
      <c r="C274" t="s">
        <v>150</v>
      </c>
      <c r="D274" t="s">
        <v>155</v>
      </c>
      <c r="E274" t="s">
        <v>156</v>
      </c>
      <c r="F274" t="s">
        <v>159</v>
      </c>
      <c r="G274" t="s">
        <v>224</v>
      </c>
      <c r="H274">
        <v>432.39380002963378</v>
      </c>
      <c r="I274">
        <v>31</v>
      </c>
      <c r="J274">
        <v>1580698.6752340996</v>
      </c>
      <c r="K274">
        <v>40297.609463636356</v>
      </c>
      <c r="L274">
        <v>284525761.54213792</v>
      </c>
      <c r="M274">
        <v>5420199.4272727268</v>
      </c>
      <c r="N274">
        <v>2371048012.8511496</v>
      </c>
      <c r="O274">
        <v>116132200</v>
      </c>
      <c r="P274">
        <v>21.511601443181814</v>
      </c>
      <c r="Q274">
        <v>23631.445194749787</v>
      </c>
      <c r="R274">
        <v>284566059.15160155</v>
      </c>
      <c r="S274">
        <v>2492.6004122784225</v>
      </c>
      <c r="T274">
        <v>23652.956796192968</v>
      </c>
    </row>
    <row r="275" spans="1:20" x14ac:dyDescent="0.3">
      <c r="A275">
        <v>274</v>
      </c>
      <c r="B275" t="s">
        <v>141</v>
      </c>
      <c r="C275" t="s">
        <v>150</v>
      </c>
      <c r="D275" t="s">
        <v>155</v>
      </c>
      <c r="E275" t="s">
        <v>156</v>
      </c>
      <c r="F275" t="s">
        <v>160</v>
      </c>
      <c r="G275" t="s">
        <v>225</v>
      </c>
      <c r="H275">
        <v>427.26512236501242</v>
      </c>
      <c r="I275">
        <v>61</v>
      </c>
      <c r="J275">
        <v>1569717.6308380684</v>
      </c>
      <c r="K275">
        <v>41116.389236363633</v>
      </c>
      <c r="L275">
        <v>282549173.5508523</v>
      </c>
      <c r="M275">
        <v>5447492.086363636</v>
      </c>
      <c r="N275">
        <v>2354576446.2571025</v>
      </c>
      <c r="O275">
        <v>113704000</v>
      </c>
      <c r="P275">
        <v>21.238674852272723</v>
      </c>
      <c r="Q275">
        <v>23467.278581029121</v>
      </c>
      <c r="R275">
        <v>282590289.94008869</v>
      </c>
      <c r="S275">
        <v>2473.7279383434661</v>
      </c>
      <c r="T275">
        <v>23488.517255881394</v>
      </c>
    </row>
    <row r="276" spans="1:20" x14ac:dyDescent="0.3">
      <c r="A276">
        <v>275</v>
      </c>
      <c r="B276" t="s">
        <v>141</v>
      </c>
      <c r="C276" t="s">
        <v>150</v>
      </c>
      <c r="D276" t="s">
        <v>155</v>
      </c>
      <c r="E276" t="s">
        <v>156</v>
      </c>
      <c r="F276" t="s">
        <v>160</v>
      </c>
      <c r="G276" t="s">
        <v>226</v>
      </c>
      <c r="H276">
        <v>427.26512236501242</v>
      </c>
      <c r="I276">
        <v>31</v>
      </c>
      <c r="J276">
        <v>1569717.6308380684</v>
      </c>
      <c r="K276">
        <v>41116.389236363633</v>
      </c>
      <c r="L276">
        <v>282549173.5508523</v>
      </c>
      <c r="M276">
        <v>5447492.086363636</v>
      </c>
      <c r="N276">
        <v>2354576446.2571025</v>
      </c>
      <c r="O276">
        <v>120900000</v>
      </c>
      <c r="P276">
        <v>21.238674852272723</v>
      </c>
      <c r="Q276">
        <v>23467.278581029121</v>
      </c>
      <c r="R276">
        <v>282590289.94008869</v>
      </c>
      <c r="S276">
        <v>2480.9239383434665</v>
      </c>
      <c r="T276">
        <v>23488.517255881394</v>
      </c>
    </row>
    <row r="277" spans="1:20" x14ac:dyDescent="0.3">
      <c r="A277">
        <v>276</v>
      </c>
      <c r="B277" t="s">
        <v>141</v>
      </c>
      <c r="C277" t="s">
        <v>150</v>
      </c>
      <c r="D277" t="s">
        <v>155</v>
      </c>
      <c r="E277" t="s">
        <v>156</v>
      </c>
      <c r="F277" t="s">
        <v>160</v>
      </c>
      <c r="G277" t="s">
        <v>224</v>
      </c>
      <c r="H277">
        <v>427.26512236501242</v>
      </c>
      <c r="I277">
        <v>31</v>
      </c>
      <c r="J277">
        <v>1569717.6308380684</v>
      </c>
      <c r="K277">
        <v>41116.389236363633</v>
      </c>
      <c r="L277">
        <v>282549173.5508523</v>
      </c>
      <c r="M277">
        <v>5447492.086363636</v>
      </c>
      <c r="N277">
        <v>2354576446.2571025</v>
      </c>
      <c r="O277">
        <v>116132200</v>
      </c>
      <c r="P277">
        <v>21.238674852272723</v>
      </c>
      <c r="Q277">
        <v>23467.278581029121</v>
      </c>
      <c r="R277">
        <v>282590289.94008869</v>
      </c>
      <c r="S277">
        <v>2476.1561383434664</v>
      </c>
      <c r="T277">
        <v>23488.517255881394</v>
      </c>
    </row>
    <row r="278" spans="1:20" x14ac:dyDescent="0.3">
      <c r="A278">
        <v>277</v>
      </c>
      <c r="B278" t="s">
        <v>141</v>
      </c>
      <c r="C278" t="s">
        <v>150</v>
      </c>
      <c r="D278" t="s">
        <v>155</v>
      </c>
      <c r="E278" t="s">
        <v>156</v>
      </c>
      <c r="F278" t="s">
        <v>161</v>
      </c>
      <c r="G278" t="s">
        <v>225</v>
      </c>
      <c r="H278">
        <v>408.54124731329773</v>
      </c>
      <c r="I278">
        <v>59</v>
      </c>
      <c r="J278">
        <v>1526367.3265241319</v>
      </c>
      <c r="K278">
        <v>41607.657099999997</v>
      </c>
      <c r="L278">
        <v>274746118.77434373</v>
      </c>
      <c r="M278">
        <v>5398365.2999999998</v>
      </c>
      <c r="N278">
        <v>2289550989.7861977</v>
      </c>
      <c r="O278">
        <v>109976000</v>
      </c>
      <c r="P278">
        <v>20.74740698863636</v>
      </c>
      <c r="Q278">
        <v>22819.191531535769</v>
      </c>
      <c r="R278">
        <v>274787726.43144375</v>
      </c>
      <c r="S278">
        <v>2404.9253550861977</v>
      </c>
      <c r="T278">
        <v>22839.938938524407</v>
      </c>
    </row>
    <row r="279" spans="1:20" x14ac:dyDescent="0.3">
      <c r="A279">
        <v>278</v>
      </c>
      <c r="B279" t="s">
        <v>141</v>
      </c>
      <c r="C279" t="s">
        <v>150</v>
      </c>
      <c r="D279" t="s">
        <v>155</v>
      </c>
      <c r="E279" t="s">
        <v>156</v>
      </c>
      <c r="F279" t="s">
        <v>161</v>
      </c>
      <c r="G279" t="s">
        <v>226</v>
      </c>
      <c r="H279">
        <v>408.54124731329773</v>
      </c>
      <c r="I279">
        <v>30</v>
      </c>
      <c r="J279">
        <v>1526367.3265241319</v>
      </c>
      <c r="K279">
        <v>41607.657099999997</v>
      </c>
      <c r="L279">
        <v>274746118.77434373</v>
      </c>
      <c r="M279">
        <v>5398365.2999999998</v>
      </c>
      <c r="N279">
        <v>2289550989.7861977</v>
      </c>
      <c r="O279">
        <v>117000000</v>
      </c>
      <c r="P279">
        <v>20.74740698863636</v>
      </c>
      <c r="Q279">
        <v>22819.191531535769</v>
      </c>
      <c r="R279">
        <v>274787726.43144375</v>
      </c>
      <c r="S279">
        <v>2411.949355086198</v>
      </c>
      <c r="T279">
        <v>22839.938938524407</v>
      </c>
    </row>
    <row r="280" spans="1:20" x14ac:dyDescent="0.3">
      <c r="A280">
        <v>279</v>
      </c>
      <c r="B280" t="s">
        <v>141</v>
      </c>
      <c r="C280" t="s">
        <v>150</v>
      </c>
      <c r="D280" t="s">
        <v>155</v>
      </c>
      <c r="E280" t="s">
        <v>156</v>
      </c>
      <c r="F280" t="s">
        <v>161</v>
      </c>
      <c r="G280" t="s">
        <v>224</v>
      </c>
      <c r="H280">
        <v>408.54124731329773</v>
      </c>
      <c r="I280">
        <v>30</v>
      </c>
      <c r="J280">
        <v>1526367.3265241319</v>
      </c>
      <c r="K280">
        <v>41607.657099999997</v>
      </c>
      <c r="L280">
        <v>274746118.77434373</v>
      </c>
      <c r="M280">
        <v>5398365.2999999998</v>
      </c>
      <c r="N280">
        <v>2289550989.7861977</v>
      </c>
      <c r="O280">
        <v>112386000</v>
      </c>
      <c r="P280">
        <v>20.74740698863636</v>
      </c>
      <c r="Q280">
        <v>22819.191531535769</v>
      </c>
      <c r="R280">
        <v>274787726.43144375</v>
      </c>
      <c r="S280">
        <v>2407.335355086198</v>
      </c>
      <c r="T280">
        <v>22839.938938524407</v>
      </c>
    </row>
    <row r="281" spans="1:20" x14ac:dyDescent="0.3">
      <c r="A281">
        <v>280</v>
      </c>
      <c r="B281" t="s">
        <v>141</v>
      </c>
      <c r="C281" t="s">
        <v>150</v>
      </c>
      <c r="D281" t="s">
        <v>155</v>
      </c>
      <c r="E281" t="s">
        <v>157</v>
      </c>
      <c r="F281" t="s">
        <v>159</v>
      </c>
      <c r="G281" t="s">
        <v>225</v>
      </c>
      <c r="H281">
        <v>435.45057784781568</v>
      </c>
      <c r="I281">
        <v>62</v>
      </c>
      <c r="J281">
        <v>1583657.6361620999</v>
      </c>
      <c r="K281">
        <v>43026.875372727271</v>
      </c>
      <c r="L281">
        <v>285058374.50917798</v>
      </c>
      <c r="M281">
        <v>4874346.2454545442</v>
      </c>
      <c r="N281">
        <v>2375486454.2431498</v>
      </c>
      <c r="O281">
        <v>115568000</v>
      </c>
      <c r="P281">
        <v>24.240867352272723</v>
      </c>
      <c r="Q281">
        <v>23675.681660623392</v>
      </c>
      <c r="R281">
        <v>285101401.38455069</v>
      </c>
      <c r="S281">
        <v>2495.9288004886039</v>
      </c>
      <c r="T281">
        <v>23699.922527975665</v>
      </c>
    </row>
    <row r="282" spans="1:20" x14ac:dyDescent="0.3">
      <c r="A282">
        <v>281</v>
      </c>
      <c r="B282" t="s">
        <v>141</v>
      </c>
      <c r="C282" t="s">
        <v>150</v>
      </c>
      <c r="D282" t="s">
        <v>155</v>
      </c>
      <c r="E282" t="s">
        <v>157</v>
      </c>
      <c r="F282" t="s">
        <v>159</v>
      </c>
      <c r="G282" t="s">
        <v>226</v>
      </c>
      <c r="H282">
        <v>435.45057784781568</v>
      </c>
      <c r="I282">
        <v>31</v>
      </c>
      <c r="J282">
        <v>1583657.6361620999</v>
      </c>
      <c r="K282">
        <v>43026.875372727271</v>
      </c>
      <c r="L282">
        <v>285058374.50917798</v>
      </c>
      <c r="M282">
        <v>4874346.2454545442</v>
      </c>
      <c r="N282">
        <v>2375486454.2431498</v>
      </c>
      <c r="O282">
        <v>120900000</v>
      </c>
      <c r="P282">
        <v>24.240867352272723</v>
      </c>
      <c r="Q282">
        <v>23675.681660623392</v>
      </c>
      <c r="R282">
        <v>285101401.38455069</v>
      </c>
      <c r="S282">
        <v>2501.2608004886042</v>
      </c>
      <c r="T282">
        <v>23699.922527975665</v>
      </c>
    </row>
    <row r="283" spans="1:20" x14ac:dyDescent="0.3">
      <c r="A283">
        <v>282</v>
      </c>
      <c r="B283" t="s">
        <v>141</v>
      </c>
      <c r="C283" t="s">
        <v>150</v>
      </c>
      <c r="D283" t="s">
        <v>155</v>
      </c>
      <c r="E283" t="s">
        <v>157</v>
      </c>
      <c r="F283" t="s">
        <v>159</v>
      </c>
      <c r="G283" t="s">
        <v>224</v>
      </c>
      <c r="H283">
        <v>435.45057784781568</v>
      </c>
      <c r="I283">
        <v>31</v>
      </c>
      <c r="J283">
        <v>1583657.6361620999</v>
      </c>
      <c r="K283">
        <v>43026.875372727271</v>
      </c>
      <c r="L283">
        <v>285058374.50917798</v>
      </c>
      <c r="M283">
        <v>4874346.2454545442</v>
      </c>
      <c r="N283">
        <v>2375486454.2431498</v>
      </c>
      <c r="O283">
        <v>116132200</v>
      </c>
      <c r="P283">
        <v>24.240867352272723</v>
      </c>
      <c r="Q283">
        <v>23675.681660623392</v>
      </c>
      <c r="R283">
        <v>285101401.38455069</v>
      </c>
      <c r="S283">
        <v>2496.4930004886041</v>
      </c>
      <c r="T283">
        <v>23699.922527975665</v>
      </c>
    </row>
    <row r="284" spans="1:20" x14ac:dyDescent="0.3">
      <c r="A284">
        <v>283</v>
      </c>
      <c r="B284" t="s">
        <v>141</v>
      </c>
      <c r="C284" t="s">
        <v>150</v>
      </c>
      <c r="D284" t="s">
        <v>155</v>
      </c>
      <c r="E284" t="s">
        <v>157</v>
      </c>
      <c r="F284" t="s">
        <v>160</v>
      </c>
      <c r="G284" t="s">
        <v>225</v>
      </c>
      <c r="H284">
        <v>430.32190018319432</v>
      </c>
      <c r="I284">
        <v>62</v>
      </c>
      <c r="J284">
        <v>1572676.5917660682</v>
      </c>
      <c r="K284">
        <v>43845.655145454541</v>
      </c>
      <c r="L284">
        <v>283081786.5178923</v>
      </c>
      <c r="M284">
        <v>4901638.9045454534</v>
      </c>
      <c r="N284">
        <v>2359014887.6491027</v>
      </c>
      <c r="O284">
        <v>115568000</v>
      </c>
      <c r="P284">
        <v>23.967940761363632</v>
      </c>
      <c r="Q284">
        <v>23511.515046902721</v>
      </c>
      <c r="R284">
        <v>283125632.17303777</v>
      </c>
      <c r="S284">
        <v>2479.4845265536478</v>
      </c>
      <c r="T284">
        <v>23535.482987664083</v>
      </c>
    </row>
    <row r="285" spans="1:20" x14ac:dyDescent="0.3">
      <c r="A285">
        <v>284</v>
      </c>
      <c r="B285" t="s">
        <v>141</v>
      </c>
      <c r="C285" t="s">
        <v>150</v>
      </c>
      <c r="D285" t="s">
        <v>155</v>
      </c>
      <c r="E285" t="s">
        <v>157</v>
      </c>
      <c r="F285" t="s">
        <v>160</v>
      </c>
      <c r="G285" t="s">
        <v>226</v>
      </c>
      <c r="H285">
        <v>430.32190018319432</v>
      </c>
      <c r="I285">
        <v>31</v>
      </c>
      <c r="J285">
        <v>1572676.5917660682</v>
      </c>
      <c r="K285">
        <v>43845.655145454541</v>
      </c>
      <c r="L285">
        <v>283081786.5178923</v>
      </c>
      <c r="M285">
        <v>4901638.9045454534</v>
      </c>
      <c r="N285">
        <v>2359014887.6491027</v>
      </c>
      <c r="O285">
        <v>120900000</v>
      </c>
      <c r="P285">
        <v>23.967940761363632</v>
      </c>
      <c r="Q285">
        <v>23511.515046902721</v>
      </c>
      <c r="R285">
        <v>283125632.17303777</v>
      </c>
      <c r="S285">
        <v>2484.8165265536481</v>
      </c>
      <c r="T285">
        <v>23535.482987664083</v>
      </c>
    </row>
    <row r="286" spans="1:20" x14ac:dyDescent="0.3">
      <c r="A286">
        <v>285</v>
      </c>
      <c r="B286" t="s">
        <v>141</v>
      </c>
      <c r="C286" t="s">
        <v>150</v>
      </c>
      <c r="D286" t="s">
        <v>155</v>
      </c>
      <c r="E286" t="s">
        <v>157</v>
      </c>
      <c r="F286" t="s">
        <v>160</v>
      </c>
      <c r="G286" t="s">
        <v>224</v>
      </c>
      <c r="H286">
        <v>430.32190018319432</v>
      </c>
      <c r="I286">
        <v>31</v>
      </c>
      <c r="J286">
        <v>1572676.5917660682</v>
      </c>
      <c r="K286">
        <v>43845.655145454541</v>
      </c>
      <c r="L286">
        <v>283081786.5178923</v>
      </c>
      <c r="M286">
        <v>4901638.9045454534</v>
      </c>
      <c r="N286">
        <v>2359014887.6491027</v>
      </c>
      <c r="O286">
        <v>116132200</v>
      </c>
      <c r="P286">
        <v>23.967940761363632</v>
      </c>
      <c r="Q286">
        <v>23511.515046902721</v>
      </c>
      <c r="R286">
        <v>283125632.17303777</v>
      </c>
      <c r="S286">
        <v>2480.0487265536481</v>
      </c>
      <c r="T286">
        <v>23535.482987664083</v>
      </c>
    </row>
    <row r="287" spans="1:20" x14ac:dyDescent="0.3">
      <c r="A287">
        <v>286</v>
      </c>
      <c r="B287" t="s">
        <v>141</v>
      </c>
      <c r="C287" t="s">
        <v>150</v>
      </c>
      <c r="D287" t="s">
        <v>155</v>
      </c>
      <c r="E287" t="s">
        <v>157</v>
      </c>
      <c r="F287" t="s">
        <v>161</v>
      </c>
      <c r="G287" t="s">
        <v>225</v>
      </c>
      <c r="H287">
        <v>411.59802513147963</v>
      </c>
      <c r="I287">
        <v>59</v>
      </c>
      <c r="J287">
        <v>1529326.2874521317</v>
      </c>
      <c r="K287">
        <v>44336.923009090904</v>
      </c>
      <c r="L287">
        <v>275278731.74138373</v>
      </c>
      <c r="M287">
        <v>4852512.1181818172</v>
      </c>
      <c r="N287">
        <v>2293989431.1781979</v>
      </c>
      <c r="O287">
        <v>109976000</v>
      </c>
      <c r="P287">
        <v>23.476672897727269</v>
      </c>
      <c r="Q287">
        <v>22863.42799740937</v>
      </c>
      <c r="R287">
        <v>275323068.66439283</v>
      </c>
      <c r="S287">
        <v>2408.8179432963798</v>
      </c>
      <c r="T287">
        <v>22886.904670307096</v>
      </c>
    </row>
    <row r="288" spans="1:20" x14ac:dyDescent="0.3">
      <c r="A288">
        <v>287</v>
      </c>
      <c r="B288" t="s">
        <v>141</v>
      </c>
      <c r="C288" t="s">
        <v>150</v>
      </c>
      <c r="D288" t="s">
        <v>155</v>
      </c>
      <c r="E288" t="s">
        <v>157</v>
      </c>
      <c r="F288" t="s">
        <v>161</v>
      </c>
      <c r="G288" t="s">
        <v>226</v>
      </c>
      <c r="H288">
        <v>411.59802513147963</v>
      </c>
      <c r="I288">
        <v>30</v>
      </c>
      <c r="J288">
        <v>1529326.2874521317</v>
      </c>
      <c r="K288">
        <v>44336.923009090904</v>
      </c>
      <c r="L288">
        <v>275278731.74138373</v>
      </c>
      <c r="M288">
        <v>4852512.1181818172</v>
      </c>
      <c r="N288">
        <v>2293989431.1781979</v>
      </c>
      <c r="O288">
        <v>117000000</v>
      </c>
      <c r="P288">
        <v>23.476672897727269</v>
      </c>
      <c r="Q288">
        <v>22863.42799740937</v>
      </c>
      <c r="R288">
        <v>275323068.66439283</v>
      </c>
      <c r="S288">
        <v>2415.8419432963797</v>
      </c>
      <c r="T288">
        <v>22886.904670307096</v>
      </c>
    </row>
    <row r="289" spans="1:20" x14ac:dyDescent="0.3">
      <c r="A289">
        <v>288</v>
      </c>
      <c r="B289" t="s">
        <v>141</v>
      </c>
      <c r="C289" t="s">
        <v>150</v>
      </c>
      <c r="D289" t="s">
        <v>155</v>
      </c>
      <c r="E289" t="s">
        <v>157</v>
      </c>
      <c r="F289" t="s">
        <v>161</v>
      </c>
      <c r="G289" t="s">
        <v>224</v>
      </c>
      <c r="H289">
        <v>411.59802513147963</v>
      </c>
      <c r="I289">
        <v>30</v>
      </c>
      <c r="J289">
        <v>1529326.2874521317</v>
      </c>
      <c r="K289">
        <v>44336.923009090904</v>
      </c>
      <c r="L289">
        <v>275278731.74138373</v>
      </c>
      <c r="M289">
        <v>4852512.1181818172</v>
      </c>
      <c r="N289">
        <v>2293989431.1781979</v>
      </c>
      <c r="O289">
        <v>112386000</v>
      </c>
      <c r="P289">
        <v>23.476672897727269</v>
      </c>
      <c r="Q289">
        <v>22863.42799740937</v>
      </c>
      <c r="R289">
        <v>275323068.66439283</v>
      </c>
      <c r="S289">
        <v>2411.2279432963796</v>
      </c>
      <c r="T289">
        <v>22886.904670307096</v>
      </c>
    </row>
    <row r="290" spans="1:20" x14ac:dyDescent="0.3">
      <c r="A290">
        <v>289</v>
      </c>
      <c r="B290" t="s">
        <v>141</v>
      </c>
      <c r="C290" t="s">
        <v>151</v>
      </c>
      <c r="D290" t="s">
        <v>154</v>
      </c>
      <c r="E290" t="s">
        <v>156</v>
      </c>
      <c r="F290" t="s">
        <v>159</v>
      </c>
      <c r="G290" t="s">
        <v>225</v>
      </c>
      <c r="H290">
        <v>410.75870385634505</v>
      </c>
      <c r="I290">
        <v>59</v>
      </c>
      <c r="J290">
        <v>1493798.0044900675</v>
      </c>
      <c r="K290">
        <v>39704.789363636359</v>
      </c>
      <c r="L290">
        <v>268883640.80821216</v>
      </c>
      <c r="M290">
        <v>5176624.2822727263</v>
      </c>
      <c r="N290">
        <v>2240697006.7351012</v>
      </c>
      <c r="O290">
        <v>109976000</v>
      </c>
      <c r="P290">
        <v>20.302935868181816</v>
      </c>
      <c r="Q290">
        <v>22332.280167126508</v>
      </c>
      <c r="R290">
        <v>268923345.59757578</v>
      </c>
      <c r="S290">
        <v>2355.8496310173741</v>
      </c>
      <c r="T290">
        <v>22352.583102994689</v>
      </c>
    </row>
    <row r="291" spans="1:20" x14ac:dyDescent="0.3">
      <c r="A291">
        <v>290</v>
      </c>
      <c r="B291" t="s">
        <v>141</v>
      </c>
      <c r="C291" t="s">
        <v>151</v>
      </c>
      <c r="D291" t="s">
        <v>154</v>
      </c>
      <c r="E291" t="s">
        <v>156</v>
      </c>
      <c r="F291" t="s">
        <v>159</v>
      </c>
      <c r="G291" t="s">
        <v>226</v>
      </c>
      <c r="H291">
        <v>410.75870385634505</v>
      </c>
      <c r="I291">
        <v>30</v>
      </c>
      <c r="J291">
        <v>1493798.0044900675</v>
      </c>
      <c r="K291">
        <v>39704.789363636359</v>
      </c>
      <c r="L291">
        <v>268883640.80821216</v>
      </c>
      <c r="M291">
        <v>5176624.2822727263</v>
      </c>
      <c r="N291">
        <v>2240697006.7351012</v>
      </c>
      <c r="O291">
        <v>117000000</v>
      </c>
      <c r="P291">
        <v>20.302935868181816</v>
      </c>
      <c r="Q291">
        <v>22332.280167126508</v>
      </c>
      <c r="R291">
        <v>268923345.59757578</v>
      </c>
      <c r="S291">
        <v>2362.873631017374</v>
      </c>
      <c r="T291">
        <v>22352.583102994689</v>
      </c>
    </row>
    <row r="292" spans="1:20" x14ac:dyDescent="0.3">
      <c r="A292">
        <v>291</v>
      </c>
      <c r="B292" t="s">
        <v>141</v>
      </c>
      <c r="C292" t="s">
        <v>151</v>
      </c>
      <c r="D292" t="s">
        <v>154</v>
      </c>
      <c r="E292" t="s">
        <v>156</v>
      </c>
      <c r="F292" t="s">
        <v>159</v>
      </c>
      <c r="G292" t="s">
        <v>224</v>
      </c>
      <c r="H292">
        <v>410.75870385634505</v>
      </c>
      <c r="I292">
        <v>30</v>
      </c>
      <c r="J292">
        <v>1493798.0044900675</v>
      </c>
      <c r="K292">
        <v>39704.789363636359</v>
      </c>
      <c r="L292">
        <v>268883640.80821216</v>
      </c>
      <c r="M292">
        <v>5176624.2822727263</v>
      </c>
      <c r="N292">
        <v>2240697006.7351012</v>
      </c>
      <c r="O292">
        <v>112386000</v>
      </c>
      <c r="P292">
        <v>20.302935868181816</v>
      </c>
      <c r="Q292">
        <v>22332.280167126508</v>
      </c>
      <c r="R292">
        <v>268923345.59757578</v>
      </c>
      <c r="S292">
        <v>2358.259631017374</v>
      </c>
      <c r="T292">
        <v>22352.583102994689</v>
      </c>
    </row>
    <row r="293" spans="1:20" x14ac:dyDescent="0.3">
      <c r="A293">
        <v>292</v>
      </c>
      <c r="B293" t="s">
        <v>141</v>
      </c>
      <c r="C293" t="s">
        <v>151</v>
      </c>
      <c r="D293" t="s">
        <v>154</v>
      </c>
      <c r="E293" t="s">
        <v>156</v>
      </c>
      <c r="F293" t="s">
        <v>160</v>
      </c>
      <c r="G293" t="s">
        <v>225</v>
      </c>
      <c r="H293">
        <v>405.63002619172363</v>
      </c>
      <c r="I293">
        <v>58</v>
      </c>
      <c r="J293">
        <v>1482816.9600940356</v>
      </c>
      <c r="K293">
        <v>40523.569136363629</v>
      </c>
      <c r="L293">
        <v>266907052.81692642</v>
      </c>
      <c r="M293">
        <v>5203916.9413636355</v>
      </c>
      <c r="N293">
        <v>2224225440.1410532</v>
      </c>
      <c r="O293">
        <v>108112000</v>
      </c>
      <c r="P293">
        <v>20.030009277272725</v>
      </c>
      <c r="Q293">
        <v>22168.113553405834</v>
      </c>
      <c r="R293">
        <v>266947576.38606277</v>
      </c>
      <c r="S293">
        <v>2337.5413570824171</v>
      </c>
      <c r="T293">
        <v>22188.143562683108</v>
      </c>
    </row>
    <row r="294" spans="1:20" x14ac:dyDescent="0.3">
      <c r="A294">
        <v>293</v>
      </c>
      <c r="B294" t="s">
        <v>141</v>
      </c>
      <c r="C294" t="s">
        <v>151</v>
      </c>
      <c r="D294" t="s">
        <v>154</v>
      </c>
      <c r="E294" t="s">
        <v>156</v>
      </c>
      <c r="F294" t="s">
        <v>160</v>
      </c>
      <c r="G294" t="s">
        <v>226</v>
      </c>
      <c r="H294">
        <v>405.63002619172363</v>
      </c>
      <c r="I294">
        <v>29</v>
      </c>
      <c r="J294">
        <v>1482816.9600940356</v>
      </c>
      <c r="K294">
        <v>40523.569136363629</v>
      </c>
      <c r="L294">
        <v>266907052.81692642</v>
      </c>
      <c r="M294">
        <v>5203916.9413636355</v>
      </c>
      <c r="N294">
        <v>2224225440.1410532</v>
      </c>
      <c r="O294">
        <v>113100000</v>
      </c>
      <c r="P294">
        <v>20.030009277272725</v>
      </c>
      <c r="Q294">
        <v>22168.113553405834</v>
      </c>
      <c r="R294">
        <v>266947576.38606277</v>
      </c>
      <c r="S294">
        <v>2342.5293570824169</v>
      </c>
      <c r="T294">
        <v>22188.143562683108</v>
      </c>
    </row>
    <row r="295" spans="1:20" x14ac:dyDescent="0.3">
      <c r="A295">
        <v>294</v>
      </c>
      <c r="B295" t="s">
        <v>141</v>
      </c>
      <c r="C295" t="s">
        <v>151</v>
      </c>
      <c r="D295" t="s">
        <v>154</v>
      </c>
      <c r="E295" t="s">
        <v>156</v>
      </c>
      <c r="F295" t="s">
        <v>160</v>
      </c>
      <c r="G295" t="s">
        <v>224</v>
      </c>
      <c r="H295">
        <v>405.63002619172363</v>
      </c>
      <c r="I295">
        <v>29</v>
      </c>
      <c r="J295">
        <v>1482816.9600940356</v>
      </c>
      <c r="K295">
        <v>40523.569136363629</v>
      </c>
      <c r="L295">
        <v>266907052.81692642</v>
      </c>
      <c r="M295">
        <v>5203916.9413636355</v>
      </c>
      <c r="N295">
        <v>2224225440.1410532</v>
      </c>
      <c r="O295">
        <v>108639800</v>
      </c>
      <c r="P295">
        <v>20.030009277272725</v>
      </c>
      <c r="Q295">
        <v>22168.113553405834</v>
      </c>
      <c r="R295">
        <v>266947576.38606277</v>
      </c>
      <c r="S295">
        <v>2338.069157082417</v>
      </c>
      <c r="T295">
        <v>22188.143562683108</v>
      </c>
    </row>
    <row r="296" spans="1:20" x14ac:dyDescent="0.3">
      <c r="A296">
        <v>295</v>
      </c>
      <c r="B296" t="s">
        <v>141</v>
      </c>
      <c r="C296" t="s">
        <v>151</v>
      </c>
      <c r="D296" t="s">
        <v>154</v>
      </c>
      <c r="E296" t="s">
        <v>156</v>
      </c>
      <c r="F296" t="s">
        <v>161</v>
      </c>
      <c r="G296" t="s">
        <v>225</v>
      </c>
      <c r="H296">
        <v>386.90615114000894</v>
      </c>
      <c r="I296">
        <v>56</v>
      </c>
      <c r="J296">
        <v>1439466.6557800993</v>
      </c>
      <c r="K296">
        <v>41014.836999999992</v>
      </c>
      <c r="L296">
        <v>259103998.04041788</v>
      </c>
      <c r="M296">
        <v>5154790.1549999993</v>
      </c>
      <c r="N296">
        <v>2159199983.6701488</v>
      </c>
      <c r="O296">
        <v>104384000</v>
      </c>
      <c r="P296">
        <v>19.538741413636362</v>
      </c>
      <c r="Q296">
        <v>21520.026503912482</v>
      </c>
      <c r="R296">
        <v>259145012.87741789</v>
      </c>
      <c r="S296">
        <v>2268.7387738251491</v>
      </c>
      <c r="T296">
        <v>21539.565245326117</v>
      </c>
    </row>
    <row r="297" spans="1:20" x14ac:dyDescent="0.3">
      <c r="A297">
        <v>296</v>
      </c>
      <c r="B297" t="s">
        <v>141</v>
      </c>
      <c r="C297" t="s">
        <v>151</v>
      </c>
      <c r="D297" t="s">
        <v>154</v>
      </c>
      <c r="E297" t="s">
        <v>156</v>
      </c>
      <c r="F297" t="s">
        <v>161</v>
      </c>
      <c r="G297" t="s">
        <v>226</v>
      </c>
      <c r="H297">
        <v>386.90615114000894</v>
      </c>
      <c r="I297">
        <v>28</v>
      </c>
      <c r="J297">
        <v>1439466.6557800993</v>
      </c>
      <c r="K297">
        <v>41014.836999999992</v>
      </c>
      <c r="L297">
        <v>259103998.04041788</v>
      </c>
      <c r="M297">
        <v>5154790.1549999993</v>
      </c>
      <c r="N297">
        <v>2159199983.6701488</v>
      </c>
      <c r="O297">
        <v>109200000</v>
      </c>
      <c r="P297">
        <v>19.538741413636362</v>
      </c>
      <c r="Q297">
        <v>21520.026503912482</v>
      </c>
      <c r="R297">
        <v>259145012.87741789</v>
      </c>
      <c r="S297">
        <v>2273.5547738251489</v>
      </c>
      <c r="T297">
        <v>21539.565245326117</v>
      </c>
    </row>
    <row r="298" spans="1:20" x14ac:dyDescent="0.3">
      <c r="A298">
        <v>297</v>
      </c>
      <c r="B298" t="s">
        <v>141</v>
      </c>
      <c r="C298" t="s">
        <v>151</v>
      </c>
      <c r="D298" t="s">
        <v>154</v>
      </c>
      <c r="E298" t="s">
        <v>156</v>
      </c>
      <c r="F298" t="s">
        <v>161</v>
      </c>
      <c r="G298" t="s">
        <v>224</v>
      </c>
      <c r="H298">
        <v>386.90615114000894</v>
      </c>
      <c r="I298">
        <v>28</v>
      </c>
      <c r="J298">
        <v>1439466.6557800993</v>
      </c>
      <c r="K298">
        <v>41014.836999999992</v>
      </c>
      <c r="L298">
        <v>259103998.04041788</v>
      </c>
      <c r="M298">
        <v>5154790.1549999993</v>
      </c>
      <c r="N298">
        <v>2159199983.6701488</v>
      </c>
      <c r="O298">
        <v>104893600</v>
      </c>
      <c r="P298">
        <v>19.538741413636362</v>
      </c>
      <c r="Q298">
        <v>21520.026503912482</v>
      </c>
      <c r="R298">
        <v>259145012.87741789</v>
      </c>
      <c r="S298">
        <v>2269.248373825149</v>
      </c>
      <c r="T298">
        <v>21539.565245326117</v>
      </c>
    </row>
    <row r="299" spans="1:20" x14ac:dyDescent="0.3">
      <c r="A299">
        <v>298</v>
      </c>
      <c r="B299" t="s">
        <v>141</v>
      </c>
      <c r="C299" t="s">
        <v>151</v>
      </c>
      <c r="D299" t="s">
        <v>154</v>
      </c>
      <c r="E299" t="s">
        <v>157</v>
      </c>
      <c r="F299" t="s">
        <v>159</v>
      </c>
      <c r="G299" t="s">
        <v>225</v>
      </c>
      <c r="H299">
        <v>413.81548167452684</v>
      </c>
      <c r="I299">
        <v>59</v>
      </c>
      <c r="J299">
        <v>1496756.9654180673</v>
      </c>
      <c r="K299">
        <v>42434.055272727273</v>
      </c>
      <c r="L299">
        <v>269416253.7752521</v>
      </c>
      <c r="M299">
        <v>4630771.1004545446</v>
      </c>
      <c r="N299">
        <v>2245135448.1271009</v>
      </c>
      <c r="O299">
        <v>109976000</v>
      </c>
      <c r="P299">
        <v>23.032201777272721</v>
      </c>
      <c r="Q299">
        <v>22376.516633000105</v>
      </c>
      <c r="R299">
        <v>269458687.8305248</v>
      </c>
      <c r="S299">
        <v>2359.7422192275553</v>
      </c>
      <c r="T299">
        <v>22399.548834777379</v>
      </c>
    </row>
    <row r="300" spans="1:20" x14ac:dyDescent="0.3">
      <c r="A300">
        <v>299</v>
      </c>
      <c r="B300" t="s">
        <v>141</v>
      </c>
      <c r="C300" t="s">
        <v>151</v>
      </c>
      <c r="D300" t="s">
        <v>154</v>
      </c>
      <c r="E300" t="s">
        <v>157</v>
      </c>
      <c r="F300" t="s">
        <v>159</v>
      </c>
      <c r="G300" t="s">
        <v>226</v>
      </c>
      <c r="H300">
        <v>413.81548167452684</v>
      </c>
      <c r="I300">
        <v>30</v>
      </c>
      <c r="J300">
        <v>1496756.9654180673</v>
      </c>
      <c r="K300">
        <v>42434.055272727273</v>
      </c>
      <c r="L300">
        <v>269416253.7752521</v>
      </c>
      <c r="M300">
        <v>4630771.1004545446</v>
      </c>
      <c r="N300">
        <v>2245135448.1271009</v>
      </c>
      <c r="O300">
        <v>117000000</v>
      </c>
      <c r="P300">
        <v>23.032201777272721</v>
      </c>
      <c r="Q300">
        <v>22376.516633000105</v>
      </c>
      <c r="R300">
        <v>269458687.8305248</v>
      </c>
      <c r="S300">
        <v>2366.7662192275552</v>
      </c>
      <c r="T300">
        <v>22399.548834777379</v>
      </c>
    </row>
    <row r="301" spans="1:20" x14ac:dyDescent="0.3">
      <c r="A301">
        <v>300</v>
      </c>
      <c r="B301" t="s">
        <v>141</v>
      </c>
      <c r="C301" t="s">
        <v>151</v>
      </c>
      <c r="D301" t="s">
        <v>154</v>
      </c>
      <c r="E301" t="s">
        <v>157</v>
      </c>
      <c r="F301" t="s">
        <v>159</v>
      </c>
      <c r="G301" t="s">
        <v>224</v>
      </c>
      <c r="H301">
        <v>413.81548167452684</v>
      </c>
      <c r="I301">
        <v>30</v>
      </c>
      <c r="J301">
        <v>1496756.9654180673</v>
      </c>
      <c r="K301">
        <v>42434.055272727273</v>
      </c>
      <c r="L301">
        <v>269416253.7752521</v>
      </c>
      <c r="M301">
        <v>4630771.1004545446</v>
      </c>
      <c r="N301">
        <v>2245135448.1271009</v>
      </c>
      <c r="O301">
        <v>112386000</v>
      </c>
      <c r="P301">
        <v>23.032201777272721</v>
      </c>
      <c r="Q301">
        <v>22376.516633000105</v>
      </c>
      <c r="R301">
        <v>269458687.8305248</v>
      </c>
      <c r="S301">
        <v>2362.1522192275552</v>
      </c>
      <c r="T301">
        <v>22399.548834777379</v>
      </c>
    </row>
    <row r="302" spans="1:20" x14ac:dyDescent="0.3">
      <c r="A302">
        <v>301</v>
      </c>
      <c r="B302" t="s">
        <v>141</v>
      </c>
      <c r="C302" t="s">
        <v>151</v>
      </c>
      <c r="D302" t="s">
        <v>154</v>
      </c>
      <c r="E302" t="s">
        <v>157</v>
      </c>
      <c r="F302" t="s">
        <v>160</v>
      </c>
      <c r="G302" t="s">
        <v>225</v>
      </c>
      <c r="H302">
        <v>408.68680400990542</v>
      </c>
      <c r="I302">
        <v>59</v>
      </c>
      <c r="J302">
        <v>1485775.9210220359</v>
      </c>
      <c r="K302">
        <v>43252.835045454543</v>
      </c>
      <c r="L302">
        <v>267439665.78396645</v>
      </c>
      <c r="M302">
        <v>4658063.7595454538</v>
      </c>
      <c r="N302">
        <v>2228663881.5330539</v>
      </c>
      <c r="O302">
        <v>109976000</v>
      </c>
      <c r="P302">
        <v>22.759275186363634</v>
      </c>
      <c r="Q302">
        <v>22212.350019279434</v>
      </c>
      <c r="R302">
        <v>267482918.61901191</v>
      </c>
      <c r="S302">
        <v>2343.2979452925993</v>
      </c>
      <c r="T302">
        <v>22235.109294465798</v>
      </c>
    </row>
    <row r="303" spans="1:20" x14ac:dyDescent="0.3">
      <c r="A303">
        <v>302</v>
      </c>
      <c r="B303" t="s">
        <v>141</v>
      </c>
      <c r="C303" t="s">
        <v>151</v>
      </c>
      <c r="D303" t="s">
        <v>154</v>
      </c>
      <c r="E303" t="s">
        <v>157</v>
      </c>
      <c r="F303" t="s">
        <v>160</v>
      </c>
      <c r="G303" t="s">
        <v>226</v>
      </c>
      <c r="H303">
        <v>408.68680400990542</v>
      </c>
      <c r="I303">
        <v>30</v>
      </c>
      <c r="J303">
        <v>1485775.9210220359</v>
      </c>
      <c r="K303">
        <v>43252.835045454543</v>
      </c>
      <c r="L303">
        <v>267439665.78396645</v>
      </c>
      <c r="M303">
        <v>4658063.7595454538</v>
      </c>
      <c r="N303">
        <v>2228663881.5330539</v>
      </c>
      <c r="O303">
        <v>117000000</v>
      </c>
      <c r="P303">
        <v>22.759275186363634</v>
      </c>
      <c r="Q303">
        <v>22212.350019279434</v>
      </c>
      <c r="R303">
        <v>267482918.61901191</v>
      </c>
      <c r="S303">
        <v>2350.3219452925991</v>
      </c>
      <c r="T303">
        <v>22235.109294465798</v>
      </c>
    </row>
    <row r="304" spans="1:20" x14ac:dyDescent="0.3">
      <c r="A304">
        <v>303</v>
      </c>
      <c r="B304" t="s">
        <v>141</v>
      </c>
      <c r="C304" t="s">
        <v>151</v>
      </c>
      <c r="D304" t="s">
        <v>154</v>
      </c>
      <c r="E304" t="s">
        <v>157</v>
      </c>
      <c r="F304" t="s">
        <v>160</v>
      </c>
      <c r="G304" t="s">
        <v>224</v>
      </c>
      <c r="H304">
        <v>408.68680400990542</v>
      </c>
      <c r="I304">
        <v>30</v>
      </c>
      <c r="J304">
        <v>1485775.9210220359</v>
      </c>
      <c r="K304">
        <v>43252.835045454543</v>
      </c>
      <c r="L304">
        <v>267439665.78396645</v>
      </c>
      <c r="M304">
        <v>4658063.7595454538</v>
      </c>
      <c r="N304">
        <v>2228663881.5330539</v>
      </c>
      <c r="O304">
        <v>112386000</v>
      </c>
      <c r="P304">
        <v>22.759275186363634</v>
      </c>
      <c r="Q304">
        <v>22212.350019279434</v>
      </c>
      <c r="R304">
        <v>267482918.61901191</v>
      </c>
      <c r="S304">
        <v>2345.7079452925991</v>
      </c>
      <c r="T304">
        <v>22235.109294465798</v>
      </c>
    </row>
    <row r="305" spans="1:20" x14ac:dyDescent="0.3">
      <c r="A305">
        <v>304</v>
      </c>
      <c r="B305" t="s">
        <v>141</v>
      </c>
      <c r="C305" t="s">
        <v>151</v>
      </c>
      <c r="D305" t="s">
        <v>154</v>
      </c>
      <c r="E305" t="s">
        <v>157</v>
      </c>
      <c r="F305" t="s">
        <v>161</v>
      </c>
      <c r="G305" t="s">
        <v>225</v>
      </c>
      <c r="H305">
        <v>389.96292895819073</v>
      </c>
      <c r="I305">
        <v>56</v>
      </c>
      <c r="J305">
        <v>1442425.6167080994</v>
      </c>
      <c r="K305">
        <v>43744.102909090907</v>
      </c>
      <c r="L305">
        <v>259636611.00745788</v>
      </c>
      <c r="M305">
        <v>4608936.9731818177</v>
      </c>
      <c r="N305">
        <v>2163638425.062149</v>
      </c>
      <c r="O305">
        <v>104384000</v>
      </c>
      <c r="P305">
        <v>22.268007322727268</v>
      </c>
      <c r="Q305">
        <v>21564.262969786083</v>
      </c>
      <c r="R305">
        <v>259680355.11036697</v>
      </c>
      <c r="S305">
        <v>2272.6313620353308</v>
      </c>
      <c r="T305">
        <v>21586.53097710881</v>
      </c>
    </row>
    <row r="306" spans="1:20" x14ac:dyDescent="0.3">
      <c r="A306">
        <v>305</v>
      </c>
      <c r="B306" t="s">
        <v>141</v>
      </c>
      <c r="C306" t="s">
        <v>151</v>
      </c>
      <c r="D306" t="s">
        <v>154</v>
      </c>
      <c r="E306" t="s">
        <v>157</v>
      </c>
      <c r="F306" t="s">
        <v>161</v>
      </c>
      <c r="G306" t="s">
        <v>226</v>
      </c>
      <c r="H306">
        <v>389.96292895819073</v>
      </c>
      <c r="I306">
        <v>28</v>
      </c>
      <c r="J306">
        <v>1442425.6167080994</v>
      </c>
      <c r="K306">
        <v>43744.102909090907</v>
      </c>
      <c r="L306">
        <v>259636611.00745788</v>
      </c>
      <c r="M306">
        <v>4608936.9731818177</v>
      </c>
      <c r="N306">
        <v>2163638425.062149</v>
      </c>
      <c r="O306">
        <v>109200000</v>
      </c>
      <c r="P306">
        <v>22.268007322727268</v>
      </c>
      <c r="Q306">
        <v>21564.262969786083</v>
      </c>
      <c r="R306">
        <v>259680355.11036697</v>
      </c>
      <c r="S306">
        <v>2277.4473620353306</v>
      </c>
      <c r="T306">
        <v>21586.53097710881</v>
      </c>
    </row>
    <row r="307" spans="1:20" x14ac:dyDescent="0.3">
      <c r="A307">
        <v>306</v>
      </c>
      <c r="B307" t="s">
        <v>141</v>
      </c>
      <c r="C307" t="s">
        <v>151</v>
      </c>
      <c r="D307" t="s">
        <v>154</v>
      </c>
      <c r="E307" t="s">
        <v>157</v>
      </c>
      <c r="F307" t="s">
        <v>161</v>
      </c>
      <c r="G307" t="s">
        <v>224</v>
      </c>
      <c r="H307">
        <v>389.96292895819073</v>
      </c>
      <c r="I307">
        <v>28</v>
      </c>
      <c r="J307">
        <v>1442425.6167080994</v>
      </c>
      <c r="K307">
        <v>43744.102909090907</v>
      </c>
      <c r="L307">
        <v>259636611.00745788</v>
      </c>
      <c r="M307">
        <v>4608936.9731818177</v>
      </c>
      <c r="N307">
        <v>2163638425.062149</v>
      </c>
      <c r="O307">
        <v>104893600</v>
      </c>
      <c r="P307">
        <v>22.268007322727268</v>
      </c>
      <c r="Q307">
        <v>21564.262969786083</v>
      </c>
      <c r="R307">
        <v>259680355.11036697</v>
      </c>
      <c r="S307">
        <v>2273.1409620353306</v>
      </c>
      <c r="T307">
        <v>21586.53097710881</v>
      </c>
    </row>
    <row r="308" spans="1:20" x14ac:dyDescent="0.3">
      <c r="A308">
        <v>307</v>
      </c>
      <c r="B308" t="s">
        <v>141</v>
      </c>
      <c r="C308" t="s">
        <v>151</v>
      </c>
      <c r="D308" t="s">
        <v>155</v>
      </c>
      <c r="E308" t="s">
        <v>156</v>
      </c>
      <c r="F308" t="s">
        <v>159</v>
      </c>
      <c r="G308" t="s">
        <v>225</v>
      </c>
      <c r="H308">
        <v>410.76515096134494</v>
      </c>
      <c r="I308">
        <v>59</v>
      </c>
      <c r="J308">
        <v>1493804.2452877073</v>
      </c>
      <c r="K308">
        <v>39686.369063636361</v>
      </c>
      <c r="L308">
        <v>268884764.15178734</v>
      </c>
      <c r="M308">
        <v>5175703.2672727266</v>
      </c>
      <c r="N308">
        <v>2240706367.931561</v>
      </c>
      <c r="O308">
        <v>109976000</v>
      </c>
      <c r="P308">
        <v>20.289120643181814</v>
      </c>
      <c r="Q308">
        <v>22332.373467051228</v>
      </c>
      <c r="R308">
        <v>268924450.52085096</v>
      </c>
      <c r="S308">
        <v>2355.8580711988338</v>
      </c>
      <c r="T308">
        <v>22352.662587694409</v>
      </c>
    </row>
    <row r="309" spans="1:20" x14ac:dyDescent="0.3">
      <c r="A309">
        <v>308</v>
      </c>
      <c r="B309" t="s">
        <v>141</v>
      </c>
      <c r="C309" t="s">
        <v>151</v>
      </c>
      <c r="D309" t="s">
        <v>155</v>
      </c>
      <c r="E309" t="s">
        <v>156</v>
      </c>
      <c r="F309" t="s">
        <v>159</v>
      </c>
      <c r="G309" t="s">
        <v>226</v>
      </c>
      <c r="H309">
        <v>410.76515096134494</v>
      </c>
      <c r="I309">
        <v>30</v>
      </c>
      <c r="J309">
        <v>1493804.2452877073</v>
      </c>
      <c r="K309">
        <v>39686.369063636361</v>
      </c>
      <c r="L309">
        <v>268884764.15178734</v>
      </c>
      <c r="M309">
        <v>5175703.2672727266</v>
      </c>
      <c r="N309">
        <v>2240706367.931561</v>
      </c>
      <c r="O309">
        <v>117000000</v>
      </c>
      <c r="P309">
        <v>20.289120643181814</v>
      </c>
      <c r="Q309">
        <v>22332.373467051228</v>
      </c>
      <c r="R309">
        <v>268924450.52085096</v>
      </c>
      <c r="S309">
        <v>2362.8820711988337</v>
      </c>
      <c r="T309">
        <v>22352.662587694409</v>
      </c>
    </row>
    <row r="310" spans="1:20" x14ac:dyDescent="0.3">
      <c r="A310">
        <v>309</v>
      </c>
      <c r="B310" t="s">
        <v>141</v>
      </c>
      <c r="C310" t="s">
        <v>151</v>
      </c>
      <c r="D310" t="s">
        <v>155</v>
      </c>
      <c r="E310" t="s">
        <v>156</v>
      </c>
      <c r="F310" t="s">
        <v>159</v>
      </c>
      <c r="G310" t="s">
        <v>224</v>
      </c>
      <c r="H310">
        <v>410.76515096134494</v>
      </c>
      <c r="I310">
        <v>30</v>
      </c>
      <c r="J310">
        <v>1493804.2452877073</v>
      </c>
      <c r="K310">
        <v>39686.369063636361</v>
      </c>
      <c r="L310">
        <v>268884764.15178734</v>
      </c>
      <c r="M310">
        <v>5175703.2672727266</v>
      </c>
      <c r="N310">
        <v>2240706367.931561</v>
      </c>
      <c r="O310">
        <v>112386000</v>
      </c>
      <c r="P310">
        <v>20.289120643181814</v>
      </c>
      <c r="Q310">
        <v>22332.373467051228</v>
      </c>
      <c r="R310">
        <v>268924450.52085096</v>
      </c>
      <c r="S310">
        <v>2358.2680711988341</v>
      </c>
      <c r="T310">
        <v>22352.662587694409</v>
      </c>
    </row>
    <row r="311" spans="1:20" x14ac:dyDescent="0.3">
      <c r="A311">
        <v>310</v>
      </c>
      <c r="B311" t="s">
        <v>141</v>
      </c>
      <c r="C311" t="s">
        <v>151</v>
      </c>
      <c r="D311" t="s">
        <v>155</v>
      </c>
      <c r="E311" t="s">
        <v>156</v>
      </c>
      <c r="F311" t="s">
        <v>160</v>
      </c>
      <c r="G311" t="s">
        <v>225</v>
      </c>
      <c r="H311">
        <v>405.63647329672358</v>
      </c>
      <c r="I311">
        <v>58</v>
      </c>
      <c r="J311">
        <v>1482823.2008916759</v>
      </c>
      <c r="K311">
        <v>40505.148836363631</v>
      </c>
      <c r="L311">
        <v>266908176.16050169</v>
      </c>
      <c r="M311">
        <v>5202995.9263636358</v>
      </c>
      <c r="N311">
        <v>2224234801.3375139</v>
      </c>
      <c r="O311">
        <v>108112000</v>
      </c>
      <c r="P311">
        <v>20.016194052272724</v>
      </c>
      <c r="Q311">
        <v>22168.206853330557</v>
      </c>
      <c r="R311">
        <v>266948681.30933806</v>
      </c>
      <c r="S311">
        <v>2337.5497972638773</v>
      </c>
      <c r="T311">
        <v>22188.223047382831</v>
      </c>
    </row>
    <row r="312" spans="1:20" x14ac:dyDescent="0.3">
      <c r="A312">
        <v>311</v>
      </c>
      <c r="B312" t="s">
        <v>141</v>
      </c>
      <c r="C312" t="s">
        <v>151</v>
      </c>
      <c r="D312" t="s">
        <v>155</v>
      </c>
      <c r="E312" t="s">
        <v>156</v>
      </c>
      <c r="F312" t="s">
        <v>160</v>
      </c>
      <c r="G312" t="s">
        <v>226</v>
      </c>
      <c r="H312">
        <v>405.63647329672358</v>
      </c>
      <c r="I312">
        <v>29</v>
      </c>
      <c r="J312">
        <v>1482823.2008916759</v>
      </c>
      <c r="K312">
        <v>40505.148836363631</v>
      </c>
      <c r="L312">
        <v>266908176.16050169</v>
      </c>
      <c r="M312">
        <v>5202995.9263636358</v>
      </c>
      <c r="N312">
        <v>2224234801.3375139</v>
      </c>
      <c r="O312">
        <v>113100000</v>
      </c>
      <c r="P312">
        <v>20.016194052272724</v>
      </c>
      <c r="Q312">
        <v>22168.206853330557</v>
      </c>
      <c r="R312">
        <v>266948681.30933806</v>
      </c>
      <c r="S312">
        <v>2342.5377972638776</v>
      </c>
      <c r="T312">
        <v>22188.223047382831</v>
      </c>
    </row>
    <row r="313" spans="1:20" x14ac:dyDescent="0.3">
      <c r="A313">
        <v>312</v>
      </c>
      <c r="B313" t="s">
        <v>141</v>
      </c>
      <c r="C313" t="s">
        <v>151</v>
      </c>
      <c r="D313" t="s">
        <v>155</v>
      </c>
      <c r="E313" t="s">
        <v>156</v>
      </c>
      <c r="F313" t="s">
        <v>160</v>
      </c>
      <c r="G313" t="s">
        <v>224</v>
      </c>
      <c r="H313">
        <v>405.63647329672358</v>
      </c>
      <c r="I313">
        <v>29</v>
      </c>
      <c r="J313">
        <v>1482823.2008916759</v>
      </c>
      <c r="K313">
        <v>40505.148836363631</v>
      </c>
      <c r="L313">
        <v>266908176.16050169</v>
      </c>
      <c r="M313">
        <v>5202995.9263636358</v>
      </c>
      <c r="N313">
        <v>2224234801.3375139</v>
      </c>
      <c r="O313">
        <v>108639800</v>
      </c>
      <c r="P313">
        <v>20.016194052272724</v>
      </c>
      <c r="Q313">
        <v>22168.206853330557</v>
      </c>
      <c r="R313">
        <v>266948681.30933806</v>
      </c>
      <c r="S313">
        <v>2338.0775972638776</v>
      </c>
      <c r="T313">
        <v>22188.223047382831</v>
      </c>
    </row>
    <row r="314" spans="1:20" x14ac:dyDescent="0.3">
      <c r="A314">
        <v>313</v>
      </c>
      <c r="B314" t="s">
        <v>141</v>
      </c>
      <c r="C314" t="s">
        <v>151</v>
      </c>
      <c r="D314" t="s">
        <v>155</v>
      </c>
      <c r="E314" t="s">
        <v>156</v>
      </c>
      <c r="F314" t="s">
        <v>161</v>
      </c>
      <c r="G314" t="s">
        <v>225</v>
      </c>
      <c r="H314">
        <v>386.91259824500884</v>
      </c>
      <c r="I314">
        <v>56</v>
      </c>
      <c r="J314">
        <v>1439472.8965777396</v>
      </c>
      <c r="K314">
        <v>40996.416699999994</v>
      </c>
      <c r="L314">
        <v>259105121.38399315</v>
      </c>
      <c r="M314">
        <v>5153869.1399999997</v>
      </c>
      <c r="N314">
        <v>2159209344.8666096</v>
      </c>
      <c r="O314">
        <v>104384000</v>
      </c>
      <c r="P314">
        <v>19.524926188636361</v>
      </c>
      <c r="Q314">
        <v>21520.119803837206</v>
      </c>
      <c r="R314">
        <v>259146117.80069315</v>
      </c>
      <c r="S314">
        <v>2268.7472140066093</v>
      </c>
      <c r="T314">
        <v>21539.644730025841</v>
      </c>
    </row>
    <row r="315" spans="1:20" x14ac:dyDescent="0.3">
      <c r="A315">
        <v>314</v>
      </c>
      <c r="B315" t="s">
        <v>141</v>
      </c>
      <c r="C315" t="s">
        <v>151</v>
      </c>
      <c r="D315" t="s">
        <v>155</v>
      </c>
      <c r="E315" t="s">
        <v>156</v>
      </c>
      <c r="F315" t="s">
        <v>161</v>
      </c>
      <c r="G315" t="s">
        <v>226</v>
      </c>
      <c r="H315">
        <v>386.91259824500884</v>
      </c>
      <c r="I315">
        <v>28</v>
      </c>
      <c r="J315">
        <v>1439472.8965777396</v>
      </c>
      <c r="K315">
        <v>40996.416699999994</v>
      </c>
      <c r="L315">
        <v>259105121.38399315</v>
      </c>
      <c r="M315">
        <v>5153869.1399999997</v>
      </c>
      <c r="N315">
        <v>2159209344.8666096</v>
      </c>
      <c r="O315">
        <v>109200000</v>
      </c>
      <c r="P315">
        <v>19.524926188636361</v>
      </c>
      <c r="Q315">
        <v>21520.119803837206</v>
      </c>
      <c r="R315">
        <v>259146117.80069315</v>
      </c>
      <c r="S315">
        <v>2273.5632140066095</v>
      </c>
      <c r="T315">
        <v>21539.644730025841</v>
      </c>
    </row>
    <row r="316" spans="1:20" x14ac:dyDescent="0.3">
      <c r="A316">
        <v>315</v>
      </c>
      <c r="B316" t="s">
        <v>141</v>
      </c>
      <c r="C316" t="s">
        <v>151</v>
      </c>
      <c r="D316" t="s">
        <v>155</v>
      </c>
      <c r="E316" t="s">
        <v>156</v>
      </c>
      <c r="F316" t="s">
        <v>161</v>
      </c>
      <c r="G316" t="s">
        <v>224</v>
      </c>
      <c r="H316">
        <v>386.91259824500884</v>
      </c>
      <c r="I316">
        <v>28</v>
      </c>
      <c r="J316">
        <v>1439472.8965777396</v>
      </c>
      <c r="K316">
        <v>40996.416699999994</v>
      </c>
      <c r="L316">
        <v>259105121.38399315</v>
      </c>
      <c r="M316">
        <v>5153869.1399999997</v>
      </c>
      <c r="N316">
        <v>2159209344.8666096</v>
      </c>
      <c r="O316">
        <v>104893600</v>
      </c>
      <c r="P316">
        <v>19.524926188636361</v>
      </c>
      <c r="Q316">
        <v>21520.119803837206</v>
      </c>
      <c r="R316">
        <v>259146117.80069315</v>
      </c>
      <c r="S316">
        <v>2269.2568140066096</v>
      </c>
      <c r="T316">
        <v>21539.644730025841</v>
      </c>
    </row>
    <row r="317" spans="1:20" x14ac:dyDescent="0.3">
      <c r="A317">
        <v>316</v>
      </c>
      <c r="B317" t="s">
        <v>141</v>
      </c>
      <c r="C317" t="s">
        <v>151</v>
      </c>
      <c r="D317" t="s">
        <v>155</v>
      </c>
      <c r="E317" t="s">
        <v>157</v>
      </c>
      <c r="F317" t="s">
        <v>159</v>
      </c>
      <c r="G317" t="s">
        <v>225</v>
      </c>
      <c r="H317">
        <v>413.82192877952684</v>
      </c>
      <c r="I317">
        <v>59</v>
      </c>
      <c r="J317">
        <v>1496763.2062157076</v>
      </c>
      <c r="K317">
        <v>42415.634972727261</v>
      </c>
      <c r="L317">
        <v>269417377.1188274</v>
      </c>
      <c r="M317">
        <v>4629850.085454545</v>
      </c>
      <c r="N317">
        <v>2245144809.3235617</v>
      </c>
      <c r="O317">
        <v>109976000</v>
      </c>
      <c r="P317">
        <v>23.018386552272723</v>
      </c>
      <c r="Q317">
        <v>22376.609932924828</v>
      </c>
      <c r="R317">
        <v>269459792.75380015</v>
      </c>
      <c r="S317">
        <v>2359.750659409016</v>
      </c>
      <c r="T317">
        <v>22399.628319477102</v>
      </c>
    </row>
    <row r="318" spans="1:20" x14ac:dyDescent="0.3">
      <c r="A318">
        <v>317</v>
      </c>
      <c r="B318" t="s">
        <v>141</v>
      </c>
      <c r="C318" t="s">
        <v>151</v>
      </c>
      <c r="D318" t="s">
        <v>155</v>
      </c>
      <c r="E318" t="s">
        <v>157</v>
      </c>
      <c r="F318" t="s">
        <v>159</v>
      </c>
      <c r="G318" t="s">
        <v>226</v>
      </c>
      <c r="H318">
        <v>413.82192877952684</v>
      </c>
      <c r="I318">
        <v>30</v>
      </c>
      <c r="J318">
        <v>1496763.2062157076</v>
      </c>
      <c r="K318">
        <v>42415.634972727261</v>
      </c>
      <c r="L318">
        <v>269417377.1188274</v>
      </c>
      <c r="M318">
        <v>4629850.085454545</v>
      </c>
      <c r="N318">
        <v>2245144809.3235617</v>
      </c>
      <c r="O318">
        <v>117000000</v>
      </c>
      <c r="P318">
        <v>23.018386552272723</v>
      </c>
      <c r="Q318">
        <v>22376.609932924828</v>
      </c>
      <c r="R318">
        <v>269459792.75380015</v>
      </c>
      <c r="S318">
        <v>2366.7746594090163</v>
      </c>
      <c r="T318">
        <v>22399.628319477102</v>
      </c>
    </row>
    <row r="319" spans="1:20" x14ac:dyDescent="0.3">
      <c r="A319">
        <v>318</v>
      </c>
      <c r="B319" t="s">
        <v>141</v>
      </c>
      <c r="C319" t="s">
        <v>151</v>
      </c>
      <c r="D319" t="s">
        <v>155</v>
      </c>
      <c r="E319" t="s">
        <v>157</v>
      </c>
      <c r="F319" t="s">
        <v>159</v>
      </c>
      <c r="G319" t="s">
        <v>224</v>
      </c>
      <c r="H319">
        <v>413.82192877952684</v>
      </c>
      <c r="I319">
        <v>30</v>
      </c>
      <c r="J319">
        <v>1496763.2062157076</v>
      </c>
      <c r="K319">
        <v>42415.634972727261</v>
      </c>
      <c r="L319">
        <v>269417377.1188274</v>
      </c>
      <c r="M319">
        <v>4629850.085454545</v>
      </c>
      <c r="N319">
        <v>2245144809.3235617</v>
      </c>
      <c r="O319">
        <v>112386000</v>
      </c>
      <c r="P319">
        <v>23.018386552272723</v>
      </c>
      <c r="Q319">
        <v>22376.609932924828</v>
      </c>
      <c r="R319">
        <v>269459792.75380015</v>
      </c>
      <c r="S319">
        <v>2362.1606594090163</v>
      </c>
      <c r="T319">
        <v>22399.628319477102</v>
      </c>
    </row>
    <row r="320" spans="1:20" x14ac:dyDescent="0.3">
      <c r="A320">
        <v>319</v>
      </c>
      <c r="B320" t="s">
        <v>141</v>
      </c>
      <c r="C320" t="s">
        <v>151</v>
      </c>
      <c r="D320" t="s">
        <v>155</v>
      </c>
      <c r="E320" t="s">
        <v>157</v>
      </c>
      <c r="F320" t="s">
        <v>160</v>
      </c>
      <c r="G320" t="s">
        <v>225</v>
      </c>
      <c r="H320">
        <v>408.69325111490548</v>
      </c>
      <c r="I320">
        <v>59</v>
      </c>
      <c r="J320">
        <v>1485782.1618196757</v>
      </c>
      <c r="K320">
        <v>43234.414745454538</v>
      </c>
      <c r="L320">
        <v>267440789.1275416</v>
      </c>
      <c r="M320">
        <v>4657142.7445454542</v>
      </c>
      <c r="N320">
        <v>2228673242.7295132</v>
      </c>
      <c r="O320">
        <v>109976000</v>
      </c>
      <c r="P320">
        <v>22.745459961363636</v>
      </c>
      <c r="Q320">
        <v>22212.443319204147</v>
      </c>
      <c r="R320">
        <v>267484023.54228705</v>
      </c>
      <c r="S320">
        <v>2343.3063854740585</v>
      </c>
      <c r="T320">
        <v>22235.18877916551</v>
      </c>
    </row>
    <row r="321" spans="1:20" x14ac:dyDescent="0.3">
      <c r="A321">
        <v>320</v>
      </c>
      <c r="B321" t="s">
        <v>141</v>
      </c>
      <c r="C321" t="s">
        <v>151</v>
      </c>
      <c r="D321" t="s">
        <v>155</v>
      </c>
      <c r="E321" t="s">
        <v>157</v>
      </c>
      <c r="F321" t="s">
        <v>160</v>
      </c>
      <c r="G321" t="s">
        <v>226</v>
      </c>
      <c r="H321">
        <v>408.69325111490548</v>
      </c>
      <c r="I321">
        <v>30</v>
      </c>
      <c r="J321">
        <v>1485782.1618196757</v>
      </c>
      <c r="K321">
        <v>43234.414745454538</v>
      </c>
      <c r="L321">
        <v>267440789.1275416</v>
      </c>
      <c r="M321">
        <v>4657142.7445454542</v>
      </c>
      <c r="N321">
        <v>2228673242.7295132</v>
      </c>
      <c r="O321">
        <v>117000000</v>
      </c>
      <c r="P321">
        <v>22.745459961363636</v>
      </c>
      <c r="Q321">
        <v>22212.443319204147</v>
      </c>
      <c r="R321">
        <v>267484023.54228705</v>
      </c>
      <c r="S321">
        <v>2350.3303854740584</v>
      </c>
      <c r="T321">
        <v>22235.18877916551</v>
      </c>
    </row>
    <row r="322" spans="1:20" x14ac:dyDescent="0.3">
      <c r="A322">
        <v>321</v>
      </c>
      <c r="B322" t="s">
        <v>141</v>
      </c>
      <c r="C322" t="s">
        <v>151</v>
      </c>
      <c r="D322" t="s">
        <v>155</v>
      </c>
      <c r="E322" t="s">
        <v>157</v>
      </c>
      <c r="F322" t="s">
        <v>160</v>
      </c>
      <c r="G322" t="s">
        <v>224</v>
      </c>
      <c r="H322">
        <v>408.69325111490548</v>
      </c>
      <c r="I322">
        <v>30</v>
      </c>
      <c r="J322">
        <v>1485782.1618196757</v>
      </c>
      <c r="K322">
        <v>43234.414745454538</v>
      </c>
      <c r="L322">
        <v>267440789.1275416</v>
      </c>
      <c r="M322">
        <v>4657142.7445454542</v>
      </c>
      <c r="N322">
        <v>2228673242.7295132</v>
      </c>
      <c r="O322">
        <v>112386000</v>
      </c>
      <c r="P322">
        <v>22.745459961363636</v>
      </c>
      <c r="Q322">
        <v>22212.443319204147</v>
      </c>
      <c r="R322">
        <v>267484023.54228705</v>
      </c>
      <c r="S322">
        <v>2345.7163854740588</v>
      </c>
      <c r="T322">
        <v>22235.18877916551</v>
      </c>
    </row>
    <row r="323" spans="1:20" x14ac:dyDescent="0.3">
      <c r="A323">
        <v>322</v>
      </c>
      <c r="B323" t="s">
        <v>141</v>
      </c>
      <c r="C323" t="s">
        <v>151</v>
      </c>
      <c r="D323" t="s">
        <v>155</v>
      </c>
      <c r="E323" t="s">
        <v>157</v>
      </c>
      <c r="F323" t="s">
        <v>161</v>
      </c>
      <c r="G323" t="s">
        <v>225</v>
      </c>
      <c r="H323">
        <v>389.96937606319074</v>
      </c>
      <c r="I323">
        <v>56</v>
      </c>
      <c r="J323">
        <v>1442431.8575057394</v>
      </c>
      <c r="K323">
        <v>43725.682609090902</v>
      </c>
      <c r="L323">
        <v>259637734.35103309</v>
      </c>
      <c r="M323">
        <v>4608015.958181818</v>
      </c>
      <c r="N323">
        <v>2163647786.2586088</v>
      </c>
      <c r="O323">
        <v>104384000</v>
      </c>
      <c r="P323">
        <v>22.25419209772727</v>
      </c>
      <c r="Q323">
        <v>21564.356269710803</v>
      </c>
      <c r="R323">
        <v>259681460.03364217</v>
      </c>
      <c r="S323">
        <v>2272.6398022167905</v>
      </c>
      <c r="T323">
        <v>21586.61046180853</v>
      </c>
    </row>
    <row r="324" spans="1:20" x14ac:dyDescent="0.3">
      <c r="A324">
        <v>323</v>
      </c>
      <c r="B324" t="s">
        <v>141</v>
      </c>
      <c r="C324" t="s">
        <v>151</v>
      </c>
      <c r="D324" t="s">
        <v>155</v>
      </c>
      <c r="E324" t="s">
        <v>157</v>
      </c>
      <c r="F324" t="s">
        <v>161</v>
      </c>
      <c r="G324" t="s">
        <v>226</v>
      </c>
      <c r="H324">
        <v>389.96937606319074</v>
      </c>
      <c r="I324">
        <v>28</v>
      </c>
      <c r="J324">
        <v>1442431.8575057394</v>
      </c>
      <c r="K324">
        <v>43725.682609090902</v>
      </c>
      <c r="L324">
        <v>259637734.35103309</v>
      </c>
      <c r="M324">
        <v>4608015.958181818</v>
      </c>
      <c r="N324">
        <v>2163647786.2586088</v>
      </c>
      <c r="O324">
        <v>109200000</v>
      </c>
      <c r="P324">
        <v>22.25419209772727</v>
      </c>
      <c r="Q324">
        <v>21564.356269710803</v>
      </c>
      <c r="R324">
        <v>259681460.03364217</v>
      </c>
      <c r="S324">
        <v>2277.4558022167907</v>
      </c>
      <c r="T324">
        <v>21586.61046180853</v>
      </c>
    </row>
    <row r="325" spans="1:20" x14ac:dyDescent="0.3">
      <c r="A325">
        <v>324</v>
      </c>
      <c r="B325" t="s">
        <v>141</v>
      </c>
      <c r="C325" t="s">
        <v>151</v>
      </c>
      <c r="D325" t="s">
        <v>155</v>
      </c>
      <c r="E325" t="s">
        <v>157</v>
      </c>
      <c r="F325" t="s">
        <v>161</v>
      </c>
      <c r="G325" t="s">
        <v>224</v>
      </c>
      <c r="H325">
        <v>389.96937606319074</v>
      </c>
      <c r="I325">
        <v>28</v>
      </c>
      <c r="J325">
        <v>1442431.8575057394</v>
      </c>
      <c r="K325">
        <v>43725.682609090902</v>
      </c>
      <c r="L325">
        <v>259637734.35103309</v>
      </c>
      <c r="M325">
        <v>4608015.958181818</v>
      </c>
      <c r="N325">
        <v>2163647786.2586088</v>
      </c>
      <c r="O325">
        <v>104893600</v>
      </c>
      <c r="P325">
        <v>22.25419209772727</v>
      </c>
      <c r="Q325">
        <v>21564.356269710803</v>
      </c>
      <c r="R325">
        <v>259681460.03364217</v>
      </c>
      <c r="S325">
        <v>2273.1494022167908</v>
      </c>
      <c r="T325">
        <v>21586.61046180853</v>
      </c>
    </row>
    <row r="326" spans="1:20" x14ac:dyDescent="0.3">
      <c r="A326">
        <v>325</v>
      </c>
      <c r="B326" t="s">
        <v>142</v>
      </c>
      <c r="C326" t="s">
        <v>149</v>
      </c>
      <c r="D326" t="s">
        <v>154</v>
      </c>
      <c r="E326" t="s">
        <v>156</v>
      </c>
      <c r="F326" t="s">
        <v>159</v>
      </c>
      <c r="G326" t="s">
        <v>225</v>
      </c>
      <c r="H326">
        <v>404.64020514841485</v>
      </c>
      <c r="I326">
        <v>58</v>
      </c>
      <c r="J326">
        <v>1449457.8371199614</v>
      </c>
      <c r="K326">
        <v>37908.09056363636</v>
      </c>
      <c r="L326">
        <v>260902410.68159306</v>
      </c>
      <c r="M326">
        <v>5756377.1022727257</v>
      </c>
      <c r="N326">
        <v>2174186755.6799421</v>
      </c>
      <c r="O326">
        <v>108112000</v>
      </c>
      <c r="P326">
        <v>23.473981468181812</v>
      </c>
      <c r="Q326">
        <v>21669.394664943422</v>
      </c>
      <c r="R326">
        <v>260940318.77215669</v>
      </c>
      <c r="S326">
        <v>2288.0551327822145</v>
      </c>
      <c r="T326">
        <v>21692.868646411604</v>
      </c>
    </row>
    <row r="327" spans="1:20" x14ac:dyDescent="0.3">
      <c r="A327">
        <v>326</v>
      </c>
      <c r="B327" t="s">
        <v>142</v>
      </c>
      <c r="C327" t="s">
        <v>149</v>
      </c>
      <c r="D327" t="s">
        <v>154</v>
      </c>
      <c r="E327" t="s">
        <v>156</v>
      </c>
      <c r="F327" t="s">
        <v>159</v>
      </c>
      <c r="G327" t="s">
        <v>226</v>
      </c>
      <c r="H327">
        <v>404.64020514841485</v>
      </c>
      <c r="I327">
        <v>29</v>
      </c>
      <c r="J327">
        <v>1449457.8371199614</v>
      </c>
      <c r="K327">
        <v>37908.09056363636</v>
      </c>
      <c r="L327">
        <v>260902410.68159306</v>
      </c>
      <c r="M327">
        <v>5756377.1022727257</v>
      </c>
      <c r="N327">
        <v>2174186755.6799421</v>
      </c>
      <c r="O327">
        <v>113100000</v>
      </c>
      <c r="P327">
        <v>23.473981468181812</v>
      </c>
      <c r="Q327">
        <v>21669.394664943422</v>
      </c>
      <c r="R327">
        <v>260940318.77215669</v>
      </c>
      <c r="S327">
        <v>2293.0431327822148</v>
      </c>
      <c r="T327">
        <v>21692.868646411604</v>
      </c>
    </row>
    <row r="328" spans="1:20" x14ac:dyDescent="0.3">
      <c r="A328">
        <v>327</v>
      </c>
      <c r="B328" t="s">
        <v>142</v>
      </c>
      <c r="C328" t="s">
        <v>149</v>
      </c>
      <c r="D328" t="s">
        <v>154</v>
      </c>
      <c r="E328" t="s">
        <v>156</v>
      </c>
      <c r="F328" t="s">
        <v>159</v>
      </c>
      <c r="G328" t="s">
        <v>224</v>
      </c>
      <c r="H328">
        <v>404.64020514841485</v>
      </c>
      <c r="I328">
        <v>29</v>
      </c>
      <c r="J328">
        <v>1449457.8371199614</v>
      </c>
      <c r="K328">
        <v>37908.09056363636</v>
      </c>
      <c r="L328">
        <v>260902410.68159306</v>
      </c>
      <c r="M328">
        <v>5756377.1022727257</v>
      </c>
      <c r="N328">
        <v>2174186755.6799421</v>
      </c>
      <c r="O328">
        <v>108639800</v>
      </c>
      <c r="P328">
        <v>23.473981468181812</v>
      </c>
      <c r="Q328">
        <v>21669.394664943422</v>
      </c>
      <c r="R328">
        <v>260940318.77215669</v>
      </c>
      <c r="S328">
        <v>2288.5829327822148</v>
      </c>
      <c r="T328">
        <v>21692.868646411604</v>
      </c>
    </row>
    <row r="329" spans="1:20" x14ac:dyDescent="0.3">
      <c r="A329">
        <v>328</v>
      </c>
      <c r="B329" t="s">
        <v>142</v>
      </c>
      <c r="C329" t="s">
        <v>149</v>
      </c>
      <c r="D329" t="s">
        <v>154</v>
      </c>
      <c r="E329" t="s">
        <v>156</v>
      </c>
      <c r="F329" t="s">
        <v>160</v>
      </c>
      <c r="G329" t="s">
        <v>225</v>
      </c>
      <c r="H329">
        <v>399.51152748379343</v>
      </c>
      <c r="I329">
        <v>57</v>
      </c>
      <c r="J329">
        <v>1438476.79272393</v>
      </c>
      <c r="K329">
        <v>38726.87033636363</v>
      </c>
      <c r="L329">
        <v>258925822.69030738</v>
      </c>
      <c r="M329">
        <v>5783669.7613636348</v>
      </c>
      <c r="N329">
        <v>2157715189.0858946</v>
      </c>
      <c r="O329">
        <v>106248000</v>
      </c>
      <c r="P329">
        <v>23.201054877272725</v>
      </c>
      <c r="Q329">
        <v>21505.228051222748</v>
      </c>
      <c r="R329">
        <v>258964549.56064373</v>
      </c>
      <c r="S329">
        <v>2269.746858847258</v>
      </c>
      <c r="T329">
        <v>21528.429106100022</v>
      </c>
    </row>
    <row r="330" spans="1:20" x14ac:dyDescent="0.3">
      <c r="A330">
        <v>329</v>
      </c>
      <c r="B330" t="s">
        <v>142</v>
      </c>
      <c r="C330" t="s">
        <v>149</v>
      </c>
      <c r="D330" t="s">
        <v>154</v>
      </c>
      <c r="E330" t="s">
        <v>156</v>
      </c>
      <c r="F330" t="s">
        <v>160</v>
      </c>
      <c r="G330" t="s">
        <v>226</v>
      </c>
      <c r="H330">
        <v>399.51152748379343</v>
      </c>
      <c r="I330">
        <v>29</v>
      </c>
      <c r="J330">
        <v>1438476.79272393</v>
      </c>
      <c r="K330">
        <v>38726.87033636363</v>
      </c>
      <c r="L330">
        <v>258925822.69030738</v>
      </c>
      <c r="M330">
        <v>5783669.7613636348</v>
      </c>
      <c r="N330">
        <v>2157715189.0858946</v>
      </c>
      <c r="O330">
        <v>113100000</v>
      </c>
      <c r="P330">
        <v>23.201054877272725</v>
      </c>
      <c r="Q330">
        <v>21505.228051222748</v>
      </c>
      <c r="R330">
        <v>258964549.56064373</v>
      </c>
      <c r="S330">
        <v>2276.5988588472583</v>
      </c>
      <c r="T330">
        <v>21528.429106100022</v>
      </c>
    </row>
    <row r="331" spans="1:20" x14ac:dyDescent="0.3">
      <c r="A331">
        <v>330</v>
      </c>
      <c r="B331" t="s">
        <v>142</v>
      </c>
      <c r="C331" t="s">
        <v>149</v>
      </c>
      <c r="D331" t="s">
        <v>154</v>
      </c>
      <c r="E331" t="s">
        <v>156</v>
      </c>
      <c r="F331" t="s">
        <v>160</v>
      </c>
      <c r="G331" t="s">
        <v>224</v>
      </c>
      <c r="H331">
        <v>399.51152748379343</v>
      </c>
      <c r="I331">
        <v>29</v>
      </c>
      <c r="J331">
        <v>1438476.79272393</v>
      </c>
      <c r="K331">
        <v>38726.87033636363</v>
      </c>
      <c r="L331">
        <v>258925822.69030738</v>
      </c>
      <c r="M331">
        <v>5783669.7613636348</v>
      </c>
      <c r="N331">
        <v>2157715189.0858946</v>
      </c>
      <c r="O331">
        <v>108639800</v>
      </c>
      <c r="P331">
        <v>23.201054877272725</v>
      </c>
      <c r="Q331">
        <v>21505.228051222748</v>
      </c>
      <c r="R331">
        <v>258964549.56064373</v>
      </c>
      <c r="S331">
        <v>2272.1386588472583</v>
      </c>
      <c r="T331">
        <v>21528.429106100022</v>
      </c>
    </row>
    <row r="332" spans="1:20" x14ac:dyDescent="0.3">
      <c r="A332">
        <v>331</v>
      </c>
      <c r="B332" t="s">
        <v>142</v>
      </c>
      <c r="C332" t="s">
        <v>149</v>
      </c>
      <c r="D332" t="s">
        <v>154</v>
      </c>
      <c r="E332" t="s">
        <v>156</v>
      </c>
      <c r="F332" t="s">
        <v>161</v>
      </c>
      <c r="G332" t="s">
        <v>225</v>
      </c>
      <c r="H332">
        <v>380.78765243207874</v>
      </c>
      <c r="I332">
        <v>55</v>
      </c>
      <c r="J332">
        <v>1395126.4884099935</v>
      </c>
      <c r="K332">
        <v>39218.138199999994</v>
      </c>
      <c r="L332">
        <v>251122767.91379881</v>
      </c>
      <c r="M332">
        <v>5734542.9749999987</v>
      </c>
      <c r="N332">
        <v>2092689732.61499</v>
      </c>
      <c r="O332">
        <v>102520000</v>
      </c>
      <c r="P332">
        <v>22.709787013636358</v>
      </c>
      <c r="Q332">
        <v>20857.1410017294</v>
      </c>
      <c r="R332">
        <v>251161986.05199882</v>
      </c>
      <c r="S332">
        <v>2200.9442755899895</v>
      </c>
      <c r="T332">
        <v>20879.850788743035</v>
      </c>
    </row>
    <row r="333" spans="1:20" x14ac:dyDescent="0.3">
      <c r="A333">
        <v>332</v>
      </c>
      <c r="B333" t="s">
        <v>142</v>
      </c>
      <c r="C333" t="s">
        <v>149</v>
      </c>
      <c r="D333" t="s">
        <v>154</v>
      </c>
      <c r="E333" t="s">
        <v>156</v>
      </c>
      <c r="F333" t="s">
        <v>161</v>
      </c>
      <c r="G333" t="s">
        <v>226</v>
      </c>
      <c r="H333">
        <v>380.78765243207874</v>
      </c>
      <c r="I333">
        <v>28</v>
      </c>
      <c r="J333">
        <v>1395126.4884099935</v>
      </c>
      <c r="K333">
        <v>39218.138199999994</v>
      </c>
      <c r="L333">
        <v>251122767.91379881</v>
      </c>
      <c r="M333">
        <v>5734542.9749999987</v>
      </c>
      <c r="N333">
        <v>2092689732.61499</v>
      </c>
      <c r="O333">
        <v>109200000</v>
      </c>
      <c r="P333">
        <v>22.709787013636358</v>
      </c>
      <c r="Q333">
        <v>20857.1410017294</v>
      </c>
      <c r="R333">
        <v>251161986.05199882</v>
      </c>
      <c r="S333">
        <v>2207.6242755899898</v>
      </c>
      <c r="T333">
        <v>20879.850788743035</v>
      </c>
    </row>
    <row r="334" spans="1:20" x14ac:dyDescent="0.3">
      <c r="A334">
        <v>333</v>
      </c>
      <c r="B334" t="s">
        <v>142</v>
      </c>
      <c r="C334" t="s">
        <v>149</v>
      </c>
      <c r="D334" t="s">
        <v>154</v>
      </c>
      <c r="E334" t="s">
        <v>156</v>
      </c>
      <c r="F334" t="s">
        <v>161</v>
      </c>
      <c r="G334" t="s">
        <v>224</v>
      </c>
      <c r="H334">
        <v>380.78765243207874</v>
      </c>
      <c r="I334">
        <v>28</v>
      </c>
      <c r="J334">
        <v>1395126.4884099935</v>
      </c>
      <c r="K334">
        <v>39218.138199999994</v>
      </c>
      <c r="L334">
        <v>251122767.91379881</v>
      </c>
      <c r="M334">
        <v>5734542.9749999987</v>
      </c>
      <c r="N334">
        <v>2092689732.61499</v>
      </c>
      <c r="O334">
        <v>104893600</v>
      </c>
      <c r="P334">
        <v>22.709787013636358</v>
      </c>
      <c r="Q334">
        <v>20857.1410017294</v>
      </c>
      <c r="R334">
        <v>251161986.05199882</v>
      </c>
      <c r="S334">
        <v>2203.3178755899899</v>
      </c>
      <c r="T334">
        <v>20879.850788743035</v>
      </c>
    </row>
    <row r="335" spans="1:20" x14ac:dyDescent="0.3">
      <c r="A335">
        <v>334</v>
      </c>
      <c r="B335" t="s">
        <v>142</v>
      </c>
      <c r="C335" t="s">
        <v>149</v>
      </c>
      <c r="D335" t="s">
        <v>154</v>
      </c>
      <c r="E335" t="s">
        <v>157</v>
      </c>
      <c r="F335" t="s">
        <v>159</v>
      </c>
      <c r="G335" t="s">
        <v>225</v>
      </c>
      <c r="H335">
        <v>407.69698296659664</v>
      </c>
      <c r="I335">
        <v>58</v>
      </c>
      <c r="J335">
        <v>1452416.7980479614</v>
      </c>
      <c r="K335">
        <v>40637.356472727261</v>
      </c>
      <c r="L335">
        <v>261435023.64863303</v>
      </c>
      <c r="M335">
        <v>5210523.920454544</v>
      </c>
      <c r="N335">
        <v>2178625197.0719419</v>
      </c>
      <c r="O335">
        <v>108112000</v>
      </c>
      <c r="P335">
        <v>26.203247377272721</v>
      </c>
      <c r="Q335">
        <v>21713.631130817022</v>
      </c>
      <c r="R335">
        <v>261475661.00510576</v>
      </c>
      <c r="S335">
        <v>2291.9477209923962</v>
      </c>
      <c r="T335">
        <v>21739.834378194297</v>
      </c>
    </row>
    <row r="336" spans="1:20" x14ac:dyDescent="0.3">
      <c r="A336">
        <v>335</v>
      </c>
      <c r="B336" t="s">
        <v>142</v>
      </c>
      <c r="C336" t="s">
        <v>149</v>
      </c>
      <c r="D336" t="s">
        <v>154</v>
      </c>
      <c r="E336" t="s">
        <v>157</v>
      </c>
      <c r="F336" t="s">
        <v>159</v>
      </c>
      <c r="G336" t="s">
        <v>226</v>
      </c>
      <c r="H336">
        <v>407.69698296659664</v>
      </c>
      <c r="I336">
        <v>29</v>
      </c>
      <c r="J336">
        <v>1452416.7980479614</v>
      </c>
      <c r="K336">
        <v>40637.356472727261</v>
      </c>
      <c r="L336">
        <v>261435023.64863303</v>
      </c>
      <c r="M336">
        <v>5210523.920454544</v>
      </c>
      <c r="N336">
        <v>2178625197.0719419</v>
      </c>
      <c r="O336">
        <v>113100000</v>
      </c>
      <c r="P336">
        <v>26.203247377272721</v>
      </c>
      <c r="Q336">
        <v>21713.631130817022</v>
      </c>
      <c r="R336">
        <v>261475661.00510576</v>
      </c>
      <c r="S336">
        <v>2296.9357209923965</v>
      </c>
      <c r="T336">
        <v>21739.834378194297</v>
      </c>
    </row>
    <row r="337" spans="1:20" x14ac:dyDescent="0.3">
      <c r="A337">
        <v>336</v>
      </c>
      <c r="B337" t="s">
        <v>142</v>
      </c>
      <c r="C337" t="s">
        <v>149</v>
      </c>
      <c r="D337" t="s">
        <v>154</v>
      </c>
      <c r="E337" t="s">
        <v>157</v>
      </c>
      <c r="F337" t="s">
        <v>159</v>
      </c>
      <c r="G337" t="s">
        <v>224</v>
      </c>
      <c r="H337">
        <v>407.69698296659664</v>
      </c>
      <c r="I337">
        <v>29</v>
      </c>
      <c r="J337">
        <v>1452416.7980479614</v>
      </c>
      <c r="K337">
        <v>40637.356472727261</v>
      </c>
      <c r="L337">
        <v>261435023.64863303</v>
      </c>
      <c r="M337">
        <v>5210523.920454544</v>
      </c>
      <c r="N337">
        <v>2178625197.0719419</v>
      </c>
      <c r="O337">
        <v>108639800</v>
      </c>
      <c r="P337">
        <v>26.203247377272721</v>
      </c>
      <c r="Q337">
        <v>21713.631130817022</v>
      </c>
      <c r="R337">
        <v>261475661.00510576</v>
      </c>
      <c r="S337">
        <v>2292.4755209923965</v>
      </c>
      <c r="T337">
        <v>21739.834378194297</v>
      </c>
    </row>
    <row r="338" spans="1:20" x14ac:dyDescent="0.3">
      <c r="A338">
        <v>337</v>
      </c>
      <c r="B338" t="s">
        <v>142</v>
      </c>
      <c r="C338" t="s">
        <v>149</v>
      </c>
      <c r="D338" t="s">
        <v>154</v>
      </c>
      <c r="E338" t="s">
        <v>157</v>
      </c>
      <c r="F338" t="s">
        <v>160</v>
      </c>
      <c r="G338" t="s">
        <v>225</v>
      </c>
      <c r="H338">
        <v>402.56830530197522</v>
      </c>
      <c r="I338">
        <v>58</v>
      </c>
      <c r="J338">
        <v>1441435.7536519296</v>
      </c>
      <c r="K338">
        <v>41456.136245454538</v>
      </c>
      <c r="L338">
        <v>259458435.65734732</v>
      </c>
      <c r="M338">
        <v>5237816.5795454532</v>
      </c>
      <c r="N338">
        <v>2162153630.4778943</v>
      </c>
      <c r="O338">
        <v>108112000</v>
      </c>
      <c r="P338">
        <v>25.93032078636363</v>
      </c>
      <c r="Q338">
        <v>21549.464517096345</v>
      </c>
      <c r="R338">
        <v>259499891.79359278</v>
      </c>
      <c r="S338">
        <v>2275.5034470574396</v>
      </c>
      <c r="T338">
        <v>21575.394837882708</v>
      </c>
    </row>
    <row r="339" spans="1:20" x14ac:dyDescent="0.3">
      <c r="A339">
        <v>338</v>
      </c>
      <c r="B339" t="s">
        <v>142</v>
      </c>
      <c r="C339" t="s">
        <v>149</v>
      </c>
      <c r="D339" t="s">
        <v>154</v>
      </c>
      <c r="E339" t="s">
        <v>157</v>
      </c>
      <c r="F339" t="s">
        <v>160</v>
      </c>
      <c r="G339" t="s">
        <v>226</v>
      </c>
      <c r="H339">
        <v>402.56830530197522</v>
      </c>
      <c r="I339">
        <v>29</v>
      </c>
      <c r="J339">
        <v>1441435.7536519296</v>
      </c>
      <c r="K339">
        <v>41456.136245454538</v>
      </c>
      <c r="L339">
        <v>259458435.65734732</v>
      </c>
      <c r="M339">
        <v>5237816.5795454532</v>
      </c>
      <c r="N339">
        <v>2162153630.4778943</v>
      </c>
      <c r="O339">
        <v>113100000</v>
      </c>
      <c r="P339">
        <v>25.93032078636363</v>
      </c>
      <c r="Q339">
        <v>21549.464517096345</v>
      </c>
      <c r="R339">
        <v>259499891.79359278</v>
      </c>
      <c r="S339">
        <v>2280.4914470574399</v>
      </c>
      <c r="T339">
        <v>21575.394837882708</v>
      </c>
    </row>
    <row r="340" spans="1:20" x14ac:dyDescent="0.3">
      <c r="A340">
        <v>339</v>
      </c>
      <c r="B340" t="s">
        <v>142</v>
      </c>
      <c r="C340" t="s">
        <v>149</v>
      </c>
      <c r="D340" t="s">
        <v>154</v>
      </c>
      <c r="E340" t="s">
        <v>157</v>
      </c>
      <c r="F340" t="s">
        <v>160</v>
      </c>
      <c r="G340" t="s">
        <v>224</v>
      </c>
      <c r="H340">
        <v>402.56830530197522</v>
      </c>
      <c r="I340">
        <v>29</v>
      </c>
      <c r="J340">
        <v>1441435.7536519296</v>
      </c>
      <c r="K340">
        <v>41456.136245454538</v>
      </c>
      <c r="L340">
        <v>259458435.65734732</v>
      </c>
      <c r="M340">
        <v>5237816.5795454532</v>
      </c>
      <c r="N340">
        <v>2162153630.4778943</v>
      </c>
      <c r="O340">
        <v>108639800</v>
      </c>
      <c r="P340">
        <v>25.93032078636363</v>
      </c>
      <c r="Q340">
        <v>21549.464517096345</v>
      </c>
      <c r="R340">
        <v>259499891.79359278</v>
      </c>
      <c r="S340">
        <v>2276.0312470574399</v>
      </c>
      <c r="T340">
        <v>21575.394837882708</v>
      </c>
    </row>
    <row r="341" spans="1:20" x14ac:dyDescent="0.3">
      <c r="A341">
        <v>340</v>
      </c>
      <c r="B341" t="s">
        <v>142</v>
      </c>
      <c r="C341" t="s">
        <v>149</v>
      </c>
      <c r="D341" t="s">
        <v>154</v>
      </c>
      <c r="E341" t="s">
        <v>157</v>
      </c>
      <c r="F341" t="s">
        <v>161</v>
      </c>
      <c r="G341" t="s">
        <v>225</v>
      </c>
      <c r="H341">
        <v>383.84443025026053</v>
      </c>
      <c r="I341">
        <v>55</v>
      </c>
      <c r="J341">
        <v>1398085.4493379937</v>
      </c>
      <c r="K341">
        <v>41947.404109090901</v>
      </c>
      <c r="L341">
        <v>251655380.8808389</v>
      </c>
      <c r="M341">
        <v>5188689.793181817</v>
      </c>
      <c r="N341">
        <v>2097128174.0069909</v>
      </c>
      <c r="O341">
        <v>102520000</v>
      </c>
      <c r="P341">
        <v>25.439052922727267</v>
      </c>
      <c r="Q341">
        <v>20901.377467603008</v>
      </c>
      <c r="R341">
        <v>251697328.28494799</v>
      </c>
      <c r="S341">
        <v>2204.836863800173</v>
      </c>
      <c r="T341">
        <v>20926.816520525736</v>
      </c>
    </row>
    <row r="342" spans="1:20" x14ac:dyDescent="0.3">
      <c r="A342">
        <v>341</v>
      </c>
      <c r="B342" t="s">
        <v>142</v>
      </c>
      <c r="C342" t="s">
        <v>149</v>
      </c>
      <c r="D342" t="s">
        <v>154</v>
      </c>
      <c r="E342" t="s">
        <v>157</v>
      </c>
      <c r="F342" t="s">
        <v>161</v>
      </c>
      <c r="G342" t="s">
        <v>226</v>
      </c>
      <c r="H342">
        <v>383.84443025026053</v>
      </c>
      <c r="I342">
        <v>28</v>
      </c>
      <c r="J342">
        <v>1398085.4493379937</v>
      </c>
      <c r="K342">
        <v>41947.404109090901</v>
      </c>
      <c r="L342">
        <v>251655380.8808389</v>
      </c>
      <c r="M342">
        <v>5188689.793181817</v>
      </c>
      <c r="N342">
        <v>2097128174.0069909</v>
      </c>
      <c r="O342">
        <v>109200000</v>
      </c>
      <c r="P342">
        <v>25.439052922727267</v>
      </c>
      <c r="Q342">
        <v>20901.377467603008</v>
      </c>
      <c r="R342">
        <v>251697328.28494799</v>
      </c>
      <c r="S342">
        <v>2211.5168638001728</v>
      </c>
      <c r="T342">
        <v>20926.816520525736</v>
      </c>
    </row>
    <row r="343" spans="1:20" x14ac:dyDescent="0.3">
      <c r="A343">
        <v>342</v>
      </c>
      <c r="B343" t="s">
        <v>142</v>
      </c>
      <c r="C343" t="s">
        <v>149</v>
      </c>
      <c r="D343" t="s">
        <v>154</v>
      </c>
      <c r="E343" t="s">
        <v>157</v>
      </c>
      <c r="F343" t="s">
        <v>161</v>
      </c>
      <c r="G343" t="s">
        <v>224</v>
      </c>
      <c r="H343">
        <v>383.84443025026053</v>
      </c>
      <c r="I343">
        <v>28</v>
      </c>
      <c r="J343">
        <v>1398085.4493379937</v>
      </c>
      <c r="K343">
        <v>41947.404109090901</v>
      </c>
      <c r="L343">
        <v>251655380.8808389</v>
      </c>
      <c r="M343">
        <v>5188689.793181817</v>
      </c>
      <c r="N343">
        <v>2097128174.0069909</v>
      </c>
      <c r="O343">
        <v>104893600</v>
      </c>
      <c r="P343">
        <v>25.439052922727267</v>
      </c>
      <c r="Q343">
        <v>20901.377467603008</v>
      </c>
      <c r="R343">
        <v>251697328.28494799</v>
      </c>
      <c r="S343">
        <v>2207.2104638001729</v>
      </c>
      <c r="T343">
        <v>20926.816520525736</v>
      </c>
    </row>
    <row r="344" spans="1:20" x14ac:dyDescent="0.3">
      <c r="A344">
        <v>343</v>
      </c>
      <c r="B344" t="s">
        <v>142</v>
      </c>
      <c r="C344" t="s">
        <v>149</v>
      </c>
      <c r="D344" t="s">
        <v>155</v>
      </c>
      <c r="E344" t="s">
        <v>156</v>
      </c>
      <c r="F344" t="s">
        <v>159</v>
      </c>
      <c r="G344" t="s">
        <v>225</v>
      </c>
      <c r="H344">
        <v>404.64665225341474</v>
      </c>
      <c r="I344">
        <v>58</v>
      </c>
      <c r="J344">
        <v>1449464.0779176014</v>
      </c>
      <c r="K344">
        <v>37889.670263636363</v>
      </c>
      <c r="L344">
        <v>260903534.02516827</v>
      </c>
      <c r="M344">
        <v>5755456.087272726</v>
      </c>
      <c r="N344">
        <v>2174196116.8764024</v>
      </c>
      <c r="O344">
        <v>108112000</v>
      </c>
      <c r="P344">
        <v>23.46016624318181</v>
      </c>
      <c r="Q344">
        <v>21669.487964868138</v>
      </c>
      <c r="R344">
        <v>260941423.69543192</v>
      </c>
      <c r="S344">
        <v>2288.0635729636751</v>
      </c>
      <c r="T344">
        <v>21692.94813111132</v>
      </c>
    </row>
    <row r="345" spans="1:20" x14ac:dyDescent="0.3">
      <c r="A345">
        <v>344</v>
      </c>
      <c r="B345" t="s">
        <v>142</v>
      </c>
      <c r="C345" t="s">
        <v>149</v>
      </c>
      <c r="D345" t="s">
        <v>155</v>
      </c>
      <c r="E345" t="s">
        <v>156</v>
      </c>
      <c r="F345" t="s">
        <v>159</v>
      </c>
      <c r="G345" t="s">
        <v>226</v>
      </c>
      <c r="H345">
        <v>404.64665225341474</v>
      </c>
      <c r="I345">
        <v>29</v>
      </c>
      <c r="J345">
        <v>1449464.0779176014</v>
      </c>
      <c r="K345">
        <v>37889.670263636363</v>
      </c>
      <c r="L345">
        <v>260903534.02516827</v>
      </c>
      <c r="M345">
        <v>5755456.087272726</v>
      </c>
      <c r="N345">
        <v>2174196116.8764024</v>
      </c>
      <c r="O345">
        <v>113100000</v>
      </c>
      <c r="P345">
        <v>23.46016624318181</v>
      </c>
      <c r="Q345">
        <v>21669.487964868138</v>
      </c>
      <c r="R345">
        <v>260941423.69543192</v>
      </c>
      <c r="S345">
        <v>2293.051572963675</v>
      </c>
      <c r="T345">
        <v>21692.94813111132</v>
      </c>
    </row>
    <row r="346" spans="1:20" x14ac:dyDescent="0.3">
      <c r="A346">
        <v>345</v>
      </c>
      <c r="B346" t="s">
        <v>142</v>
      </c>
      <c r="C346" t="s">
        <v>149</v>
      </c>
      <c r="D346" t="s">
        <v>155</v>
      </c>
      <c r="E346" t="s">
        <v>156</v>
      </c>
      <c r="F346" t="s">
        <v>159</v>
      </c>
      <c r="G346" t="s">
        <v>224</v>
      </c>
      <c r="H346">
        <v>404.64665225341474</v>
      </c>
      <c r="I346">
        <v>29</v>
      </c>
      <c r="J346">
        <v>1449464.0779176014</v>
      </c>
      <c r="K346">
        <v>37889.670263636363</v>
      </c>
      <c r="L346">
        <v>260903534.02516827</v>
      </c>
      <c r="M346">
        <v>5755456.087272726</v>
      </c>
      <c r="N346">
        <v>2174196116.8764024</v>
      </c>
      <c r="O346">
        <v>108639800</v>
      </c>
      <c r="P346">
        <v>23.46016624318181</v>
      </c>
      <c r="Q346">
        <v>21669.487964868138</v>
      </c>
      <c r="R346">
        <v>260941423.69543192</v>
      </c>
      <c r="S346">
        <v>2288.591372963675</v>
      </c>
      <c r="T346">
        <v>21692.94813111132</v>
      </c>
    </row>
    <row r="347" spans="1:20" x14ac:dyDescent="0.3">
      <c r="A347">
        <v>346</v>
      </c>
      <c r="B347" t="s">
        <v>142</v>
      </c>
      <c r="C347" t="s">
        <v>149</v>
      </c>
      <c r="D347" t="s">
        <v>155</v>
      </c>
      <c r="E347" t="s">
        <v>156</v>
      </c>
      <c r="F347" t="s">
        <v>160</v>
      </c>
      <c r="G347" t="s">
        <v>225</v>
      </c>
      <c r="H347">
        <v>399.51797458879338</v>
      </c>
      <c r="I347">
        <v>57</v>
      </c>
      <c r="J347">
        <v>1438483.0335215698</v>
      </c>
      <c r="K347">
        <v>38708.450036363633</v>
      </c>
      <c r="L347">
        <v>258926946.03388256</v>
      </c>
      <c r="M347">
        <v>5782748.7463636352</v>
      </c>
      <c r="N347">
        <v>2157724550.2823544</v>
      </c>
      <c r="O347">
        <v>106248000</v>
      </c>
      <c r="P347">
        <v>23.187239652272723</v>
      </c>
      <c r="Q347">
        <v>21505.321351147464</v>
      </c>
      <c r="R347">
        <v>258965654.48391894</v>
      </c>
      <c r="S347">
        <v>2269.7552990287181</v>
      </c>
      <c r="T347">
        <v>21528.508590799738</v>
      </c>
    </row>
    <row r="348" spans="1:20" x14ac:dyDescent="0.3">
      <c r="A348">
        <v>347</v>
      </c>
      <c r="B348" t="s">
        <v>142</v>
      </c>
      <c r="C348" t="s">
        <v>149</v>
      </c>
      <c r="D348" t="s">
        <v>155</v>
      </c>
      <c r="E348" t="s">
        <v>156</v>
      </c>
      <c r="F348" t="s">
        <v>160</v>
      </c>
      <c r="G348" t="s">
        <v>226</v>
      </c>
      <c r="H348">
        <v>399.51797458879338</v>
      </c>
      <c r="I348">
        <v>29</v>
      </c>
      <c r="J348">
        <v>1438483.0335215698</v>
      </c>
      <c r="K348">
        <v>38708.450036363633</v>
      </c>
      <c r="L348">
        <v>258926946.03388256</v>
      </c>
      <c r="M348">
        <v>5782748.7463636352</v>
      </c>
      <c r="N348">
        <v>2157724550.2823544</v>
      </c>
      <c r="O348">
        <v>113100000</v>
      </c>
      <c r="P348">
        <v>23.187239652272723</v>
      </c>
      <c r="Q348">
        <v>21505.321351147464</v>
      </c>
      <c r="R348">
        <v>258965654.48391894</v>
      </c>
      <c r="S348">
        <v>2276.607299028718</v>
      </c>
      <c r="T348">
        <v>21528.508590799738</v>
      </c>
    </row>
    <row r="349" spans="1:20" x14ac:dyDescent="0.3">
      <c r="A349">
        <v>348</v>
      </c>
      <c r="B349" t="s">
        <v>142</v>
      </c>
      <c r="C349" t="s">
        <v>149</v>
      </c>
      <c r="D349" t="s">
        <v>155</v>
      </c>
      <c r="E349" t="s">
        <v>156</v>
      </c>
      <c r="F349" t="s">
        <v>160</v>
      </c>
      <c r="G349" t="s">
        <v>224</v>
      </c>
      <c r="H349">
        <v>399.51797458879338</v>
      </c>
      <c r="I349">
        <v>29</v>
      </c>
      <c r="J349">
        <v>1438483.0335215698</v>
      </c>
      <c r="K349">
        <v>38708.450036363633</v>
      </c>
      <c r="L349">
        <v>258926946.03388256</v>
      </c>
      <c r="M349">
        <v>5782748.7463636352</v>
      </c>
      <c r="N349">
        <v>2157724550.2823544</v>
      </c>
      <c r="O349">
        <v>108639800</v>
      </c>
      <c r="P349">
        <v>23.187239652272723</v>
      </c>
      <c r="Q349">
        <v>21505.321351147464</v>
      </c>
      <c r="R349">
        <v>258965654.48391894</v>
      </c>
      <c r="S349">
        <v>2272.147099028718</v>
      </c>
      <c r="T349">
        <v>21528.508590799738</v>
      </c>
    </row>
    <row r="350" spans="1:20" x14ac:dyDescent="0.3">
      <c r="A350">
        <v>349</v>
      </c>
      <c r="B350" t="s">
        <v>142</v>
      </c>
      <c r="C350" t="s">
        <v>149</v>
      </c>
      <c r="D350" t="s">
        <v>155</v>
      </c>
      <c r="E350" t="s">
        <v>156</v>
      </c>
      <c r="F350" t="s">
        <v>161</v>
      </c>
      <c r="G350" t="s">
        <v>225</v>
      </c>
      <c r="H350">
        <v>380.79409953707875</v>
      </c>
      <c r="I350">
        <v>55</v>
      </c>
      <c r="J350">
        <v>1395132.7292076338</v>
      </c>
      <c r="K350">
        <v>39199.717899999996</v>
      </c>
      <c r="L350">
        <v>251123891.25737408</v>
      </c>
      <c r="M350">
        <v>5733621.959999999</v>
      </c>
      <c r="N350">
        <v>2092699093.8114505</v>
      </c>
      <c r="O350">
        <v>102520000</v>
      </c>
      <c r="P350">
        <v>22.695971788636356</v>
      </c>
      <c r="Q350">
        <v>20857.234301654124</v>
      </c>
      <c r="R350">
        <v>251163090.97527409</v>
      </c>
      <c r="S350">
        <v>2200.9527157714506</v>
      </c>
      <c r="T350">
        <v>20879.930273442758</v>
      </c>
    </row>
    <row r="351" spans="1:20" x14ac:dyDescent="0.3">
      <c r="A351">
        <v>350</v>
      </c>
      <c r="B351" t="s">
        <v>142</v>
      </c>
      <c r="C351" t="s">
        <v>149</v>
      </c>
      <c r="D351" t="s">
        <v>155</v>
      </c>
      <c r="E351" t="s">
        <v>156</v>
      </c>
      <c r="F351" t="s">
        <v>161</v>
      </c>
      <c r="G351" t="s">
        <v>226</v>
      </c>
      <c r="H351">
        <v>380.79409953707875</v>
      </c>
      <c r="I351">
        <v>28</v>
      </c>
      <c r="J351">
        <v>1395132.7292076338</v>
      </c>
      <c r="K351">
        <v>39199.717899999996</v>
      </c>
      <c r="L351">
        <v>251123891.25737408</v>
      </c>
      <c r="M351">
        <v>5733621.959999999</v>
      </c>
      <c r="N351">
        <v>2092699093.8114505</v>
      </c>
      <c r="O351">
        <v>109200000</v>
      </c>
      <c r="P351">
        <v>22.695971788636356</v>
      </c>
      <c r="Q351">
        <v>20857.234301654124</v>
      </c>
      <c r="R351">
        <v>251163090.97527409</v>
      </c>
      <c r="S351">
        <v>2207.6327157714504</v>
      </c>
      <c r="T351">
        <v>20879.930273442758</v>
      </c>
    </row>
    <row r="352" spans="1:20" x14ac:dyDescent="0.3">
      <c r="A352">
        <v>351</v>
      </c>
      <c r="B352" t="s">
        <v>142</v>
      </c>
      <c r="C352" t="s">
        <v>149</v>
      </c>
      <c r="D352" t="s">
        <v>155</v>
      </c>
      <c r="E352" t="s">
        <v>156</v>
      </c>
      <c r="F352" t="s">
        <v>161</v>
      </c>
      <c r="G352" t="s">
        <v>224</v>
      </c>
      <c r="H352">
        <v>380.79409953707875</v>
      </c>
      <c r="I352">
        <v>28</v>
      </c>
      <c r="J352">
        <v>1395132.7292076338</v>
      </c>
      <c r="K352">
        <v>39199.717899999996</v>
      </c>
      <c r="L352">
        <v>251123891.25737408</v>
      </c>
      <c r="M352">
        <v>5733621.959999999</v>
      </c>
      <c r="N352">
        <v>2092699093.8114505</v>
      </c>
      <c r="O352">
        <v>104893600</v>
      </c>
      <c r="P352">
        <v>22.695971788636356</v>
      </c>
      <c r="Q352">
        <v>20857.234301654124</v>
      </c>
      <c r="R352">
        <v>251163090.97527409</v>
      </c>
      <c r="S352">
        <v>2203.3263157714505</v>
      </c>
      <c r="T352">
        <v>20879.930273442758</v>
      </c>
    </row>
    <row r="353" spans="1:20" x14ac:dyDescent="0.3">
      <c r="A353">
        <v>352</v>
      </c>
      <c r="B353" t="s">
        <v>142</v>
      </c>
      <c r="C353" t="s">
        <v>149</v>
      </c>
      <c r="D353" t="s">
        <v>155</v>
      </c>
      <c r="E353" t="s">
        <v>157</v>
      </c>
      <c r="F353" t="s">
        <v>159</v>
      </c>
      <c r="G353" t="s">
        <v>225</v>
      </c>
      <c r="H353">
        <v>407.70343007159664</v>
      </c>
      <c r="I353">
        <v>58</v>
      </c>
      <c r="J353">
        <v>1452423.0388456015</v>
      </c>
      <c r="K353">
        <v>40618.936172727263</v>
      </c>
      <c r="L353">
        <v>261436146.99220824</v>
      </c>
      <c r="M353">
        <v>5209602.9054545434</v>
      </c>
      <c r="N353">
        <v>2178634558.2684021</v>
      </c>
      <c r="O353">
        <v>108112000</v>
      </c>
      <c r="P353">
        <v>26.189432152272722</v>
      </c>
      <c r="Q353">
        <v>21713.724430741739</v>
      </c>
      <c r="R353">
        <v>261476765.92838097</v>
      </c>
      <c r="S353">
        <v>2291.9561611738568</v>
      </c>
      <c r="T353">
        <v>21739.913862894013</v>
      </c>
    </row>
    <row r="354" spans="1:20" x14ac:dyDescent="0.3">
      <c r="A354">
        <v>353</v>
      </c>
      <c r="B354" t="s">
        <v>142</v>
      </c>
      <c r="C354" t="s">
        <v>149</v>
      </c>
      <c r="D354" t="s">
        <v>155</v>
      </c>
      <c r="E354" t="s">
        <v>157</v>
      </c>
      <c r="F354" t="s">
        <v>159</v>
      </c>
      <c r="G354" t="s">
        <v>226</v>
      </c>
      <c r="H354">
        <v>407.70343007159664</v>
      </c>
      <c r="I354">
        <v>29</v>
      </c>
      <c r="J354">
        <v>1452423.0388456015</v>
      </c>
      <c r="K354">
        <v>40618.936172727263</v>
      </c>
      <c r="L354">
        <v>261436146.99220824</v>
      </c>
      <c r="M354">
        <v>5209602.9054545434</v>
      </c>
      <c r="N354">
        <v>2178634558.2684021</v>
      </c>
      <c r="O354">
        <v>113100000</v>
      </c>
      <c r="P354">
        <v>26.189432152272722</v>
      </c>
      <c r="Q354">
        <v>21713.724430741739</v>
      </c>
      <c r="R354">
        <v>261476765.92838097</v>
      </c>
      <c r="S354">
        <v>2296.9441611738566</v>
      </c>
      <c r="T354">
        <v>21739.913862894013</v>
      </c>
    </row>
    <row r="355" spans="1:20" x14ac:dyDescent="0.3">
      <c r="A355">
        <v>354</v>
      </c>
      <c r="B355" t="s">
        <v>142</v>
      </c>
      <c r="C355" t="s">
        <v>149</v>
      </c>
      <c r="D355" t="s">
        <v>155</v>
      </c>
      <c r="E355" t="s">
        <v>157</v>
      </c>
      <c r="F355" t="s">
        <v>159</v>
      </c>
      <c r="G355" t="s">
        <v>224</v>
      </c>
      <c r="H355">
        <v>407.70343007159664</v>
      </c>
      <c r="I355">
        <v>29</v>
      </c>
      <c r="J355">
        <v>1452423.0388456015</v>
      </c>
      <c r="K355">
        <v>40618.936172727263</v>
      </c>
      <c r="L355">
        <v>261436146.99220824</v>
      </c>
      <c r="M355">
        <v>5209602.9054545434</v>
      </c>
      <c r="N355">
        <v>2178634558.2684021</v>
      </c>
      <c r="O355">
        <v>108639800</v>
      </c>
      <c r="P355">
        <v>26.189432152272722</v>
      </c>
      <c r="Q355">
        <v>21713.724430741739</v>
      </c>
      <c r="R355">
        <v>261476765.92838097</v>
      </c>
      <c r="S355">
        <v>2292.4839611738566</v>
      </c>
      <c r="T355">
        <v>21739.913862894013</v>
      </c>
    </row>
    <row r="356" spans="1:20" x14ac:dyDescent="0.3">
      <c r="A356">
        <v>355</v>
      </c>
      <c r="B356" t="s">
        <v>142</v>
      </c>
      <c r="C356" t="s">
        <v>149</v>
      </c>
      <c r="D356" t="s">
        <v>155</v>
      </c>
      <c r="E356" t="s">
        <v>157</v>
      </c>
      <c r="F356" t="s">
        <v>160</v>
      </c>
      <c r="G356" t="s">
        <v>225</v>
      </c>
      <c r="H356">
        <v>402.57475240697528</v>
      </c>
      <c r="I356">
        <v>58</v>
      </c>
      <c r="J356">
        <v>1441441.9944495698</v>
      </c>
      <c r="K356">
        <v>41437.71594545454</v>
      </c>
      <c r="L356">
        <v>259459559.00092259</v>
      </c>
      <c r="M356">
        <v>5236895.5645454526</v>
      </c>
      <c r="N356">
        <v>2162162991.674355</v>
      </c>
      <c r="O356">
        <v>108112000</v>
      </c>
      <c r="P356">
        <v>25.916505561363632</v>
      </c>
      <c r="Q356">
        <v>21549.557817021068</v>
      </c>
      <c r="R356">
        <v>259500996.71686804</v>
      </c>
      <c r="S356">
        <v>2275.5118872389007</v>
      </c>
      <c r="T356">
        <v>21575.474322582431</v>
      </c>
    </row>
    <row r="357" spans="1:20" x14ac:dyDescent="0.3">
      <c r="A357">
        <v>356</v>
      </c>
      <c r="B357" t="s">
        <v>142</v>
      </c>
      <c r="C357" t="s">
        <v>149</v>
      </c>
      <c r="D357" t="s">
        <v>155</v>
      </c>
      <c r="E357" t="s">
        <v>157</v>
      </c>
      <c r="F357" t="s">
        <v>160</v>
      </c>
      <c r="G357" t="s">
        <v>226</v>
      </c>
      <c r="H357">
        <v>402.57475240697528</v>
      </c>
      <c r="I357">
        <v>29</v>
      </c>
      <c r="J357">
        <v>1441441.9944495698</v>
      </c>
      <c r="K357">
        <v>41437.71594545454</v>
      </c>
      <c r="L357">
        <v>259459559.00092259</v>
      </c>
      <c r="M357">
        <v>5236895.5645454526</v>
      </c>
      <c r="N357">
        <v>2162162991.674355</v>
      </c>
      <c r="O357">
        <v>113100000</v>
      </c>
      <c r="P357">
        <v>25.916505561363632</v>
      </c>
      <c r="Q357">
        <v>21549.557817021068</v>
      </c>
      <c r="R357">
        <v>259500996.71686804</v>
      </c>
      <c r="S357">
        <v>2280.4998872389006</v>
      </c>
      <c r="T357">
        <v>21575.474322582431</v>
      </c>
    </row>
    <row r="358" spans="1:20" x14ac:dyDescent="0.3">
      <c r="A358">
        <v>357</v>
      </c>
      <c r="B358" t="s">
        <v>142</v>
      </c>
      <c r="C358" t="s">
        <v>149</v>
      </c>
      <c r="D358" t="s">
        <v>155</v>
      </c>
      <c r="E358" t="s">
        <v>157</v>
      </c>
      <c r="F358" t="s">
        <v>160</v>
      </c>
      <c r="G358" t="s">
        <v>224</v>
      </c>
      <c r="H358">
        <v>402.57475240697528</v>
      </c>
      <c r="I358">
        <v>29</v>
      </c>
      <c r="J358">
        <v>1441441.9944495698</v>
      </c>
      <c r="K358">
        <v>41437.71594545454</v>
      </c>
      <c r="L358">
        <v>259459559.00092259</v>
      </c>
      <c r="M358">
        <v>5236895.5645454526</v>
      </c>
      <c r="N358">
        <v>2162162991.674355</v>
      </c>
      <c r="O358">
        <v>108639800</v>
      </c>
      <c r="P358">
        <v>25.916505561363632</v>
      </c>
      <c r="Q358">
        <v>21549.557817021068</v>
      </c>
      <c r="R358">
        <v>259500996.71686804</v>
      </c>
      <c r="S358">
        <v>2276.0396872389006</v>
      </c>
      <c r="T358">
        <v>21575.474322582431</v>
      </c>
    </row>
    <row r="359" spans="1:20" x14ac:dyDescent="0.3">
      <c r="A359">
        <v>358</v>
      </c>
      <c r="B359" t="s">
        <v>142</v>
      </c>
      <c r="C359" t="s">
        <v>149</v>
      </c>
      <c r="D359" t="s">
        <v>155</v>
      </c>
      <c r="E359" t="s">
        <v>157</v>
      </c>
      <c r="F359" t="s">
        <v>161</v>
      </c>
      <c r="G359" t="s">
        <v>225</v>
      </c>
      <c r="H359">
        <v>383.85087735526054</v>
      </c>
      <c r="I359">
        <v>55</v>
      </c>
      <c r="J359">
        <v>1398091.6901356336</v>
      </c>
      <c r="K359">
        <v>41928.983809090903</v>
      </c>
      <c r="L359">
        <v>251656504.22441405</v>
      </c>
      <c r="M359">
        <v>5187768.7781818165</v>
      </c>
      <c r="N359">
        <v>2097137535.2034504</v>
      </c>
      <c r="O359">
        <v>102520000</v>
      </c>
      <c r="P359">
        <v>25.425237697727269</v>
      </c>
      <c r="Q359">
        <v>20901.47076752772</v>
      </c>
      <c r="R359">
        <v>251698433.20822313</v>
      </c>
      <c r="S359">
        <v>2204.8453039816322</v>
      </c>
      <c r="T359">
        <v>20926.896005225448</v>
      </c>
    </row>
    <row r="360" spans="1:20" x14ac:dyDescent="0.3">
      <c r="A360">
        <v>359</v>
      </c>
      <c r="B360" t="s">
        <v>142</v>
      </c>
      <c r="C360" t="s">
        <v>149</v>
      </c>
      <c r="D360" t="s">
        <v>155</v>
      </c>
      <c r="E360" t="s">
        <v>157</v>
      </c>
      <c r="F360" t="s">
        <v>161</v>
      </c>
      <c r="G360" t="s">
        <v>226</v>
      </c>
      <c r="H360">
        <v>383.85087735526054</v>
      </c>
      <c r="I360">
        <v>28</v>
      </c>
      <c r="J360">
        <v>1398091.6901356336</v>
      </c>
      <c r="K360">
        <v>41928.983809090903</v>
      </c>
      <c r="L360">
        <v>251656504.22441405</v>
      </c>
      <c r="M360">
        <v>5187768.7781818165</v>
      </c>
      <c r="N360">
        <v>2097137535.2034504</v>
      </c>
      <c r="O360">
        <v>109200000</v>
      </c>
      <c r="P360">
        <v>25.425237697727269</v>
      </c>
      <c r="Q360">
        <v>20901.47076752772</v>
      </c>
      <c r="R360">
        <v>251698433.20822313</v>
      </c>
      <c r="S360">
        <v>2211.5253039816321</v>
      </c>
      <c r="T360">
        <v>20926.896005225448</v>
      </c>
    </row>
    <row r="361" spans="1:20" x14ac:dyDescent="0.3">
      <c r="A361">
        <v>360</v>
      </c>
      <c r="B361" t="s">
        <v>142</v>
      </c>
      <c r="C361" t="s">
        <v>149</v>
      </c>
      <c r="D361" t="s">
        <v>155</v>
      </c>
      <c r="E361" t="s">
        <v>157</v>
      </c>
      <c r="F361" t="s">
        <v>161</v>
      </c>
      <c r="G361" t="s">
        <v>224</v>
      </c>
      <c r="H361">
        <v>383.85087735526054</v>
      </c>
      <c r="I361">
        <v>28</v>
      </c>
      <c r="J361">
        <v>1398091.6901356336</v>
      </c>
      <c r="K361">
        <v>41928.983809090903</v>
      </c>
      <c r="L361">
        <v>251656504.22441405</v>
      </c>
      <c r="M361">
        <v>5187768.7781818165</v>
      </c>
      <c r="N361">
        <v>2097137535.2034504</v>
      </c>
      <c r="O361">
        <v>104893600</v>
      </c>
      <c r="P361">
        <v>25.425237697727269</v>
      </c>
      <c r="Q361">
        <v>20901.47076752772</v>
      </c>
      <c r="R361">
        <v>251698433.20822313</v>
      </c>
      <c r="S361">
        <v>2207.2189039816321</v>
      </c>
      <c r="T361">
        <v>20926.896005225448</v>
      </c>
    </row>
    <row r="362" spans="1:20" x14ac:dyDescent="0.3">
      <c r="A362">
        <v>361</v>
      </c>
      <c r="B362" t="s">
        <v>142</v>
      </c>
      <c r="C362" t="s">
        <v>150</v>
      </c>
      <c r="D362" t="s">
        <v>154</v>
      </c>
      <c r="E362" t="s">
        <v>156</v>
      </c>
      <c r="F362" t="s">
        <v>159</v>
      </c>
      <c r="G362" t="s">
        <v>225</v>
      </c>
      <c r="H362">
        <v>453.03192264499262</v>
      </c>
      <c r="I362">
        <v>65</v>
      </c>
      <c r="J362">
        <v>1628216.8149532259</v>
      </c>
      <c r="K362">
        <v>36685.609763636356</v>
      </c>
      <c r="L362">
        <v>293079026.69158065</v>
      </c>
      <c r="M362">
        <v>5511880.9422727264</v>
      </c>
      <c r="N362">
        <v>2442325222.4298387</v>
      </c>
      <c r="O362">
        <v>121160000</v>
      </c>
      <c r="P362">
        <v>22.251500668181812</v>
      </c>
      <c r="Q362">
        <v>24341.841383550727</v>
      </c>
      <c r="R362">
        <v>293115712.30134428</v>
      </c>
      <c r="S362">
        <v>2568.9971033721113</v>
      </c>
      <c r="T362">
        <v>24364.09288421891</v>
      </c>
    </row>
    <row r="363" spans="1:20" x14ac:dyDescent="0.3">
      <c r="A363">
        <v>362</v>
      </c>
      <c r="B363" t="s">
        <v>142</v>
      </c>
      <c r="C363" t="s">
        <v>150</v>
      </c>
      <c r="D363" t="s">
        <v>154</v>
      </c>
      <c r="E363" t="s">
        <v>156</v>
      </c>
      <c r="F363" t="s">
        <v>159</v>
      </c>
      <c r="G363" t="s">
        <v>226</v>
      </c>
      <c r="H363">
        <v>453.03192264499262</v>
      </c>
      <c r="I363">
        <v>33</v>
      </c>
      <c r="J363">
        <v>1628216.8149532259</v>
      </c>
      <c r="K363">
        <v>36685.609763636356</v>
      </c>
      <c r="L363">
        <v>293079026.69158065</v>
      </c>
      <c r="M363">
        <v>5511880.9422727264</v>
      </c>
      <c r="N363">
        <v>2442325222.4298387</v>
      </c>
      <c r="O363">
        <v>128700000</v>
      </c>
      <c r="P363">
        <v>22.251500668181812</v>
      </c>
      <c r="Q363">
        <v>24341.841383550727</v>
      </c>
      <c r="R363">
        <v>293115712.30134428</v>
      </c>
      <c r="S363">
        <v>2576.5371033721112</v>
      </c>
      <c r="T363">
        <v>24364.09288421891</v>
      </c>
    </row>
    <row r="364" spans="1:20" x14ac:dyDescent="0.3">
      <c r="A364">
        <v>363</v>
      </c>
      <c r="B364" t="s">
        <v>142</v>
      </c>
      <c r="C364" t="s">
        <v>150</v>
      </c>
      <c r="D364" t="s">
        <v>154</v>
      </c>
      <c r="E364" t="s">
        <v>156</v>
      </c>
      <c r="F364" t="s">
        <v>159</v>
      </c>
      <c r="G364" t="s">
        <v>224</v>
      </c>
      <c r="H364">
        <v>453.03192264499262</v>
      </c>
      <c r="I364">
        <v>33</v>
      </c>
      <c r="J364">
        <v>1628216.8149532259</v>
      </c>
      <c r="K364">
        <v>36685.609763636356</v>
      </c>
      <c r="L364">
        <v>293079026.69158065</v>
      </c>
      <c r="M364">
        <v>5511880.9422727264</v>
      </c>
      <c r="N364">
        <v>2442325222.4298387</v>
      </c>
      <c r="O364">
        <v>123624600</v>
      </c>
      <c r="P364">
        <v>22.251500668181812</v>
      </c>
      <c r="Q364">
        <v>24341.841383550727</v>
      </c>
      <c r="R364">
        <v>293115712.30134428</v>
      </c>
      <c r="S364">
        <v>2571.4617033721115</v>
      </c>
      <c r="T364">
        <v>24364.09288421891</v>
      </c>
    </row>
    <row r="365" spans="1:20" x14ac:dyDescent="0.3">
      <c r="A365">
        <v>364</v>
      </c>
      <c r="B365" t="s">
        <v>142</v>
      </c>
      <c r="C365" t="s">
        <v>150</v>
      </c>
      <c r="D365" t="s">
        <v>154</v>
      </c>
      <c r="E365" t="s">
        <v>156</v>
      </c>
      <c r="F365" t="s">
        <v>160</v>
      </c>
      <c r="G365" t="s">
        <v>225</v>
      </c>
      <c r="H365">
        <v>447.9032449803712</v>
      </c>
      <c r="I365">
        <v>64</v>
      </c>
      <c r="J365">
        <v>1617235.7705571945</v>
      </c>
      <c r="K365">
        <v>37504.389536363633</v>
      </c>
      <c r="L365">
        <v>291102438.70029497</v>
      </c>
      <c r="M365">
        <v>5539173.6013636356</v>
      </c>
      <c r="N365">
        <v>2425853655.8357916</v>
      </c>
      <c r="O365">
        <v>119296000</v>
      </c>
      <c r="P365">
        <v>21.978574077272722</v>
      </c>
      <c r="Q365">
        <v>24177.674769830057</v>
      </c>
      <c r="R365">
        <v>291139943.08983135</v>
      </c>
      <c r="S365">
        <v>2550.6888294371552</v>
      </c>
      <c r="T365">
        <v>24199.653343907328</v>
      </c>
    </row>
    <row r="366" spans="1:20" x14ac:dyDescent="0.3">
      <c r="A366">
        <v>365</v>
      </c>
      <c r="B366" t="s">
        <v>142</v>
      </c>
      <c r="C366" t="s">
        <v>150</v>
      </c>
      <c r="D366" t="s">
        <v>154</v>
      </c>
      <c r="E366" t="s">
        <v>156</v>
      </c>
      <c r="F366" t="s">
        <v>160</v>
      </c>
      <c r="G366" t="s">
        <v>226</v>
      </c>
      <c r="H366">
        <v>447.9032449803712</v>
      </c>
      <c r="I366">
        <v>32</v>
      </c>
      <c r="J366">
        <v>1617235.7705571945</v>
      </c>
      <c r="K366">
        <v>37504.389536363633</v>
      </c>
      <c r="L366">
        <v>291102438.70029497</v>
      </c>
      <c r="M366">
        <v>5539173.6013636356</v>
      </c>
      <c r="N366">
        <v>2425853655.8357916</v>
      </c>
      <c r="O366">
        <v>124800000</v>
      </c>
      <c r="P366">
        <v>21.978574077272722</v>
      </c>
      <c r="Q366">
        <v>24177.674769830057</v>
      </c>
      <c r="R366">
        <v>291139943.08983135</v>
      </c>
      <c r="S366">
        <v>2556.1928294371551</v>
      </c>
      <c r="T366">
        <v>24199.653343907328</v>
      </c>
    </row>
    <row r="367" spans="1:20" x14ac:dyDescent="0.3">
      <c r="A367">
        <v>366</v>
      </c>
      <c r="B367" t="s">
        <v>142</v>
      </c>
      <c r="C367" t="s">
        <v>150</v>
      </c>
      <c r="D367" t="s">
        <v>154</v>
      </c>
      <c r="E367" t="s">
        <v>156</v>
      </c>
      <c r="F367" t="s">
        <v>160</v>
      </c>
      <c r="G367" t="s">
        <v>224</v>
      </c>
      <c r="H367">
        <v>447.9032449803712</v>
      </c>
      <c r="I367">
        <v>32</v>
      </c>
      <c r="J367">
        <v>1617235.7705571945</v>
      </c>
      <c r="K367">
        <v>37504.389536363633</v>
      </c>
      <c r="L367">
        <v>291102438.70029497</v>
      </c>
      <c r="M367">
        <v>5539173.6013636356</v>
      </c>
      <c r="N367">
        <v>2425853655.8357916</v>
      </c>
      <c r="O367">
        <v>119878400</v>
      </c>
      <c r="P367">
        <v>21.978574077272722</v>
      </c>
      <c r="Q367">
        <v>24177.674769830057</v>
      </c>
      <c r="R367">
        <v>291139943.08983135</v>
      </c>
      <c r="S367">
        <v>2551.2712294371554</v>
      </c>
      <c r="T367">
        <v>24199.653343907328</v>
      </c>
    </row>
    <row r="368" spans="1:20" x14ac:dyDescent="0.3">
      <c r="A368">
        <v>367</v>
      </c>
      <c r="B368" t="s">
        <v>142</v>
      </c>
      <c r="C368" t="s">
        <v>150</v>
      </c>
      <c r="D368" t="s">
        <v>154</v>
      </c>
      <c r="E368" t="s">
        <v>156</v>
      </c>
      <c r="F368" t="s">
        <v>161</v>
      </c>
      <c r="G368" t="s">
        <v>225</v>
      </c>
      <c r="H368">
        <v>429.17936992865651</v>
      </c>
      <c r="I368">
        <v>62</v>
      </c>
      <c r="J368">
        <v>1573885.4662432584</v>
      </c>
      <c r="K368">
        <v>37995.657399999996</v>
      </c>
      <c r="L368">
        <v>283299383.92378652</v>
      </c>
      <c r="M368">
        <v>5490046.8149999995</v>
      </c>
      <c r="N368">
        <v>2360828199.3648877</v>
      </c>
      <c r="O368">
        <v>115568000</v>
      </c>
      <c r="P368">
        <v>21.487306213636359</v>
      </c>
      <c r="Q368">
        <v>23529.587720336713</v>
      </c>
      <c r="R368">
        <v>283337379.58118653</v>
      </c>
      <c r="S368">
        <v>2481.8862461798876</v>
      </c>
      <c r="T368">
        <v>23551.075026550348</v>
      </c>
    </row>
    <row r="369" spans="1:20" x14ac:dyDescent="0.3">
      <c r="A369">
        <v>368</v>
      </c>
      <c r="B369" t="s">
        <v>142</v>
      </c>
      <c r="C369" t="s">
        <v>150</v>
      </c>
      <c r="D369" t="s">
        <v>154</v>
      </c>
      <c r="E369" t="s">
        <v>156</v>
      </c>
      <c r="F369" t="s">
        <v>161</v>
      </c>
      <c r="G369" t="s">
        <v>226</v>
      </c>
      <c r="H369">
        <v>429.17936992865651</v>
      </c>
      <c r="I369">
        <v>31</v>
      </c>
      <c r="J369">
        <v>1573885.4662432584</v>
      </c>
      <c r="K369">
        <v>37995.657399999996</v>
      </c>
      <c r="L369">
        <v>283299383.92378652</v>
      </c>
      <c r="M369">
        <v>5490046.8149999995</v>
      </c>
      <c r="N369">
        <v>2360828199.3648877</v>
      </c>
      <c r="O369">
        <v>120900000</v>
      </c>
      <c r="P369">
        <v>21.487306213636359</v>
      </c>
      <c r="Q369">
        <v>23529.587720336713</v>
      </c>
      <c r="R369">
        <v>283337379.58118653</v>
      </c>
      <c r="S369">
        <v>2487.218246179888</v>
      </c>
      <c r="T369">
        <v>23551.075026550348</v>
      </c>
    </row>
    <row r="370" spans="1:20" x14ac:dyDescent="0.3">
      <c r="A370">
        <v>369</v>
      </c>
      <c r="B370" t="s">
        <v>142</v>
      </c>
      <c r="C370" t="s">
        <v>150</v>
      </c>
      <c r="D370" t="s">
        <v>154</v>
      </c>
      <c r="E370" t="s">
        <v>156</v>
      </c>
      <c r="F370" t="s">
        <v>161</v>
      </c>
      <c r="G370" t="s">
        <v>224</v>
      </c>
      <c r="H370">
        <v>429.17936992865651</v>
      </c>
      <c r="I370">
        <v>31</v>
      </c>
      <c r="J370">
        <v>1573885.4662432584</v>
      </c>
      <c r="K370">
        <v>37995.657399999996</v>
      </c>
      <c r="L370">
        <v>283299383.92378652</v>
      </c>
      <c r="M370">
        <v>5490046.8149999995</v>
      </c>
      <c r="N370">
        <v>2360828199.3648877</v>
      </c>
      <c r="O370">
        <v>116132200</v>
      </c>
      <c r="P370">
        <v>21.487306213636359</v>
      </c>
      <c r="Q370">
        <v>23529.587720336713</v>
      </c>
      <c r="R370">
        <v>283337379.58118653</v>
      </c>
      <c r="S370">
        <v>2482.4504461798879</v>
      </c>
      <c r="T370">
        <v>23551.075026550348</v>
      </c>
    </row>
    <row r="371" spans="1:20" x14ac:dyDescent="0.3">
      <c r="A371">
        <v>370</v>
      </c>
      <c r="B371" t="s">
        <v>142</v>
      </c>
      <c r="C371" t="s">
        <v>150</v>
      </c>
      <c r="D371" t="s">
        <v>154</v>
      </c>
      <c r="E371" t="s">
        <v>157</v>
      </c>
      <c r="F371" t="s">
        <v>159</v>
      </c>
      <c r="G371" t="s">
        <v>225</v>
      </c>
      <c r="H371">
        <v>456.0887004631744</v>
      </c>
      <c r="I371">
        <v>65</v>
      </c>
      <c r="J371">
        <v>1631175.7758812262</v>
      </c>
      <c r="K371">
        <v>39414.87567272727</v>
      </c>
      <c r="L371">
        <v>293611639.65862072</v>
      </c>
      <c r="M371">
        <v>4966027.7604545439</v>
      </c>
      <c r="N371">
        <v>2446763663.8218393</v>
      </c>
      <c r="O371">
        <v>121160000</v>
      </c>
      <c r="P371">
        <v>24.980766577272725</v>
      </c>
      <c r="Q371">
        <v>24386.077849424328</v>
      </c>
      <c r="R371">
        <v>293651054.53429341</v>
      </c>
      <c r="S371">
        <v>2572.8896915822938</v>
      </c>
      <c r="T371">
        <v>24411.058616001599</v>
      </c>
    </row>
    <row r="372" spans="1:20" x14ac:dyDescent="0.3">
      <c r="A372">
        <v>371</v>
      </c>
      <c r="B372" t="s">
        <v>142</v>
      </c>
      <c r="C372" t="s">
        <v>150</v>
      </c>
      <c r="D372" t="s">
        <v>154</v>
      </c>
      <c r="E372" t="s">
        <v>157</v>
      </c>
      <c r="F372" t="s">
        <v>159</v>
      </c>
      <c r="G372" t="s">
        <v>226</v>
      </c>
      <c r="H372">
        <v>456.0887004631744</v>
      </c>
      <c r="I372">
        <v>33</v>
      </c>
      <c r="J372">
        <v>1631175.7758812262</v>
      </c>
      <c r="K372">
        <v>39414.87567272727</v>
      </c>
      <c r="L372">
        <v>293611639.65862072</v>
      </c>
      <c r="M372">
        <v>4966027.7604545439</v>
      </c>
      <c r="N372">
        <v>2446763663.8218393</v>
      </c>
      <c r="O372">
        <v>128700000</v>
      </c>
      <c r="P372">
        <v>24.980766577272725</v>
      </c>
      <c r="Q372">
        <v>24386.077849424328</v>
      </c>
      <c r="R372">
        <v>293651054.53429341</v>
      </c>
      <c r="S372">
        <v>2580.4296915822938</v>
      </c>
      <c r="T372">
        <v>24411.058616001599</v>
      </c>
    </row>
    <row r="373" spans="1:20" x14ac:dyDescent="0.3">
      <c r="A373">
        <v>372</v>
      </c>
      <c r="B373" t="s">
        <v>142</v>
      </c>
      <c r="C373" t="s">
        <v>150</v>
      </c>
      <c r="D373" t="s">
        <v>154</v>
      </c>
      <c r="E373" t="s">
        <v>157</v>
      </c>
      <c r="F373" t="s">
        <v>159</v>
      </c>
      <c r="G373" t="s">
        <v>224</v>
      </c>
      <c r="H373">
        <v>456.0887004631744</v>
      </c>
      <c r="I373">
        <v>33</v>
      </c>
      <c r="J373">
        <v>1631175.7758812262</v>
      </c>
      <c r="K373">
        <v>39414.87567272727</v>
      </c>
      <c r="L373">
        <v>293611639.65862072</v>
      </c>
      <c r="M373">
        <v>4966027.7604545439</v>
      </c>
      <c r="N373">
        <v>2446763663.8218393</v>
      </c>
      <c r="O373">
        <v>123624600</v>
      </c>
      <c r="P373">
        <v>24.980766577272725</v>
      </c>
      <c r="Q373">
        <v>24386.077849424328</v>
      </c>
      <c r="R373">
        <v>293651054.53429341</v>
      </c>
      <c r="S373">
        <v>2575.3542915822941</v>
      </c>
      <c r="T373">
        <v>24411.058616001599</v>
      </c>
    </row>
    <row r="374" spans="1:20" x14ac:dyDescent="0.3">
      <c r="A374">
        <v>373</v>
      </c>
      <c r="B374" t="s">
        <v>142</v>
      </c>
      <c r="C374" t="s">
        <v>150</v>
      </c>
      <c r="D374" t="s">
        <v>154</v>
      </c>
      <c r="E374" t="s">
        <v>157</v>
      </c>
      <c r="F374" t="s">
        <v>160</v>
      </c>
      <c r="G374" t="s">
        <v>225</v>
      </c>
      <c r="H374">
        <v>450.96002279855298</v>
      </c>
      <c r="I374">
        <v>65</v>
      </c>
      <c r="J374">
        <v>1620194.7314851948</v>
      </c>
      <c r="K374">
        <v>40233.65544545454</v>
      </c>
      <c r="L374">
        <v>291635051.66733509</v>
      </c>
      <c r="M374">
        <v>4993320.419545453</v>
      </c>
      <c r="N374">
        <v>2430292097.2277923</v>
      </c>
      <c r="O374">
        <v>121160000</v>
      </c>
      <c r="P374">
        <v>24.707839986363634</v>
      </c>
      <c r="Q374">
        <v>24221.911235703661</v>
      </c>
      <c r="R374">
        <v>291675285.32278055</v>
      </c>
      <c r="S374">
        <v>2556.4454176473378</v>
      </c>
      <c r="T374">
        <v>24246.619075690025</v>
      </c>
    </row>
    <row r="375" spans="1:20" x14ac:dyDescent="0.3">
      <c r="A375">
        <v>374</v>
      </c>
      <c r="B375" t="s">
        <v>142</v>
      </c>
      <c r="C375" t="s">
        <v>150</v>
      </c>
      <c r="D375" t="s">
        <v>154</v>
      </c>
      <c r="E375" t="s">
        <v>157</v>
      </c>
      <c r="F375" t="s">
        <v>160</v>
      </c>
      <c r="G375" t="s">
        <v>226</v>
      </c>
      <c r="H375">
        <v>450.96002279855298</v>
      </c>
      <c r="I375">
        <v>33</v>
      </c>
      <c r="J375">
        <v>1620194.7314851948</v>
      </c>
      <c r="K375">
        <v>40233.65544545454</v>
      </c>
      <c r="L375">
        <v>291635051.66733509</v>
      </c>
      <c r="M375">
        <v>4993320.419545453</v>
      </c>
      <c r="N375">
        <v>2430292097.2277923</v>
      </c>
      <c r="O375">
        <v>128700000</v>
      </c>
      <c r="P375">
        <v>24.707839986363634</v>
      </c>
      <c r="Q375">
        <v>24221.911235703661</v>
      </c>
      <c r="R375">
        <v>291675285.32278055</v>
      </c>
      <c r="S375">
        <v>2563.9854176473377</v>
      </c>
      <c r="T375">
        <v>24246.619075690025</v>
      </c>
    </row>
    <row r="376" spans="1:20" x14ac:dyDescent="0.3">
      <c r="A376">
        <v>375</v>
      </c>
      <c r="B376" t="s">
        <v>142</v>
      </c>
      <c r="C376" t="s">
        <v>150</v>
      </c>
      <c r="D376" t="s">
        <v>154</v>
      </c>
      <c r="E376" t="s">
        <v>157</v>
      </c>
      <c r="F376" t="s">
        <v>160</v>
      </c>
      <c r="G376" t="s">
        <v>224</v>
      </c>
      <c r="H376">
        <v>450.96002279855298</v>
      </c>
      <c r="I376">
        <v>33</v>
      </c>
      <c r="J376">
        <v>1620194.7314851948</v>
      </c>
      <c r="K376">
        <v>40233.65544545454</v>
      </c>
      <c r="L376">
        <v>291635051.66733509</v>
      </c>
      <c r="M376">
        <v>4993320.419545453</v>
      </c>
      <c r="N376">
        <v>2430292097.2277923</v>
      </c>
      <c r="O376">
        <v>123624600</v>
      </c>
      <c r="P376">
        <v>24.707839986363634</v>
      </c>
      <c r="Q376">
        <v>24221.911235703661</v>
      </c>
      <c r="R376">
        <v>291675285.32278055</v>
      </c>
      <c r="S376">
        <v>2558.910017647338</v>
      </c>
      <c r="T376">
        <v>24246.619075690025</v>
      </c>
    </row>
    <row r="377" spans="1:20" x14ac:dyDescent="0.3">
      <c r="A377">
        <v>376</v>
      </c>
      <c r="B377" t="s">
        <v>142</v>
      </c>
      <c r="C377" t="s">
        <v>150</v>
      </c>
      <c r="D377" t="s">
        <v>154</v>
      </c>
      <c r="E377" t="s">
        <v>157</v>
      </c>
      <c r="F377" t="s">
        <v>161</v>
      </c>
      <c r="G377" t="s">
        <v>225</v>
      </c>
      <c r="H377">
        <v>432.2361477468383</v>
      </c>
      <c r="I377">
        <v>62</v>
      </c>
      <c r="J377">
        <v>1576844.4271712583</v>
      </c>
      <c r="K377">
        <v>40724.923309090904</v>
      </c>
      <c r="L377">
        <v>283831996.89082652</v>
      </c>
      <c r="M377">
        <v>4944193.6331818169</v>
      </c>
      <c r="N377">
        <v>2365266640.7568874</v>
      </c>
      <c r="O377">
        <v>115568000</v>
      </c>
      <c r="P377">
        <v>24.216572122727271</v>
      </c>
      <c r="Q377">
        <v>23573.824186210313</v>
      </c>
      <c r="R377">
        <v>283872721.81413561</v>
      </c>
      <c r="S377">
        <v>2485.7788343900693</v>
      </c>
      <c r="T377">
        <v>23598.040758333042</v>
      </c>
    </row>
    <row r="378" spans="1:20" x14ac:dyDescent="0.3">
      <c r="A378">
        <v>377</v>
      </c>
      <c r="B378" t="s">
        <v>142</v>
      </c>
      <c r="C378" t="s">
        <v>150</v>
      </c>
      <c r="D378" t="s">
        <v>154</v>
      </c>
      <c r="E378" t="s">
        <v>157</v>
      </c>
      <c r="F378" t="s">
        <v>161</v>
      </c>
      <c r="G378" t="s">
        <v>226</v>
      </c>
      <c r="H378">
        <v>432.2361477468383</v>
      </c>
      <c r="I378">
        <v>31</v>
      </c>
      <c r="J378">
        <v>1576844.4271712583</v>
      </c>
      <c r="K378">
        <v>40724.923309090904</v>
      </c>
      <c r="L378">
        <v>283831996.89082652</v>
      </c>
      <c r="M378">
        <v>4944193.6331818169</v>
      </c>
      <c r="N378">
        <v>2365266640.7568874</v>
      </c>
      <c r="O378">
        <v>120900000</v>
      </c>
      <c r="P378">
        <v>24.216572122727271</v>
      </c>
      <c r="Q378">
        <v>23573.824186210313</v>
      </c>
      <c r="R378">
        <v>283872721.81413561</v>
      </c>
      <c r="S378">
        <v>2491.1108343900696</v>
      </c>
      <c r="T378">
        <v>23598.040758333042</v>
      </c>
    </row>
    <row r="379" spans="1:20" x14ac:dyDescent="0.3">
      <c r="A379">
        <v>378</v>
      </c>
      <c r="B379" t="s">
        <v>142</v>
      </c>
      <c r="C379" t="s">
        <v>150</v>
      </c>
      <c r="D379" t="s">
        <v>154</v>
      </c>
      <c r="E379" t="s">
        <v>157</v>
      </c>
      <c r="F379" t="s">
        <v>161</v>
      </c>
      <c r="G379" t="s">
        <v>224</v>
      </c>
      <c r="H379">
        <v>432.2361477468383</v>
      </c>
      <c r="I379">
        <v>31</v>
      </c>
      <c r="J379">
        <v>1576844.4271712583</v>
      </c>
      <c r="K379">
        <v>40724.923309090904</v>
      </c>
      <c r="L379">
        <v>283831996.89082652</v>
      </c>
      <c r="M379">
        <v>4944193.6331818169</v>
      </c>
      <c r="N379">
        <v>2365266640.7568874</v>
      </c>
      <c r="O379">
        <v>116132200</v>
      </c>
      <c r="P379">
        <v>24.216572122727271</v>
      </c>
      <c r="Q379">
        <v>23573.824186210313</v>
      </c>
      <c r="R379">
        <v>283872721.81413561</v>
      </c>
      <c r="S379">
        <v>2486.3430343900695</v>
      </c>
      <c r="T379">
        <v>23598.040758333042</v>
      </c>
    </row>
    <row r="380" spans="1:20" x14ac:dyDescent="0.3">
      <c r="A380">
        <v>379</v>
      </c>
      <c r="B380" t="s">
        <v>142</v>
      </c>
      <c r="C380" t="s">
        <v>150</v>
      </c>
      <c r="D380" t="s">
        <v>155</v>
      </c>
      <c r="E380" t="s">
        <v>156</v>
      </c>
      <c r="F380" t="s">
        <v>159</v>
      </c>
      <c r="G380" t="s">
        <v>225</v>
      </c>
      <c r="H380">
        <v>453.03836974999251</v>
      </c>
      <c r="I380">
        <v>65</v>
      </c>
      <c r="J380">
        <v>1628223.0557508657</v>
      </c>
      <c r="K380">
        <v>36667.189463636358</v>
      </c>
      <c r="L380">
        <v>293080150.03515583</v>
      </c>
      <c r="M380">
        <v>5510959.9272727268</v>
      </c>
      <c r="N380">
        <v>2442334583.6262984</v>
      </c>
      <c r="O380">
        <v>121160000</v>
      </c>
      <c r="P380">
        <v>22.237685443181814</v>
      </c>
      <c r="Q380">
        <v>24341.93468347544</v>
      </c>
      <c r="R380">
        <v>293116817.22461945</v>
      </c>
      <c r="S380">
        <v>2569.0055435535714</v>
      </c>
      <c r="T380">
        <v>24364.172368918622</v>
      </c>
    </row>
    <row r="381" spans="1:20" x14ac:dyDescent="0.3">
      <c r="A381">
        <v>380</v>
      </c>
      <c r="B381" t="s">
        <v>142</v>
      </c>
      <c r="C381" t="s">
        <v>150</v>
      </c>
      <c r="D381" t="s">
        <v>155</v>
      </c>
      <c r="E381" t="s">
        <v>156</v>
      </c>
      <c r="F381" t="s">
        <v>159</v>
      </c>
      <c r="G381" t="s">
        <v>226</v>
      </c>
      <c r="H381">
        <v>453.03836974999251</v>
      </c>
      <c r="I381">
        <v>33</v>
      </c>
      <c r="J381">
        <v>1628223.0557508657</v>
      </c>
      <c r="K381">
        <v>36667.189463636358</v>
      </c>
      <c r="L381">
        <v>293080150.03515583</v>
      </c>
      <c r="M381">
        <v>5510959.9272727268</v>
      </c>
      <c r="N381">
        <v>2442334583.6262984</v>
      </c>
      <c r="O381">
        <v>128700000</v>
      </c>
      <c r="P381">
        <v>22.237685443181814</v>
      </c>
      <c r="Q381">
        <v>24341.93468347544</v>
      </c>
      <c r="R381">
        <v>293116817.22461945</v>
      </c>
      <c r="S381">
        <v>2576.5455435535714</v>
      </c>
      <c r="T381">
        <v>24364.172368918622</v>
      </c>
    </row>
    <row r="382" spans="1:20" x14ac:dyDescent="0.3">
      <c r="A382">
        <v>381</v>
      </c>
      <c r="B382" t="s">
        <v>142</v>
      </c>
      <c r="C382" t="s">
        <v>150</v>
      </c>
      <c r="D382" t="s">
        <v>155</v>
      </c>
      <c r="E382" t="s">
        <v>156</v>
      </c>
      <c r="F382" t="s">
        <v>159</v>
      </c>
      <c r="G382" t="s">
        <v>224</v>
      </c>
      <c r="H382">
        <v>453.03836974999251</v>
      </c>
      <c r="I382">
        <v>33</v>
      </c>
      <c r="J382">
        <v>1628223.0557508657</v>
      </c>
      <c r="K382">
        <v>36667.189463636358</v>
      </c>
      <c r="L382">
        <v>293080150.03515583</v>
      </c>
      <c r="M382">
        <v>5510959.9272727268</v>
      </c>
      <c r="N382">
        <v>2442334583.6262984</v>
      </c>
      <c r="O382">
        <v>123624600</v>
      </c>
      <c r="P382">
        <v>22.237685443181814</v>
      </c>
      <c r="Q382">
        <v>24341.93468347544</v>
      </c>
      <c r="R382">
        <v>293116817.22461945</v>
      </c>
      <c r="S382">
        <v>2571.4701435535712</v>
      </c>
      <c r="T382">
        <v>24364.172368918622</v>
      </c>
    </row>
    <row r="383" spans="1:20" x14ac:dyDescent="0.3">
      <c r="A383">
        <v>382</v>
      </c>
      <c r="B383" t="s">
        <v>142</v>
      </c>
      <c r="C383" t="s">
        <v>150</v>
      </c>
      <c r="D383" t="s">
        <v>155</v>
      </c>
      <c r="E383" t="s">
        <v>156</v>
      </c>
      <c r="F383" t="s">
        <v>160</v>
      </c>
      <c r="G383" t="s">
        <v>225</v>
      </c>
      <c r="H383">
        <v>447.90969208537115</v>
      </c>
      <c r="I383">
        <v>64</v>
      </c>
      <c r="J383">
        <v>1617242.0113548348</v>
      </c>
      <c r="K383">
        <v>37485.969236363635</v>
      </c>
      <c r="L383">
        <v>291103562.04387027</v>
      </c>
      <c r="M383">
        <v>5538252.586363636</v>
      </c>
      <c r="N383">
        <v>2425863017.0322523</v>
      </c>
      <c r="O383">
        <v>119296000</v>
      </c>
      <c r="P383">
        <v>21.964758852272723</v>
      </c>
      <c r="Q383">
        <v>24177.76806975478</v>
      </c>
      <c r="R383">
        <v>291141048.01310664</v>
      </c>
      <c r="S383">
        <v>2550.6972696186162</v>
      </c>
      <c r="T383">
        <v>24199.732828607051</v>
      </c>
    </row>
    <row r="384" spans="1:20" x14ac:dyDescent="0.3">
      <c r="A384">
        <v>383</v>
      </c>
      <c r="B384" t="s">
        <v>142</v>
      </c>
      <c r="C384" t="s">
        <v>150</v>
      </c>
      <c r="D384" t="s">
        <v>155</v>
      </c>
      <c r="E384" t="s">
        <v>156</v>
      </c>
      <c r="F384" t="s">
        <v>160</v>
      </c>
      <c r="G384" t="s">
        <v>226</v>
      </c>
      <c r="H384">
        <v>447.90969208537115</v>
      </c>
      <c r="I384">
        <v>32</v>
      </c>
      <c r="J384">
        <v>1617242.0113548348</v>
      </c>
      <c r="K384">
        <v>37485.969236363635</v>
      </c>
      <c r="L384">
        <v>291103562.04387027</v>
      </c>
      <c r="M384">
        <v>5538252.586363636</v>
      </c>
      <c r="N384">
        <v>2425863017.0322523</v>
      </c>
      <c r="O384">
        <v>124800000</v>
      </c>
      <c r="P384">
        <v>21.964758852272723</v>
      </c>
      <c r="Q384">
        <v>24177.76806975478</v>
      </c>
      <c r="R384">
        <v>291141048.01310664</v>
      </c>
      <c r="S384">
        <v>2556.2012696186162</v>
      </c>
      <c r="T384">
        <v>24199.732828607051</v>
      </c>
    </row>
    <row r="385" spans="1:20" x14ac:dyDescent="0.3">
      <c r="A385">
        <v>384</v>
      </c>
      <c r="B385" t="s">
        <v>142</v>
      </c>
      <c r="C385" t="s">
        <v>150</v>
      </c>
      <c r="D385" t="s">
        <v>155</v>
      </c>
      <c r="E385" t="s">
        <v>156</v>
      </c>
      <c r="F385" t="s">
        <v>160</v>
      </c>
      <c r="G385" t="s">
        <v>224</v>
      </c>
      <c r="H385">
        <v>447.90969208537115</v>
      </c>
      <c r="I385">
        <v>32</v>
      </c>
      <c r="J385">
        <v>1617242.0113548348</v>
      </c>
      <c r="K385">
        <v>37485.969236363635</v>
      </c>
      <c r="L385">
        <v>291103562.04387027</v>
      </c>
      <c r="M385">
        <v>5538252.586363636</v>
      </c>
      <c r="N385">
        <v>2425863017.0322523</v>
      </c>
      <c r="O385">
        <v>119878400</v>
      </c>
      <c r="P385">
        <v>21.964758852272723</v>
      </c>
      <c r="Q385">
        <v>24177.76806975478</v>
      </c>
      <c r="R385">
        <v>291141048.01310664</v>
      </c>
      <c r="S385">
        <v>2551.279669618616</v>
      </c>
      <c r="T385">
        <v>24199.732828607051</v>
      </c>
    </row>
    <row r="386" spans="1:20" x14ac:dyDescent="0.3">
      <c r="A386">
        <v>385</v>
      </c>
      <c r="B386" t="s">
        <v>142</v>
      </c>
      <c r="C386" t="s">
        <v>150</v>
      </c>
      <c r="D386" t="s">
        <v>155</v>
      </c>
      <c r="E386" t="s">
        <v>156</v>
      </c>
      <c r="F386" t="s">
        <v>161</v>
      </c>
      <c r="G386" t="s">
        <v>225</v>
      </c>
      <c r="H386">
        <v>429.18581703365641</v>
      </c>
      <c r="I386">
        <v>62</v>
      </c>
      <c r="J386">
        <v>1573891.707040898</v>
      </c>
      <c r="K386">
        <v>37977.237099999998</v>
      </c>
      <c r="L386">
        <v>283300507.26736164</v>
      </c>
      <c r="M386">
        <v>5489125.7999999998</v>
      </c>
      <c r="N386">
        <v>2360837560.561347</v>
      </c>
      <c r="O386">
        <v>115568000</v>
      </c>
      <c r="P386">
        <v>21.47349098863636</v>
      </c>
      <c r="Q386">
        <v>23529.681020261422</v>
      </c>
      <c r="R386">
        <v>283338484.50446165</v>
      </c>
      <c r="S386">
        <v>2481.8946863613473</v>
      </c>
      <c r="T386">
        <v>23551.154511250057</v>
      </c>
    </row>
    <row r="387" spans="1:20" x14ac:dyDescent="0.3">
      <c r="A387">
        <v>386</v>
      </c>
      <c r="B387" t="s">
        <v>142</v>
      </c>
      <c r="C387" t="s">
        <v>150</v>
      </c>
      <c r="D387" t="s">
        <v>155</v>
      </c>
      <c r="E387" t="s">
        <v>156</v>
      </c>
      <c r="F387" t="s">
        <v>161</v>
      </c>
      <c r="G387" t="s">
        <v>226</v>
      </c>
      <c r="H387">
        <v>429.18581703365641</v>
      </c>
      <c r="I387">
        <v>31</v>
      </c>
      <c r="J387">
        <v>1573891.707040898</v>
      </c>
      <c r="K387">
        <v>37977.237099999998</v>
      </c>
      <c r="L387">
        <v>283300507.26736164</v>
      </c>
      <c r="M387">
        <v>5489125.7999999998</v>
      </c>
      <c r="N387">
        <v>2360837560.561347</v>
      </c>
      <c r="O387">
        <v>120900000</v>
      </c>
      <c r="P387">
        <v>21.47349098863636</v>
      </c>
      <c r="Q387">
        <v>23529.681020261422</v>
      </c>
      <c r="R387">
        <v>283338484.50446165</v>
      </c>
      <c r="S387">
        <v>2487.2266863613472</v>
      </c>
      <c r="T387">
        <v>23551.154511250057</v>
      </c>
    </row>
    <row r="388" spans="1:20" x14ac:dyDescent="0.3">
      <c r="A388">
        <v>387</v>
      </c>
      <c r="B388" t="s">
        <v>142</v>
      </c>
      <c r="C388" t="s">
        <v>150</v>
      </c>
      <c r="D388" t="s">
        <v>155</v>
      </c>
      <c r="E388" t="s">
        <v>156</v>
      </c>
      <c r="F388" t="s">
        <v>161</v>
      </c>
      <c r="G388" t="s">
        <v>224</v>
      </c>
      <c r="H388">
        <v>429.18581703365641</v>
      </c>
      <c r="I388">
        <v>31</v>
      </c>
      <c r="J388">
        <v>1573891.707040898</v>
      </c>
      <c r="K388">
        <v>37977.237099999998</v>
      </c>
      <c r="L388">
        <v>283300507.26736164</v>
      </c>
      <c r="M388">
        <v>5489125.7999999998</v>
      </c>
      <c r="N388">
        <v>2360837560.561347</v>
      </c>
      <c r="O388">
        <v>116132200</v>
      </c>
      <c r="P388">
        <v>21.47349098863636</v>
      </c>
      <c r="Q388">
        <v>23529.681020261422</v>
      </c>
      <c r="R388">
        <v>283338484.50446165</v>
      </c>
      <c r="S388">
        <v>2482.4588863613471</v>
      </c>
      <c r="T388">
        <v>23551.154511250057</v>
      </c>
    </row>
    <row r="389" spans="1:20" x14ac:dyDescent="0.3">
      <c r="A389">
        <v>388</v>
      </c>
      <c r="B389" t="s">
        <v>142</v>
      </c>
      <c r="C389" t="s">
        <v>150</v>
      </c>
      <c r="D389" t="s">
        <v>155</v>
      </c>
      <c r="E389" t="s">
        <v>157</v>
      </c>
      <c r="F389" t="s">
        <v>159</v>
      </c>
      <c r="G389" t="s">
        <v>225</v>
      </c>
      <c r="H389">
        <v>456.0951475681743</v>
      </c>
      <c r="I389">
        <v>65</v>
      </c>
      <c r="J389">
        <v>1631182.016678866</v>
      </c>
      <c r="K389">
        <v>39396.455372727272</v>
      </c>
      <c r="L389">
        <v>293612763.00219589</v>
      </c>
      <c r="M389">
        <v>4965106.7454545442</v>
      </c>
      <c r="N389">
        <v>2446773025.0182991</v>
      </c>
      <c r="O389">
        <v>121160000</v>
      </c>
      <c r="P389">
        <v>24.966951352272723</v>
      </c>
      <c r="Q389">
        <v>24386.171149349047</v>
      </c>
      <c r="R389">
        <v>293652159.45756865</v>
      </c>
      <c r="S389">
        <v>2572.8981317637536</v>
      </c>
      <c r="T389">
        <v>24411.138100701319</v>
      </c>
    </row>
    <row r="390" spans="1:20" x14ac:dyDescent="0.3">
      <c r="A390">
        <v>389</v>
      </c>
      <c r="B390" t="s">
        <v>142</v>
      </c>
      <c r="C390" t="s">
        <v>150</v>
      </c>
      <c r="D390" t="s">
        <v>155</v>
      </c>
      <c r="E390" t="s">
        <v>157</v>
      </c>
      <c r="F390" t="s">
        <v>159</v>
      </c>
      <c r="G390" t="s">
        <v>226</v>
      </c>
      <c r="H390">
        <v>456.0951475681743</v>
      </c>
      <c r="I390">
        <v>33</v>
      </c>
      <c r="J390">
        <v>1631182.016678866</v>
      </c>
      <c r="K390">
        <v>39396.455372727272</v>
      </c>
      <c r="L390">
        <v>293612763.00219589</v>
      </c>
      <c r="M390">
        <v>4965106.7454545442</v>
      </c>
      <c r="N390">
        <v>2446773025.0182991</v>
      </c>
      <c r="O390">
        <v>128700000</v>
      </c>
      <c r="P390">
        <v>24.966951352272723</v>
      </c>
      <c r="Q390">
        <v>24386.171149349047</v>
      </c>
      <c r="R390">
        <v>293652159.45756865</v>
      </c>
      <c r="S390">
        <v>2580.4381317637535</v>
      </c>
      <c r="T390">
        <v>24411.138100701319</v>
      </c>
    </row>
    <row r="391" spans="1:20" x14ac:dyDescent="0.3">
      <c r="A391">
        <v>390</v>
      </c>
      <c r="B391" t="s">
        <v>142</v>
      </c>
      <c r="C391" t="s">
        <v>150</v>
      </c>
      <c r="D391" t="s">
        <v>155</v>
      </c>
      <c r="E391" t="s">
        <v>157</v>
      </c>
      <c r="F391" t="s">
        <v>159</v>
      </c>
      <c r="G391" t="s">
        <v>224</v>
      </c>
      <c r="H391">
        <v>456.0951475681743</v>
      </c>
      <c r="I391">
        <v>33</v>
      </c>
      <c r="J391">
        <v>1631182.016678866</v>
      </c>
      <c r="K391">
        <v>39396.455372727272</v>
      </c>
      <c r="L391">
        <v>293612763.00219589</v>
      </c>
      <c r="M391">
        <v>4965106.7454545442</v>
      </c>
      <c r="N391">
        <v>2446773025.0182991</v>
      </c>
      <c r="O391">
        <v>123624600</v>
      </c>
      <c r="P391">
        <v>24.966951352272723</v>
      </c>
      <c r="Q391">
        <v>24386.171149349047</v>
      </c>
      <c r="R391">
        <v>293652159.45756865</v>
      </c>
      <c r="S391">
        <v>2575.3627317637533</v>
      </c>
      <c r="T391">
        <v>24411.138100701319</v>
      </c>
    </row>
    <row r="392" spans="1:20" x14ac:dyDescent="0.3">
      <c r="A392">
        <v>391</v>
      </c>
      <c r="B392" t="s">
        <v>142</v>
      </c>
      <c r="C392" t="s">
        <v>150</v>
      </c>
      <c r="D392" t="s">
        <v>155</v>
      </c>
      <c r="E392" t="s">
        <v>157</v>
      </c>
      <c r="F392" t="s">
        <v>160</v>
      </c>
      <c r="G392" t="s">
        <v>225</v>
      </c>
      <c r="H392">
        <v>450.96646990355305</v>
      </c>
      <c r="I392">
        <v>65</v>
      </c>
      <c r="J392">
        <v>1620200.9722828344</v>
      </c>
      <c r="K392">
        <v>40215.235145454542</v>
      </c>
      <c r="L392">
        <v>291636175.01091021</v>
      </c>
      <c r="M392">
        <v>4992399.4045454534</v>
      </c>
      <c r="N392">
        <v>2430301458.4242516</v>
      </c>
      <c r="O392">
        <v>121160000</v>
      </c>
      <c r="P392">
        <v>24.694024761363632</v>
      </c>
      <c r="Q392">
        <v>24222.00453562837</v>
      </c>
      <c r="R392">
        <v>291676390.24605566</v>
      </c>
      <c r="S392">
        <v>2556.453857828797</v>
      </c>
      <c r="T392">
        <v>24246.698560389734</v>
      </c>
    </row>
    <row r="393" spans="1:20" x14ac:dyDescent="0.3">
      <c r="A393">
        <v>392</v>
      </c>
      <c r="B393" t="s">
        <v>142</v>
      </c>
      <c r="C393" t="s">
        <v>150</v>
      </c>
      <c r="D393" t="s">
        <v>155</v>
      </c>
      <c r="E393" t="s">
        <v>157</v>
      </c>
      <c r="F393" t="s">
        <v>160</v>
      </c>
      <c r="G393" t="s">
        <v>226</v>
      </c>
      <c r="H393">
        <v>450.96646990355305</v>
      </c>
      <c r="I393">
        <v>33</v>
      </c>
      <c r="J393">
        <v>1620200.9722828344</v>
      </c>
      <c r="K393">
        <v>40215.235145454542</v>
      </c>
      <c r="L393">
        <v>291636175.01091021</v>
      </c>
      <c r="M393">
        <v>4992399.4045454534</v>
      </c>
      <c r="N393">
        <v>2430301458.4242516</v>
      </c>
      <c r="O393">
        <v>128700000</v>
      </c>
      <c r="P393">
        <v>24.694024761363632</v>
      </c>
      <c r="Q393">
        <v>24222.00453562837</v>
      </c>
      <c r="R393">
        <v>291676390.24605566</v>
      </c>
      <c r="S393">
        <v>2563.993857828797</v>
      </c>
      <c r="T393">
        <v>24246.698560389734</v>
      </c>
    </row>
    <row r="394" spans="1:20" x14ac:dyDescent="0.3">
      <c r="A394">
        <v>393</v>
      </c>
      <c r="B394" t="s">
        <v>142</v>
      </c>
      <c r="C394" t="s">
        <v>150</v>
      </c>
      <c r="D394" t="s">
        <v>155</v>
      </c>
      <c r="E394" t="s">
        <v>157</v>
      </c>
      <c r="F394" t="s">
        <v>160</v>
      </c>
      <c r="G394" t="s">
        <v>224</v>
      </c>
      <c r="H394">
        <v>450.96646990355305</v>
      </c>
      <c r="I394">
        <v>33</v>
      </c>
      <c r="J394">
        <v>1620200.9722828344</v>
      </c>
      <c r="K394">
        <v>40215.235145454542</v>
      </c>
      <c r="L394">
        <v>291636175.01091021</v>
      </c>
      <c r="M394">
        <v>4992399.4045454534</v>
      </c>
      <c r="N394">
        <v>2430301458.4242516</v>
      </c>
      <c r="O394">
        <v>123624600</v>
      </c>
      <c r="P394">
        <v>24.694024761363632</v>
      </c>
      <c r="Q394">
        <v>24222.00453562837</v>
      </c>
      <c r="R394">
        <v>291676390.24605566</v>
      </c>
      <c r="S394">
        <v>2558.9184578287968</v>
      </c>
      <c r="T394">
        <v>24246.698560389734</v>
      </c>
    </row>
    <row r="395" spans="1:20" x14ac:dyDescent="0.3">
      <c r="A395">
        <v>394</v>
      </c>
      <c r="B395" t="s">
        <v>142</v>
      </c>
      <c r="C395" t="s">
        <v>150</v>
      </c>
      <c r="D395" t="s">
        <v>155</v>
      </c>
      <c r="E395" t="s">
        <v>157</v>
      </c>
      <c r="F395" t="s">
        <v>161</v>
      </c>
      <c r="G395" t="s">
        <v>225</v>
      </c>
      <c r="H395">
        <v>432.24259485183831</v>
      </c>
      <c r="I395">
        <v>62</v>
      </c>
      <c r="J395">
        <v>1576850.6679688981</v>
      </c>
      <c r="K395">
        <v>40706.503009090906</v>
      </c>
      <c r="L395">
        <v>283833120.23440164</v>
      </c>
      <c r="M395">
        <v>4943272.6181818172</v>
      </c>
      <c r="N395">
        <v>2365276001.9533472</v>
      </c>
      <c r="O395">
        <v>115568000</v>
      </c>
      <c r="P395">
        <v>24.202756897727269</v>
      </c>
      <c r="Q395">
        <v>23573.917486135026</v>
      </c>
      <c r="R395">
        <v>283873826.73741072</v>
      </c>
      <c r="S395">
        <v>2485.787274571529</v>
      </c>
      <c r="T395">
        <v>23598.120243032754</v>
      </c>
    </row>
    <row r="396" spans="1:20" x14ac:dyDescent="0.3">
      <c r="A396">
        <v>395</v>
      </c>
      <c r="B396" t="s">
        <v>142</v>
      </c>
      <c r="C396" t="s">
        <v>150</v>
      </c>
      <c r="D396" t="s">
        <v>155</v>
      </c>
      <c r="E396" t="s">
        <v>157</v>
      </c>
      <c r="F396" t="s">
        <v>161</v>
      </c>
      <c r="G396" t="s">
        <v>226</v>
      </c>
      <c r="H396">
        <v>432.24259485183831</v>
      </c>
      <c r="I396">
        <v>31</v>
      </c>
      <c r="J396">
        <v>1576850.6679688981</v>
      </c>
      <c r="K396">
        <v>40706.503009090906</v>
      </c>
      <c r="L396">
        <v>283833120.23440164</v>
      </c>
      <c r="M396">
        <v>4943272.6181818172</v>
      </c>
      <c r="N396">
        <v>2365276001.9533472</v>
      </c>
      <c r="O396">
        <v>120900000</v>
      </c>
      <c r="P396">
        <v>24.202756897727269</v>
      </c>
      <c r="Q396">
        <v>23573.917486135026</v>
      </c>
      <c r="R396">
        <v>283873826.73741072</v>
      </c>
      <c r="S396">
        <v>2491.1192745715289</v>
      </c>
      <c r="T396">
        <v>23598.120243032754</v>
      </c>
    </row>
    <row r="397" spans="1:20" x14ac:dyDescent="0.3">
      <c r="A397">
        <v>396</v>
      </c>
      <c r="B397" t="s">
        <v>142</v>
      </c>
      <c r="C397" t="s">
        <v>150</v>
      </c>
      <c r="D397" t="s">
        <v>155</v>
      </c>
      <c r="E397" t="s">
        <v>157</v>
      </c>
      <c r="F397" t="s">
        <v>161</v>
      </c>
      <c r="G397" t="s">
        <v>224</v>
      </c>
      <c r="H397">
        <v>432.24259485183831</v>
      </c>
      <c r="I397">
        <v>31</v>
      </c>
      <c r="J397">
        <v>1576850.6679688981</v>
      </c>
      <c r="K397">
        <v>40706.503009090906</v>
      </c>
      <c r="L397">
        <v>283833120.23440164</v>
      </c>
      <c r="M397">
        <v>4943272.6181818172</v>
      </c>
      <c r="N397">
        <v>2365276001.9533472</v>
      </c>
      <c r="O397">
        <v>116132200</v>
      </c>
      <c r="P397">
        <v>24.202756897727269</v>
      </c>
      <c r="Q397">
        <v>23573.917486135026</v>
      </c>
      <c r="R397">
        <v>283873826.73741072</v>
      </c>
      <c r="S397">
        <v>2486.3514745715288</v>
      </c>
      <c r="T397">
        <v>23598.120243032754</v>
      </c>
    </row>
    <row r="398" spans="1:20" x14ac:dyDescent="0.3">
      <c r="A398">
        <v>397</v>
      </c>
      <c r="B398" t="s">
        <v>142</v>
      </c>
      <c r="C398" t="s">
        <v>151</v>
      </c>
      <c r="D398" t="s">
        <v>154</v>
      </c>
      <c r="E398" t="s">
        <v>156</v>
      </c>
      <c r="F398" t="s">
        <v>159</v>
      </c>
      <c r="G398" t="s">
        <v>225</v>
      </c>
      <c r="H398">
        <v>431.40327357670361</v>
      </c>
      <c r="I398">
        <v>62</v>
      </c>
      <c r="J398">
        <v>1541322.3850068341</v>
      </c>
      <c r="K398">
        <v>36074.369363636361</v>
      </c>
      <c r="L398">
        <v>277438029.30123013</v>
      </c>
      <c r="M398">
        <v>5267384.7822727263</v>
      </c>
      <c r="N398">
        <v>2311983577.510251</v>
      </c>
      <c r="O398">
        <v>115568000</v>
      </c>
      <c r="P398">
        <v>21.029019868181816</v>
      </c>
      <c r="Q398">
        <v>23042.769655852167</v>
      </c>
      <c r="R398">
        <v>277474103.6705938</v>
      </c>
      <c r="S398">
        <v>2432.8189622925238</v>
      </c>
      <c r="T398">
        <v>23063.798675720351</v>
      </c>
    </row>
    <row r="399" spans="1:20" x14ac:dyDescent="0.3">
      <c r="A399">
        <v>398</v>
      </c>
      <c r="B399" t="s">
        <v>142</v>
      </c>
      <c r="C399" t="s">
        <v>151</v>
      </c>
      <c r="D399" t="s">
        <v>154</v>
      </c>
      <c r="E399" t="s">
        <v>156</v>
      </c>
      <c r="F399" t="s">
        <v>159</v>
      </c>
      <c r="G399" t="s">
        <v>226</v>
      </c>
      <c r="H399">
        <v>431.40327357670361</v>
      </c>
      <c r="I399">
        <v>31</v>
      </c>
      <c r="J399">
        <v>1541322.3850068341</v>
      </c>
      <c r="K399">
        <v>36074.369363636361</v>
      </c>
      <c r="L399">
        <v>277438029.30123013</v>
      </c>
      <c r="M399">
        <v>5267384.7822727263</v>
      </c>
      <c r="N399">
        <v>2311983577.510251</v>
      </c>
      <c r="O399">
        <v>120900000</v>
      </c>
      <c r="P399">
        <v>21.029019868181816</v>
      </c>
      <c r="Q399">
        <v>23042.769655852167</v>
      </c>
      <c r="R399">
        <v>277474103.6705938</v>
      </c>
      <c r="S399">
        <v>2438.1509622925237</v>
      </c>
      <c r="T399">
        <v>23063.798675720351</v>
      </c>
    </row>
    <row r="400" spans="1:20" x14ac:dyDescent="0.3">
      <c r="A400">
        <v>399</v>
      </c>
      <c r="B400" t="s">
        <v>142</v>
      </c>
      <c r="C400" t="s">
        <v>151</v>
      </c>
      <c r="D400" t="s">
        <v>154</v>
      </c>
      <c r="E400" t="s">
        <v>156</v>
      </c>
      <c r="F400" t="s">
        <v>159</v>
      </c>
      <c r="G400" t="s">
        <v>224</v>
      </c>
      <c r="H400">
        <v>431.40327357670361</v>
      </c>
      <c r="I400">
        <v>31</v>
      </c>
      <c r="J400">
        <v>1541322.3850068341</v>
      </c>
      <c r="K400">
        <v>36074.369363636361</v>
      </c>
      <c r="L400">
        <v>277438029.30123013</v>
      </c>
      <c r="M400">
        <v>5267384.7822727263</v>
      </c>
      <c r="N400">
        <v>2311983577.510251</v>
      </c>
      <c r="O400">
        <v>116132200</v>
      </c>
      <c r="P400">
        <v>21.029019868181816</v>
      </c>
      <c r="Q400">
        <v>23042.769655852167</v>
      </c>
      <c r="R400">
        <v>277474103.6705938</v>
      </c>
      <c r="S400">
        <v>2433.383162292524</v>
      </c>
      <c r="T400">
        <v>23063.798675720351</v>
      </c>
    </row>
    <row r="401" spans="1:20" x14ac:dyDescent="0.3">
      <c r="A401">
        <v>400</v>
      </c>
      <c r="B401" t="s">
        <v>142</v>
      </c>
      <c r="C401" t="s">
        <v>151</v>
      </c>
      <c r="D401" t="s">
        <v>154</v>
      </c>
      <c r="E401" t="s">
        <v>156</v>
      </c>
      <c r="F401" t="s">
        <v>160</v>
      </c>
      <c r="G401" t="s">
        <v>225</v>
      </c>
      <c r="H401">
        <v>426.27459591208225</v>
      </c>
      <c r="I401">
        <v>61</v>
      </c>
      <c r="J401">
        <v>1530341.3406108022</v>
      </c>
      <c r="K401">
        <v>36893.149136363631</v>
      </c>
      <c r="L401">
        <v>275461441.30994439</v>
      </c>
      <c r="M401">
        <v>5294677.4413636355</v>
      </c>
      <c r="N401">
        <v>2295512010.9162035</v>
      </c>
      <c r="O401">
        <v>113704000</v>
      </c>
      <c r="P401">
        <v>20.756093277272726</v>
      </c>
      <c r="Q401">
        <v>22878.60304213149</v>
      </c>
      <c r="R401">
        <v>275498334.45908076</v>
      </c>
      <c r="S401">
        <v>2414.5106883575672</v>
      </c>
      <c r="T401">
        <v>22899.359135408762</v>
      </c>
    </row>
    <row r="402" spans="1:20" x14ac:dyDescent="0.3">
      <c r="A402">
        <v>401</v>
      </c>
      <c r="B402" t="s">
        <v>142</v>
      </c>
      <c r="C402" t="s">
        <v>151</v>
      </c>
      <c r="D402" t="s">
        <v>154</v>
      </c>
      <c r="E402" t="s">
        <v>156</v>
      </c>
      <c r="F402" t="s">
        <v>160</v>
      </c>
      <c r="G402" t="s">
        <v>226</v>
      </c>
      <c r="H402">
        <v>426.27459591208225</v>
      </c>
      <c r="I402">
        <v>31</v>
      </c>
      <c r="J402">
        <v>1530341.3406108022</v>
      </c>
      <c r="K402">
        <v>36893.149136363631</v>
      </c>
      <c r="L402">
        <v>275461441.30994439</v>
      </c>
      <c r="M402">
        <v>5294677.4413636355</v>
      </c>
      <c r="N402">
        <v>2295512010.9162035</v>
      </c>
      <c r="O402">
        <v>120900000</v>
      </c>
      <c r="P402">
        <v>20.756093277272726</v>
      </c>
      <c r="Q402">
        <v>22878.60304213149</v>
      </c>
      <c r="R402">
        <v>275498334.45908076</v>
      </c>
      <c r="S402">
        <v>2421.7066883575671</v>
      </c>
      <c r="T402">
        <v>22899.359135408762</v>
      </c>
    </row>
    <row r="403" spans="1:20" x14ac:dyDescent="0.3">
      <c r="A403">
        <v>402</v>
      </c>
      <c r="B403" t="s">
        <v>142</v>
      </c>
      <c r="C403" t="s">
        <v>151</v>
      </c>
      <c r="D403" t="s">
        <v>154</v>
      </c>
      <c r="E403" t="s">
        <v>156</v>
      </c>
      <c r="F403" t="s">
        <v>160</v>
      </c>
      <c r="G403" t="s">
        <v>224</v>
      </c>
      <c r="H403">
        <v>426.27459591208225</v>
      </c>
      <c r="I403">
        <v>31</v>
      </c>
      <c r="J403">
        <v>1530341.3406108022</v>
      </c>
      <c r="K403">
        <v>36893.149136363631</v>
      </c>
      <c r="L403">
        <v>275461441.30994439</v>
      </c>
      <c r="M403">
        <v>5294677.4413636355</v>
      </c>
      <c r="N403">
        <v>2295512010.9162035</v>
      </c>
      <c r="O403">
        <v>116132200</v>
      </c>
      <c r="P403">
        <v>20.756093277272726</v>
      </c>
      <c r="Q403">
        <v>22878.60304213149</v>
      </c>
      <c r="R403">
        <v>275498334.45908076</v>
      </c>
      <c r="S403">
        <v>2416.9388883575675</v>
      </c>
      <c r="T403">
        <v>22899.359135408762</v>
      </c>
    </row>
    <row r="404" spans="1:20" x14ac:dyDescent="0.3">
      <c r="A404">
        <v>403</v>
      </c>
      <c r="B404" t="s">
        <v>142</v>
      </c>
      <c r="C404" t="s">
        <v>151</v>
      </c>
      <c r="D404" t="s">
        <v>154</v>
      </c>
      <c r="E404" t="s">
        <v>156</v>
      </c>
      <c r="F404" t="s">
        <v>161</v>
      </c>
      <c r="G404" t="s">
        <v>225</v>
      </c>
      <c r="H404">
        <v>407.55072086036751</v>
      </c>
      <c r="I404">
        <v>58</v>
      </c>
      <c r="J404">
        <v>1486991.0362968654</v>
      </c>
      <c r="K404">
        <v>37384.416999999994</v>
      </c>
      <c r="L404">
        <v>267658386.53343576</v>
      </c>
      <c r="M404">
        <v>5245550.6549999993</v>
      </c>
      <c r="N404">
        <v>2230486554.4452982</v>
      </c>
      <c r="O404">
        <v>108112000</v>
      </c>
      <c r="P404">
        <v>20.264825413636363</v>
      </c>
      <c r="Q404">
        <v>22230.515992638138</v>
      </c>
      <c r="R404">
        <v>267695770.95043576</v>
      </c>
      <c r="S404">
        <v>2343.8441051002983</v>
      </c>
      <c r="T404">
        <v>22250.780818051775</v>
      </c>
    </row>
    <row r="405" spans="1:20" x14ac:dyDescent="0.3">
      <c r="A405">
        <v>404</v>
      </c>
      <c r="B405" t="s">
        <v>142</v>
      </c>
      <c r="C405" t="s">
        <v>151</v>
      </c>
      <c r="D405" t="s">
        <v>154</v>
      </c>
      <c r="E405" t="s">
        <v>156</v>
      </c>
      <c r="F405" t="s">
        <v>161</v>
      </c>
      <c r="G405" t="s">
        <v>226</v>
      </c>
      <c r="H405">
        <v>407.55072086036751</v>
      </c>
      <c r="I405">
        <v>29</v>
      </c>
      <c r="J405">
        <v>1486991.0362968654</v>
      </c>
      <c r="K405">
        <v>37384.416999999994</v>
      </c>
      <c r="L405">
        <v>267658386.53343576</v>
      </c>
      <c r="M405">
        <v>5245550.6549999993</v>
      </c>
      <c r="N405">
        <v>2230486554.4452982</v>
      </c>
      <c r="O405">
        <v>113100000</v>
      </c>
      <c r="P405">
        <v>20.264825413636363</v>
      </c>
      <c r="Q405">
        <v>22230.515992638138</v>
      </c>
      <c r="R405">
        <v>267695770.95043576</v>
      </c>
      <c r="S405">
        <v>2348.8321051002986</v>
      </c>
      <c r="T405">
        <v>22250.780818051775</v>
      </c>
    </row>
    <row r="406" spans="1:20" x14ac:dyDescent="0.3">
      <c r="A406">
        <v>405</v>
      </c>
      <c r="B406" t="s">
        <v>142</v>
      </c>
      <c r="C406" t="s">
        <v>151</v>
      </c>
      <c r="D406" t="s">
        <v>154</v>
      </c>
      <c r="E406" t="s">
        <v>156</v>
      </c>
      <c r="F406" t="s">
        <v>161</v>
      </c>
      <c r="G406" t="s">
        <v>224</v>
      </c>
      <c r="H406">
        <v>407.55072086036751</v>
      </c>
      <c r="I406">
        <v>29</v>
      </c>
      <c r="J406">
        <v>1486991.0362968654</v>
      </c>
      <c r="K406">
        <v>37384.416999999994</v>
      </c>
      <c r="L406">
        <v>267658386.53343576</v>
      </c>
      <c r="M406">
        <v>5245550.6549999993</v>
      </c>
      <c r="N406">
        <v>2230486554.4452982</v>
      </c>
      <c r="O406">
        <v>108639800</v>
      </c>
      <c r="P406">
        <v>20.264825413636363</v>
      </c>
      <c r="Q406">
        <v>22230.515992638138</v>
      </c>
      <c r="R406">
        <v>267695770.95043576</v>
      </c>
      <c r="S406">
        <v>2344.3719051002986</v>
      </c>
      <c r="T406">
        <v>22250.780818051775</v>
      </c>
    </row>
    <row r="407" spans="1:20" x14ac:dyDescent="0.3">
      <c r="A407">
        <v>406</v>
      </c>
      <c r="B407" t="s">
        <v>142</v>
      </c>
      <c r="C407" t="s">
        <v>151</v>
      </c>
      <c r="D407" t="s">
        <v>154</v>
      </c>
      <c r="E407" t="s">
        <v>157</v>
      </c>
      <c r="F407" t="s">
        <v>159</v>
      </c>
      <c r="G407" t="s">
        <v>225</v>
      </c>
      <c r="H407">
        <v>434.46005139488551</v>
      </c>
      <c r="I407">
        <v>62</v>
      </c>
      <c r="J407">
        <v>1544281.3459348339</v>
      </c>
      <c r="K407">
        <v>38803.635272727275</v>
      </c>
      <c r="L407">
        <v>277970642.26827013</v>
      </c>
      <c r="M407">
        <v>4721531.6004545446</v>
      </c>
      <c r="N407">
        <v>2316422018.9022508</v>
      </c>
      <c r="O407">
        <v>115568000</v>
      </c>
      <c r="P407">
        <v>23.758285777272725</v>
      </c>
      <c r="Q407">
        <v>23087.006121725764</v>
      </c>
      <c r="R407">
        <v>278009445.90354288</v>
      </c>
      <c r="S407">
        <v>2436.711550502705</v>
      </c>
      <c r="T407">
        <v>23110.764407503037</v>
      </c>
    </row>
    <row r="408" spans="1:20" x14ac:dyDescent="0.3">
      <c r="A408">
        <v>407</v>
      </c>
      <c r="B408" t="s">
        <v>142</v>
      </c>
      <c r="C408" t="s">
        <v>151</v>
      </c>
      <c r="D408" t="s">
        <v>154</v>
      </c>
      <c r="E408" t="s">
        <v>157</v>
      </c>
      <c r="F408" t="s">
        <v>159</v>
      </c>
      <c r="G408" t="s">
        <v>226</v>
      </c>
      <c r="H408">
        <v>434.46005139488551</v>
      </c>
      <c r="I408">
        <v>31</v>
      </c>
      <c r="J408">
        <v>1544281.3459348339</v>
      </c>
      <c r="K408">
        <v>38803.635272727275</v>
      </c>
      <c r="L408">
        <v>277970642.26827013</v>
      </c>
      <c r="M408">
        <v>4721531.6004545446</v>
      </c>
      <c r="N408">
        <v>2316422018.9022508</v>
      </c>
      <c r="O408">
        <v>120900000</v>
      </c>
      <c r="P408">
        <v>23.758285777272725</v>
      </c>
      <c r="Q408">
        <v>23087.006121725764</v>
      </c>
      <c r="R408">
        <v>278009445.90354288</v>
      </c>
      <c r="S408">
        <v>2442.0435505027049</v>
      </c>
      <c r="T408">
        <v>23110.764407503037</v>
      </c>
    </row>
    <row r="409" spans="1:20" x14ac:dyDescent="0.3">
      <c r="A409">
        <v>408</v>
      </c>
      <c r="B409" t="s">
        <v>142</v>
      </c>
      <c r="C409" t="s">
        <v>151</v>
      </c>
      <c r="D409" t="s">
        <v>154</v>
      </c>
      <c r="E409" t="s">
        <v>157</v>
      </c>
      <c r="F409" t="s">
        <v>159</v>
      </c>
      <c r="G409" t="s">
        <v>224</v>
      </c>
      <c r="H409">
        <v>434.46005139488551</v>
      </c>
      <c r="I409">
        <v>31</v>
      </c>
      <c r="J409">
        <v>1544281.3459348339</v>
      </c>
      <c r="K409">
        <v>38803.635272727275</v>
      </c>
      <c r="L409">
        <v>277970642.26827013</v>
      </c>
      <c r="M409">
        <v>4721531.6004545446</v>
      </c>
      <c r="N409">
        <v>2316422018.9022508</v>
      </c>
      <c r="O409">
        <v>116132200</v>
      </c>
      <c r="P409">
        <v>23.758285777272725</v>
      </c>
      <c r="Q409">
        <v>23087.006121725764</v>
      </c>
      <c r="R409">
        <v>278009445.90354288</v>
      </c>
      <c r="S409">
        <v>2437.2757505027053</v>
      </c>
      <c r="T409">
        <v>23110.764407503037</v>
      </c>
    </row>
    <row r="410" spans="1:20" x14ac:dyDescent="0.3">
      <c r="A410">
        <v>409</v>
      </c>
      <c r="B410" t="s">
        <v>142</v>
      </c>
      <c r="C410" t="s">
        <v>151</v>
      </c>
      <c r="D410" t="s">
        <v>154</v>
      </c>
      <c r="E410" t="s">
        <v>157</v>
      </c>
      <c r="F410" t="s">
        <v>160</v>
      </c>
      <c r="G410" t="s">
        <v>225</v>
      </c>
      <c r="H410">
        <v>429.33137373026415</v>
      </c>
      <c r="I410">
        <v>62</v>
      </c>
      <c r="J410">
        <v>1533300.3015388022</v>
      </c>
      <c r="K410">
        <v>39622.415045454545</v>
      </c>
      <c r="L410">
        <v>275994054.27698439</v>
      </c>
      <c r="M410">
        <v>4748824.2595454538</v>
      </c>
      <c r="N410">
        <v>2299950452.3082032</v>
      </c>
      <c r="O410">
        <v>115568000</v>
      </c>
      <c r="P410">
        <v>23.485359186363635</v>
      </c>
      <c r="Q410">
        <v>22922.83950800509</v>
      </c>
      <c r="R410">
        <v>276033676.69202983</v>
      </c>
      <c r="S410">
        <v>2420.2672765677485</v>
      </c>
      <c r="T410">
        <v>22946.324867191455</v>
      </c>
    </row>
    <row r="411" spans="1:20" x14ac:dyDescent="0.3">
      <c r="A411">
        <v>410</v>
      </c>
      <c r="B411" t="s">
        <v>142</v>
      </c>
      <c r="C411" t="s">
        <v>151</v>
      </c>
      <c r="D411" t="s">
        <v>154</v>
      </c>
      <c r="E411" t="s">
        <v>157</v>
      </c>
      <c r="F411" t="s">
        <v>160</v>
      </c>
      <c r="G411" t="s">
        <v>226</v>
      </c>
      <c r="H411">
        <v>429.33137373026415</v>
      </c>
      <c r="I411">
        <v>31</v>
      </c>
      <c r="J411">
        <v>1533300.3015388022</v>
      </c>
      <c r="K411">
        <v>39622.415045454545</v>
      </c>
      <c r="L411">
        <v>275994054.27698439</v>
      </c>
      <c r="M411">
        <v>4748824.2595454538</v>
      </c>
      <c r="N411">
        <v>2299950452.3082032</v>
      </c>
      <c r="O411">
        <v>120900000</v>
      </c>
      <c r="P411">
        <v>23.485359186363635</v>
      </c>
      <c r="Q411">
        <v>22922.83950800509</v>
      </c>
      <c r="R411">
        <v>276033676.69202983</v>
      </c>
      <c r="S411">
        <v>2425.5992765677483</v>
      </c>
      <c r="T411">
        <v>22946.324867191455</v>
      </c>
    </row>
    <row r="412" spans="1:20" x14ac:dyDescent="0.3">
      <c r="A412">
        <v>411</v>
      </c>
      <c r="B412" t="s">
        <v>142</v>
      </c>
      <c r="C412" t="s">
        <v>151</v>
      </c>
      <c r="D412" t="s">
        <v>154</v>
      </c>
      <c r="E412" t="s">
        <v>157</v>
      </c>
      <c r="F412" t="s">
        <v>160</v>
      </c>
      <c r="G412" t="s">
        <v>224</v>
      </c>
      <c r="H412">
        <v>429.33137373026415</v>
      </c>
      <c r="I412">
        <v>31</v>
      </c>
      <c r="J412">
        <v>1533300.3015388022</v>
      </c>
      <c r="K412">
        <v>39622.415045454545</v>
      </c>
      <c r="L412">
        <v>275994054.27698439</v>
      </c>
      <c r="M412">
        <v>4748824.2595454538</v>
      </c>
      <c r="N412">
        <v>2299950452.3082032</v>
      </c>
      <c r="O412">
        <v>116132200</v>
      </c>
      <c r="P412">
        <v>23.485359186363635</v>
      </c>
      <c r="Q412">
        <v>22922.83950800509</v>
      </c>
      <c r="R412">
        <v>276033676.69202983</v>
      </c>
      <c r="S412">
        <v>2420.8314765677487</v>
      </c>
      <c r="T412">
        <v>22946.324867191455</v>
      </c>
    </row>
    <row r="413" spans="1:20" x14ac:dyDescent="0.3">
      <c r="A413">
        <v>412</v>
      </c>
      <c r="B413" t="s">
        <v>142</v>
      </c>
      <c r="C413" t="s">
        <v>151</v>
      </c>
      <c r="D413" t="s">
        <v>154</v>
      </c>
      <c r="E413" t="s">
        <v>157</v>
      </c>
      <c r="F413" t="s">
        <v>161</v>
      </c>
      <c r="G413" t="s">
        <v>225</v>
      </c>
      <c r="H413">
        <v>410.6074986785494</v>
      </c>
      <c r="I413">
        <v>59</v>
      </c>
      <c r="J413">
        <v>1489949.9972248657</v>
      </c>
      <c r="K413">
        <v>40113.682909090909</v>
      </c>
      <c r="L413">
        <v>268190999.50047585</v>
      </c>
      <c r="M413">
        <v>4699697.4731818177</v>
      </c>
      <c r="N413">
        <v>2234924995.8372989</v>
      </c>
      <c r="O413">
        <v>109976000</v>
      </c>
      <c r="P413">
        <v>22.994091322727272</v>
      </c>
      <c r="Q413">
        <v>22274.752458511743</v>
      </c>
      <c r="R413">
        <v>268231113.18338495</v>
      </c>
      <c r="S413">
        <v>2349.6006933104804</v>
      </c>
      <c r="T413">
        <v>22297.746549834468</v>
      </c>
    </row>
    <row r="414" spans="1:20" x14ac:dyDescent="0.3">
      <c r="A414">
        <v>413</v>
      </c>
      <c r="B414" t="s">
        <v>142</v>
      </c>
      <c r="C414" t="s">
        <v>151</v>
      </c>
      <c r="D414" t="s">
        <v>154</v>
      </c>
      <c r="E414" t="s">
        <v>157</v>
      </c>
      <c r="F414" t="s">
        <v>161</v>
      </c>
      <c r="G414" t="s">
        <v>226</v>
      </c>
      <c r="H414">
        <v>410.6074986785494</v>
      </c>
      <c r="I414">
        <v>30</v>
      </c>
      <c r="J414">
        <v>1489949.9972248657</v>
      </c>
      <c r="K414">
        <v>40113.682909090909</v>
      </c>
      <c r="L414">
        <v>268190999.50047585</v>
      </c>
      <c r="M414">
        <v>4699697.4731818177</v>
      </c>
      <c r="N414">
        <v>2234924995.8372989</v>
      </c>
      <c r="O414">
        <v>117000000</v>
      </c>
      <c r="P414">
        <v>22.994091322727272</v>
      </c>
      <c r="Q414">
        <v>22274.752458511743</v>
      </c>
      <c r="R414">
        <v>268231113.18338495</v>
      </c>
      <c r="S414">
        <v>2356.6246933104808</v>
      </c>
      <c r="T414">
        <v>22297.746549834468</v>
      </c>
    </row>
    <row r="415" spans="1:20" x14ac:dyDescent="0.3">
      <c r="A415">
        <v>414</v>
      </c>
      <c r="B415" t="s">
        <v>142</v>
      </c>
      <c r="C415" t="s">
        <v>151</v>
      </c>
      <c r="D415" t="s">
        <v>154</v>
      </c>
      <c r="E415" t="s">
        <v>157</v>
      </c>
      <c r="F415" t="s">
        <v>161</v>
      </c>
      <c r="G415" t="s">
        <v>224</v>
      </c>
      <c r="H415">
        <v>410.6074986785494</v>
      </c>
      <c r="I415">
        <v>30</v>
      </c>
      <c r="J415">
        <v>1489949.9972248657</v>
      </c>
      <c r="K415">
        <v>40113.682909090909</v>
      </c>
      <c r="L415">
        <v>268190999.50047585</v>
      </c>
      <c r="M415">
        <v>4699697.4731818177</v>
      </c>
      <c r="N415">
        <v>2234924995.8372989</v>
      </c>
      <c r="O415">
        <v>112386000</v>
      </c>
      <c r="P415">
        <v>22.994091322727272</v>
      </c>
      <c r="Q415">
        <v>22274.752458511743</v>
      </c>
      <c r="R415">
        <v>268231113.18338495</v>
      </c>
      <c r="S415">
        <v>2352.0106933104807</v>
      </c>
      <c r="T415">
        <v>22297.746549834468</v>
      </c>
    </row>
    <row r="416" spans="1:20" x14ac:dyDescent="0.3">
      <c r="A416">
        <v>415</v>
      </c>
      <c r="B416" t="s">
        <v>142</v>
      </c>
      <c r="C416" t="s">
        <v>151</v>
      </c>
      <c r="D416" t="s">
        <v>155</v>
      </c>
      <c r="E416" t="s">
        <v>156</v>
      </c>
      <c r="F416" t="s">
        <v>159</v>
      </c>
      <c r="G416" t="s">
        <v>225</v>
      </c>
      <c r="H416">
        <v>431.40972068170367</v>
      </c>
      <c r="I416">
        <v>62</v>
      </c>
      <c r="J416">
        <v>1541328.6258044739</v>
      </c>
      <c r="K416">
        <v>36055.949063636363</v>
      </c>
      <c r="L416">
        <v>277439152.64480531</v>
      </c>
      <c r="M416">
        <v>5266463.7672727266</v>
      </c>
      <c r="N416">
        <v>2311992938.7067108</v>
      </c>
      <c r="O416">
        <v>115568000</v>
      </c>
      <c r="P416">
        <v>21.015204643181818</v>
      </c>
      <c r="Q416">
        <v>23042.86295577688</v>
      </c>
      <c r="R416">
        <v>277475208.59386897</v>
      </c>
      <c r="S416">
        <v>2432.827402473984</v>
      </c>
      <c r="T416">
        <v>23063.878160420063</v>
      </c>
    </row>
    <row r="417" spans="1:20" x14ac:dyDescent="0.3">
      <c r="A417">
        <v>416</v>
      </c>
      <c r="B417" t="s">
        <v>142</v>
      </c>
      <c r="C417" t="s">
        <v>151</v>
      </c>
      <c r="D417" t="s">
        <v>155</v>
      </c>
      <c r="E417" t="s">
        <v>156</v>
      </c>
      <c r="F417" t="s">
        <v>159</v>
      </c>
      <c r="G417" t="s">
        <v>226</v>
      </c>
      <c r="H417">
        <v>431.40972068170367</v>
      </c>
      <c r="I417">
        <v>31</v>
      </c>
      <c r="J417">
        <v>1541328.6258044739</v>
      </c>
      <c r="K417">
        <v>36055.949063636363</v>
      </c>
      <c r="L417">
        <v>277439152.64480531</v>
      </c>
      <c r="M417">
        <v>5266463.7672727266</v>
      </c>
      <c r="N417">
        <v>2311992938.7067108</v>
      </c>
      <c r="O417">
        <v>120900000</v>
      </c>
      <c r="P417">
        <v>21.015204643181818</v>
      </c>
      <c r="Q417">
        <v>23042.86295577688</v>
      </c>
      <c r="R417">
        <v>277475208.59386897</v>
      </c>
      <c r="S417">
        <v>2438.1594024739838</v>
      </c>
      <c r="T417">
        <v>23063.878160420063</v>
      </c>
    </row>
    <row r="418" spans="1:20" x14ac:dyDescent="0.3">
      <c r="A418">
        <v>417</v>
      </c>
      <c r="B418" t="s">
        <v>142</v>
      </c>
      <c r="C418" t="s">
        <v>151</v>
      </c>
      <c r="D418" t="s">
        <v>155</v>
      </c>
      <c r="E418" t="s">
        <v>156</v>
      </c>
      <c r="F418" t="s">
        <v>159</v>
      </c>
      <c r="G418" t="s">
        <v>224</v>
      </c>
      <c r="H418">
        <v>431.40972068170367</v>
      </c>
      <c r="I418">
        <v>31</v>
      </c>
      <c r="J418">
        <v>1541328.6258044739</v>
      </c>
      <c r="K418">
        <v>36055.949063636363</v>
      </c>
      <c r="L418">
        <v>277439152.64480531</v>
      </c>
      <c r="M418">
        <v>5266463.7672727266</v>
      </c>
      <c r="N418">
        <v>2311992938.7067108</v>
      </c>
      <c r="O418">
        <v>116132200</v>
      </c>
      <c r="P418">
        <v>21.015204643181818</v>
      </c>
      <c r="Q418">
        <v>23042.86295577688</v>
      </c>
      <c r="R418">
        <v>277475208.59386897</v>
      </c>
      <c r="S418">
        <v>2433.3916024739838</v>
      </c>
      <c r="T418">
        <v>23063.878160420063</v>
      </c>
    </row>
    <row r="419" spans="1:20" x14ac:dyDescent="0.3">
      <c r="A419">
        <v>418</v>
      </c>
      <c r="B419" t="s">
        <v>142</v>
      </c>
      <c r="C419" t="s">
        <v>151</v>
      </c>
      <c r="D419" t="s">
        <v>155</v>
      </c>
      <c r="E419" t="s">
        <v>156</v>
      </c>
      <c r="F419" t="s">
        <v>160</v>
      </c>
      <c r="G419" t="s">
        <v>225</v>
      </c>
      <c r="H419">
        <v>426.28104301708225</v>
      </c>
      <c r="I419">
        <v>61</v>
      </c>
      <c r="J419">
        <v>1530347.5814084422</v>
      </c>
      <c r="K419">
        <v>36874.728836363633</v>
      </c>
      <c r="L419">
        <v>275462564.65351963</v>
      </c>
      <c r="M419">
        <v>5293756.4263636358</v>
      </c>
      <c r="N419">
        <v>2295521372.1126633</v>
      </c>
      <c r="O419">
        <v>113704000</v>
      </c>
      <c r="P419">
        <v>20.742278052272727</v>
      </c>
      <c r="Q419">
        <v>22878.69634205621</v>
      </c>
      <c r="R419">
        <v>275499439.38235599</v>
      </c>
      <c r="S419">
        <v>2414.519128539027</v>
      </c>
      <c r="T419">
        <v>22899.438620108482</v>
      </c>
    </row>
    <row r="420" spans="1:20" x14ac:dyDescent="0.3">
      <c r="A420">
        <v>419</v>
      </c>
      <c r="B420" t="s">
        <v>142</v>
      </c>
      <c r="C420" t="s">
        <v>151</v>
      </c>
      <c r="D420" t="s">
        <v>155</v>
      </c>
      <c r="E420" t="s">
        <v>156</v>
      </c>
      <c r="F420" t="s">
        <v>160</v>
      </c>
      <c r="G420" t="s">
        <v>226</v>
      </c>
      <c r="H420">
        <v>426.28104301708225</v>
      </c>
      <c r="I420">
        <v>31</v>
      </c>
      <c r="J420">
        <v>1530347.5814084422</v>
      </c>
      <c r="K420">
        <v>36874.728836363633</v>
      </c>
      <c r="L420">
        <v>275462564.65351963</v>
      </c>
      <c r="M420">
        <v>5293756.4263636358</v>
      </c>
      <c r="N420">
        <v>2295521372.1126633</v>
      </c>
      <c r="O420">
        <v>120900000</v>
      </c>
      <c r="P420">
        <v>20.742278052272727</v>
      </c>
      <c r="Q420">
        <v>22878.69634205621</v>
      </c>
      <c r="R420">
        <v>275499439.38235599</v>
      </c>
      <c r="S420">
        <v>2421.7151285390269</v>
      </c>
      <c r="T420">
        <v>22899.438620108482</v>
      </c>
    </row>
    <row r="421" spans="1:20" x14ac:dyDescent="0.3">
      <c r="A421">
        <v>420</v>
      </c>
      <c r="B421" t="s">
        <v>142</v>
      </c>
      <c r="C421" t="s">
        <v>151</v>
      </c>
      <c r="D421" t="s">
        <v>155</v>
      </c>
      <c r="E421" t="s">
        <v>156</v>
      </c>
      <c r="F421" t="s">
        <v>160</v>
      </c>
      <c r="G421" t="s">
        <v>224</v>
      </c>
      <c r="H421">
        <v>426.28104301708225</v>
      </c>
      <c r="I421">
        <v>31</v>
      </c>
      <c r="J421">
        <v>1530347.5814084422</v>
      </c>
      <c r="K421">
        <v>36874.728836363633</v>
      </c>
      <c r="L421">
        <v>275462564.65351963</v>
      </c>
      <c r="M421">
        <v>5293756.4263636358</v>
      </c>
      <c r="N421">
        <v>2295521372.1126633</v>
      </c>
      <c r="O421">
        <v>116132200</v>
      </c>
      <c r="P421">
        <v>20.742278052272727</v>
      </c>
      <c r="Q421">
        <v>22878.69634205621</v>
      </c>
      <c r="R421">
        <v>275499439.38235599</v>
      </c>
      <c r="S421">
        <v>2416.9473285390268</v>
      </c>
      <c r="T421">
        <v>22899.438620108482</v>
      </c>
    </row>
    <row r="422" spans="1:20" x14ac:dyDescent="0.3">
      <c r="A422">
        <v>421</v>
      </c>
      <c r="B422" t="s">
        <v>142</v>
      </c>
      <c r="C422" t="s">
        <v>151</v>
      </c>
      <c r="D422" t="s">
        <v>155</v>
      </c>
      <c r="E422" t="s">
        <v>156</v>
      </c>
      <c r="F422" t="s">
        <v>161</v>
      </c>
      <c r="G422" t="s">
        <v>225</v>
      </c>
      <c r="H422">
        <v>407.55716796536757</v>
      </c>
      <c r="I422">
        <v>58</v>
      </c>
      <c r="J422">
        <v>1486997.2770945057</v>
      </c>
      <c r="K422">
        <v>37365.996699999996</v>
      </c>
      <c r="L422">
        <v>267659509.87701103</v>
      </c>
      <c r="M422">
        <v>5244629.6399999997</v>
      </c>
      <c r="N422">
        <v>2230495915.6417584</v>
      </c>
      <c r="O422">
        <v>108112000</v>
      </c>
      <c r="P422">
        <v>20.251010188636364</v>
      </c>
      <c r="Q422">
        <v>22230.609292562862</v>
      </c>
      <c r="R422">
        <v>267696875.87371102</v>
      </c>
      <c r="S422">
        <v>2343.8525452817585</v>
      </c>
      <c r="T422">
        <v>22250.860302751498</v>
      </c>
    </row>
    <row r="423" spans="1:20" x14ac:dyDescent="0.3">
      <c r="A423">
        <v>422</v>
      </c>
      <c r="B423" t="s">
        <v>142</v>
      </c>
      <c r="C423" t="s">
        <v>151</v>
      </c>
      <c r="D423" t="s">
        <v>155</v>
      </c>
      <c r="E423" t="s">
        <v>156</v>
      </c>
      <c r="F423" t="s">
        <v>161</v>
      </c>
      <c r="G423" t="s">
        <v>226</v>
      </c>
      <c r="H423">
        <v>407.55716796536757</v>
      </c>
      <c r="I423">
        <v>29</v>
      </c>
      <c r="J423">
        <v>1486997.2770945057</v>
      </c>
      <c r="K423">
        <v>37365.996699999996</v>
      </c>
      <c r="L423">
        <v>267659509.87701103</v>
      </c>
      <c r="M423">
        <v>5244629.6399999997</v>
      </c>
      <c r="N423">
        <v>2230495915.6417584</v>
      </c>
      <c r="O423">
        <v>113100000</v>
      </c>
      <c r="P423">
        <v>20.251010188636364</v>
      </c>
      <c r="Q423">
        <v>22230.609292562862</v>
      </c>
      <c r="R423">
        <v>267696875.87371102</v>
      </c>
      <c r="S423">
        <v>2348.8405452817583</v>
      </c>
      <c r="T423">
        <v>22250.860302751498</v>
      </c>
    </row>
    <row r="424" spans="1:20" x14ac:dyDescent="0.3">
      <c r="A424">
        <v>423</v>
      </c>
      <c r="B424" t="s">
        <v>142</v>
      </c>
      <c r="C424" t="s">
        <v>151</v>
      </c>
      <c r="D424" t="s">
        <v>155</v>
      </c>
      <c r="E424" t="s">
        <v>156</v>
      </c>
      <c r="F424" t="s">
        <v>161</v>
      </c>
      <c r="G424" t="s">
        <v>224</v>
      </c>
      <c r="H424">
        <v>407.55716796536757</v>
      </c>
      <c r="I424">
        <v>29</v>
      </c>
      <c r="J424">
        <v>1486997.2770945057</v>
      </c>
      <c r="K424">
        <v>37365.996699999996</v>
      </c>
      <c r="L424">
        <v>267659509.87701103</v>
      </c>
      <c r="M424">
        <v>5244629.6399999997</v>
      </c>
      <c r="N424">
        <v>2230495915.6417584</v>
      </c>
      <c r="O424">
        <v>108639800</v>
      </c>
      <c r="P424">
        <v>20.251010188636364</v>
      </c>
      <c r="Q424">
        <v>22230.609292562862</v>
      </c>
      <c r="R424">
        <v>267696875.87371102</v>
      </c>
      <c r="S424">
        <v>2344.3803452817583</v>
      </c>
      <c r="T424">
        <v>22250.860302751498</v>
      </c>
    </row>
    <row r="425" spans="1:20" x14ac:dyDescent="0.3">
      <c r="A425">
        <v>424</v>
      </c>
      <c r="B425" t="s">
        <v>142</v>
      </c>
      <c r="C425" t="s">
        <v>151</v>
      </c>
      <c r="D425" t="s">
        <v>155</v>
      </c>
      <c r="E425" t="s">
        <v>157</v>
      </c>
      <c r="F425" t="s">
        <v>159</v>
      </c>
      <c r="G425" t="s">
        <v>225</v>
      </c>
      <c r="H425">
        <v>434.46649849988546</v>
      </c>
      <c r="I425">
        <v>62</v>
      </c>
      <c r="J425">
        <v>1544287.5867324739</v>
      </c>
      <c r="K425">
        <v>38785.214972727263</v>
      </c>
      <c r="L425">
        <v>277971765.61184531</v>
      </c>
      <c r="M425">
        <v>4720610.585454545</v>
      </c>
      <c r="N425">
        <v>2316431380.098711</v>
      </c>
      <c r="O425">
        <v>115568000</v>
      </c>
      <c r="P425">
        <v>23.744470552272723</v>
      </c>
      <c r="Q425">
        <v>23087.099421650484</v>
      </c>
      <c r="R425">
        <v>278010550.82681805</v>
      </c>
      <c r="S425">
        <v>2436.7199906841656</v>
      </c>
      <c r="T425">
        <v>23110.843892202756</v>
      </c>
    </row>
    <row r="426" spans="1:20" x14ac:dyDescent="0.3">
      <c r="A426">
        <v>425</v>
      </c>
      <c r="B426" t="s">
        <v>142</v>
      </c>
      <c r="C426" t="s">
        <v>151</v>
      </c>
      <c r="D426" t="s">
        <v>155</v>
      </c>
      <c r="E426" t="s">
        <v>157</v>
      </c>
      <c r="F426" t="s">
        <v>159</v>
      </c>
      <c r="G426" t="s">
        <v>226</v>
      </c>
      <c r="H426">
        <v>434.46649849988546</v>
      </c>
      <c r="I426">
        <v>31</v>
      </c>
      <c r="J426">
        <v>1544287.5867324739</v>
      </c>
      <c r="K426">
        <v>38785.214972727263</v>
      </c>
      <c r="L426">
        <v>277971765.61184531</v>
      </c>
      <c r="M426">
        <v>4720610.585454545</v>
      </c>
      <c r="N426">
        <v>2316431380.098711</v>
      </c>
      <c r="O426">
        <v>120900000</v>
      </c>
      <c r="P426">
        <v>23.744470552272723</v>
      </c>
      <c r="Q426">
        <v>23087.099421650484</v>
      </c>
      <c r="R426">
        <v>278010550.82681805</v>
      </c>
      <c r="S426">
        <v>2442.0519906841655</v>
      </c>
      <c r="T426">
        <v>23110.843892202756</v>
      </c>
    </row>
    <row r="427" spans="1:20" x14ac:dyDescent="0.3">
      <c r="A427">
        <v>426</v>
      </c>
      <c r="B427" t="s">
        <v>142</v>
      </c>
      <c r="C427" t="s">
        <v>151</v>
      </c>
      <c r="D427" t="s">
        <v>155</v>
      </c>
      <c r="E427" t="s">
        <v>157</v>
      </c>
      <c r="F427" t="s">
        <v>159</v>
      </c>
      <c r="G427" t="s">
        <v>224</v>
      </c>
      <c r="H427">
        <v>434.46649849988546</v>
      </c>
      <c r="I427">
        <v>31</v>
      </c>
      <c r="J427">
        <v>1544287.5867324739</v>
      </c>
      <c r="K427">
        <v>38785.214972727263</v>
      </c>
      <c r="L427">
        <v>277971765.61184531</v>
      </c>
      <c r="M427">
        <v>4720610.585454545</v>
      </c>
      <c r="N427">
        <v>2316431380.098711</v>
      </c>
      <c r="O427">
        <v>116132200</v>
      </c>
      <c r="P427">
        <v>23.744470552272723</v>
      </c>
      <c r="Q427">
        <v>23087.099421650484</v>
      </c>
      <c r="R427">
        <v>278010550.82681805</v>
      </c>
      <c r="S427">
        <v>2437.2841906841654</v>
      </c>
      <c r="T427">
        <v>23110.843892202756</v>
      </c>
    </row>
    <row r="428" spans="1:20" x14ac:dyDescent="0.3">
      <c r="A428">
        <v>427</v>
      </c>
      <c r="B428" t="s">
        <v>142</v>
      </c>
      <c r="C428" t="s">
        <v>151</v>
      </c>
      <c r="D428" t="s">
        <v>155</v>
      </c>
      <c r="E428" t="s">
        <v>157</v>
      </c>
      <c r="F428" t="s">
        <v>160</v>
      </c>
      <c r="G428" t="s">
        <v>225</v>
      </c>
      <c r="H428">
        <v>429.33782083526404</v>
      </c>
      <c r="I428">
        <v>62</v>
      </c>
      <c r="J428">
        <v>1533306.542336442</v>
      </c>
      <c r="K428">
        <v>39603.99474545454</v>
      </c>
      <c r="L428">
        <v>275995177.62055957</v>
      </c>
      <c r="M428">
        <v>4747903.2445454542</v>
      </c>
      <c r="N428">
        <v>2299959813.5046635</v>
      </c>
      <c r="O428">
        <v>115568000</v>
      </c>
      <c r="P428">
        <v>23.471543961363633</v>
      </c>
      <c r="Q428">
        <v>22922.93280792981</v>
      </c>
      <c r="R428">
        <v>276034781.61530501</v>
      </c>
      <c r="S428">
        <v>2420.2757167492091</v>
      </c>
      <c r="T428">
        <v>22946.404351891175</v>
      </c>
    </row>
    <row r="429" spans="1:20" x14ac:dyDescent="0.3">
      <c r="A429">
        <v>428</v>
      </c>
      <c r="B429" t="s">
        <v>142</v>
      </c>
      <c r="C429" t="s">
        <v>151</v>
      </c>
      <c r="D429" t="s">
        <v>155</v>
      </c>
      <c r="E429" t="s">
        <v>157</v>
      </c>
      <c r="F429" t="s">
        <v>160</v>
      </c>
      <c r="G429" t="s">
        <v>226</v>
      </c>
      <c r="H429">
        <v>429.33782083526404</v>
      </c>
      <c r="I429">
        <v>31</v>
      </c>
      <c r="J429">
        <v>1533306.542336442</v>
      </c>
      <c r="K429">
        <v>39603.99474545454</v>
      </c>
      <c r="L429">
        <v>275995177.62055957</v>
      </c>
      <c r="M429">
        <v>4747903.2445454542</v>
      </c>
      <c r="N429">
        <v>2299959813.5046635</v>
      </c>
      <c r="O429">
        <v>120900000</v>
      </c>
      <c r="P429">
        <v>23.471543961363633</v>
      </c>
      <c r="Q429">
        <v>22922.93280792981</v>
      </c>
      <c r="R429">
        <v>276034781.61530501</v>
      </c>
      <c r="S429">
        <v>2425.607716749209</v>
      </c>
      <c r="T429">
        <v>22946.404351891175</v>
      </c>
    </row>
    <row r="430" spans="1:20" x14ac:dyDescent="0.3">
      <c r="A430">
        <v>429</v>
      </c>
      <c r="B430" t="s">
        <v>142</v>
      </c>
      <c r="C430" t="s">
        <v>151</v>
      </c>
      <c r="D430" t="s">
        <v>155</v>
      </c>
      <c r="E430" t="s">
        <v>157</v>
      </c>
      <c r="F430" t="s">
        <v>160</v>
      </c>
      <c r="G430" t="s">
        <v>224</v>
      </c>
      <c r="H430">
        <v>429.33782083526404</v>
      </c>
      <c r="I430">
        <v>31</v>
      </c>
      <c r="J430">
        <v>1533306.542336442</v>
      </c>
      <c r="K430">
        <v>39603.99474545454</v>
      </c>
      <c r="L430">
        <v>275995177.62055957</v>
      </c>
      <c r="M430">
        <v>4747903.2445454542</v>
      </c>
      <c r="N430">
        <v>2299959813.5046635</v>
      </c>
      <c r="O430">
        <v>116132200</v>
      </c>
      <c r="P430">
        <v>23.471543961363633</v>
      </c>
      <c r="Q430">
        <v>22922.93280792981</v>
      </c>
      <c r="R430">
        <v>276034781.61530501</v>
      </c>
      <c r="S430">
        <v>2420.8399167492089</v>
      </c>
      <c r="T430">
        <v>22946.404351891175</v>
      </c>
    </row>
    <row r="431" spans="1:20" x14ac:dyDescent="0.3">
      <c r="A431">
        <v>430</v>
      </c>
      <c r="B431" t="s">
        <v>142</v>
      </c>
      <c r="C431" t="s">
        <v>151</v>
      </c>
      <c r="D431" t="s">
        <v>155</v>
      </c>
      <c r="E431" t="s">
        <v>157</v>
      </c>
      <c r="F431" t="s">
        <v>161</v>
      </c>
      <c r="G431" t="s">
        <v>225</v>
      </c>
      <c r="H431">
        <v>410.61394578354935</v>
      </c>
      <c r="I431">
        <v>59</v>
      </c>
      <c r="J431">
        <v>1489956.238022506</v>
      </c>
      <c r="K431">
        <v>40095.262609090903</v>
      </c>
      <c r="L431">
        <v>268192122.84405106</v>
      </c>
      <c r="M431">
        <v>4698776.458181818</v>
      </c>
      <c r="N431">
        <v>2234934357.0337591</v>
      </c>
      <c r="O431">
        <v>109976000</v>
      </c>
      <c r="P431">
        <v>22.98027609772727</v>
      </c>
      <c r="Q431">
        <v>22274.845758436462</v>
      </c>
      <c r="R431">
        <v>268232218.10666016</v>
      </c>
      <c r="S431">
        <v>2349.6091334919411</v>
      </c>
      <c r="T431">
        <v>22297.826034534191</v>
      </c>
    </row>
    <row r="432" spans="1:20" x14ac:dyDescent="0.3">
      <c r="A432">
        <v>431</v>
      </c>
      <c r="B432" t="s">
        <v>142</v>
      </c>
      <c r="C432" t="s">
        <v>151</v>
      </c>
      <c r="D432" t="s">
        <v>155</v>
      </c>
      <c r="E432" t="s">
        <v>157</v>
      </c>
      <c r="F432" t="s">
        <v>161</v>
      </c>
      <c r="G432" t="s">
        <v>226</v>
      </c>
      <c r="H432">
        <v>410.61394578354935</v>
      </c>
      <c r="I432">
        <v>30</v>
      </c>
      <c r="J432">
        <v>1489956.238022506</v>
      </c>
      <c r="K432">
        <v>40095.262609090903</v>
      </c>
      <c r="L432">
        <v>268192122.84405106</v>
      </c>
      <c r="M432">
        <v>4698776.458181818</v>
      </c>
      <c r="N432">
        <v>2234934357.0337591</v>
      </c>
      <c r="O432">
        <v>117000000</v>
      </c>
      <c r="P432">
        <v>22.98027609772727</v>
      </c>
      <c r="Q432">
        <v>22274.845758436462</v>
      </c>
      <c r="R432">
        <v>268232218.10666016</v>
      </c>
      <c r="S432">
        <v>2356.633133491941</v>
      </c>
      <c r="T432">
        <v>22297.826034534191</v>
      </c>
    </row>
    <row r="433" spans="1:20" x14ac:dyDescent="0.3">
      <c r="A433">
        <v>432</v>
      </c>
      <c r="B433" t="s">
        <v>142</v>
      </c>
      <c r="C433" t="s">
        <v>151</v>
      </c>
      <c r="D433" t="s">
        <v>155</v>
      </c>
      <c r="E433" t="s">
        <v>157</v>
      </c>
      <c r="F433" t="s">
        <v>161</v>
      </c>
      <c r="G433" t="s">
        <v>224</v>
      </c>
      <c r="H433">
        <v>410.61394578354935</v>
      </c>
      <c r="I433">
        <v>30</v>
      </c>
      <c r="J433">
        <v>1489956.238022506</v>
      </c>
      <c r="K433">
        <v>40095.262609090903</v>
      </c>
      <c r="L433">
        <v>268192122.84405106</v>
      </c>
      <c r="M433">
        <v>4698776.458181818</v>
      </c>
      <c r="N433">
        <v>2234934357.0337591</v>
      </c>
      <c r="O433">
        <v>112386000</v>
      </c>
      <c r="P433">
        <v>22.98027609772727</v>
      </c>
      <c r="Q433">
        <v>22274.845758436462</v>
      </c>
      <c r="R433">
        <v>268232218.10666016</v>
      </c>
      <c r="S433">
        <v>2352.0191334919409</v>
      </c>
      <c r="T433">
        <v>22297.826034534191</v>
      </c>
    </row>
    <row r="434" spans="1:20" x14ac:dyDescent="0.3">
      <c r="A434">
        <v>433</v>
      </c>
      <c r="B434" t="s">
        <v>143</v>
      </c>
      <c r="C434" t="s">
        <v>149</v>
      </c>
      <c r="D434" t="s">
        <v>154</v>
      </c>
      <c r="E434" t="s">
        <v>156</v>
      </c>
      <c r="F434" t="s">
        <v>159</v>
      </c>
      <c r="G434" t="s">
        <v>225</v>
      </c>
      <c r="H434">
        <v>401.7821245348436</v>
      </c>
      <c r="I434">
        <v>58</v>
      </c>
      <c r="J434">
        <v>1433037.353039122</v>
      </c>
      <c r="K434">
        <v>34277.670563636362</v>
      </c>
      <c r="L434">
        <v>257946723.54704195</v>
      </c>
      <c r="M434">
        <v>5611160.3022727259</v>
      </c>
      <c r="N434">
        <v>2149556029.5586829</v>
      </c>
      <c r="O434">
        <v>108112000</v>
      </c>
      <c r="P434">
        <v>24.200065468181812</v>
      </c>
      <c r="Q434">
        <v>21423.908427934872</v>
      </c>
      <c r="R434">
        <v>257981001.21760559</v>
      </c>
      <c r="S434">
        <v>2263.2791898609557</v>
      </c>
      <c r="T434">
        <v>21448.108493403055</v>
      </c>
    </row>
    <row r="435" spans="1:20" x14ac:dyDescent="0.3">
      <c r="A435">
        <v>434</v>
      </c>
      <c r="B435" t="s">
        <v>143</v>
      </c>
      <c r="C435" t="s">
        <v>149</v>
      </c>
      <c r="D435" t="s">
        <v>154</v>
      </c>
      <c r="E435" t="s">
        <v>156</v>
      </c>
      <c r="F435" t="s">
        <v>159</v>
      </c>
      <c r="G435" t="s">
        <v>226</v>
      </c>
      <c r="H435">
        <v>401.7821245348436</v>
      </c>
      <c r="I435">
        <v>29</v>
      </c>
      <c r="J435">
        <v>1433037.353039122</v>
      </c>
      <c r="K435">
        <v>34277.670563636362</v>
      </c>
      <c r="L435">
        <v>257946723.54704195</v>
      </c>
      <c r="M435">
        <v>5611160.3022727259</v>
      </c>
      <c r="N435">
        <v>2149556029.5586829</v>
      </c>
      <c r="O435">
        <v>113100000</v>
      </c>
      <c r="P435">
        <v>24.200065468181812</v>
      </c>
      <c r="Q435">
        <v>21423.908427934872</v>
      </c>
      <c r="R435">
        <v>257981001.21760559</v>
      </c>
      <c r="S435">
        <v>2268.2671898609556</v>
      </c>
      <c r="T435">
        <v>21448.108493403055</v>
      </c>
    </row>
    <row r="436" spans="1:20" x14ac:dyDescent="0.3">
      <c r="A436">
        <v>435</v>
      </c>
      <c r="B436" t="s">
        <v>143</v>
      </c>
      <c r="C436" t="s">
        <v>149</v>
      </c>
      <c r="D436" t="s">
        <v>154</v>
      </c>
      <c r="E436" t="s">
        <v>156</v>
      </c>
      <c r="F436" t="s">
        <v>159</v>
      </c>
      <c r="G436" t="s">
        <v>224</v>
      </c>
      <c r="H436">
        <v>401.7821245348436</v>
      </c>
      <c r="I436">
        <v>29</v>
      </c>
      <c r="J436">
        <v>1433037.353039122</v>
      </c>
      <c r="K436">
        <v>34277.670563636362</v>
      </c>
      <c r="L436">
        <v>257946723.54704195</v>
      </c>
      <c r="M436">
        <v>5611160.3022727259</v>
      </c>
      <c r="N436">
        <v>2149556029.5586829</v>
      </c>
      <c r="O436">
        <v>108639800</v>
      </c>
      <c r="P436">
        <v>24.200065468181812</v>
      </c>
      <c r="Q436">
        <v>21423.908427934872</v>
      </c>
      <c r="R436">
        <v>257981001.21760559</v>
      </c>
      <c r="S436">
        <v>2263.8069898609556</v>
      </c>
      <c r="T436">
        <v>21448.108493403055</v>
      </c>
    </row>
    <row r="437" spans="1:20" x14ac:dyDescent="0.3">
      <c r="A437">
        <v>436</v>
      </c>
      <c r="B437" t="s">
        <v>143</v>
      </c>
      <c r="C437" t="s">
        <v>149</v>
      </c>
      <c r="D437" t="s">
        <v>154</v>
      </c>
      <c r="E437" t="s">
        <v>156</v>
      </c>
      <c r="F437" t="s">
        <v>160</v>
      </c>
      <c r="G437" t="s">
        <v>225</v>
      </c>
      <c r="H437">
        <v>396.65344687022224</v>
      </c>
      <c r="I437">
        <v>57</v>
      </c>
      <c r="J437">
        <v>1422056.3086430903</v>
      </c>
      <c r="K437">
        <v>35096.450336363632</v>
      </c>
      <c r="L437">
        <v>255970135.55575627</v>
      </c>
      <c r="M437">
        <v>5638452.961363635</v>
      </c>
      <c r="N437">
        <v>2133084462.9646356</v>
      </c>
      <c r="O437">
        <v>106248000</v>
      </c>
      <c r="P437">
        <v>23.927138877272721</v>
      </c>
      <c r="Q437">
        <v>21259.741814214201</v>
      </c>
      <c r="R437">
        <v>256005232.00609264</v>
      </c>
      <c r="S437">
        <v>2244.9709159259992</v>
      </c>
      <c r="T437">
        <v>21283.668953091474</v>
      </c>
    </row>
    <row r="438" spans="1:20" x14ac:dyDescent="0.3">
      <c r="A438">
        <v>437</v>
      </c>
      <c r="B438" t="s">
        <v>143</v>
      </c>
      <c r="C438" t="s">
        <v>149</v>
      </c>
      <c r="D438" t="s">
        <v>154</v>
      </c>
      <c r="E438" t="s">
        <v>156</v>
      </c>
      <c r="F438" t="s">
        <v>160</v>
      </c>
      <c r="G438" t="s">
        <v>226</v>
      </c>
      <c r="H438">
        <v>396.65344687022224</v>
      </c>
      <c r="I438">
        <v>29</v>
      </c>
      <c r="J438">
        <v>1422056.3086430903</v>
      </c>
      <c r="K438">
        <v>35096.450336363632</v>
      </c>
      <c r="L438">
        <v>255970135.55575627</v>
      </c>
      <c r="M438">
        <v>5638452.961363635</v>
      </c>
      <c r="N438">
        <v>2133084462.9646356</v>
      </c>
      <c r="O438">
        <v>113100000</v>
      </c>
      <c r="P438">
        <v>23.927138877272721</v>
      </c>
      <c r="Q438">
        <v>21259.741814214201</v>
      </c>
      <c r="R438">
        <v>256005232.00609264</v>
      </c>
      <c r="S438">
        <v>2251.822915925999</v>
      </c>
      <c r="T438">
        <v>21283.668953091474</v>
      </c>
    </row>
    <row r="439" spans="1:20" x14ac:dyDescent="0.3">
      <c r="A439">
        <v>438</v>
      </c>
      <c r="B439" t="s">
        <v>143</v>
      </c>
      <c r="C439" t="s">
        <v>149</v>
      </c>
      <c r="D439" t="s">
        <v>154</v>
      </c>
      <c r="E439" t="s">
        <v>156</v>
      </c>
      <c r="F439" t="s">
        <v>160</v>
      </c>
      <c r="G439" t="s">
        <v>224</v>
      </c>
      <c r="H439">
        <v>396.65344687022224</v>
      </c>
      <c r="I439">
        <v>29</v>
      </c>
      <c r="J439">
        <v>1422056.3086430903</v>
      </c>
      <c r="K439">
        <v>35096.450336363632</v>
      </c>
      <c r="L439">
        <v>255970135.55575627</v>
      </c>
      <c r="M439">
        <v>5638452.961363635</v>
      </c>
      <c r="N439">
        <v>2133084462.9646356</v>
      </c>
      <c r="O439">
        <v>108639800</v>
      </c>
      <c r="P439">
        <v>23.927138877272721</v>
      </c>
      <c r="Q439">
        <v>21259.741814214201</v>
      </c>
      <c r="R439">
        <v>256005232.00609264</v>
      </c>
      <c r="S439">
        <v>2247.3627159259991</v>
      </c>
      <c r="T439">
        <v>21283.668953091474</v>
      </c>
    </row>
    <row r="440" spans="1:20" x14ac:dyDescent="0.3">
      <c r="A440">
        <v>439</v>
      </c>
      <c r="B440" t="s">
        <v>143</v>
      </c>
      <c r="C440" t="s">
        <v>149</v>
      </c>
      <c r="D440" t="s">
        <v>154</v>
      </c>
      <c r="E440" t="s">
        <v>156</v>
      </c>
      <c r="F440" t="s">
        <v>161</v>
      </c>
      <c r="G440" t="s">
        <v>225</v>
      </c>
      <c r="H440">
        <v>377.9295718185075</v>
      </c>
      <c r="I440">
        <v>54</v>
      </c>
      <c r="J440">
        <v>1378706.0043291538</v>
      </c>
      <c r="K440">
        <v>35587.718199999996</v>
      </c>
      <c r="L440">
        <v>248167080.7792477</v>
      </c>
      <c r="M440">
        <v>5589326.1749999989</v>
      </c>
      <c r="N440">
        <v>2068059006.4937308</v>
      </c>
      <c r="O440">
        <v>100656000</v>
      </c>
      <c r="P440">
        <v>23.435871013636358</v>
      </c>
      <c r="Q440">
        <v>20611.65476472085</v>
      </c>
      <c r="R440">
        <v>248202668.4974477</v>
      </c>
      <c r="S440">
        <v>2174.3043326687307</v>
      </c>
      <c r="T440">
        <v>20635.090635734487</v>
      </c>
    </row>
    <row r="441" spans="1:20" x14ac:dyDescent="0.3">
      <c r="A441">
        <v>440</v>
      </c>
      <c r="B441" t="s">
        <v>143</v>
      </c>
      <c r="C441" t="s">
        <v>149</v>
      </c>
      <c r="D441" t="s">
        <v>154</v>
      </c>
      <c r="E441" t="s">
        <v>156</v>
      </c>
      <c r="F441" t="s">
        <v>161</v>
      </c>
      <c r="G441" t="s">
        <v>226</v>
      </c>
      <c r="H441">
        <v>377.9295718185075</v>
      </c>
      <c r="I441">
        <v>27</v>
      </c>
      <c r="J441">
        <v>1378706.0043291538</v>
      </c>
      <c r="K441">
        <v>35587.718199999996</v>
      </c>
      <c r="L441">
        <v>248167080.7792477</v>
      </c>
      <c r="M441">
        <v>5589326.1749999989</v>
      </c>
      <c r="N441">
        <v>2068059006.4937308</v>
      </c>
      <c r="O441">
        <v>105300000</v>
      </c>
      <c r="P441">
        <v>23.435871013636358</v>
      </c>
      <c r="Q441">
        <v>20611.65476472085</v>
      </c>
      <c r="R441">
        <v>248202668.4974477</v>
      </c>
      <c r="S441">
        <v>2178.9483326687309</v>
      </c>
      <c r="T441">
        <v>20635.090635734487</v>
      </c>
    </row>
    <row r="442" spans="1:20" x14ac:dyDescent="0.3">
      <c r="A442">
        <v>441</v>
      </c>
      <c r="B442" t="s">
        <v>143</v>
      </c>
      <c r="C442" t="s">
        <v>149</v>
      </c>
      <c r="D442" t="s">
        <v>154</v>
      </c>
      <c r="E442" t="s">
        <v>156</v>
      </c>
      <c r="F442" t="s">
        <v>161</v>
      </c>
      <c r="G442" t="s">
        <v>224</v>
      </c>
      <c r="H442">
        <v>377.9295718185075</v>
      </c>
      <c r="I442">
        <v>27</v>
      </c>
      <c r="J442">
        <v>1378706.0043291538</v>
      </c>
      <c r="K442">
        <v>35587.718199999996</v>
      </c>
      <c r="L442">
        <v>248167080.7792477</v>
      </c>
      <c r="M442">
        <v>5589326.1749999989</v>
      </c>
      <c r="N442">
        <v>2068059006.4937308</v>
      </c>
      <c r="O442">
        <v>101147400</v>
      </c>
      <c r="P442">
        <v>23.435871013636358</v>
      </c>
      <c r="Q442">
        <v>20611.65476472085</v>
      </c>
      <c r="R442">
        <v>248202668.4974477</v>
      </c>
      <c r="S442">
        <v>2174.7957326687306</v>
      </c>
      <c r="T442">
        <v>20635.090635734487</v>
      </c>
    </row>
    <row r="443" spans="1:20" x14ac:dyDescent="0.3">
      <c r="A443">
        <v>442</v>
      </c>
      <c r="B443" t="s">
        <v>143</v>
      </c>
      <c r="C443" t="s">
        <v>149</v>
      </c>
      <c r="D443" t="s">
        <v>154</v>
      </c>
      <c r="E443" t="s">
        <v>157</v>
      </c>
      <c r="F443" t="s">
        <v>159</v>
      </c>
      <c r="G443" t="s">
        <v>225</v>
      </c>
      <c r="H443">
        <v>404.83890235302539</v>
      </c>
      <c r="I443">
        <v>58</v>
      </c>
      <c r="J443">
        <v>1435996.3139671218</v>
      </c>
      <c r="K443">
        <v>37006.936472727262</v>
      </c>
      <c r="L443">
        <v>258479336.51408193</v>
      </c>
      <c r="M443">
        <v>5065307.1204545442</v>
      </c>
      <c r="N443">
        <v>2153994470.9506826</v>
      </c>
      <c r="O443">
        <v>108112000</v>
      </c>
      <c r="P443">
        <v>26.929331377272725</v>
      </c>
      <c r="Q443">
        <v>21468.144893808469</v>
      </c>
      <c r="R443">
        <v>258516343.45055464</v>
      </c>
      <c r="S443">
        <v>2267.1717780711369</v>
      </c>
      <c r="T443">
        <v>21495.074225185741</v>
      </c>
    </row>
    <row r="444" spans="1:20" x14ac:dyDescent="0.3">
      <c r="A444">
        <v>443</v>
      </c>
      <c r="B444" t="s">
        <v>143</v>
      </c>
      <c r="C444" t="s">
        <v>149</v>
      </c>
      <c r="D444" t="s">
        <v>154</v>
      </c>
      <c r="E444" t="s">
        <v>157</v>
      </c>
      <c r="F444" t="s">
        <v>159</v>
      </c>
      <c r="G444" t="s">
        <v>226</v>
      </c>
      <c r="H444">
        <v>404.83890235302539</v>
      </c>
      <c r="I444">
        <v>29</v>
      </c>
      <c r="J444">
        <v>1435996.3139671218</v>
      </c>
      <c r="K444">
        <v>37006.936472727262</v>
      </c>
      <c r="L444">
        <v>258479336.51408193</v>
      </c>
      <c r="M444">
        <v>5065307.1204545442</v>
      </c>
      <c r="N444">
        <v>2153994470.9506826</v>
      </c>
      <c r="O444">
        <v>113100000</v>
      </c>
      <c r="P444">
        <v>26.929331377272725</v>
      </c>
      <c r="Q444">
        <v>21468.144893808469</v>
      </c>
      <c r="R444">
        <v>258516343.45055464</v>
      </c>
      <c r="S444">
        <v>2272.1597780711368</v>
      </c>
      <c r="T444">
        <v>21495.074225185741</v>
      </c>
    </row>
    <row r="445" spans="1:20" x14ac:dyDescent="0.3">
      <c r="A445">
        <v>444</v>
      </c>
      <c r="B445" t="s">
        <v>143</v>
      </c>
      <c r="C445" t="s">
        <v>149</v>
      </c>
      <c r="D445" t="s">
        <v>154</v>
      </c>
      <c r="E445" t="s">
        <v>157</v>
      </c>
      <c r="F445" t="s">
        <v>159</v>
      </c>
      <c r="G445" t="s">
        <v>224</v>
      </c>
      <c r="H445">
        <v>404.83890235302539</v>
      </c>
      <c r="I445">
        <v>29</v>
      </c>
      <c r="J445">
        <v>1435996.3139671218</v>
      </c>
      <c r="K445">
        <v>37006.936472727262</v>
      </c>
      <c r="L445">
        <v>258479336.51408193</v>
      </c>
      <c r="M445">
        <v>5065307.1204545442</v>
      </c>
      <c r="N445">
        <v>2153994470.9506826</v>
      </c>
      <c r="O445">
        <v>108639800</v>
      </c>
      <c r="P445">
        <v>26.929331377272725</v>
      </c>
      <c r="Q445">
        <v>21468.144893808469</v>
      </c>
      <c r="R445">
        <v>258516343.45055464</v>
      </c>
      <c r="S445">
        <v>2267.6995780711368</v>
      </c>
      <c r="T445">
        <v>21495.074225185741</v>
      </c>
    </row>
    <row r="446" spans="1:20" x14ac:dyDescent="0.3">
      <c r="A446">
        <v>445</v>
      </c>
      <c r="B446" t="s">
        <v>143</v>
      </c>
      <c r="C446" t="s">
        <v>149</v>
      </c>
      <c r="D446" t="s">
        <v>154</v>
      </c>
      <c r="E446" t="s">
        <v>157</v>
      </c>
      <c r="F446" t="s">
        <v>160</v>
      </c>
      <c r="G446" t="s">
        <v>225</v>
      </c>
      <c r="H446">
        <v>399.71022468840403</v>
      </c>
      <c r="I446">
        <v>57</v>
      </c>
      <c r="J446">
        <v>1425015.2695710903</v>
      </c>
      <c r="K446">
        <v>37825.71624545454</v>
      </c>
      <c r="L446">
        <v>256502748.52279627</v>
      </c>
      <c r="M446">
        <v>5092599.7795454534</v>
      </c>
      <c r="N446">
        <v>2137522904.3566356</v>
      </c>
      <c r="O446">
        <v>106248000</v>
      </c>
      <c r="P446">
        <v>26.656404786363634</v>
      </c>
      <c r="Q446">
        <v>21303.978280087798</v>
      </c>
      <c r="R446">
        <v>256540574.23904172</v>
      </c>
      <c r="S446">
        <v>2248.8635041361808</v>
      </c>
      <c r="T446">
        <v>21330.634684874163</v>
      </c>
    </row>
    <row r="447" spans="1:20" x14ac:dyDescent="0.3">
      <c r="A447">
        <v>446</v>
      </c>
      <c r="B447" t="s">
        <v>143</v>
      </c>
      <c r="C447" t="s">
        <v>149</v>
      </c>
      <c r="D447" t="s">
        <v>154</v>
      </c>
      <c r="E447" t="s">
        <v>157</v>
      </c>
      <c r="F447" t="s">
        <v>160</v>
      </c>
      <c r="G447" t="s">
        <v>226</v>
      </c>
      <c r="H447">
        <v>399.71022468840403</v>
      </c>
      <c r="I447">
        <v>29</v>
      </c>
      <c r="J447">
        <v>1425015.2695710903</v>
      </c>
      <c r="K447">
        <v>37825.71624545454</v>
      </c>
      <c r="L447">
        <v>256502748.52279627</v>
      </c>
      <c r="M447">
        <v>5092599.7795454534</v>
      </c>
      <c r="N447">
        <v>2137522904.3566356</v>
      </c>
      <c r="O447">
        <v>113100000</v>
      </c>
      <c r="P447">
        <v>26.656404786363634</v>
      </c>
      <c r="Q447">
        <v>21303.978280087798</v>
      </c>
      <c r="R447">
        <v>256540574.23904172</v>
      </c>
      <c r="S447">
        <v>2255.7155041361807</v>
      </c>
      <c r="T447">
        <v>21330.634684874163</v>
      </c>
    </row>
    <row r="448" spans="1:20" x14ac:dyDescent="0.3">
      <c r="A448">
        <v>447</v>
      </c>
      <c r="B448" t="s">
        <v>143</v>
      </c>
      <c r="C448" t="s">
        <v>149</v>
      </c>
      <c r="D448" t="s">
        <v>154</v>
      </c>
      <c r="E448" t="s">
        <v>157</v>
      </c>
      <c r="F448" t="s">
        <v>160</v>
      </c>
      <c r="G448" t="s">
        <v>224</v>
      </c>
      <c r="H448">
        <v>399.71022468840403</v>
      </c>
      <c r="I448">
        <v>29</v>
      </c>
      <c r="J448">
        <v>1425015.2695710903</v>
      </c>
      <c r="K448">
        <v>37825.71624545454</v>
      </c>
      <c r="L448">
        <v>256502748.52279627</v>
      </c>
      <c r="M448">
        <v>5092599.7795454534</v>
      </c>
      <c r="N448">
        <v>2137522904.3566356</v>
      </c>
      <c r="O448">
        <v>108639800</v>
      </c>
      <c r="P448">
        <v>26.656404786363634</v>
      </c>
      <c r="Q448">
        <v>21303.978280087798</v>
      </c>
      <c r="R448">
        <v>256540574.23904172</v>
      </c>
      <c r="S448">
        <v>2251.2553041361807</v>
      </c>
      <c r="T448">
        <v>21330.634684874163</v>
      </c>
    </row>
    <row r="449" spans="1:20" x14ac:dyDescent="0.3">
      <c r="A449">
        <v>448</v>
      </c>
      <c r="B449" t="s">
        <v>143</v>
      </c>
      <c r="C449" t="s">
        <v>149</v>
      </c>
      <c r="D449" t="s">
        <v>154</v>
      </c>
      <c r="E449" t="s">
        <v>157</v>
      </c>
      <c r="F449" t="s">
        <v>161</v>
      </c>
      <c r="G449" t="s">
        <v>225</v>
      </c>
      <c r="H449">
        <v>380.98634963668928</v>
      </c>
      <c r="I449">
        <v>55</v>
      </c>
      <c r="J449">
        <v>1381664.9652571538</v>
      </c>
      <c r="K449">
        <v>38316.984109090903</v>
      </c>
      <c r="L449">
        <v>248699693.7462877</v>
      </c>
      <c r="M449">
        <v>5043472.9931818172</v>
      </c>
      <c r="N449">
        <v>2072497447.8857307</v>
      </c>
      <c r="O449">
        <v>102520000</v>
      </c>
      <c r="P449">
        <v>26.165136922727271</v>
      </c>
      <c r="Q449">
        <v>20655.89123059445</v>
      </c>
      <c r="R449">
        <v>248738010.73039681</v>
      </c>
      <c r="S449">
        <v>2180.0609208789124</v>
      </c>
      <c r="T449">
        <v>20682.056367517176</v>
      </c>
    </row>
    <row r="450" spans="1:20" x14ac:dyDescent="0.3">
      <c r="A450">
        <v>449</v>
      </c>
      <c r="B450" t="s">
        <v>143</v>
      </c>
      <c r="C450" t="s">
        <v>149</v>
      </c>
      <c r="D450" t="s">
        <v>154</v>
      </c>
      <c r="E450" t="s">
        <v>157</v>
      </c>
      <c r="F450" t="s">
        <v>161</v>
      </c>
      <c r="G450" t="s">
        <v>226</v>
      </c>
      <c r="H450">
        <v>380.98634963668928</v>
      </c>
      <c r="I450">
        <v>28</v>
      </c>
      <c r="J450">
        <v>1381664.9652571538</v>
      </c>
      <c r="K450">
        <v>38316.984109090903</v>
      </c>
      <c r="L450">
        <v>248699693.7462877</v>
      </c>
      <c r="M450">
        <v>5043472.9931818172</v>
      </c>
      <c r="N450">
        <v>2072497447.8857307</v>
      </c>
      <c r="O450">
        <v>109200000</v>
      </c>
      <c r="P450">
        <v>26.165136922727271</v>
      </c>
      <c r="Q450">
        <v>20655.89123059445</v>
      </c>
      <c r="R450">
        <v>248738010.73039681</v>
      </c>
      <c r="S450">
        <v>2186.7409208789127</v>
      </c>
      <c r="T450">
        <v>20682.056367517176</v>
      </c>
    </row>
    <row r="451" spans="1:20" x14ac:dyDescent="0.3">
      <c r="A451">
        <v>450</v>
      </c>
      <c r="B451" t="s">
        <v>143</v>
      </c>
      <c r="C451" t="s">
        <v>149</v>
      </c>
      <c r="D451" t="s">
        <v>154</v>
      </c>
      <c r="E451" t="s">
        <v>157</v>
      </c>
      <c r="F451" t="s">
        <v>161</v>
      </c>
      <c r="G451" t="s">
        <v>224</v>
      </c>
      <c r="H451">
        <v>380.98634963668928</v>
      </c>
      <c r="I451">
        <v>28</v>
      </c>
      <c r="J451">
        <v>1381664.9652571538</v>
      </c>
      <c r="K451">
        <v>38316.984109090903</v>
      </c>
      <c r="L451">
        <v>248699693.7462877</v>
      </c>
      <c r="M451">
        <v>5043472.9931818172</v>
      </c>
      <c r="N451">
        <v>2072497447.8857307</v>
      </c>
      <c r="O451">
        <v>104893600</v>
      </c>
      <c r="P451">
        <v>26.165136922727271</v>
      </c>
      <c r="Q451">
        <v>20655.89123059445</v>
      </c>
      <c r="R451">
        <v>248738010.73039681</v>
      </c>
      <c r="S451">
        <v>2182.4345208789123</v>
      </c>
      <c r="T451">
        <v>20682.056367517176</v>
      </c>
    </row>
    <row r="452" spans="1:20" x14ac:dyDescent="0.3">
      <c r="A452">
        <v>451</v>
      </c>
      <c r="B452" t="s">
        <v>143</v>
      </c>
      <c r="C452" t="s">
        <v>149</v>
      </c>
      <c r="D452" t="s">
        <v>155</v>
      </c>
      <c r="E452" t="s">
        <v>156</v>
      </c>
      <c r="F452" t="s">
        <v>159</v>
      </c>
      <c r="G452" t="s">
        <v>225</v>
      </c>
      <c r="H452">
        <v>401.7885716398435</v>
      </c>
      <c r="I452">
        <v>58</v>
      </c>
      <c r="J452">
        <v>1433043.5938367618</v>
      </c>
      <c r="K452">
        <v>34259.250263636364</v>
      </c>
      <c r="L452">
        <v>257947846.8906171</v>
      </c>
      <c r="M452">
        <v>5610239.2872727262</v>
      </c>
      <c r="N452">
        <v>2149565390.7551427</v>
      </c>
      <c r="O452">
        <v>108112000</v>
      </c>
      <c r="P452">
        <v>24.186250243181814</v>
      </c>
      <c r="Q452">
        <v>21424.001727859588</v>
      </c>
      <c r="R452">
        <v>257982106.14088073</v>
      </c>
      <c r="S452">
        <v>2263.2876300424155</v>
      </c>
      <c r="T452">
        <v>21448.187978102771</v>
      </c>
    </row>
    <row r="453" spans="1:20" x14ac:dyDescent="0.3">
      <c r="A453">
        <v>452</v>
      </c>
      <c r="B453" t="s">
        <v>143</v>
      </c>
      <c r="C453" t="s">
        <v>149</v>
      </c>
      <c r="D453" t="s">
        <v>155</v>
      </c>
      <c r="E453" t="s">
        <v>156</v>
      </c>
      <c r="F453" t="s">
        <v>159</v>
      </c>
      <c r="G453" t="s">
        <v>226</v>
      </c>
      <c r="H453">
        <v>401.7885716398435</v>
      </c>
      <c r="I453">
        <v>29</v>
      </c>
      <c r="J453">
        <v>1433043.5938367618</v>
      </c>
      <c r="K453">
        <v>34259.250263636364</v>
      </c>
      <c r="L453">
        <v>257947846.8906171</v>
      </c>
      <c r="M453">
        <v>5610239.2872727262</v>
      </c>
      <c r="N453">
        <v>2149565390.7551427</v>
      </c>
      <c r="O453">
        <v>113100000</v>
      </c>
      <c r="P453">
        <v>24.186250243181814</v>
      </c>
      <c r="Q453">
        <v>21424.001727859588</v>
      </c>
      <c r="R453">
        <v>257982106.14088073</v>
      </c>
      <c r="S453">
        <v>2268.2756300424157</v>
      </c>
      <c r="T453">
        <v>21448.187978102771</v>
      </c>
    </row>
    <row r="454" spans="1:20" x14ac:dyDescent="0.3">
      <c r="A454">
        <v>453</v>
      </c>
      <c r="B454" t="s">
        <v>143</v>
      </c>
      <c r="C454" t="s">
        <v>149</v>
      </c>
      <c r="D454" t="s">
        <v>155</v>
      </c>
      <c r="E454" t="s">
        <v>156</v>
      </c>
      <c r="F454" t="s">
        <v>159</v>
      </c>
      <c r="G454" t="s">
        <v>224</v>
      </c>
      <c r="H454">
        <v>401.7885716398435</v>
      </c>
      <c r="I454">
        <v>29</v>
      </c>
      <c r="J454">
        <v>1433043.5938367618</v>
      </c>
      <c r="K454">
        <v>34259.250263636364</v>
      </c>
      <c r="L454">
        <v>257947846.8906171</v>
      </c>
      <c r="M454">
        <v>5610239.2872727262</v>
      </c>
      <c r="N454">
        <v>2149565390.7551427</v>
      </c>
      <c r="O454">
        <v>108639800</v>
      </c>
      <c r="P454">
        <v>24.186250243181814</v>
      </c>
      <c r="Q454">
        <v>21424.001727859588</v>
      </c>
      <c r="R454">
        <v>257982106.14088073</v>
      </c>
      <c r="S454">
        <v>2263.8154300424158</v>
      </c>
      <c r="T454">
        <v>21448.187978102771</v>
      </c>
    </row>
    <row r="455" spans="1:20" x14ac:dyDescent="0.3">
      <c r="A455">
        <v>454</v>
      </c>
      <c r="B455" t="s">
        <v>143</v>
      </c>
      <c r="C455" t="s">
        <v>149</v>
      </c>
      <c r="D455" t="s">
        <v>155</v>
      </c>
      <c r="E455" t="s">
        <v>156</v>
      </c>
      <c r="F455" t="s">
        <v>160</v>
      </c>
      <c r="G455" t="s">
        <v>225</v>
      </c>
      <c r="H455">
        <v>396.65989397522213</v>
      </c>
      <c r="I455">
        <v>57</v>
      </c>
      <c r="J455">
        <v>1422062.5494407301</v>
      </c>
      <c r="K455">
        <v>35078.030036363634</v>
      </c>
      <c r="L455">
        <v>255971258.89933145</v>
      </c>
      <c r="M455">
        <v>5637531.9463636354</v>
      </c>
      <c r="N455">
        <v>2133093824.1610954</v>
      </c>
      <c r="O455">
        <v>106248000</v>
      </c>
      <c r="P455">
        <v>23.913323652272723</v>
      </c>
      <c r="Q455">
        <v>21259.835114138918</v>
      </c>
      <c r="R455">
        <v>256006336.92936781</v>
      </c>
      <c r="S455">
        <v>2244.9793561074589</v>
      </c>
      <c r="T455">
        <v>21283.74843779119</v>
      </c>
    </row>
    <row r="456" spans="1:20" x14ac:dyDescent="0.3">
      <c r="A456">
        <v>455</v>
      </c>
      <c r="B456" t="s">
        <v>143</v>
      </c>
      <c r="C456" t="s">
        <v>149</v>
      </c>
      <c r="D456" t="s">
        <v>155</v>
      </c>
      <c r="E456" t="s">
        <v>156</v>
      </c>
      <c r="F456" t="s">
        <v>160</v>
      </c>
      <c r="G456" t="s">
        <v>226</v>
      </c>
      <c r="H456">
        <v>396.65989397522213</v>
      </c>
      <c r="I456">
        <v>29</v>
      </c>
      <c r="J456">
        <v>1422062.5494407301</v>
      </c>
      <c r="K456">
        <v>35078.030036363634</v>
      </c>
      <c r="L456">
        <v>255971258.89933145</v>
      </c>
      <c r="M456">
        <v>5637531.9463636354</v>
      </c>
      <c r="N456">
        <v>2133093824.1610954</v>
      </c>
      <c r="O456">
        <v>113100000</v>
      </c>
      <c r="P456">
        <v>23.913323652272723</v>
      </c>
      <c r="Q456">
        <v>21259.835114138918</v>
      </c>
      <c r="R456">
        <v>256006336.92936781</v>
      </c>
      <c r="S456">
        <v>2251.8313561074592</v>
      </c>
      <c r="T456">
        <v>21283.74843779119</v>
      </c>
    </row>
    <row r="457" spans="1:20" x14ac:dyDescent="0.3">
      <c r="A457">
        <v>456</v>
      </c>
      <c r="B457" t="s">
        <v>143</v>
      </c>
      <c r="C457" t="s">
        <v>149</v>
      </c>
      <c r="D457" t="s">
        <v>155</v>
      </c>
      <c r="E457" t="s">
        <v>156</v>
      </c>
      <c r="F457" t="s">
        <v>160</v>
      </c>
      <c r="G457" t="s">
        <v>224</v>
      </c>
      <c r="H457">
        <v>396.65989397522213</v>
      </c>
      <c r="I457">
        <v>29</v>
      </c>
      <c r="J457">
        <v>1422062.5494407301</v>
      </c>
      <c r="K457">
        <v>35078.030036363634</v>
      </c>
      <c r="L457">
        <v>255971258.89933145</v>
      </c>
      <c r="M457">
        <v>5637531.9463636354</v>
      </c>
      <c r="N457">
        <v>2133093824.1610954</v>
      </c>
      <c r="O457">
        <v>108639800</v>
      </c>
      <c r="P457">
        <v>23.913323652272723</v>
      </c>
      <c r="Q457">
        <v>21259.835114138918</v>
      </c>
      <c r="R457">
        <v>256006336.92936781</v>
      </c>
      <c r="S457">
        <v>2247.3711561074592</v>
      </c>
      <c r="T457">
        <v>21283.74843779119</v>
      </c>
    </row>
    <row r="458" spans="1:20" x14ac:dyDescent="0.3">
      <c r="A458">
        <v>457</v>
      </c>
      <c r="B458" t="s">
        <v>143</v>
      </c>
      <c r="C458" t="s">
        <v>149</v>
      </c>
      <c r="D458" t="s">
        <v>155</v>
      </c>
      <c r="E458" t="s">
        <v>156</v>
      </c>
      <c r="F458" t="s">
        <v>161</v>
      </c>
      <c r="G458" t="s">
        <v>225</v>
      </c>
      <c r="H458">
        <v>377.93601892350756</v>
      </c>
      <c r="I458">
        <v>54</v>
      </c>
      <c r="J458">
        <v>1378712.2451267939</v>
      </c>
      <c r="K458">
        <v>35569.297899999998</v>
      </c>
      <c r="L458">
        <v>248168204.12282291</v>
      </c>
      <c r="M458">
        <v>5588405.1599999992</v>
      </c>
      <c r="N458">
        <v>2068068367.690191</v>
      </c>
      <c r="O458">
        <v>100656000</v>
      </c>
      <c r="P458">
        <v>23.42205578863636</v>
      </c>
      <c r="Q458">
        <v>20611.74806464557</v>
      </c>
      <c r="R458">
        <v>248203773.4207229</v>
      </c>
      <c r="S458">
        <v>2174.3127728501913</v>
      </c>
      <c r="T458">
        <v>20635.170120434206</v>
      </c>
    </row>
    <row r="459" spans="1:20" x14ac:dyDescent="0.3">
      <c r="A459">
        <v>458</v>
      </c>
      <c r="B459" t="s">
        <v>143</v>
      </c>
      <c r="C459" t="s">
        <v>149</v>
      </c>
      <c r="D459" t="s">
        <v>155</v>
      </c>
      <c r="E459" t="s">
        <v>156</v>
      </c>
      <c r="F459" t="s">
        <v>161</v>
      </c>
      <c r="G459" t="s">
        <v>226</v>
      </c>
      <c r="H459">
        <v>377.93601892350756</v>
      </c>
      <c r="I459">
        <v>27</v>
      </c>
      <c r="J459">
        <v>1378712.2451267939</v>
      </c>
      <c r="K459">
        <v>35569.297899999998</v>
      </c>
      <c r="L459">
        <v>248168204.12282291</v>
      </c>
      <c r="M459">
        <v>5588405.1599999992</v>
      </c>
      <c r="N459">
        <v>2068068367.690191</v>
      </c>
      <c r="O459">
        <v>105300000</v>
      </c>
      <c r="P459">
        <v>23.42205578863636</v>
      </c>
      <c r="Q459">
        <v>20611.74806464557</v>
      </c>
      <c r="R459">
        <v>248203773.4207229</v>
      </c>
      <c r="S459">
        <v>2178.9567728501911</v>
      </c>
      <c r="T459">
        <v>20635.170120434206</v>
      </c>
    </row>
    <row r="460" spans="1:20" x14ac:dyDescent="0.3">
      <c r="A460">
        <v>459</v>
      </c>
      <c r="B460" t="s">
        <v>143</v>
      </c>
      <c r="C460" t="s">
        <v>149</v>
      </c>
      <c r="D460" t="s">
        <v>155</v>
      </c>
      <c r="E460" t="s">
        <v>156</v>
      </c>
      <c r="F460" t="s">
        <v>161</v>
      </c>
      <c r="G460" t="s">
        <v>224</v>
      </c>
      <c r="H460">
        <v>377.93601892350756</v>
      </c>
      <c r="I460">
        <v>27</v>
      </c>
      <c r="J460">
        <v>1378712.2451267939</v>
      </c>
      <c r="K460">
        <v>35569.297899999998</v>
      </c>
      <c r="L460">
        <v>248168204.12282291</v>
      </c>
      <c r="M460">
        <v>5588405.1599999992</v>
      </c>
      <c r="N460">
        <v>2068068367.690191</v>
      </c>
      <c r="O460">
        <v>101147400</v>
      </c>
      <c r="P460">
        <v>23.42205578863636</v>
      </c>
      <c r="Q460">
        <v>20611.74806464557</v>
      </c>
      <c r="R460">
        <v>248203773.4207229</v>
      </c>
      <c r="S460">
        <v>2174.8041728501912</v>
      </c>
      <c r="T460">
        <v>20635.170120434206</v>
      </c>
    </row>
    <row r="461" spans="1:20" x14ac:dyDescent="0.3">
      <c r="A461">
        <v>460</v>
      </c>
      <c r="B461" t="s">
        <v>143</v>
      </c>
      <c r="C461" t="s">
        <v>149</v>
      </c>
      <c r="D461" t="s">
        <v>155</v>
      </c>
      <c r="E461" t="s">
        <v>157</v>
      </c>
      <c r="F461" t="s">
        <v>159</v>
      </c>
      <c r="G461" t="s">
        <v>225</v>
      </c>
      <c r="H461">
        <v>404.8453494580254</v>
      </c>
      <c r="I461">
        <v>58</v>
      </c>
      <c r="J461">
        <v>1436002.5547647618</v>
      </c>
      <c r="K461">
        <v>36988.516172727264</v>
      </c>
      <c r="L461">
        <v>258480459.85765716</v>
      </c>
      <c r="M461">
        <v>5064386.1054545445</v>
      </c>
      <c r="N461">
        <v>2154003832.1471429</v>
      </c>
      <c r="O461">
        <v>108112000</v>
      </c>
      <c r="P461">
        <v>26.915516152272723</v>
      </c>
      <c r="Q461">
        <v>21468.238193733188</v>
      </c>
      <c r="R461">
        <v>258517448.3738299</v>
      </c>
      <c r="S461">
        <v>2267.1802182525971</v>
      </c>
      <c r="T461">
        <v>21495.153709885461</v>
      </c>
    </row>
    <row r="462" spans="1:20" x14ac:dyDescent="0.3">
      <c r="A462">
        <v>461</v>
      </c>
      <c r="B462" t="s">
        <v>143</v>
      </c>
      <c r="C462" t="s">
        <v>149</v>
      </c>
      <c r="D462" t="s">
        <v>155</v>
      </c>
      <c r="E462" t="s">
        <v>157</v>
      </c>
      <c r="F462" t="s">
        <v>159</v>
      </c>
      <c r="G462" t="s">
        <v>226</v>
      </c>
      <c r="H462">
        <v>404.8453494580254</v>
      </c>
      <c r="I462">
        <v>29</v>
      </c>
      <c r="J462">
        <v>1436002.5547647618</v>
      </c>
      <c r="K462">
        <v>36988.516172727264</v>
      </c>
      <c r="L462">
        <v>258480459.85765716</v>
      </c>
      <c r="M462">
        <v>5064386.1054545445</v>
      </c>
      <c r="N462">
        <v>2154003832.1471429</v>
      </c>
      <c r="O462">
        <v>113100000</v>
      </c>
      <c r="P462">
        <v>26.915516152272723</v>
      </c>
      <c r="Q462">
        <v>21468.238193733188</v>
      </c>
      <c r="R462">
        <v>258517448.3738299</v>
      </c>
      <c r="S462">
        <v>2272.1682182525974</v>
      </c>
      <c r="T462">
        <v>21495.153709885461</v>
      </c>
    </row>
    <row r="463" spans="1:20" x14ac:dyDescent="0.3">
      <c r="A463">
        <v>462</v>
      </c>
      <c r="B463" t="s">
        <v>143</v>
      </c>
      <c r="C463" t="s">
        <v>149</v>
      </c>
      <c r="D463" t="s">
        <v>155</v>
      </c>
      <c r="E463" t="s">
        <v>157</v>
      </c>
      <c r="F463" t="s">
        <v>159</v>
      </c>
      <c r="G463" t="s">
        <v>224</v>
      </c>
      <c r="H463">
        <v>404.8453494580254</v>
      </c>
      <c r="I463">
        <v>29</v>
      </c>
      <c r="J463">
        <v>1436002.5547647618</v>
      </c>
      <c r="K463">
        <v>36988.516172727264</v>
      </c>
      <c r="L463">
        <v>258480459.85765716</v>
      </c>
      <c r="M463">
        <v>5064386.1054545445</v>
      </c>
      <c r="N463">
        <v>2154003832.1471429</v>
      </c>
      <c r="O463">
        <v>108639800</v>
      </c>
      <c r="P463">
        <v>26.915516152272723</v>
      </c>
      <c r="Q463">
        <v>21468.238193733188</v>
      </c>
      <c r="R463">
        <v>258517448.3738299</v>
      </c>
      <c r="S463">
        <v>2267.7080182525974</v>
      </c>
      <c r="T463">
        <v>21495.153709885461</v>
      </c>
    </row>
    <row r="464" spans="1:20" x14ac:dyDescent="0.3">
      <c r="A464">
        <v>463</v>
      </c>
      <c r="B464" t="s">
        <v>143</v>
      </c>
      <c r="C464" t="s">
        <v>149</v>
      </c>
      <c r="D464" t="s">
        <v>155</v>
      </c>
      <c r="E464" t="s">
        <v>157</v>
      </c>
      <c r="F464" t="s">
        <v>160</v>
      </c>
      <c r="G464" t="s">
        <v>225</v>
      </c>
      <c r="H464">
        <v>399.71667179340403</v>
      </c>
      <c r="I464">
        <v>57</v>
      </c>
      <c r="J464">
        <v>1425021.5103687299</v>
      </c>
      <c r="K464">
        <v>37807.295945454542</v>
      </c>
      <c r="L464">
        <v>256503871.86637136</v>
      </c>
      <c r="M464">
        <v>5091678.7645454537</v>
      </c>
      <c r="N464">
        <v>2137532265.5530949</v>
      </c>
      <c r="O464">
        <v>106248000</v>
      </c>
      <c r="P464">
        <v>26.642589561363632</v>
      </c>
      <c r="Q464">
        <v>21304.071580012511</v>
      </c>
      <c r="R464">
        <v>256541679.16231683</v>
      </c>
      <c r="S464">
        <v>2248.8719443176401</v>
      </c>
      <c r="T464">
        <v>21330.714169573876</v>
      </c>
    </row>
    <row r="465" spans="1:20" x14ac:dyDescent="0.3">
      <c r="A465">
        <v>464</v>
      </c>
      <c r="B465" t="s">
        <v>143</v>
      </c>
      <c r="C465" t="s">
        <v>149</v>
      </c>
      <c r="D465" t="s">
        <v>155</v>
      </c>
      <c r="E465" t="s">
        <v>157</v>
      </c>
      <c r="F465" t="s">
        <v>160</v>
      </c>
      <c r="G465" t="s">
        <v>226</v>
      </c>
      <c r="H465">
        <v>399.71667179340403</v>
      </c>
      <c r="I465">
        <v>29</v>
      </c>
      <c r="J465">
        <v>1425021.5103687299</v>
      </c>
      <c r="K465">
        <v>37807.295945454542</v>
      </c>
      <c r="L465">
        <v>256503871.86637136</v>
      </c>
      <c r="M465">
        <v>5091678.7645454537</v>
      </c>
      <c r="N465">
        <v>2137532265.5530949</v>
      </c>
      <c r="O465">
        <v>113100000</v>
      </c>
      <c r="P465">
        <v>26.642589561363632</v>
      </c>
      <c r="Q465">
        <v>21304.071580012511</v>
      </c>
      <c r="R465">
        <v>256541679.16231683</v>
      </c>
      <c r="S465">
        <v>2255.7239443176404</v>
      </c>
      <c r="T465">
        <v>21330.714169573876</v>
      </c>
    </row>
    <row r="466" spans="1:20" x14ac:dyDescent="0.3">
      <c r="A466">
        <v>465</v>
      </c>
      <c r="B466" t="s">
        <v>143</v>
      </c>
      <c r="C466" t="s">
        <v>149</v>
      </c>
      <c r="D466" t="s">
        <v>155</v>
      </c>
      <c r="E466" t="s">
        <v>157</v>
      </c>
      <c r="F466" t="s">
        <v>160</v>
      </c>
      <c r="G466" t="s">
        <v>224</v>
      </c>
      <c r="H466">
        <v>399.71667179340403</v>
      </c>
      <c r="I466">
        <v>29</v>
      </c>
      <c r="J466">
        <v>1425021.5103687299</v>
      </c>
      <c r="K466">
        <v>37807.295945454542</v>
      </c>
      <c r="L466">
        <v>256503871.86637136</v>
      </c>
      <c r="M466">
        <v>5091678.7645454537</v>
      </c>
      <c r="N466">
        <v>2137532265.5530949</v>
      </c>
      <c r="O466">
        <v>108639800</v>
      </c>
      <c r="P466">
        <v>26.642589561363632</v>
      </c>
      <c r="Q466">
        <v>21304.071580012511</v>
      </c>
      <c r="R466">
        <v>256541679.16231683</v>
      </c>
      <c r="S466">
        <v>2251.2637443176404</v>
      </c>
      <c r="T466">
        <v>21330.714169573876</v>
      </c>
    </row>
    <row r="467" spans="1:20" x14ac:dyDescent="0.3">
      <c r="A467">
        <v>466</v>
      </c>
      <c r="B467" t="s">
        <v>143</v>
      </c>
      <c r="C467" t="s">
        <v>149</v>
      </c>
      <c r="D467" t="s">
        <v>155</v>
      </c>
      <c r="E467" t="s">
        <v>157</v>
      </c>
      <c r="F467" t="s">
        <v>161</v>
      </c>
      <c r="G467" t="s">
        <v>225</v>
      </c>
      <c r="H467">
        <v>380.99279674168935</v>
      </c>
      <c r="I467">
        <v>55</v>
      </c>
      <c r="J467">
        <v>1381671.2060547937</v>
      </c>
      <c r="K467">
        <v>38298.563809090905</v>
      </c>
      <c r="L467">
        <v>248700817.08986285</v>
      </c>
      <c r="M467">
        <v>5042551.9781818176</v>
      </c>
      <c r="N467">
        <v>2072506809.0821905</v>
      </c>
      <c r="O467">
        <v>102520000</v>
      </c>
      <c r="P467">
        <v>26.151321697727269</v>
      </c>
      <c r="Q467">
        <v>20655.984530519167</v>
      </c>
      <c r="R467">
        <v>248739115.65367195</v>
      </c>
      <c r="S467">
        <v>2180.0693610603726</v>
      </c>
      <c r="T467">
        <v>20682.135852216892</v>
      </c>
    </row>
    <row r="468" spans="1:20" x14ac:dyDescent="0.3">
      <c r="A468">
        <v>467</v>
      </c>
      <c r="B468" t="s">
        <v>143</v>
      </c>
      <c r="C468" t="s">
        <v>149</v>
      </c>
      <c r="D468" t="s">
        <v>155</v>
      </c>
      <c r="E468" t="s">
        <v>157</v>
      </c>
      <c r="F468" t="s">
        <v>161</v>
      </c>
      <c r="G468" t="s">
        <v>226</v>
      </c>
      <c r="H468">
        <v>380.99279674168935</v>
      </c>
      <c r="I468">
        <v>28</v>
      </c>
      <c r="J468">
        <v>1381671.2060547937</v>
      </c>
      <c r="K468">
        <v>38298.563809090905</v>
      </c>
      <c r="L468">
        <v>248700817.08986285</v>
      </c>
      <c r="M468">
        <v>5042551.9781818176</v>
      </c>
      <c r="N468">
        <v>2072506809.0821905</v>
      </c>
      <c r="O468">
        <v>109200000</v>
      </c>
      <c r="P468">
        <v>26.151321697727269</v>
      </c>
      <c r="Q468">
        <v>20655.984530519167</v>
      </c>
      <c r="R468">
        <v>248739115.65367195</v>
      </c>
      <c r="S468">
        <v>2186.7493610603724</v>
      </c>
      <c r="T468">
        <v>20682.135852216892</v>
      </c>
    </row>
    <row r="469" spans="1:20" x14ac:dyDescent="0.3">
      <c r="A469">
        <v>468</v>
      </c>
      <c r="B469" t="s">
        <v>143</v>
      </c>
      <c r="C469" t="s">
        <v>149</v>
      </c>
      <c r="D469" t="s">
        <v>155</v>
      </c>
      <c r="E469" t="s">
        <v>157</v>
      </c>
      <c r="F469" t="s">
        <v>161</v>
      </c>
      <c r="G469" t="s">
        <v>224</v>
      </c>
      <c r="H469">
        <v>380.99279674168935</v>
      </c>
      <c r="I469">
        <v>28</v>
      </c>
      <c r="J469">
        <v>1381671.2060547937</v>
      </c>
      <c r="K469">
        <v>38298.563809090905</v>
      </c>
      <c r="L469">
        <v>248700817.08986285</v>
      </c>
      <c r="M469">
        <v>5042551.9781818176</v>
      </c>
      <c r="N469">
        <v>2072506809.0821905</v>
      </c>
      <c r="O469">
        <v>104893600</v>
      </c>
      <c r="P469">
        <v>26.151321697727269</v>
      </c>
      <c r="Q469">
        <v>20655.984530519167</v>
      </c>
      <c r="R469">
        <v>248739115.65367195</v>
      </c>
      <c r="S469">
        <v>2182.4429610603725</v>
      </c>
      <c r="T469">
        <v>20682.135852216892</v>
      </c>
    </row>
    <row r="470" spans="1:20" x14ac:dyDescent="0.3">
      <c r="A470">
        <v>469</v>
      </c>
      <c r="B470" t="s">
        <v>143</v>
      </c>
      <c r="C470" t="s">
        <v>150</v>
      </c>
      <c r="D470" t="s">
        <v>154</v>
      </c>
      <c r="E470" t="s">
        <v>156</v>
      </c>
      <c r="F470" t="s">
        <v>159</v>
      </c>
      <c r="G470" t="s">
        <v>225</v>
      </c>
      <c r="H470">
        <v>450.17384203142137</v>
      </c>
      <c r="I470">
        <v>64</v>
      </c>
      <c r="J470">
        <v>1611796.3308723869</v>
      </c>
      <c r="K470">
        <v>33055.189763636357</v>
      </c>
      <c r="L470">
        <v>290123339.55702966</v>
      </c>
      <c r="M470">
        <v>5366664.1422727266</v>
      </c>
      <c r="N470">
        <v>2417694496.3085804</v>
      </c>
      <c r="O470">
        <v>119296000</v>
      </c>
      <c r="P470">
        <v>22.977584668181816</v>
      </c>
      <c r="Q470">
        <v>24096.355146542184</v>
      </c>
      <c r="R470">
        <v>290156394.74679333</v>
      </c>
      <c r="S470">
        <v>2542.3571604508534</v>
      </c>
      <c r="T470">
        <v>24119.332731210365</v>
      </c>
    </row>
    <row r="471" spans="1:20" x14ac:dyDescent="0.3">
      <c r="A471">
        <v>470</v>
      </c>
      <c r="B471" t="s">
        <v>143</v>
      </c>
      <c r="C471" t="s">
        <v>150</v>
      </c>
      <c r="D471" t="s">
        <v>154</v>
      </c>
      <c r="E471" t="s">
        <v>156</v>
      </c>
      <c r="F471" t="s">
        <v>159</v>
      </c>
      <c r="G471" t="s">
        <v>226</v>
      </c>
      <c r="H471">
        <v>450.17384203142137</v>
      </c>
      <c r="I471">
        <v>33</v>
      </c>
      <c r="J471">
        <v>1611796.3308723869</v>
      </c>
      <c r="K471">
        <v>33055.189763636357</v>
      </c>
      <c r="L471">
        <v>290123339.55702966</v>
      </c>
      <c r="M471">
        <v>5366664.1422727266</v>
      </c>
      <c r="N471">
        <v>2417694496.3085804</v>
      </c>
      <c r="O471">
        <v>128700000</v>
      </c>
      <c r="P471">
        <v>22.977584668181816</v>
      </c>
      <c r="Q471">
        <v>24096.355146542184</v>
      </c>
      <c r="R471">
        <v>290156394.74679333</v>
      </c>
      <c r="S471">
        <v>2551.7611604508534</v>
      </c>
      <c r="T471">
        <v>24119.332731210365</v>
      </c>
    </row>
    <row r="472" spans="1:20" x14ac:dyDescent="0.3">
      <c r="A472">
        <v>471</v>
      </c>
      <c r="B472" t="s">
        <v>143</v>
      </c>
      <c r="C472" t="s">
        <v>150</v>
      </c>
      <c r="D472" t="s">
        <v>154</v>
      </c>
      <c r="E472" t="s">
        <v>156</v>
      </c>
      <c r="F472" t="s">
        <v>159</v>
      </c>
      <c r="G472" t="s">
        <v>224</v>
      </c>
      <c r="H472">
        <v>450.17384203142137</v>
      </c>
      <c r="I472">
        <v>33</v>
      </c>
      <c r="J472">
        <v>1611796.3308723869</v>
      </c>
      <c r="K472">
        <v>33055.189763636357</v>
      </c>
      <c r="L472">
        <v>290123339.55702966</v>
      </c>
      <c r="M472">
        <v>5366664.1422727266</v>
      </c>
      <c r="N472">
        <v>2417694496.3085804</v>
      </c>
      <c r="O472">
        <v>123624600</v>
      </c>
      <c r="P472">
        <v>22.977584668181816</v>
      </c>
      <c r="Q472">
        <v>24096.355146542184</v>
      </c>
      <c r="R472">
        <v>290156394.74679333</v>
      </c>
      <c r="S472">
        <v>2546.6857604508532</v>
      </c>
      <c r="T472">
        <v>24119.332731210365</v>
      </c>
    </row>
    <row r="473" spans="1:20" x14ac:dyDescent="0.3">
      <c r="A473">
        <v>472</v>
      </c>
      <c r="B473" t="s">
        <v>143</v>
      </c>
      <c r="C473" t="s">
        <v>150</v>
      </c>
      <c r="D473" t="s">
        <v>154</v>
      </c>
      <c r="E473" t="s">
        <v>156</v>
      </c>
      <c r="F473" t="s">
        <v>160</v>
      </c>
      <c r="G473" t="s">
        <v>225</v>
      </c>
      <c r="H473">
        <v>445.04516436680001</v>
      </c>
      <c r="I473">
        <v>64</v>
      </c>
      <c r="J473">
        <v>1600815.2864763548</v>
      </c>
      <c r="K473">
        <v>33873.969536363635</v>
      </c>
      <c r="L473">
        <v>288146751.56574386</v>
      </c>
      <c r="M473">
        <v>5393956.8013636358</v>
      </c>
      <c r="N473">
        <v>2401222929.7145324</v>
      </c>
      <c r="O473">
        <v>119296000</v>
      </c>
      <c r="P473">
        <v>22.704658077272725</v>
      </c>
      <c r="Q473">
        <v>23932.188532821507</v>
      </c>
      <c r="R473">
        <v>288180625.53528023</v>
      </c>
      <c r="S473">
        <v>2525.9128865158959</v>
      </c>
      <c r="T473">
        <v>23954.89319089878</v>
      </c>
    </row>
    <row r="474" spans="1:20" x14ac:dyDescent="0.3">
      <c r="A474">
        <v>473</v>
      </c>
      <c r="B474" t="s">
        <v>143</v>
      </c>
      <c r="C474" t="s">
        <v>150</v>
      </c>
      <c r="D474" t="s">
        <v>154</v>
      </c>
      <c r="E474" t="s">
        <v>156</v>
      </c>
      <c r="F474" t="s">
        <v>160</v>
      </c>
      <c r="G474" t="s">
        <v>226</v>
      </c>
      <c r="H474">
        <v>445.04516436680001</v>
      </c>
      <c r="I474">
        <v>32</v>
      </c>
      <c r="J474">
        <v>1600815.2864763548</v>
      </c>
      <c r="K474">
        <v>33873.969536363635</v>
      </c>
      <c r="L474">
        <v>288146751.56574386</v>
      </c>
      <c r="M474">
        <v>5393956.8013636358</v>
      </c>
      <c r="N474">
        <v>2401222929.7145324</v>
      </c>
      <c r="O474">
        <v>124800000</v>
      </c>
      <c r="P474">
        <v>22.704658077272725</v>
      </c>
      <c r="Q474">
        <v>23932.188532821507</v>
      </c>
      <c r="R474">
        <v>288180625.53528023</v>
      </c>
      <c r="S474">
        <v>2531.4168865158958</v>
      </c>
      <c r="T474">
        <v>23954.89319089878</v>
      </c>
    </row>
    <row r="475" spans="1:20" x14ac:dyDescent="0.3">
      <c r="A475">
        <v>474</v>
      </c>
      <c r="B475" t="s">
        <v>143</v>
      </c>
      <c r="C475" t="s">
        <v>150</v>
      </c>
      <c r="D475" t="s">
        <v>154</v>
      </c>
      <c r="E475" t="s">
        <v>156</v>
      </c>
      <c r="F475" t="s">
        <v>160</v>
      </c>
      <c r="G475" t="s">
        <v>224</v>
      </c>
      <c r="H475">
        <v>445.04516436680001</v>
      </c>
      <c r="I475">
        <v>32</v>
      </c>
      <c r="J475">
        <v>1600815.2864763548</v>
      </c>
      <c r="K475">
        <v>33873.969536363635</v>
      </c>
      <c r="L475">
        <v>288146751.56574386</v>
      </c>
      <c r="M475">
        <v>5393956.8013636358</v>
      </c>
      <c r="N475">
        <v>2401222929.7145324</v>
      </c>
      <c r="O475">
        <v>119878400</v>
      </c>
      <c r="P475">
        <v>22.704658077272725</v>
      </c>
      <c r="Q475">
        <v>23932.188532821507</v>
      </c>
      <c r="R475">
        <v>288180625.53528023</v>
      </c>
      <c r="S475">
        <v>2526.4952865158957</v>
      </c>
      <c r="T475">
        <v>23954.89319089878</v>
      </c>
    </row>
    <row r="476" spans="1:20" x14ac:dyDescent="0.3">
      <c r="A476">
        <v>475</v>
      </c>
      <c r="B476" t="s">
        <v>143</v>
      </c>
      <c r="C476" t="s">
        <v>150</v>
      </c>
      <c r="D476" t="s">
        <v>154</v>
      </c>
      <c r="E476" t="s">
        <v>156</v>
      </c>
      <c r="F476" t="s">
        <v>161</v>
      </c>
      <c r="G476" t="s">
        <v>225</v>
      </c>
      <c r="H476">
        <v>426.32128931508515</v>
      </c>
      <c r="I476">
        <v>61</v>
      </c>
      <c r="J476">
        <v>1557464.9821624185</v>
      </c>
      <c r="K476">
        <v>34365.237399999998</v>
      </c>
      <c r="L476">
        <v>280343696.78923535</v>
      </c>
      <c r="M476">
        <v>5344830.0149999997</v>
      </c>
      <c r="N476">
        <v>2336197473.243628</v>
      </c>
      <c r="O476">
        <v>113704000</v>
      </c>
      <c r="P476">
        <v>22.213390213636362</v>
      </c>
      <c r="Q476">
        <v>23284.101483328159</v>
      </c>
      <c r="R476">
        <v>280378062.02663535</v>
      </c>
      <c r="S476">
        <v>2455.2463032586279</v>
      </c>
      <c r="T476">
        <v>23306.314873541796</v>
      </c>
    </row>
    <row r="477" spans="1:20" x14ac:dyDescent="0.3">
      <c r="A477">
        <v>476</v>
      </c>
      <c r="B477" t="s">
        <v>143</v>
      </c>
      <c r="C477" t="s">
        <v>150</v>
      </c>
      <c r="D477" t="s">
        <v>154</v>
      </c>
      <c r="E477" t="s">
        <v>156</v>
      </c>
      <c r="F477" t="s">
        <v>161</v>
      </c>
      <c r="G477" t="s">
        <v>226</v>
      </c>
      <c r="H477">
        <v>426.32128931508515</v>
      </c>
      <c r="I477">
        <v>31</v>
      </c>
      <c r="J477">
        <v>1557464.9821624185</v>
      </c>
      <c r="K477">
        <v>34365.237399999998</v>
      </c>
      <c r="L477">
        <v>280343696.78923535</v>
      </c>
      <c r="M477">
        <v>5344830.0149999997</v>
      </c>
      <c r="N477">
        <v>2336197473.243628</v>
      </c>
      <c r="O477">
        <v>120900000</v>
      </c>
      <c r="P477">
        <v>22.213390213636362</v>
      </c>
      <c r="Q477">
        <v>23284.101483328159</v>
      </c>
      <c r="R477">
        <v>280378062.02663535</v>
      </c>
      <c r="S477">
        <v>2462.4423032586278</v>
      </c>
      <c r="T477">
        <v>23306.314873541796</v>
      </c>
    </row>
    <row r="478" spans="1:20" x14ac:dyDescent="0.3">
      <c r="A478">
        <v>477</v>
      </c>
      <c r="B478" t="s">
        <v>143</v>
      </c>
      <c r="C478" t="s">
        <v>150</v>
      </c>
      <c r="D478" t="s">
        <v>154</v>
      </c>
      <c r="E478" t="s">
        <v>156</v>
      </c>
      <c r="F478" t="s">
        <v>161</v>
      </c>
      <c r="G478" t="s">
        <v>224</v>
      </c>
      <c r="H478">
        <v>426.32128931508515</v>
      </c>
      <c r="I478">
        <v>31</v>
      </c>
      <c r="J478">
        <v>1557464.9821624185</v>
      </c>
      <c r="K478">
        <v>34365.237399999998</v>
      </c>
      <c r="L478">
        <v>280343696.78923535</v>
      </c>
      <c r="M478">
        <v>5344830.0149999997</v>
      </c>
      <c r="N478">
        <v>2336197473.243628</v>
      </c>
      <c r="O478">
        <v>116132200</v>
      </c>
      <c r="P478">
        <v>22.213390213636362</v>
      </c>
      <c r="Q478">
        <v>23284.101483328159</v>
      </c>
      <c r="R478">
        <v>280378062.02663535</v>
      </c>
      <c r="S478">
        <v>2457.6745032586277</v>
      </c>
      <c r="T478">
        <v>23306.314873541796</v>
      </c>
    </row>
    <row r="479" spans="1:20" x14ac:dyDescent="0.3">
      <c r="A479">
        <v>478</v>
      </c>
      <c r="B479" t="s">
        <v>143</v>
      </c>
      <c r="C479" t="s">
        <v>150</v>
      </c>
      <c r="D479" t="s">
        <v>154</v>
      </c>
      <c r="E479" t="s">
        <v>157</v>
      </c>
      <c r="F479" t="s">
        <v>159</v>
      </c>
      <c r="G479" t="s">
        <v>225</v>
      </c>
      <c r="H479">
        <v>453.23061984960316</v>
      </c>
      <c r="I479">
        <v>65</v>
      </c>
      <c r="J479">
        <v>1614755.2918003863</v>
      </c>
      <c r="K479">
        <v>35784.455672727272</v>
      </c>
      <c r="L479">
        <v>290655952.52406955</v>
      </c>
      <c r="M479">
        <v>4820810.9604545441</v>
      </c>
      <c r="N479">
        <v>2422132937.7005796</v>
      </c>
      <c r="O479">
        <v>121160000</v>
      </c>
      <c r="P479">
        <v>25.706850577272721</v>
      </c>
      <c r="Q479">
        <v>24140.591612415774</v>
      </c>
      <c r="R479">
        <v>290691736.97974229</v>
      </c>
      <c r="S479">
        <v>2548.1137486610342</v>
      </c>
      <c r="T479">
        <v>24166.298462993047</v>
      </c>
    </row>
    <row r="480" spans="1:20" x14ac:dyDescent="0.3">
      <c r="A480">
        <v>479</v>
      </c>
      <c r="B480" t="s">
        <v>143</v>
      </c>
      <c r="C480" t="s">
        <v>150</v>
      </c>
      <c r="D480" t="s">
        <v>154</v>
      </c>
      <c r="E480" t="s">
        <v>157</v>
      </c>
      <c r="F480" t="s">
        <v>159</v>
      </c>
      <c r="G480" t="s">
        <v>226</v>
      </c>
      <c r="H480">
        <v>453.23061984960316</v>
      </c>
      <c r="I480">
        <v>33</v>
      </c>
      <c r="J480">
        <v>1614755.2918003863</v>
      </c>
      <c r="K480">
        <v>35784.455672727272</v>
      </c>
      <c r="L480">
        <v>290655952.52406955</v>
      </c>
      <c r="M480">
        <v>4820810.9604545441</v>
      </c>
      <c r="N480">
        <v>2422132937.7005796</v>
      </c>
      <c r="O480">
        <v>128700000</v>
      </c>
      <c r="P480">
        <v>25.706850577272721</v>
      </c>
      <c r="Q480">
        <v>24140.591612415774</v>
      </c>
      <c r="R480">
        <v>290691736.97974229</v>
      </c>
      <c r="S480">
        <v>2555.6537486610341</v>
      </c>
      <c r="T480">
        <v>24166.298462993047</v>
      </c>
    </row>
    <row r="481" spans="1:20" x14ac:dyDescent="0.3">
      <c r="A481">
        <v>480</v>
      </c>
      <c r="B481" t="s">
        <v>143</v>
      </c>
      <c r="C481" t="s">
        <v>150</v>
      </c>
      <c r="D481" t="s">
        <v>154</v>
      </c>
      <c r="E481" t="s">
        <v>157</v>
      </c>
      <c r="F481" t="s">
        <v>159</v>
      </c>
      <c r="G481" t="s">
        <v>224</v>
      </c>
      <c r="H481">
        <v>453.23061984960316</v>
      </c>
      <c r="I481">
        <v>33</v>
      </c>
      <c r="J481">
        <v>1614755.2918003863</v>
      </c>
      <c r="K481">
        <v>35784.455672727272</v>
      </c>
      <c r="L481">
        <v>290655952.52406955</v>
      </c>
      <c r="M481">
        <v>4820810.9604545441</v>
      </c>
      <c r="N481">
        <v>2422132937.7005796</v>
      </c>
      <c r="O481">
        <v>123624600</v>
      </c>
      <c r="P481">
        <v>25.706850577272721</v>
      </c>
      <c r="Q481">
        <v>24140.591612415774</v>
      </c>
      <c r="R481">
        <v>290691736.97974229</v>
      </c>
      <c r="S481">
        <v>2550.5783486610339</v>
      </c>
      <c r="T481">
        <v>24166.298462993047</v>
      </c>
    </row>
    <row r="482" spans="1:20" x14ac:dyDescent="0.3">
      <c r="A482">
        <v>481</v>
      </c>
      <c r="B482" t="s">
        <v>143</v>
      </c>
      <c r="C482" t="s">
        <v>150</v>
      </c>
      <c r="D482" t="s">
        <v>154</v>
      </c>
      <c r="E482" t="s">
        <v>157</v>
      </c>
      <c r="F482" t="s">
        <v>160</v>
      </c>
      <c r="G482" t="s">
        <v>225</v>
      </c>
      <c r="H482">
        <v>448.10194218498179</v>
      </c>
      <c r="I482">
        <v>64</v>
      </c>
      <c r="J482">
        <v>1603774.2474043551</v>
      </c>
      <c r="K482">
        <v>36603.235445454542</v>
      </c>
      <c r="L482">
        <v>288679364.53278393</v>
      </c>
      <c r="M482">
        <v>4848103.6195454532</v>
      </c>
      <c r="N482">
        <v>2405661371.1065326</v>
      </c>
      <c r="O482">
        <v>119296000</v>
      </c>
      <c r="P482">
        <v>25.433923986363631</v>
      </c>
      <c r="Q482">
        <v>23976.424998695111</v>
      </c>
      <c r="R482">
        <v>288715967.76822937</v>
      </c>
      <c r="S482">
        <v>2529.805474726078</v>
      </c>
      <c r="T482">
        <v>24001.858922681473</v>
      </c>
    </row>
    <row r="483" spans="1:20" x14ac:dyDescent="0.3">
      <c r="A483">
        <v>482</v>
      </c>
      <c r="B483" t="s">
        <v>143</v>
      </c>
      <c r="C483" t="s">
        <v>150</v>
      </c>
      <c r="D483" t="s">
        <v>154</v>
      </c>
      <c r="E483" t="s">
        <v>157</v>
      </c>
      <c r="F483" t="s">
        <v>160</v>
      </c>
      <c r="G483" t="s">
        <v>226</v>
      </c>
      <c r="H483">
        <v>448.10194218498179</v>
      </c>
      <c r="I483">
        <v>32</v>
      </c>
      <c r="J483">
        <v>1603774.2474043551</v>
      </c>
      <c r="K483">
        <v>36603.235445454542</v>
      </c>
      <c r="L483">
        <v>288679364.53278393</v>
      </c>
      <c r="M483">
        <v>4848103.6195454532</v>
      </c>
      <c r="N483">
        <v>2405661371.1065326</v>
      </c>
      <c r="O483">
        <v>124800000</v>
      </c>
      <c r="P483">
        <v>25.433923986363631</v>
      </c>
      <c r="Q483">
        <v>23976.424998695111</v>
      </c>
      <c r="R483">
        <v>288715967.76822937</v>
      </c>
      <c r="S483">
        <v>2535.309474726078</v>
      </c>
      <c r="T483">
        <v>24001.858922681473</v>
      </c>
    </row>
    <row r="484" spans="1:20" x14ac:dyDescent="0.3">
      <c r="A484">
        <v>483</v>
      </c>
      <c r="B484" t="s">
        <v>143</v>
      </c>
      <c r="C484" t="s">
        <v>150</v>
      </c>
      <c r="D484" t="s">
        <v>154</v>
      </c>
      <c r="E484" t="s">
        <v>157</v>
      </c>
      <c r="F484" t="s">
        <v>160</v>
      </c>
      <c r="G484" t="s">
        <v>224</v>
      </c>
      <c r="H484">
        <v>448.10194218498179</v>
      </c>
      <c r="I484">
        <v>32</v>
      </c>
      <c r="J484">
        <v>1603774.2474043551</v>
      </c>
      <c r="K484">
        <v>36603.235445454542</v>
      </c>
      <c r="L484">
        <v>288679364.53278393</v>
      </c>
      <c r="M484">
        <v>4848103.6195454532</v>
      </c>
      <c r="N484">
        <v>2405661371.1065326</v>
      </c>
      <c r="O484">
        <v>119878400</v>
      </c>
      <c r="P484">
        <v>25.433923986363631</v>
      </c>
      <c r="Q484">
        <v>23976.424998695111</v>
      </c>
      <c r="R484">
        <v>288715967.76822937</v>
      </c>
      <c r="S484">
        <v>2530.3878747260778</v>
      </c>
      <c r="T484">
        <v>24001.858922681473</v>
      </c>
    </row>
    <row r="485" spans="1:20" x14ac:dyDescent="0.3">
      <c r="A485">
        <v>484</v>
      </c>
      <c r="B485" t="s">
        <v>143</v>
      </c>
      <c r="C485" t="s">
        <v>150</v>
      </c>
      <c r="D485" t="s">
        <v>154</v>
      </c>
      <c r="E485" t="s">
        <v>157</v>
      </c>
      <c r="F485" t="s">
        <v>161</v>
      </c>
      <c r="G485" t="s">
        <v>225</v>
      </c>
      <c r="H485">
        <v>429.37806713326705</v>
      </c>
      <c r="I485">
        <v>62</v>
      </c>
      <c r="J485">
        <v>1560423.9430904188</v>
      </c>
      <c r="K485">
        <v>37094.503309090906</v>
      </c>
      <c r="L485">
        <v>280876309.75627542</v>
      </c>
      <c r="M485">
        <v>4798976.8331818171</v>
      </c>
      <c r="N485">
        <v>2340635914.6356282</v>
      </c>
      <c r="O485">
        <v>115568000</v>
      </c>
      <c r="P485">
        <v>24.942656122727268</v>
      </c>
      <c r="Q485">
        <v>23328.337949201763</v>
      </c>
      <c r="R485">
        <v>280913404.25958449</v>
      </c>
      <c r="S485">
        <v>2461.00289146881</v>
      </c>
      <c r="T485">
        <v>23353.280605324489</v>
      </c>
    </row>
    <row r="486" spans="1:20" x14ac:dyDescent="0.3">
      <c r="A486">
        <v>485</v>
      </c>
      <c r="B486" t="s">
        <v>143</v>
      </c>
      <c r="C486" t="s">
        <v>150</v>
      </c>
      <c r="D486" t="s">
        <v>154</v>
      </c>
      <c r="E486" t="s">
        <v>157</v>
      </c>
      <c r="F486" t="s">
        <v>161</v>
      </c>
      <c r="G486" t="s">
        <v>226</v>
      </c>
      <c r="H486">
        <v>429.37806713326705</v>
      </c>
      <c r="I486">
        <v>31</v>
      </c>
      <c r="J486">
        <v>1560423.9430904188</v>
      </c>
      <c r="K486">
        <v>37094.503309090906</v>
      </c>
      <c r="L486">
        <v>280876309.75627542</v>
      </c>
      <c r="M486">
        <v>4798976.8331818171</v>
      </c>
      <c r="N486">
        <v>2340635914.6356282</v>
      </c>
      <c r="O486">
        <v>120900000</v>
      </c>
      <c r="P486">
        <v>24.942656122727268</v>
      </c>
      <c r="Q486">
        <v>23328.337949201763</v>
      </c>
      <c r="R486">
        <v>280913404.25958449</v>
      </c>
      <c r="S486">
        <v>2466.3348914688099</v>
      </c>
      <c r="T486">
        <v>23353.280605324489</v>
      </c>
    </row>
    <row r="487" spans="1:20" x14ac:dyDescent="0.3">
      <c r="A487">
        <v>486</v>
      </c>
      <c r="B487" t="s">
        <v>143</v>
      </c>
      <c r="C487" t="s">
        <v>150</v>
      </c>
      <c r="D487" t="s">
        <v>154</v>
      </c>
      <c r="E487" t="s">
        <v>157</v>
      </c>
      <c r="F487" t="s">
        <v>161</v>
      </c>
      <c r="G487" t="s">
        <v>224</v>
      </c>
      <c r="H487">
        <v>429.37806713326705</v>
      </c>
      <c r="I487">
        <v>31</v>
      </c>
      <c r="J487">
        <v>1560423.9430904188</v>
      </c>
      <c r="K487">
        <v>37094.503309090906</v>
      </c>
      <c r="L487">
        <v>280876309.75627542</v>
      </c>
      <c r="M487">
        <v>4798976.8331818171</v>
      </c>
      <c r="N487">
        <v>2340635914.6356282</v>
      </c>
      <c r="O487">
        <v>116132200</v>
      </c>
      <c r="P487">
        <v>24.942656122727268</v>
      </c>
      <c r="Q487">
        <v>23328.337949201763</v>
      </c>
      <c r="R487">
        <v>280913404.25958449</v>
      </c>
      <c r="S487">
        <v>2461.5670914688103</v>
      </c>
      <c r="T487">
        <v>23353.280605324489</v>
      </c>
    </row>
    <row r="488" spans="1:20" x14ac:dyDescent="0.3">
      <c r="A488">
        <v>487</v>
      </c>
      <c r="B488" t="s">
        <v>143</v>
      </c>
      <c r="C488" t="s">
        <v>150</v>
      </c>
      <c r="D488" t="s">
        <v>155</v>
      </c>
      <c r="E488" t="s">
        <v>156</v>
      </c>
      <c r="F488" t="s">
        <v>159</v>
      </c>
      <c r="G488" t="s">
        <v>225</v>
      </c>
      <c r="H488">
        <v>450.18028913642127</v>
      </c>
      <c r="I488">
        <v>65</v>
      </c>
      <c r="J488">
        <v>1611802.5716700268</v>
      </c>
      <c r="K488">
        <v>33036.769463636359</v>
      </c>
      <c r="L488">
        <v>290124462.90060484</v>
      </c>
      <c r="M488">
        <v>5365743.127272726</v>
      </c>
      <c r="N488">
        <v>2417703857.5050402</v>
      </c>
      <c r="O488">
        <v>121160000</v>
      </c>
      <c r="P488">
        <v>22.963769443181818</v>
      </c>
      <c r="Q488">
        <v>24096.4484464669</v>
      </c>
      <c r="R488">
        <v>290157499.6700685</v>
      </c>
      <c r="S488">
        <v>2544.2296006323127</v>
      </c>
      <c r="T488">
        <v>24119.412215910081</v>
      </c>
    </row>
    <row r="489" spans="1:20" x14ac:dyDescent="0.3">
      <c r="A489">
        <v>488</v>
      </c>
      <c r="B489" t="s">
        <v>143</v>
      </c>
      <c r="C489" t="s">
        <v>150</v>
      </c>
      <c r="D489" t="s">
        <v>155</v>
      </c>
      <c r="E489" t="s">
        <v>156</v>
      </c>
      <c r="F489" t="s">
        <v>159</v>
      </c>
      <c r="G489" t="s">
        <v>226</v>
      </c>
      <c r="H489">
        <v>450.18028913642127</v>
      </c>
      <c r="I489">
        <v>33</v>
      </c>
      <c r="J489">
        <v>1611802.5716700268</v>
      </c>
      <c r="K489">
        <v>33036.769463636359</v>
      </c>
      <c r="L489">
        <v>290124462.90060484</v>
      </c>
      <c r="M489">
        <v>5365743.127272726</v>
      </c>
      <c r="N489">
        <v>2417703857.5050402</v>
      </c>
      <c r="O489">
        <v>128700000</v>
      </c>
      <c r="P489">
        <v>22.963769443181818</v>
      </c>
      <c r="Q489">
        <v>24096.4484464669</v>
      </c>
      <c r="R489">
        <v>290157499.6700685</v>
      </c>
      <c r="S489">
        <v>2551.7696006323126</v>
      </c>
      <c r="T489">
        <v>24119.412215910081</v>
      </c>
    </row>
    <row r="490" spans="1:20" x14ac:dyDescent="0.3">
      <c r="A490">
        <v>489</v>
      </c>
      <c r="B490" t="s">
        <v>143</v>
      </c>
      <c r="C490" t="s">
        <v>150</v>
      </c>
      <c r="D490" t="s">
        <v>155</v>
      </c>
      <c r="E490" t="s">
        <v>156</v>
      </c>
      <c r="F490" t="s">
        <v>159</v>
      </c>
      <c r="G490" t="s">
        <v>224</v>
      </c>
      <c r="H490">
        <v>450.18028913642127</v>
      </c>
      <c r="I490">
        <v>33</v>
      </c>
      <c r="J490">
        <v>1611802.5716700268</v>
      </c>
      <c r="K490">
        <v>33036.769463636359</v>
      </c>
      <c r="L490">
        <v>290124462.90060484</v>
      </c>
      <c r="M490">
        <v>5365743.127272726</v>
      </c>
      <c r="N490">
        <v>2417703857.5050402</v>
      </c>
      <c r="O490">
        <v>123624600</v>
      </c>
      <c r="P490">
        <v>22.963769443181818</v>
      </c>
      <c r="Q490">
        <v>24096.4484464669</v>
      </c>
      <c r="R490">
        <v>290157499.6700685</v>
      </c>
      <c r="S490">
        <v>2546.6942006323129</v>
      </c>
      <c r="T490">
        <v>24119.412215910081</v>
      </c>
    </row>
    <row r="491" spans="1:20" x14ac:dyDescent="0.3">
      <c r="A491">
        <v>490</v>
      </c>
      <c r="B491" t="s">
        <v>143</v>
      </c>
      <c r="C491" t="s">
        <v>150</v>
      </c>
      <c r="D491" t="s">
        <v>155</v>
      </c>
      <c r="E491" t="s">
        <v>156</v>
      </c>
      <c r="F491" t="s">
        <v>160</v>
      </c>
      <c r="G491" t="s">
        <v>225</v>
      </c>
      <c r="H491">
        <v>445.0516114717999</v>
      </c>
      <c r="I491">
        <v>64</v>
      </c>
      <c r="J491">
        <v>1600821.5272739951</v>
      </c>
      <c r="K491">
        <v>33855.549236363629</v>
      </c>
      <c r="L491">
        <v>288147874.9093191</v>
      </c>
      <c r="M491">
        <v>5393035.7863636352</v>
      </c>
      <c r="N491">
        <v>2401232290.9109926</v>
      </c>
      <c r="O491">
        <v>119296000</v>
      </c>
      <c r="P491">
        <v>22.690842852272727</v>
      </c>
      <c r="Q491">
        <v>23932.281832746223</v>
      </c>
      <c r="R491">
        <v>288181730.45855546</v>
      </c>
      <c r="S491">
        <v>2525.9213266973561</v>
      </c>
      <c r="T491">
        <v>23954.972675598496</v>
      </c>
    </row>
    <row r="492" spans="1:20" x14ac:dyDescent="0.3">
      <c r="A492">
        <v>491</v>
      </c>
      <c r="B492" t="s">
        <v>143</v>
      </c>
      <c r="C492" t="s">
        <v>150</v>
      </c>
      <c r="D492" t="s">
        <v>155</v>
      </c>
      <c r="E492" t="s">
        <v>156</v>
      </c>
      <c r="F492" t="s">
        <v>160</v>
      </c>
      <c r="G492" t="s">
        <v>226</v>
      </c>
      <c r="H492">
        <v>445.0516114717999</v>
      </c>
      <c r="I492">
        <v>32</v>
      </c>
      <c r="J492">
        <v>1600821.5272739951</v>
      </c>
      <c r="K492">
        <v>33855.549236363629</v>
      </c>
      <c r="L492">
        <v>288147874.9093191</v>
      </c>
      <c r="M492">
        <v>5393035.7863636352</v>
      </c>
      <c r="N492">
        <v>2401232290.9109926</v>
      </c>
      <c r="O492">
        <v>124800000</v>
      </c>
      <c r="P492">
        <v>22.690842852272727</v>
      </c>
      <c r="Q492">
        <v>23932.281832746223</v>
      </c>
      <c r="R492">
        <v>288181730.45855546</v>
      </c>
      <c r="S492">
        <v>2531.425326697356</v>
      </c>
      <c r="T492">
        <v>23954.972675598496</v>
      </c>
    </row>
    <row r="493" spans="1:20" x14ac:dyDescent="0.3">
      <c r="A493">
        <v>492</v>
      </c>
      <c r="B493" t="s">
        <v>143</v>
      </c>
      <c r="C493" t="s">
        <v>150</v>
      </c>
      <c r="D493" t="s">
        <v>155</v>
      </c>
      <c r="E493" t="s">
        <v>156</v>
      </c>
      <c r="F493" t="s">
        <v>160</v>
      </c>
      <c r="G493" t="s">
        <v>224</v>
      </c>
      <c r="H493">
        <v>445.0516114717999</v>
      </c>
      <c r="I493">
        <v>32</v>
      </c>
      <c r="J493">
        <v>1600821.5272739951</v>
      </c>
      <c r="K493">
        <v>33855.549236363629</v>
      </c>
      <c r="L493">
        <v>288147874.9093191</v>
      </c>
      <c r="M493">
        <v>5393035.7863636352</v>
      </c>
      <c r="N493">
        <v>2401232290.9109926</v>
      </c>
      <c r="O493">
        <v>119878400</v>
      </c>
      <c r="P493">
        <v>22.690842852272727</v>
      </c>
      <c r="Q493">
        <v>23932.281832746223</v>
      </c>
      <c r="R493">
        <v>288181730.45855546</v>
      </c>
      <c r="S493">
        <v>2526.5037266973563</v>
      </c>
      <c r="T493">
        <v>23954.972675598496</v>
      </c>
    </row>
    <row r="494" spans="1:20" x14ac:dyDescent="0.3">
      <c r="A494">
        <v>493</v>
      </c>
      <c r="B494" t="s">
        <v>143</v>
      </c>
      <c r="C494" t="s">
        <v>150</v>
      </c>
      <c r="D494" t="s">
        <v>155</v>
      </c>
      <c r="E494" t="s">
        <v>156</v>
      </c>
      <c r="F494" t="s">
        <v>161</v>
      </c>
      <c r="G494" t="s">
        <v>225</v>
      </c>
      <c r="H494">
        <v>426.32773642008522</v>
      </c>
      <c r="I494">
        <v>61</v>
      </c>
      <c r="J494">
        <v>1557471.2229600586</v>
      </c>
      <c r="K494">
        <v>34346.817099999993</v>
      </c>
      <c r="L494">
        <v>280344820.13281053</v>
      </c>
      <c r="M494">
        <v>5343908.9999999991</v>
      </c>
      <c r="N494">
        <v>2336206834.4400878</v>
      </c>
      <c r="O494">
        <v>113704000</v>
      </c>
      <c r="P494">
        <v>22.199574988636364</v>
      </c>
      <c r="Q494">
        <v>23284.194783252871</v>
      </c>
      <c r="R494">
        <v>280379166.94991052</v>
      </c>
      <c r="S494">
        <v>2455.2547434400876</v>
      </c>
      <c r="T494">
        <v>23306.394358241509</v>
      </c>
    </row>
    <row r="495" spans="1:20" x14ac:dyDescent="0.3">
      <c r="A495">
        <v>494</v>
      </c>
      <c r="B495" t="s">
        <v>143</v>
      </c>
      <c r="C495" t="s">
        <v>150</v>
      </c>
      <c r="D495" t="s">
        <v>155</v>
      </c>
      <c r="E495" t="s">
        <v>156</v>
      </c>
      <c r="F495" t="s">
        <v>161</v>
      </c>
      <c r="G495" t="s">
        <v>226</v>
      </c>
      <c r="H495">
        <v>426.32773642008522</v>
      </c>
      <c r="I495">
        <v>31</v>
      </c>
      <c r="J495">
        <v>1557471.2229600586</v>
      </c>
      <c r="K495">
        <v>34346.817099999993</v>
      </c>
      <c r="L495">
        <v>280344820.13281053</v>
      </c>
      <c r="M495">
        <v>5343908.9999999991</v>
      </c>
      <c r="N495">
        <v>2336206834.4400878</v>
      </c>
      <c r="O495">
        <v>120900000</v>
      </c>
      <c r="P495">
        <v>22.199574988636364</v>
      </c>
      <c r="Q495">
        <v>23284.194783252871</v>
      </c>
      <c r="R495">
        <v>280379166.94991052</v>
      </c>
      <c r="S495">
        <v>2462.450743440088</v>
      </c>
      <c r="T495">
        <v>23306.394358241509</v>
      </c>
    </row>
    <row r="496" spans="1:20" x14ac:dyDescent="0.3">
      <c r="A496">
        <v>495</v>
      </c>
      <c r="B496" t="s">
        <v>143</v>
      </c>
      <c r="C496" t="s">
        <v>150</v>
      </c>
      <c r="D496" t="s">
        <v>155</v>
      </c>
      <c r="E496" t="s">
        <v>156</v>
      </c>
      <c r="F496" t="s">
        <v>161</v>
      </c>
      <c r="G496" t="s">
        <v>224</v>
      </c>
      <c r="H496">
        <v>426.32773642008522</v>
      </c>
      <c r="I496">
        <v>31</v>
      </c>
      <c r="J496">
        <v>1557471.2229600586</v>
      </c>
      <c r="K496">
        <v>34346.817099999993</v>
      </c>
      <c r="L496">
        <v>280344820.13281053</v>
      </c>
      <c r="M496">
        <v>5343908.9999999991</v>
      </c>
      <c r="N496">
        <v>2336206834.4400878</v>
      </c>
      <c r="O496">
        <v>116132200</v>
      </c>
      <c r="P496">
        <v>22.199574988636364</v>
      </c>
      <c r="Q496">
        <v>23284.194783252871</v>
      </c>
      <c r="R496">
        <v>280379166.94991052</v>
      </c>
      <c r="S496">
        <v>2457.6829434400879</v>
      </c>
      <c r="T496">
        <v>23306.394358241509</v>
      </c>
    </row>
    <row r="497" spans="1:20" x14ac:dyDescent="0.3">
      <c r="A497">
        <v>496</v>
      </c>
      <c r="B497" t="s">
        <v>143</v>
      </c>
      <c r="C497" t="s">
        <v>150</v>
      </c>
      <c r="D497" t="s">
        <v>155</v>
      </c>
      <c r="E497" t="s">
        <v>157</v>
      </c>
      <c r="F497" t="s">
        <v>159</v>
      </c>
      <c r="G497" t="s">
        <v>225</v>
      </c>
      <c r="H497">
        <v>453.23706695460305</v>
      </c>
      <c r="I497">
        <v>65</v>
      </c>
      <c r="J497">
        <v>1614761.5325980266</v>
      </c>
      <c r="K497">
        <v>35766.035372727267</v>
      </c>
      <c r="L497">
        <v>290657075.86764479</v>
      </c>
      <c r="M497">
        <v>4819889.9454545444</v>
      </c>
      <c r="N497">
        <v>2422142298.8970399</v>
      </c>
      <c r="O497">
        <v>121160000</v>
      </c>
      <c r="P497">
        <v>25.693035352272723</v>
      </c>
      <c r="Q497">
        <v>24140.684912340501</v>
      </c>
      <c r="R497">
        <v>290692841.90301752</v>
      </c>
      <c r="S497">
        <v>2548.1221888424943</v>
      </c>
      <c r="T497">
        <v>24166.377947692774</v>
      </c>
    </row>
    <row r="498" spans="1:20" x14ac:dyDescent="0.3">
      <c r="A498">
        <v>497</v>
      </c>
      <c r="B498" t="s">
        <v>143</v>
      </c>
      <c r="C498" t="s">
        <v>150</v>
      </c>
      <c r="D498" t="s">
        <v>155</v>
      </c>
      <c r="E498" t="s">
        <v>157</v>
      </c>
      <c r="F498" t="s">
        <v>159</v>
      </c>
      <c r="G498" t="s">
        <v>226</v>
      </c>
      <c r="H498">
        <v>453.23706695460305</v>
      </c>
      <c r="I498">
        <v>33</v>
      </c>
      <c r="J498">
        <v>1614761.5325980266</v>
      </c>
      <c r="K498">
        <v>35766.035372727267</v>
      </c>
      <c r="L498">
        <v>290657075.86764479</v>
      </c>
      <c r="M498">
        <v>4819889.9454545444</v>
      </c>
      <c r="N498">
        <v>2422142298.8970399</v>
      </c>
      <c r="O498">
        <v>128700000</v>
      </c>
      <c r="P498">
        <v>25.693035352272723</v>
      </c>
      <c r="Q498">
        <v>24140.684912340501</v>
      </c>
      <c r="R498">
        <v>290692841.90301752</v>
      </c>
      <c r="S498">
        <v>2555.6621888424943</v>
      </c>
      <c r="T498">
        <v>24166.377947692774</v>
      </c>
    </row>
    <row r="499" spans="1:20" x14ac:dyDescent="0.3">
      <c r="A499">
        <v>498</v>
      </c>
      <c r="B499" t="s">
        <v>143</v>
      </c>
      <c r="C499" t="s">
        <v>150</v>
      </c>
      <c r="D499" t="s">
        <v>155</v>
      </c>
      <c r="E499" t="s">
        <v>157</v>
      </c>
      <c r="F499" t="s">
        <v>159</v>
      </c>
      <c r="G499" t="s">
        <v>224</v>
      </c>
      <c r="H499">
        <v>453.23706695460305</v>
      </c>
      <c r="I499">
        <v>33</v>
      </c>
      <c r="J499">
        <v>1614761.5325980266</v>
      </c>
      <c r="K499">
        <v>35766.035372727267</v>
      </c>
      <c r="L499">
        <v>290657075.86764479</v>
      </c>
      <c r="M499">
        <v>4819889.9454545444</v>
      </c>
      <c r="N499">
        <v>2422142298.8970399</v>
      </c>
      <c r="O499">
        <v>123624600</v>
      </c>
      <c r="P499">
        <v>25.693035352272723</v>
      </c>
      <c r="Q499">
        <v>24140.684912340501</v>
      </c>
      <c r="R499">
        <v>290692841.90301752</v>
      </c>
      <c r="S499">
        <v>2550.5867888424946</v>
      </c>
      <c r="T499">
        <v>24166.377947692774</v>
      </c>
    </row>
    <row r="500" spans="1:20" x14ac:dyDescent="0.3">
      <c r="A500">
        <v>499</v>
      </c>
      <c r="B500" t="s">
        <v>143</v>
      </c>
      <c r="C500" t="s">
        <v>150</v>
      </c>
      <c r="D500" t="s">
        <v>155</v>
      </c>
      <c r="E500" t="s">
        <v>157</v>
      </c>
      <c r="F500" t="s">
        <v>160</v>
      </c>
      <c r="G500" t="s">
        <v>225</v>
      </c>
      <c r="H500">
        <v>448.1083892899818</v>
      </c>
      <c r="I500">
        <v>64</v>
      </c>
      <c r="J500">
        <v>1603780.4882019949</v>
      </c>
      <c r="K500">
        <v>36584.815145454537</v>
      </c>
      <c r="L500">
        <v>288680487.87635911</v>
      </c>
      <c r="M500">
        <v>4847182.6045454536</v>
      </c>
      <c r="N500">
        <v>2405670732.3029923</v>
      </c>
      <c r="O500">
        <v>119296000</v>
      </c>
      <c r="P500">
        <v>25.420108761363633</v>
      </c>
      <c r="Q500">
        <v>23976.518298619823</v>
      </c>
      <c r="R500">
        <v>288717072.69150454</v>
      </c>
      <c r="S500">
        <v>2529.8139149075378</v>
      </c>
      <c r="T500">
        <v>24001.938407381185</v>
      </c>
    </row>
    <row r="501" spans="1:20" x14ac:dyDescent="0.3">
      <c r="A501">
        <v>500</v>
      </c>
      <c r="B501" t="s">
        <v>143</v>
      </c>
      <c r="C501" t="s">
        <v>150</v>
      </c>
      <c r="D501" t="s">
        <v>155</v>
      </c>
      <c r="E501" t="s">
        <v>157</v>
      </c>
      <c r="F501" t="s">
        <v>160</v>
      </c>
      <c r="G501" t="s">
        <v>226</v>
      </c>
      <c r="H501">
        <v>448.1083892899818</v>
      </c>
      <c r="I501">
        <v>32</v>
      </c>
      <c r="J501">
        <v>1603780.4882019949</v>
      </c>
      <c r="K501">
        <v>36584.815145454537</v>
      </c>
      <c r="L501">
        <v>288680487.87635911</v>
      </c>
      <c r="M501">
        <v>4847182.6045454536</v>
      </c>
      <c r="N501">
        <v>2405670732.3029923</v>
      </c>
      <c r="O501">
        <v>124800000</v>
      </c>
      <c r="P501">
        <v>25.420108761363633</v>
      </c>
      <c r="Q501">
        <v>23976.518298619823</v>
      </c>
      <c r="R501">
        <v>288717072.69150454</v>
      </c>
      <c r="S501">
        <v>2535.3179149075381</v>
      </c>
      <c r="T501">
        <v>24001.938407381185</v>
      </c>
    </row>
    <row r="502" spans="1:20" x14ac:dyDescent="0.3">
      <c r="A502">
        <v>501</v>
      </c>
      <c r="B502" t="s">
        <v>143</v>
      </c>
      <c r="C502" t="s">
        <v>150</v>
      </c>
      <c r="D502" t="s">
        <v>155</v>
      </c>
      <c r="E502" t="s">
        <v>157</v>
      </c>
      <c r="F502" t="s">
        <v>160</v>
      </c>
      <c r="G502" t="s">
        <v>224</v>
      </c>
      <c r="H502">
        <v>448.1083892899818</v>
      </c>
      <c r="I502">
        <v>32</v>
      </c>
      <c r="J502">
        <v>1603780.4882019949</v>
      </c>
      <c r="K502">
        <v>36584.815145454537</v>
      </c>
      <c r="L502">
        <v>288680487.87635911</v>
      </c>
      <c r="M502">
        <v>4847182.6045454536</v>
      </c>
      <c r="N502">
        <v>2405670732.3029923</v>
      </c>
      <c r="O502">
        <v>119878400</v>
      </c>
      <c r="P502">
        <v>25.420108761363633</v>
      </c>
      <c r="Q502">
        <v>23976.518298619823</v>
      </c>
      <c r="R502">
        <v>288717072.69150454</v>
      </c>
      <c r="S502">
        <v>2530.396314907538</v>
      </c>
      <c r="T502">
        <v>24001.938407381185</v>
      </c>
    </row>
    <row r="503" spans="1:20" x14ac:dyDescent="0.3">
      <c r="A503">
        <v>502</v>
      </c>
      <c r="B503" t="s">
        <v>143</v>
      </c>
      <c r="C503" t="s">
        <v>150</v>
      </c>
      <c r="D503" t="s">
        <v>155</v>
      </c>
      <c r="E503" t="s">
        <v>157</v>
      </c>
      <c r="F503" t="s">
        <v>161</v>
      </c>
      <c r="G503" t="s">
        <v>225</v>
      </c>
      <c r="H503">
        <v>429.38451423826695</v>
      </c>
      <c r="I503">
        <v>62</v>
      </c>
      <c r="J503">
        <v>1560430.1838880586</v>
      </c>
      <c r="K503">
        <v>37076.0830090909</v>
      </c>
      <c r="L503">
        <v>280877433.09985059</v>
      </c>
      <c r="M503">
        <v>4798055.8181818174</v>
      </c>
      <c r="N503">
        <v>2340645275.832088</v>
      </c>
      <c r="O503">
        <v>115568000</v>
      </c>
      <c r="P503">
        <v>24.92884089772727</v>
      </c>
      <c r="Q503">
        <v>23328.431249126475</v>
      </c>
      <c r="R503">
        <v>280914509.18285966</v>
      </c>
      <c r="S503">
        <v>2461.0113316502698</v>
      </c>
      <c r="T503">
        <v>23353.360090024202</v>
      </c>
    </row>
    <row r="504" spans="1:20" x14ac:dyDescent="0.3">
      <c r="A504">
        <v>503</v>
      </c>
      <c r="B504" t="s">
        <v>143</v>
      </c>
      <c r="C504" t="s">
        <v>150</v>
      </c>
      <c r="D504" t="s">
        <v>155</v>
      </c>
      <c r="E504" t="s">
        <v>157</v>
      </c>
      <c r="F504" t="s">
        <v>161</v>
      </c>
      <c r="G504" t="s">
        <v>226</v>
      </c>
      <c r="H504">
        <v>429.38451423826695</v>
      </c>
      <c r="I504">
        <v>31</v>
      </c>
      <c r="J504">
        <v>1560430.1838880586</v>
      </c>
      <c r="K504">
        <v>37076.0830090909</v>
      </c>
      <c r="L504">
        <v>280877433.09985059</v>
      </c>
      <c r="M504">
        <v>4798055.8181818174</v>
      </c>
      <c r="N504">
        <v>2340645275.832088</v>
      </c>
      <c r="O504">
        <v>120900000</v>
      </c>
      <c r="P504">
        <v>24.92884089772727</v>
      </c>
      <c r="Q504">
        <v>23328.431249126475</v>
      </c>
      <c r="R504">
        <v>280914509.18285966</v>
      </c>
      <c r="S504">
        <v>2466.3433316502701</v>
      </c>
      <c r="T504">
        <v>23353.360090024202</v>
      </c>
    </row>
    <row r="505" spans="1:20" x14ac:dyDescent="0.3">
      <c r="A505">
        <v>504</v>
      </c>
      <c r="B505" t="s">
        <v>143</v>
      </c>
      <c r="C505" t="s">
        <v>150</v>
      </c>
      <c r="D505" t="s">
        <v>155</v>
      </c>
      <c r="E505" t="s">
        <v>157</v>
      </c>
      <c r="F505" t="s">
        <v>161</v>
      </c>
      <c r="G505" t="s">
        <v>224</v>
      </c>
      <c r="H505">
        <v>429.38451423826695</v>
      </c>
      <c r="I505">
        <v>31</v>
      </c>
      <c r="J505">
        <v>1560430.1838880586</v>
      </c>
      <c r="K505">
        <v>37076.0830090909</v>
      </c>
      <c r="L505">
        <v>280877433.09985059</v>
      </c>
      <c r="M505">
        <v>4798055.8181818174</v>
      </c>
      <c r="N505">
        <v>2340645275.832088</v>
      </c>
      <c r="O505">
        <v>116132200</v>
      </c>
      <c r="P505">
        <v>24.92884089772727</v>
      </c>
      <c r="Q505">
        <v>23328.431249126475</v>
      </c>
      <c r="R505">
        <v>280914509.18285966</v>
      </c>
      <c r="S505">
        <v>2461.57553165027</v>
      </c>
      <c r="T505">
        <v>23353.360090024202</v>
      </c>
    </row>
    <row r="506" spans="1:20" x14ac:dyDescent="0.3">
      <c r="A506">
        <v>505</v>
      </c>
      <c r="B506" t="s">
        <v>143</v>
      </c>
      <c r="C506" t="s">
        <v>151</v>
      </c>
      <c r="D506" t="s">
        <v>154</v>
      </c>
      <c r="E506" t="s">
        <v>156</v>
      </c>
      <c r="F506" t="s">
        <v>159</v>
      </c>
      <c r="G506" t="s">
        <v>225</v>
      </c>
      <c r="H506">
        <v>428.54519296313242</v>
      </c>
      <c r="I506">
        <v>61</v>
      </c>
      <c r="J506">
        <v>1524901.9009259942</v>
      </c>
      <c r="K506">
        <v>32443.949363636362</v>
      </c>
      <c r="L506">
        <v>274482342.16667897</v>
      </c>
      <c r="M506">
        <v>5122167.9822727265</v>
      </c>
      <c r="N506">
        <v>2287352851.3889914</v>
      </c>
      <c r="O506">
        <v>113704000</v>
      </c>
      <c r="P506">
        <v>21.755103868181813</v>
      </c>
      <c r="Q506">
        <v>22797.283418843614</v>
      </c>
      <c r="R506">
        <v>274514786.11604261</v>
      </c>
      <c r="S506">
        <v>2406.1790193712641</v>
      </c>
      <c r="T506">
        <v>22819.038522711795</v>
      </c>
    </row>
    <row r="507" spans="1:20" x14ac:dyDescent="0.3">
      <c r="A507">
        <v>506</v>
      </c>
      <c r="B507" t="s">
        <v>143</v>
      </c>
      <c r="C507" t="s">
        <v>151</v>
      </c>
      <c r="D507" t="s">
        <v>154</v>
      </c>
      <c r="E507" t="s">
        <v>156</v>
      </c>
      <c r="F507" t="s">
        <v>159</v>
      </c>
      <c r="G507" t="s">
        <v>226</v>
      </c>
      <c r="H507">
        <v>428.54519296313242</v>
      </c>
      <c r="I507">
        <v>31</v>
      </c>
      <c r="J507">
        <v>1524901.9009259942</v>
      </c>
      <c r="K507">
        <v>32443.949363636362</v>
      </c>
      <c r="L507">
        <v>274482342.16667897</v>
      </c>
      <c r="M507">
        <v>5122167.9822727265</v>
      </c>
      <c r="N507">
        <v>2287352851.3889914</v>
      </c>
      <c r="O507">
        <v>120900000</v>
      </c>
      <c r="P507">
        <v>21.755103868181813</v>
      </c>
      <c r="Q507">
        <v>22797.283418843614</v>
      </c>
      <c r="R507">
        <v>274514786.11604261</v>
      </c>
      <c r="S507">
        <v>2413.375019371264</v>
      </c>
      <c r="T507">
        <v>22819.038522711795</v>
      </c>
    </row>
    <row r="508" spans="1:20" x14ac:dyDescent="0.3">
      <c r="A508">
        <v>507</v>
      </c>
      <c r="B508" t="s">
        <v>143</v>
      </c>
      <c r="C508" t="s">
        <v>151</v>
      </c>
      <c r="D508" t="s">
        <v>154</v>
      </c>
      <c r="E508" t="s">
        <v>156</v>
      </c>
      <c r="F508" t="s">
        <v>159</v>
      </c>
      <c r="G508" t="s">
        <v>224</v>
      </c>
      <c r="H508">
        <v>428.54519296313242</v>
      </c>
      <c r="I508">
        <v>31</v>
      </c>
      <c r="J508">
        <v>1524901.9009259942</v>
      </c>
      <c r="K508">
        <v>32443.949363636362</v>
      </c>
      <c r="L508">
        <v>274482342.16667897</v>
      </c>
      <c r="M508">
        <v>5122167.9822727265</v>
      </c>
      <c r="N508">
        <v>2287352851.3889914</v>
      </c>
      <c r="O508">
        <v>116132200</v>
      </c>
      <c r="P508">
        <v>21.755103868181813</v>
      </c>
      <c r="Q508">
        <v>22797.283418843614</v>
      </c>
      <c r="R508">
        <v>274514786.11604261</v>
      </c>
      <c r="S508">
        <v>2408.6072193712639</v>
      </c>
      <c r="T508">
        <v>22819.038522711795</v>
      </c>
    </row>
    <row r="509" spans="1:20" x14ac:dyDescent="0.3">
      <c r="A509">
        <v>508</v>
      </c>
      <c r="B509" t="s">
        <v>143</v>
      </c>
      <c r="C509" t="s">
        <v>151</v>
      </c>
      <c r="D509" t="s">
        <v>154</v>
      </c>
      <c r="E509" t="s">
        <v>156</v>
      </c>
      <c r="F509" t="s">
        <v>160</v>
      </c>
      <c r="G509" t="s">
        <v>225</v>
      </c>
      <c r="H509">
        <v>423.416515298511</v>
      </c>
      <c r="I509">
        <v>61</v>
      </c>
      <c r="J509">
        <v>1513920.8565299627</v>
      </c>
      <c r="K509">
        <v>33262.729136363632</v>
      </c>
      <c r="L509">
        <v>272505754.17539328</v>
      </c>
      <c r="M509">
        <v>5149460.6413636357</v>
      </c>
      <c r="N509">
        <v>2270881284.7949443</v>
      </c>
      <c r="O509">
        <v>113704000</v>
      </c>
      <c r="P509">
        <v>21.482177277272722</v>
      </c>
      <c r="Q509">
        <v>22633.116805122943</v>
      </c>
      <c r="R509">
        <v>272539016.90452963</v>
      </c>
      <c r="S509">
        <v>2389.734745436308</v>
      </c>
      <c r="T509">
        <v>22654.598982400217</v>
      </c>
    </row>
    <row r="510" spans="1:20" x14ac:dyDescent="0.3">
      <c r="A510">
        <v>509</v>
      </c>
      <c r="B510" t="s">
        <v>143</v>
      </c>
      <c r="C510" t="s">
        <v>151</v>
      </c>
      <c r="D510" t="s">
        <v>154</v>
      </c>
      <c r="E510" t="s">
        <v>156</v>
      </c>
      <c r="F510" t="s">
        <v>160</v>
      </c>
      <c r="G510" t="s">
        <v>226</v>
      </c>
      <c r="H510">
        <v>423.416515298511</v>
      </c>
      <c r="I510">
        <v>31</v>
      </c>
      <c r="J510">
        <v>1513920.8565299627</v>
      </c>
      <c r="K510">
        <v>33262.729136363632</v>
      </c>
      <c r="L510">
        <v>272505754.17539328</v>
      </c>
      <c r="M510">
        <v>5149460.6413636357</v>
      </c>
      <c r="N510">
        <v>2270881284.7949443</v>
      </c>
      <c r="O510">
        <v>120900000</v>
      </c>
      <c r="P510">
        <v>21.482177277272722</v>
      </c>
      <c r="Q510">
        <v>22633.116805122943</v>
      </c>
      <c r="R510">
        <v>272539016.90452963</v>
      </c>
      <c r="S510">
        <v>2396.9307454363079</v>
      </c>
      <c r="T510">
        <v>22654.598982400217</v>
      </c>
    </row>
    <row r="511" spans="1:20" x14ac:dyDescent="0.3">
      <c r="A511">
        <v>510</v>
      </c>
      <c r="B511" t="s">
        <v>143</v>
      </c>
      <c r="C511" t="s">
        <v>151</v>
      </c>
      <c r="D511" t="s">
        <v>154</v>
      </c>
      <c r="E511" t="s">
        <v>156</v>
      </c>
      <c r="F511" t="s">
        <v>160</v>
      </c>
      <c r="G511" t="s">
        <v>224</v>
      </c>
      <c r="H511">
        <v>423.416515298511</v>
      </c>
      <c r="I511">
        <v>31</v>
      </c>
      <c r="J511">
        <v>1513920.8565299627</v>
      </c>
      <c r="K511">
        <v>33262.729136363632</v>
      </c>
      <c r="L511">
        <v>272505754.17539328</v>
      </c>
      <c r="M511">
        <v>5149460.6413636357</v>
      </c>
      <c r="N511">
        <v>2270881284.7949443</v>
      </c>
      <c r="O511">
        <v>116132200</v>
      </c>
      <c r="P511">
        <v>21.482177277272722</v>
      </c>
      <c r="Q511">
        <v>22633.116805122943</v>
      </c>
      <c r="R511">
        <v>272539016.90452963</v>
      </c>
      <c r="S511">
        <v>2392.1629454363078</v>
      </c>
      <c r="T511">
        <v>22654.598982400217</v>
      </c>
    </row>
    <row r="512" spans="1:20" x14ac:dyDescent="0.3">
      <c r="A512">
        <v>511</v>
      </c>
      <c r="B512" t="s">
        <v>143</v>
      </c>
      <c r="C512" t="s">
        <v>151</v>
      </c>
      <c r="D512" t="s">
        <v>154</v>
      </c>
      <c r="E512" t="s">
        <v>156</v>
      </c>
      <c r="F512" t="s">
        <v>161</v>
      </c>
      <c r="G512" t="s">
        <v>225</v>
      </c>
      <c r="H512">
        <v>404.69264024679632</v>
      </c>
      <c r="I512">
        <v>58</v>
      </c>
      <c r="J512">
        <v>1470570.552216026</v>
      </c>
      <c r="K512">
        <v>33753.996999999996</v>
      </c>
      <c r="L512">
        <v>264702699.39888465</v>
      </c>
      <c r="M512">
        <v>5100333.8549999995</v>
      </c>
      <c r="N512">
        <v>2205855828.324039</v>
      </c>
      <c r="O512">
        <v>108112000</v>
      </c>
      <c r="P512">
        <v>20.990909413636359</v>
      </c>
      <c r="Q512">
        <v>21985.029755629588</v>
      </c>
      <c r="R512">
        <v>264736453.39588466</v>
      </c>
      <c r="S512">
        <v>2319.0681621790391</v>
      </c>
      <c r="T512">
        <v>22006.020665043223</v>
      </c>
    </row>
    <row r="513" spans="1:20" x14ac:dyDescent="0.3">
      <c r="A513">
        <v>512</v>
      </c>
      <c r="B513" t="s">
        <v>143</v>
      </c>
      <c r="C513" t="s">
        <v>151</v>
      </c>
      <c r="D513" t="s">
        <v>154</v>
      </c>
      <c r="E513" t="s">
        <v>156</v>
      </c>
      <c r="F513" t="s">
        <v>161</v>
      </c>
      <c r="G513" t="s">
        <v>226</v>
      </c>
      <c r="H513">
        <v>404.69264024679632</v>
      </c>
      <c r="I513">
        <v>29</v>
      </c>
      <c r="J513">
        <v>1470570.552216026</v>
      </c>
      <c r="K513">
        <v>33753.996999999996</v>
      </c>
      <c r="L513">
        <v>264702699.39888465</v>
      </c>
      <c r="M513">
        <v>5100333.8549999995</v>
      </c>
      <c r="N513">
        <v>2205855828.324039</v>
      </c>
      <c r="O513">
        <v>113100000</v>
      </c>
      <c r="P513">
        <v>20.990909413636359</v>
      </c>
      <c r="Q513">
        <v>21985.029755629588</v>
      </c>
      <c r="R513">
        <v>264736453.39588466</v>
      </c>
      <c r="S513">
        <v>2324.0561621790389</v>
      </c>
      <c r="T513">
        <v>22006.020665043223</v>
      </c>
    </row>
    <row r="514" spans="1:20" x14ac:dyDescent="0.3">
      <c r="A514">
        <v>513</v>
      </c>
      <c r="B514" t="s">
        <v>143</v>
      </c>
      <c r="C514" t="s">
        <v>151</v>
      </c>
      <c r="D514" t="s">
        <v>154</v>
      </c>
      <c r="E514" t="s">
        <v>156</v>
      </c>
      <c r="F514" t="s">
        <v>161</v>
      </c>
      <c r="G514" t="s">
        <v>224</v>
      </c>
      <c r="H514">
        <v>404.69264024679632</v>
      </c>
      <c r="I514">
        <v>29</v>
      </c>
      <c r="J514">
        <v>1470570.552216026</v>
      </c>
      <c r="K514">
        <v>33753.996999999996</v>
      </c>
      <c r="L514">
        <v>264702699.39888465</v>
      </c>
      <c r="M514">
        <v>5100333.8549999995</v>
      </c>
      <c r="N514">
        <v>2205855828.324039</v>
      </c>
      <c r="O514">
        <v>108639800</v>
      </c>
      <c r="P514">
        <v>20.990909413636359</v>
      </c>
      <c r="Q514">
        <v>21985.029755629588</v>
      </c>
      <c r="R514">
        <v>264736453.39588466</v>
      </c>
      <c r="S514">
        <v>2319.5959621790389</v>
      </c>
      <c r="T514">
        <v>22006.020665043223</v>
      </c>
    </row>
    <row r="515" spans="1:20" x14ac:dyDescent="0.3">
      <c r="A515">
        <v>514</v>
      </c>
      <c r="B515" t="s">
        <v>143</v>
      </c>
      <c r="C515" t="s">
        <v>151</v>
      </c>
      <c r="D515" t="s">
        <v>154</v>
      </c>
      <c r="E515" t="s">
        <v>157</v>
      </c>
      <c r="F515" t="s">
        <v>159</v>
      </c>
      <c r="G515" t="s">
        <v>225</v>
      </c>
      <c r="H515">
        <v>431.60197078131432</v>
      </c>
      <c r="I515">
        <v>62</v>
      </c>
      <c r="J515">
        <v>1527860.8618539942</v>
      </c>
      <c r="K515">
        <v>35173.21527272727</v>
      </c>
      <c r="L515">
        <v>275014955.13371897</v>
      </c>
      <c r="M515">
        <v>4576314.8004545448</v>
      </c>
      <c r="N515">
        <v>2291791292.7809911</v>
      </c>
      <c r="O515">
        <v>115568000</v>
      </c>
      <c r="P515">
        <v>24.484369777272725</v>
      </c>
      <c r="Q515">
        <v>22841.519884717211</v>
      </c>
      <c r="R515">
        <v>275050128.34899169</v>
      </c>
      <c r="S515">
        <v>2411.9356075814458</v>
      </c>
      <c r="T515">
        <v>22866.004254494484</v>
      </c>
    </row>
    <row r="516" spans="1:20" x14ac:dyDescent="0.3">
      <c r="A516">
        <v>515</v>
      </c>
      <c r="B516" t="s">
        <v>143</v>
      </c>
      <c r="C516" t="s">
        <v>151</v>
      </c>
      <c r="D516" t="s">
        <v>154</v>
      </c>
      <c r="E516" t="s">
        <v>157</v>
      </c>
      <c r="F516" t="s">
        <v>159</v>
      </c>
      <c r="G516" t="s">
        <v>226</v>
      </c>
      <c r="H516">
        <v>431.60197078131432</v>
      </c>
      <c r="I516">
        <v>31</v>
      </c>
      <c r="J516">
        <v>1527860.8618539942</v>
      </c>
      <c r="K516">
        <v>35173.21527272727</v>
      </c>
      <c r="L516">
        <v>275014955.13371897</v>
      </c>
      <c r="M516">
        <v>4576314.8004545448</v>
      </c>
      <c r="N516">
        <v>2291791292.7809911</v>
      </c>
      <c r="O516">
        <v>120900000</v>
      </c>
      <c r="P516">
        <v>24.484369777272725</v>
      </c>
      <c r="Q516">
        <v>22841.519884717211</v>
      </c>
      <c r="R516">
        <v>275050128.34899169</v>
      </c>
      <c r="S516">
        <v>2417.2676075814456</v>
      </c>
      <c r="T516">
        <v>22866.004254494484</v>
      </c>
    </row>
    <row r="517" spans="1:20" x14ac:dyDescent="0.3">
      <c r="A517">
        <v>516</v>
      </c>
      <c r="B517" t="s">
        <v>143</v>
      </c>
      <c r="C517" t="s">
        <v>151</v>
      </c>
      <c r="D517" t="s">
        <v>154</v>
      </c>
      <c r="E517" t="s">
        <v>157</v>
      </c>
      <c r="F517" t="s">
        <v>159</v>
      </c>
      <c r="G517" t="s">
        <v>224</v>
      </c>
      <c r="H517">
        <v>431.60197078131432</v>
      </c>
      <c r="I517">
        <v>31</v>
      </c>
      <c r="J517">
        <v>1527860.8618539942</v>
      </c>
      <c r="K517">
        <v>35173.21527272727</v>
      </c>
      <c r="L517">
        <v>275014955.13371897</v>
      </c>
      <c r="M517">
        <v>4576314.8004545448</v>
      </c>
      <c r="N517">
        <v>2291791292.7809911</v>
      </c>
      <c r="O517">
        <v>116132200</v>
      </c>
      <c r="P517">
        <v>24.484369777272725</v>
      </c>
      <c r="Q517">
        <v>22841.519884717211</v>
      </c>
      <c r="R517">
        <v>275050128.34899169</v>
      </c>
      <c r="S517">
        <v>2412.4998075814456</v>
      </c>
      <c r="T517">
        <v>22866.004254494484</v>
      </c>
    </row>
    <row r="518" spans="1:20" x14ac:dyDescent="0.3">
      <c r="A518">
        <v>517</v>
      </c>
      <c r="B518" t="s">
        <v>143</v>
      </c>
      <c r="C518" t="s">
        <v>151</v>
      </c>
      <c r="D518" t="s">
        <v>154</v>
      </c>
      <c r="E518" t="s">
        <v>157</v>
      </c>
      <c r="F518" t="s">
        <v>160</v>
      </c>
      <c r="G518" t="s">
        <v>225</v>
      </c>
      <c r="H518">
        <v>426.4732931166929</v>
      </c>
      <c r="I518">
        <v>61</v>
      </c>
      <c r="J518">
        <v>1516879.8174579628</v>
      </c>
      <c r="K518">
        <v>35991.99504545454</v>
      </c>
      <c r="L518">
        <v>273038367.14243329</v>
      </c>
      <c r="M518">
        <v>4603607.459545454</v>
      </c>
      <c r="N518">
        <v>2275319726.186944</v>
      </c>
      <c r="O518">
        <v>113704000</v>
      </c>
      <c r="P518">
        <v>24.211443186363635</v>
      </c>
      <c r="Q518">
        <v>22677.35327099654</v>
      </c>
      <c r="R518">
        <v>273074359.13747877</v>
      </c>
      <c r="S518">
        <v>2393.6273336464897</v>
      </c>
      <c r="T518">
        <v>22701.564714182903</v>
      </c>
    </row>
    <row r="519" spans="1:20" x14ac:dyDescent="0.3">
      <c r="A519">
        <v>518</v>
      </c>
      <c r="B519" t="s">
        <v>143</v>
      </c>
      <c r="C519" t="s">
        <v>151</v>
      </c>
      <c r="D519" t="s">
        <v>154</v>
      </c>
      <c r="E519" t="s">
        <v>157</v>
      </c>
      <c r="F519" t="s">
        <v>160</v>
      </c>
      <c r="G519" t="s">
        <v>226</v>
      </c>
      <c r="H519">
        <v>426.4732931166929</v>
      </c>
      <c r="I519">
        <v>31</v>
      </c>
      <c r="J519">
        <v>1516879.8174579628</v>
      </c>
      <c r="K519">
        <v>35991.99504545454</v>
      </c>
      <c r="L519">
        <v>273038367.14243329</v>
      </c>
      <c r="M519">
        <v>4603607.459545454</v>
      </c>
      <c r="N519">
        <v>2275319726.186944</v>
      </c>
      <c r="O519">
        <v>120900000</v>
      </c>
      <c r="P519">
        <v>24.211443186363635</v>
      </c>
      <c r="Q519">
        <v>22677.35327099654</v>
      </c>
      <c r="R519">
        <v>273074359.13747877</v>
      </c>
      <c r="S519">
        <v>2400.8233336464896</v>
      </c>
      <c r="T519">
        <v>22701.564714182903</v>
      </c>
    </row>
    <row r="520" spans="1:20" x14ac:dyDescent="0.3">
      <c r="A520">
        <v>519</v>
      </c>
      <c r="B520" t="s">
        <v>143</v>
      </c>
      <c r="C520" t="s">
        <v>151</v>
      </c>
      <c r="D520" t="s">
        <v>154</v>
      </c>
      <c r="E520" t="s">
        <v>157</v>
      </c>
      <c r="F520" t="s">
        <v>160</v>
      </c>
      <c r="G520" t="s">
        <v>224</v>
      </c>
      <c r="H520">
        <v>426.4732931166929</v>
      </c>
      <c r="I520">
        <v>31</v>
      </c>
      <c r="J520">
        <v>1516879.8174579628</v>
      </c>
      <c r="K520">
        <v>35991.99504545454</v>
      </c>
      <c r="L520">
        <v>273038367.14243329</v>
      </c>
      <c r="M520">
        <v>4603607.459545454</v>
      </c>
      <c r="N520">
        <v>2275319726.186944</v>
      </c>
      <c r="O520">
        <v>116132200</v>
      </c>
      <c r="P520">
        <v>24.211443186363635</v>
      </c>
      <c r="Q520">
        <v>22677.35327099654</v>
      </c>
      <c r="R520">
        <v>273074359.13747877</v>
      </c>
      <c r="S520">
        <v>2396.0555336464895</v>
      </c>
      <c r="T520">
        <v>22701.564714182903</v>
      </c>
    </row>
    <row r="521" spans="1:20" x14ac:dyDescent="0.3">
      <c r="A521">
        <v>520</v>
      </c>
      <c r="B521" t="s">
        <v>143</v>
      </c>
      <c r="C521" t="s">
        <v>151</v>
      </c>
      <c r="D521" t="s">
        <v>154</v>
      </c>
      <c r="E521" t="s">
        <v>157</v>
      </c>
      <c r="F521" t="s">
        <v>161</v>
      </c>
      <c r="G521" t="s">
        <v>225</v>
      </c>
      <c r="H521">
        <v>407.74941806497822</v>
      </c>
      <c r="I521">
        <v>58</v>
      </c>
      <c r="J521">
        <v>1473529.513144026</v>
      </c>
      <c r="K521">
        <v>36483.262909090903</v>
      </c>
      <c r="L521">
        <v>265235312.36592472</v>
      </c>
      <c r="M521">
        <v>4554480.6731818179</v>
      </c>
      <c r="N521">
        <v>2210294269.7160392</v>
      </c>
      <c r="O521">
        <v>108112000</v>
      </c>
      <c r="P521">
        <v>23.720175322727272</v>
      </c>
      <c r="Q521">
        <v>22029.266221503192</v>
      </c>
      <c r="R521">
        <v>265271795.6288338</v>
      </c>
      <c r="S521">
        <v>2322.9607503892212</v>
      </c>
      <c r="T521">
        <v>22052.98639682592</v>
      </c>
    </row>
    <row r="522" spans="1:20" x14ac:dyDescent="0.3">
      <c r="A522">
        <v>521</v>
      </c>
      <c r="B522" t="s">
        <v>143</v>
      </c>
      <c r="C522" t="s">
        <v>151</v>
      </c>
      <c r="D522" t="s">
        <v>154</v>
      </c>
      <c r="E522" t="s">
        <v>157</v>
      </c>
      <c r="F522" t="s">
        <v>161</v>
      </c>
      <c r="G522" t="s">
        <v>226</v>
      </c>
      <c r="H522">
        <v>407.74941806497822</v>
      </c>
      <c r="I522">
        <v>29</v>
      </c>
      <c r="J522">
        <v>1473529.513144026</v>
      </c>
      <c r="K522">
        <v>36483.262909090903</v>
      </c>
      <c r="L522">
        <v>265235312.36592472</v>
      </c>
      <c r="M522">
        <v>4554480.6731818179</v>
      </c>
      <c r="N522">
        <v>2210294269.7160392</v>
      </c>
      <c r="O522">
        <v>113100000</v>
      </c>
      <c r="P522">
        <v>23.720175322727272</v>
      </c>
      <c r="Q522">
        <v>22029.266221503192</v>
      </c>
      <c r="R522">
        <v>265271795.6288338</v>
      </c>
      <c r="S522">
        <v>2327.948750389221</v>
      </c>
      <c r="T522">
        <v>22052.98639682592</v>
      </c>
    </row>
    <row r="523" spans="1:20" x14ac:dyDescent="0.3">
      <c r="A523">
        <v>522</v>
      </c>
      <c r="B523" t="s">
        <v>143</v>
      </c>
      <c r="C523" t="s">
        <v>151</v>
      </c>
      <c r="D523" t="s">
        <v>154</v>
      </c>
      <c r="E523" t="s">
        <v>157</v>
      </c>
      <c r="F523" t="s">
        <v>161</v>
      </c>
      <c r="G523" t="s">
        <v>224</v>
      </c>
      <c r="H523">
        <v>407.74941806497822</v>
      </c>
      <c r="I523">
        <v>29</v>
      </c>
      <c r="J523">
        <v>1473529.513144026</v>
      </c>
      <c r="K523">
        <v>36483.262909090903</v>
      </c>
      <c r="L523">
        <v>265235312.36592472</v>
      </c>
      <c r="M523">
        <v>4554480.6731818179</v>
      </c>
      <c r="N523">
        <v>2210294269.7160392</v>
      </c>
      <c r="O523">
        <v>108639800</v>
      </c>
      <c r="P523">
        <v>23.720175322727272</v>
      </c>
      <c r="Q523">
        <v>22029.266221503192</v>
      </c>
      <c r="R523">
        <v>265271795.6288338</v>
      </c>
      <c r="S523">
        <v>2323.488550389221</v>
      </c>
      <c r="T523">
        <v>22052.98639682592</v>
      </c>
    </row>
    <row r="524" spans="1:20" x14ac:dyDescent="0.3">
      <c r="A524">
        <v>523</v>
      </c>
      <c r="B524" t="s">
        <v>143</v>
      </c>
      <c r="C524" t="s">
        <v>151</v>
      </c>
      <c r="D524" t="s">
        <v>155</v>
      </c>
      <c r="E524" t="s">
        <v>156</v>
      </c>
      <c r="F524" t="s">
        <v>159</v>
      </c>
      <c r="G524" t="s">
        <v>225</v>
      </c>
      <c r="H524">
        <v>428.55164006813243</v>
      </c>
      <c r="I524">
        <v>61</v>
      </c>
      <c r="J524">
        <v>1524908.1417236342</v>
      </c>
      <c r="K524">
        <v>32425.529063636361</v>
      </c>
      <c r="L524">
        <v>274483465.5102542</v>
      </c>
      <c r="M524">
        <v>5121246.9672727268</v>
      </c>
      <c r="N524">
        <v>2287362212.5854516</v>
      </c>
      <c r="O524">
        <v>113704000</v>
      </c>
      <c r="P524">
        <v>21.741288643181814</v>
      </c>
      <c r="Q524">
        <v>22797.376718768333</v>
      </c>
      <c r="R524">
        <v>274515891.03931785</v>
      </c>
      <c r="S524">
        <v>2406.1874595527242</v>
      </c>
      <c r="T524">
        <v>22819.118007411515</v>
      </c>
    </row>
    <row r="525" spans="1:20" x14ac:dyDescent="0.3">
      <c r="A525">
        <v>524</v>
      </c>
      <c r="B525" t="s">
        <v>143</v>
      </c>
      <c r="C525" t="s">
        <v>151</v>
      </c>
      <c r="D525" t="s">
        <v>155</v>
      </c>
      <c r="E525" t="s">
        <v>156</v>
      </c>
      <c r="F525" t="s">
        <v>159</v>
      </c>
      <c r="G525" t="s">
        <v>226</v>
      </c>
      <c r="H525">
        <v>428.55164006813243</v>
      </c>
      <c r="I525">
        <v>31</v>
      </c>
      <c r="J525">
        <v>1524908.1417236342</v>
      </c>
      <c r="K525">
        <v>32425.529063636361</v>
      </c>
      <c r="L525">
        <v>274483465.5102542</v>
      </c>
      <c r="M525">
        <v>5121246.9672727268</v>
      </c>
      <c r="N525">
        <v>2287362212.5854516</v>
      </c>
      <c r="O525">
        <v>120900000</v>
      </c>
      <c r="P525">
        <v>21.741288643181814</v>
      </c>
      <c r="Q525">
        <v>22797.376718768333</v>
      </c>
      <c r="R525">
        <v>274515891.03931785</v>
      </c>
      <c r="S525">
        <v>2413.3834595527242</v>
      </c>
      <c r="T525">
        <v>22819.118007411515</v>
      </c>
    </row>
    <row r="526" spans="1:20" x14ac:dyDescent="0.3">
      <c r="A526">
        <v>525</v>
      </c>
      <c r="B526" t="s">
        <v>143</v>
      </c>
      <c r="C526" t="s">
        <v>151</v>
      </c>
      <c r="D526" t="s">
        <v>155</v>
      </c>
      <c r="E526" t="s">
        <v>156</v>
      </c>
      <c r="F526" t="s">
        <v>159</v>
      </c>
      <c r="G526" t="s">
        <v>224</v>
      </c>
      <c r="H526">
        <v>428.55164006813243</v>
      </c>
      <c r="I526">
        <v>31</v>
      </c>
      <c r="J526">
        <v>1524908.1417236342</v>
      </c>
      <c r="K526">
        <v>32425.529063636361</v>
      </c>
      <c r="L526">
        <v>274483465.5102542</v>
      </c>
      <c r="M526">
        <v>5121246.9672727268</v>
      </c>
      <c r="N526">
        <v>2287362212.5854516</v>
      </c>
      <c r="O526">
        <v>116132200</v>
      </c>
      <c r="P526">
        <v>21.741288643181814</v>
      </c>
      <c r="Q526">
        <v>22797.376718768333</v>
      </c>
      <c r="R526">
        <v>274515891.03931785</v>
      </c>
      <c r="S526">
        <v>2408.6156595527245</v>
      </c>
      <c r="T526">
        <v>22819.118007411515</v>
      </c>
    </row>
    <row r="527" spans="1:20" x14ac:dyDescent="0.3">
      <c r="A527">
        <v>526</v>
      </c>
      <c r="B527" t="s">
        <v>143</v>
      </c>
      <c r="C527" t="s">
        <v>151</v>
      </c>
      <c r="D527" t="s">
        <v>155</v>
      </c>
      <c r="E527" t="s">
        <v>156</v>
      </c>
      <c r="F527" t="s">
        <v>160</v>
      </c>
      <c r="G527" t="s">
        <v>225</v>
      </c>
      <c r="H527">
        <v>423.42296240351106</v>
      </c>
      <c r="I527">
        <v>61</v>
      </c>
      <c r="J527">
        <v>1513927.0973276028</v>
      </c>
      <c r="K527">
        <v>33244.308836363634</v>
      </c>
      <c r="L527">
        <v>272506877.51896852</v>
      </c>
      <c r="M527">
        <v>5148539.626363636</v>
      </c>
      <c r="N527">
        <v>2270890645.9914041</v>
      </c>
      <c r="O527">
        <v>113704000</v>
      </c>
      <c r="P527">
        <v>21.468362052272724</v>
      </c>
      <c r="Q527">
        <v>22633.210105047663</v>
      </c>
      <c r="R527">
        <v>272540121.82780486</v>
      </c>
      <c r="S527">
        <v>2389.7431856177677</v>
      </c>
      <c r="T527">
        <v>22654.678467099937</v>
      </c>
    </row>
    <row r="528" spans="1:20" x14ac:dyDescent="0.3">
      <c r="A528">
        <v>527</v>
      </c>
      <c r="B528" t="s">
        <v>143</v>
      </c>
      <c r="C528" t="s">
        <v>151</v>
      </c>
      <c r="D528" t="s">
        <v>155</v>
      </c>
      <c r="E528" t="s">
        <v>156</v>
      </c>
      <c r="F528" t="s">
        <v>160</v>
      </c>
      <c r="G528" t="s">
        <v>226</v>
      </c>
      <c r="H528">
        <v>423.42296240351106</v>
      </c>
      <c r="I528">
        <v>31</v>
      </c>
      <c r="J528">
        <v>1513927.0973276028</v>
      </c>
      <c r="K528">
        <v>33244.308836363634</v>
      </c>
      <c r="L528">
        <v>272506877.51896852</v>
      </c>
      <c r="M528">
        <v>5148539.626363636</v>
      </c>
      <c r="N528">
        <v>2270890645.9914041</v>
      </c>
      <c r="O528">
        <v>120900000</v>
      </c>
      <c r="P528">
        <v>21.468362052272724</v>
      </c>
      <c r="Q528">
        <v>22633.210105047663</v>
      </c>
      <c r="R528">
        <v>272540121.82780486</v>
      </c>
      <c r="S528">
        <v>2396.9391856177676</v>
      </c>
      <c r="T528">
        <v>22654.678467099937</v>
      </c>
    </row>
    <row r="529" spans="1:20" x14ac:dyDescent="0.3">
      <c r="A529">
        <v>528</v>
      </c>
      <c r="B529" t="s">
        <v>143</v>
      </c>
      <c r="C529" t="s">
        <v>151</v>
      </c>
      <c r="D529" t="s">
        <v>155</v>
      </c>
      <c r="E529" t="s">
        <v>156</v>
      </c>
      <c r="F529" t="s">
        <v>160</v>
      </c>
      <c r="G529" t="s">
        <v>224</v>
      </c>
      <c r="H529">
        <v>423.42296240351106</v>
      </c>
      <c r="I529">
        <v>31</v>
      </c>
      <c r="J529">
        <v>1513927.0973276028</v>
      </c>
      <c r="K529">
        <v>33244.308836363634</v>
      </c>
      <c r="L529">
        <v>272506877.51896852</v>
      </c>
      <c r="M529">
        <v>5148539.626363636</v>
      </c>
      <c r="N529">
        <v>2270890645.9914041</v>
      </c>
      <c r="O529">
        <v>116132200</v>
      </c>
      <c r="P529">
        <v>21.468362052272724</v>
      </c>
      <c r="Q529">
        <v>22633.210105047663</v>
      </c>
      <c r="R529">
        <v>272540121.82780486</v>
      </c>
      <c r="S529">
        <v>2392.171385617768</v>
      </c>
      <c r="T529">
        <v>22654.678467099937</v>
      </c>
    </row>
    <row r="530" spans="1:20" x14ac:dyDescent="0.3">
      <c r="A530">
        <v>529</v>
      </c>
      <c r="B530" t="s">
        <v>143</v>
      </c>
      <c r="C530" t="s">
        <v>151</v>
      </c>
      <c r="D530" t="s">
        <v>155</v>
      </c>
      <c r="E530" t="s">
        <v>156</v>
      </c>
      <c r="F530" t="s">
        <v>161</v>
      </c>
      <c r="G530" t="s">
        <v>225</v>
      </c>
      <c r="H530">
        <v>404.69908735179632</v>
      </c>
      <c r="I530">
        <v>58</v>
      </c>
      <c r="J530">
        <v>1470576.7930136665</v>
      </c>
      <c r="K530">
        <v>33735.576699999998</v>
      </c>
      <c r="L530">
        <v>264703822.74245998</v>
      </c>
      <c r="M530">
        <v>5099412.84</v>
      </c>
      <c r="N530">
        <v>2205865189.5204997</v>
      </c>
      <c r="O530">
        <v>108112000</v>
      </c>
      <c r="P530">
        <v>20.977094188636361</v>
      </c>
      <c r="Q530">
        <v>21985.123055554315</v>
      </c>
      <c r="R530">
        <v>264737558.31915998</v>
      </c>
      <c r="S530">
        <v>2319.0766023604997</v>
      </c>
      <c r="T530">
        <v>22006.100149742953</v>
      </c>
    </row>
    <row r="531" spans="1:20" x14ac:dyDescent="0.3">
      <c r="A531">
        <v>530</v>
      </c>
      <c r="B531" t="s">
        <v>143</v>
      </c>
      <c r="C531" t="s">
        <v>151</v>
      </c>
      <c r="D531" t="s">
        <v>155</v>
      </c>
      <c r="E531" t="s">
        <v>156</v>
      </c>
      <c r="F531" t="s">
        <v>161</v>
      </c>
      <c r="G531" t="s">
        <v>226</v>
      </c>
      <c r="H531">
        <v>404.69908735179632</v>
      </c>
      <c r="I531">
        <v>29</v>
      </c>
      <c r="J531">
        <v>1470576.7930136665</v>
      </c>
      <c r="K531">
        <v>33735.576699999998</v>
      </c>
      <c r="L531">
        <v>264703822.74245998</v>
      </c>
      <c r="M531">
        <v>5099412.84</v>
      </c>
      <c r="N531">
        <v>2205865189.5204997</v>
      </c>
      <c r="O531">
        <v>113100000</v>
      </c>
      <c r="P531">
        <v>20.977094188636361</v>
      </c>
      <c r="Q531">
        <v>21985.123055554315</v>
      </c>
      <c r="R531">
        <v>264737558.31915998</v>
      </c>
      <c r="S531">
        <v>2324.0646023605</v>
      </c>
      <c r="T531">
        <v>22006.100149742953</v>
      </c>
    </row>
    <row r="532" spans="1:20" x14ac:dyDescent="0.3">
      <c r="A532">
        <v>531</v>
      </c>
      <c r="B532" t="s">
        <v>143</v>
      </c>
      <c r="C532" t="s">
        <v>151</v>
      </c>
      <c r="D532" t="s">
        <v>155</v>
      </c>
      <c r="E532" t="s">
        <v>156</v>
      </c>
      <c r="F532" t="s">
        <v>161</v>
      </c>
      <c r="G532" t="s">
        <v>224</v>
      </c>
      <c r="H532">
        <v>404.69908735179632</v>
      </c>
      <c r="I532">
        <v>29</v>
      </c>
      <c r="J532">
        <v>1470576.7930136665</v>
      </c>
      <c r="K532">
        <v>33735.576699999998</v>
      </c>
      <c r="L532">
        <v>264703822.74245998</v>
      </c>
      <c r="M532">
        <v>5099412.84</v>
      </c>
      <c r="N532">
        <v>2205865189.5204997</v>
      </c>
      <c r="O532">
        <v>108639800</v>
      </c>
      <c r="P532">
        <v>20.977094188636361</v>
      </c>
      <c r="Q532">
        <v>21985.123055554315</v>
      </c>
      <c r="R532">
        <v>264737558.31915998</v>
      </c>
      <c r="S532">
        <v>2319.6044023605</v>
      </c>
      <c r="T532">
        <v>22006.100149742953</v>
      </c>
    </row>
    <row r="533" spans="1:20" x14ac:dyDescent="0.3">
      <c r="A533">
        <v>532</v>
      </c>
      <c r="B533" t="s">
        <v>143</v>
      </c>
      <c r="C533" t="s">
        <v>151</v>
      </c>
      <c r="D533" t="s">
        <v>155</v>
      </c>
      <c r="E533" t="s">
        <v>157</v>
      </c>
      <c r="F533" t="s">
        <v>159</v>
      </c>
      <c r="G533" t="s">
        <v>225</v>
      </c>
      <c r="H533">
        <v>431.60841788631421</v>
      </c>
      <c r="I533">
        <v>62</v>
      </c>
      <c r="J533">
        <v>1527867.1026516343</v>
      </c>
      <c r="K533">
        <v>35154.794972727264</v>
      </c>
      <c r="L533">
        <v>275016078.47729415</v>
      </c>
      <c r="M533">
        <v>4575393.7854545442</v>
      </c>
      <c r="N533">
        <v>2291800653.9774513</v>
      </c>
      <c r="O533">
        <v>115568000</v>
      </c>
      <c r="P533">
        <v>24.470554552272727</v>
      </c>
      <c r="Q533">
        <v>22841.61318464193</v>
      </c>
      <c r="R533">
        <v>275051233.27226686</v>
      </c>
      <c r="S533">
        <v>2411.9440477629059</v>
      </c>
      <c r="T533">
        <v>22866.083739194204</v>
      </c>
    </row>
    <row r="534" spans="1:20" x14ac:dyDescent="0.3">
      <c r="A534">
        <v>533</v>
      </c>
      <c r="B534" t="s">
        <v>143</v>
      </c>
      <c r="C534" t="s">
        <v>151</v>
      </c>
      <c r="D534" t="s">
        <v>155</v>
      </c>
      <c r="E534" t="s">
        <v>157</v>
      </c>
      <c r="F534" t="s">
        <v>159</v>
      </c>
      <c r="G534" t="s">
        <v>226</v>
      </c>
      <c r="H534">
        <v>431.60841788631421</v>
      </c>
      <c r="I534">
        <v>31</v>
      </c>
      <c r="J534">
        <v>1527867.1026516343</v>
      </c>
      <c r="K534">
        <v>35154.794972727264</v>
      </c>
      <c r="L534">
        <v>275016078.47729415</v>
      </c>
      <c r="M534">
        <v>4575393.7854545442</v>
      </c>
      <c r="N534">
        <v>2291800653.9774513</v>
      </c>
      <c r="O534">
        <v>120900000</v>
      </c>
      <c r="P534">
        <v>24.470554552272727</v>
      </c>
      <c r="Q534">
        <v>22841.61318464193</v>
      </c>
      <c r="R534">
        <v>275051233.27226686</v>
      </c>
      <c r="S534">
        <v>2417.2760477629063</v>
      </c>
      <c r="T534">
        <v>22866.083739194204</v>
      </c>
    </row>
    <row r="535" spans="1:20" x14ac:dyDescent="0.3">
      <c r="A535">
        <v>534</v>
      </c>
      <c r="B535" t="s">
        <v>143</v>
      </c>
      <c r="C535" t="s">
        <v>151</v>
      </c>
      <c r="D535" t="s">
        <v>155</v>
      </c>
      <c r="E535" t="s">
        <v>157</v>
      </c>
      <c r="F535" t="s">
        <v>159</v>
      </c>
      <c r="G535" t="s">
        <v>224</v>
      </c>
      <c r="H535">
        <v>431.60841788631421</v>
      </c>
      <c r="I535">
        <v>31</v>
      </c>
      <c r="J535">
        <v>1527867.1026516343</v>
      </c>
      <c r="K535">
        <v>35154.794972727264</v>
      </c>
      <c r="L535">
        <v>275016078.47729415</v>
      </c>
      <c r="M535">
        <v>4575393.7854545442</v>
      </c>
      <c r="N535">
        <v>2291800653.9774513</v>
      </c>
      <c r="O535">
        <v>116132200</v>
      </c>
      <c r="P535">
        <v>24.470554552272727</v>
      </c>
      <c r="Q535">
        <v>22841.61318464193</v>
      </c>
      <c r="R535">
        <v>275051233.27226686</v>
      </c>
      <c r="S535">
        <v>2412.5082477629062</v>
      </c>
      <c r="T535">
        <v>22866.083739194204</v>
      </c>
    </row>
    <row r="536" spans="1:20" x14ac:dyDescent="0.3">
      <c r="A536">
        <v>535</v>
      </c>
      <c r="B536" t="s">
        <v>143</v>
      </c>
      <c r="C536" t="s">
        <v>151</v>
      </c>
      <c r="D536" t="s">
        <v>155</v>
      </c>
      <c r="E536" t="s">
        <v>157</v>
      </c>
      <c r="F536" t="s">
        <v>160</v>
      </c>
      <c r="G536" t="s">
        <v>225</v>
      </c>
      <c r="H536">
        <v>426.47974022169285</v>
      </c>
      <c r="I536">
        <v>61</v>
      </c>
      <c r="J536">
        <v>1516886.0582556026</v>
      </c>
      <c r="K536">
        <v>35973.574745454542</v>
      </c>
      <c r="L536">
        <v>273039490.48600852</v>
      </c>
      <c r="M536">
        <v>4602686.4445454534</v>
      </c>
      <c r="N536">
        <v>2275329087.3834043</v>
      </c>
      <c r="O536">
        <v>113704000</v>
      </c>
      <c r="P536">
        <v>24.197627961363636</v>
      </c>
      <c r="Q536">
        <v>22677.44657092126</v>
      </c>
      <c r="R536">
        <v>273075464.060754</v>
      </c>
      <c r="S536">
        <v>2393.6357738279494</v>
      </c>
      <c r="T536">
        <v>22701.644198882623</v>
      </c>
    </row>
    <row r="537" spans="1:20" x14ac:dyDescent="0.3">
      <c r="A537">
        <v>536</v>
      </c>
      <c r="B537" t="s">
        <v>143</v>
      </c>
      <c r="C537" t="s">
        <v>151</v>
      </c>
      <c r="D537" t="s">
        <v>155</v>
      </c>
      <c r="E537" t="s">
        <v>157</v>
      </c>
      <c r="F537" t="s">
        <v>160</v>
      </c>
      <c r="G537" t="s">
        <v>226</v>
      </c>
      <c r="H537">
        <v>426.47974022169285</v>
      </c>
      <c r="I537">
        <v>31</v>
      </c>
      <c r="J537">
        <v>1516886.0582556026</v>
      </c>
      <c r="K537">
        <v>35973.574745454542</v>
      </c>
      <c r="L537">
        <v>273039490.48600852</v>
      </c>
      <c r="M537">
        <v>4602686.4445454534</v>
      </c>
      <c r="N537">
        <v>2275329087.3834043</v>
      </c>
      <c r="O537">
        <v>120900000</v>
      </c>
      <c r="P537">
        <v>24.197627961363636</v>
      </c>
      <c r="Q537">
        <v>22677.44657092126</v>
      </c>
      <c r="R537">
        <v>273075464.060754</v>
      </c>
      <c r="S537">
        <v>2400.8317738279497</v>
      </c>
      <c r="T537">
        <v>22701.644198882623</v>
      </c>
    </row>
    <row r="538" spans="1:20" x14ac:dyDescent="0.3">
      <c r="A538">
        <v>537</v>
      </c>
      <c r="B538" t="s">
        <v>143</v>
      </c>
      <c r="C538" t="s">
        <v>151</v>
      </c>
      <c r="D538" t="s">
        <v>155</v>
      </c>
      <c r="E538" t="s">
        <v>157</v>
      </c>
      <c r="F538" t="s">
        <v>160</v>
      </c>
      <c r="G538" t="s">
        <v>224</v>
      </c>
      <c r="H538">
        <v>426.47974022169285</v>
      </c>
      <c r="I538">
        <v>31</v>
      </c>
      <c r="J538">
        <v>1516886.0582556026</v>
      </c>
      <c r="K538">
        <v>35973.574745454542</v>
      </c>
      <c r="L538">
        <v>273039490.48600852</v>
      </c>
      <c r="M538">
        <v>4602686.4445454534</v>
      </c>
      <c r="N538">
        <v>2275329087.3834043</v>
      </c>
      <c r="O538">
        <v>116132200</v>
      </c>
      <c r="P538">
        <v>24.197627961363636</v>
      </c>
      <c r="Q538">
        <v>22677.44657092126</v>
      </c>
      <c r="R538">
        <v>273075464.060754</v>
      </c>
      <c r="S538">
        <v>2396.0639738279497</v>
      </c>
      <c r="T538">
        <v>22701.644198882623</v>
      </c>
    </row>
    <row r="539" spans="1:20" x14ac:dyDescent="0.3">
      <c r="A539">
        <v>538</v>
      </c>
      <c r="B539" t="s">
        <v>143</v>
      </c>
      <c r="C539" t="s">
        <v>151</v>
      </c>
      <c r="D539" t="s">
        <v>155</v>
      </c>
      <c r="E539" t="s">
        <v>157</v>
      </c>
      <c r="F539" t="s">
        <v>161</v>
      </c>
      <c r="G539" t="s">
        <v>225</v>
      </c>
      <c r="H539">
        <v>407.75586516997811</v>
      </c>
      <c r="I539">
        <v>58</v>
      </c>
      <c r="J539">
        <v>1473535.7539416663</v>
      </c>
      <c r="K539">
        <v>36464.842609090905</v>
      </c>
      <c r="L539">
        <v>265236435.70949998</v>
      </c>
      <c r="M539">
        <v>4553559.6581818173</v>
      </c>
      <c r="N539">
        <v>2210303630.9124999</v>
      </c>
      <c r="O539">
        <v>108112000</v>
      </c>
      <c r="P539">
        <v>23.706360097727273</v>
      </c>
      <c r="Q539">
        <v>22029.359521427916</v>
      </c>
      <c r="R539">
        <v>265272900.55210906</v>
      </c>
      <c r="S539">
        <v>2322.9691905706813</v>
      </c>
      <c r="T539">
        <v>22053.065881525643</v>
      </c>
    </row>
    <row r="540" spans="1:20" x14ac:dyDescent="0.3">
      <c r="A540">
        <v>539</v>
      </c>
      <c r="B540" t="s">
        <v>143</v>
      </c>
      <c r="C540" t="s">
        <v>151</v>
      </c>
      <c r="D540" t="s">
        <v>155</v>
      </c>
      <c r="E540" t="s">
        <v>157</v>
      </c>
      <c r="F540" t="s">
        <v>161</v>
      </c>
      <c r="G540" t="s">
        <v>226</v>
      </c>
      <c r="H540">
        <v>407.75586516997811</v>
      </c>
      <c r="I540">
        <v>29</v>
      </c>
      <c r="J540">
        <v>1473535.7539416663</v>
      </c>
      <c r="K540">
        <v>36464.842609090905</v>
      </c>
      <c r="L540">
        <v>265236435.70949998</v>
      </c>
      <c r="M540">
        <v>4553559.6581818173</v>
      </c>
      <c r="N540">
        <v>2210303630.9124999</v>
      </c>
      <c r="O540">
        <v>113100000</v>
      </c>
      <c r="P540">
        <v>23.706360097727273</v>
      </c>
      <c r="Q540">
        <v>22029.359521427916</v>
      </c>
      <c r="R540">
        <v>265272900.55210906</v>
      </c>
      <c r="S540">
        <v>2327.9571905706816</v>
      </c>
      <c r="T540">
        <v>22053.065881525643</v>
      </c>
    </row>
    <row r="541" spans="1:20" x14ac:dyDescent="0.3">
      <c r="A541">
        <v>540</v>
      </c>
      <c r="B541" t="s">
        <v>143</v>
      </c>
      <c r="C541" t="s">
        <v>151</v>
      </c>
      <c r="D541" t="s">
        <v>155</v>
      </c>
      <c r="E541" t="s">
        <v>157</v>
      </c>
      <c r="F541" t="s">
        <v>161</v>
      </c>
      <c r="G541" t="s">
        <v>224</v>
      </c>
      <c r="H541">
        <v>407.75586516997811</v>
      </c>
      <c r="I541">
        <v>29</v>
      </c>
      <c r="J541">
        <v>1473535.7539416663</v>
      </c>
      <c r="K541">
        <v>36464.842609090905</v>
      </c>
      <c r="L541">
        <v>265236435.70949998</v>
      </c>
      <c r="M541">
        <v>4553559.6581818173</v>
      </c>
      <c r="N541">
        <v>2210303630.9124999</v>
      </c>
      <c r="O541">
        <v>108639800</v>
      </c>
      <c r="P541">
        <v>23.706360097727273</v>
      </c>
      <c r="Q541">
        <v>22029.359521427916</v>
      </c>
      <c r="R541">
        <v>265272900.55210906</v>
      </c>
      <c r="S541">
        <v>2323.4969905706816</v>
      </c>
      <c r="T541">
        <v>22053.065881525643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91625-82FC-4E63-AACC-22AD2CBF6713}">
  <sheetPr codeName="Sheet18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325</v>
      </c>
      <c r="V1" t="s">
        <v>326</v>
      </c>
      <c r="W1" t="s">
        <v>327</v>
      </c>
      <c r="X1" t="s">
        <v>328</v>
      </c>
      <c r="Y1" t="s">
        <v>329</v>
      </c>
      <c r="Z1" t="s">
        <v>330</v>
      </c>
      <c r="AA1" t="s">
        <v>331</v>
      </c>
    </row>
    <row r="2" spans="1:27" x14ac:dyDescent="0.3">
      <c r="A2">
        <v>7</v>
      </c>
      <c r="B2" t="s">
        <v>139</v>
      </c>
      <c r="C2" t="s">
        <v>149</v>
      </c>
      <c r="D2" t="s">
        <v>154</v>
      </c>
      <c r="E2" t="s">
        <v>156</v>
      </c>
      <c r="F2" t="s">
        <v>161</v>
      </c>
      <c r="G2" t="s">
        <v>225</v>
      </c>
      <c r="H2">
        <v>346.46170260031312</v>
      </c>
      <c r="I2">
        <v>50</v>
      </c>
      <c r="J2">
        <v>1306219.2130249273</v>
      </c>
      <c r="K2">
        <v>50109.398199999989</v>
      </c>
      <c r="L2">
        <v>235119458.34448692</v>
      </c>
      <c r="M2">
        <v>5553021.9749999987</v>
      </c>
      <c r="N2">
        <v>1959328819.5373912</v>
      </c>
      <c r="O2">
        <v>93200000</v>
      </c>
      <c r="P2">
        <v>23.072829013636358</v>
      </c>
      <c r="Q2">
        <v>19527.977234722664</v>
      </c>
      <c r="R2">
        <v>235169567.74268693</v>
      </c>
      <c r="S2">
        <v>2058.0818415123913</v>
      </c>
      <c r="T2">
        <v>19551.0500637363</v>
      </c>
      <c r="U2">
        <f>Pro_Economic_Table[[#This Row],[Total Energy(MJ)]]*AHP!$P$3/TOPSIS!$B$4</f>
        <v>7.1706650040932757E-3</v>
      </c>
      <c r="V2">
        <f>Pro_Economic_Table[[#This Row],[Total Cost(LKR Million)]]*AHP!$P$4/TOPSIS!$C$4</f>
        <v>2.7758540835354603E-2</v>
      </c>
      <c r="W2">
        <f>Pro_Economic_Table[[#This Row],[Total Carbon (Metric T)]]*AHP!$P$5/TOPSIS!$D$4</f>
        <v>3.0793290443590312E-3</v>
      </c>
      <c r="X2">
        <f>((Pro_Economic_Table[[#This Row],[Weighted Energy]]-TOPSIS!$B$5)^2+(Pro_Economic_Table[[#This Row],[Weighted Cost]]-TOPSIS!$C$5)^2+(Pro_Economic_Table[[#This Row],[Weighted Co2]]-TOPSIS!$D$5)^2)^0.5</f>
        <v>0</v>
      </c>
      <c r="Y2">
        <f>((Pro_Economic_Table[[#This Row],[Weighted Energy]]-TOPSIS!$B$6)^2+(Pro_Economic_Table[[#This Row],[Weighted Cost]]-TOPSIS!$C$6)^2+(Pro_Economic_Table[[#This Row],[Weighted Co2]]-TOPSIS!$D$6)^2)^0.5</f>
        <v>7.3076931618692598E-3</v>
      </c>
      <c r="Z2">
        <f>Pro_Economic_Table[[#This Row],[S- Worst-Euclidean Distance]]/(Pro_Economic_Table[[#This Row],[S+ Best-Euclidean Distance]]+Pro_Economic_Table[[#This Row],[S- Worst-Euclidean Distance]])</f>
        <v>1</v>
      </c>
      <c r="AA2">
        <v>1</v>
      </c>
    </row>
    <row r="3" spans="1:27" x14ac:dyDescent="0.3">
      <c r="A3">
        <v>25</v>
      </c>
      <c r="B3" t="s">
        <v>139</v>
      </c>
      <c r="C3" t="s">
        <v>149</v>
      </c>
      <c r="D3" t="s">
        <v>155</v>
      </c>
      <c r="E3" t="s">
        <v>156</v>
      </c>
      <c r="F3" t="s">
        <v>161</v>
      </c>
      <c r="G3" t="s">
        <v>225</v>
      </c>
      <c r="H3">
        <v>346.46814970531312</v>
      </c>
      <c r="I3">
        <v>50</v>
      </c>
      <c r="J3">
        <v>1306225.4538225676</v>
      </c>
      <c r="K3">
        <v>50090.977899999991</v>
      </c>
      <c r="L3">
        <v>235120581.68806216</v>
      </c>
      <c r="M3">
        <v>5552100.959999999</v>
      </c>
      <c r="N3">
        <v>1959338180.7338514</v>
      </c>
      <c r="O3">
        <v>93200000</v>
      </c>
      <c r="P3">
        <v>23.05901378863636</v>
      </c>
      <c r="Q3">
        <v>19528.070534647388</v>
      </c>
      <c r="R3">
        <v>235170672.66596216</v>
      </c>
      <c r="S3">
        <v>2058.0902816938515</v>
      </c>
      <c r="T3">
        <v>19551.129548436023</v>
      </c>
      <c r="U3">
        <f>Pro_Economic_Table[[#This Row],[Total Energy(MJ)]]*AHP!$P$3/TOPSIS!$B$4</f>
        <v>7.1706986948243427E-3</v>
      </c>
      <c r="V3">
        <f>Pro_Economic_Table[[#This Row],[Total Cost(LKR Million)]]*AHP!$P$4/TOPSIS!$C$4</f>
        <v>2.7758654672966399E-2</v>
      </c>
      <c r="W3">
        <f>Pro_Economic_Table[[#This Row],[Total Carbon (Metric T)]]*AHP!$P$5/TOPSIS!$D$4</f>
        <v>3.0793415633564069E-3</v>
      </c>
      <c r="X3">
        <f>((Pro_Economic_Table[[#This Row],[Weighted Energy]]-TOPSIS!$B$5)^2+(Pro_Economic_Table[[#This Row],[Weighted Cost]]-TOPSIS!$C$5)^2+(Pro_Economic_Table[[#This Row],[Weighted Co2]]-TOPSIS!$D$5)^2)^0.5</f>
        <v>1.1937668329450238E-7</v>
      </c>
      <c r="Y3">
        <f>((Pro_Economic_Table[[#This Row],[Weighted Energy]]-TOPSIS!$B$6)^2+(Pro_Economic_Table[[#This Row],[Weighted Cost]]-TOPSIS!$C$6)^2+(Pro_Economic_Table[[#This Row],[Weighted Co2]]-TOPSIS!$D$6)^2)^0.5</f>
        <v>7.307573878875556E-3</v>
      </c>
      <c r="Z3">
        <f>Pro_Economic_Table[[#This Row],[S- Worst-Euclidean Distance]]/(Pro_Economic_Table[[#This Row],[S+ Best-Euclidean Distance]]+Pro_Economic_Table[[#This Row],[S- Worst-Euclidean Distance]])</f>
        <v>0.99998366424545748</v>
      </c>
      <c r="AA3">
        <v>2</v>
      </c>
    </row>
    <row r="4" spans="1:27" x14ac:dyDescent="0.3">
      <c r="A4">
        <v>9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224</v>
      </c>
      <c r="H4">
        <v>346.46170260031312</v>
      </c>
      <c r="I4">
        <v>25</v>
      </c>
      <c r="J4">
        <v>1306219.2130249273</v>
      </c>
      <c r="K4">
        <v>50109.398199999989</v>
      </c>
      <c r="L4">
        <v>235119458.34448692</v>
      </c>
      <c r="M4">
        <v>5553021.9749999987</v>
      </c>
      <c r="N4">
        <v>1959328819.5373912</v>
      </c>
      <c r="O4">
        <v>93655000</v>
      </c>
      <c r="P4">
        <v>23.072829013636358</v>
      </c>
      <c r="Q4">
        <v>19527.977234722664</v>
      </c>
      <c r="R4">
        <v>235169567.74268693</v>
      </c>
      <c r="S4">
        <v>2058.5368415123912</v>
      </c>
      <c r="T4">
        <v>19551.0500637363</v>
      </c>
      <c r="U4">
        <f>Pro_Economic_Table[[#This Row],[Total Energy(MJ)]]*AHP!$P$3/TOPSIS!$B$4</f>
        <v>7.1706650040932757E-3</v>
      </c>
      <c r="V4">
        <f>Pro_Economic_Table[[#This Row],[Total Cost(LKR Million)]]*AHP!$P$4/TOPSIS!$C$4</f>
        <v>2.7764677683669053E-2</v>
      </c>
      <c r="W4">
        <f>Pro_Economic_Table[[#This Row],[Total Carbon (Metric T)]]*AHP!$P$5/TOPSIS!$D$4</f>
        <v>3.0793290443590312E-3</v>
      </c>
      <c r="X4">
        <f>((Pro_Economic_Table[[#This Row],[Weighted Energy]]-TOPSIS!$B$5)^2+(Pro_Economic_Table[[#This Row],[Weighted Cost]]-TOPSIS!$C$5)^2+(Pro_Economic_Table[[#This Row],[Weighted Co2]]-TOPSIS!$D$5)^2)^0.5</f>
        <v>6.1368483144502717E-6</v>
      </c>
      <c r="Y4">
        <f>((Pro_Economic_Table[[#This Row],[Weighted Energy]]-TOPSIS!$B$6)^2+(Pro_Economic_Table[[#This Row],[Weighted Cost]]-TOPSIS!$C$6)^2+(Pro_Economic_Table[[#This Row],[Weighted Co2]]-TOPSIS!$D$6)^2)^0.5</f>
        <v>7.3017768295942382E-3</v>
      </c>
      <c r="Z4">
        <f>Pro_Economic_Table[[#This Row],[S- Worst-Euclidean Distance]]/(Pro_Economic_Table[[#This Row],[S+ Best-Euclidean Distance]]+Pro_Economic_Table[[#This Row],[S- Worst-Euclidean Distance]])</f>
        <v>0.99916024619543586</v>
      </c>
      <c r="AA4">
        <v>3</v>
      </c>
    </row>
    <row r="5" spans="1:27" x14ac:dyDescent="0.3">
      <c r="A5">
        <v>27</v>
      </c>
      <c r="B5" t="s">
        <v>139</v>
      </c>
      <c r="C5" t="s">
        <v>149</v>
      </c>
      <c r="D5" t="s">
        <v>155</v>
      </c>
      <c r="E5" t="s">
        <v>156</v>
      </c>
      <c r="F5" t="s">
        <v>161</v>
      </c>
      <c r="G5" t="s">
        <v>224</v>
      </c>
      <c r="H5">
        <v>346.46814970531312</v>
      </c>
      <c r="I5">
        <v>25</v>
      </c>
      <c r="J5">
        <v>1306225.4538225676</v>
      </c>
      <c r="K5">
        <v>50090.977899999991</v>
      </c>
      <c r="L5">
        <v>235120581.68806216</v>
      </c>
      <c r="M5">
        <v>5552100.959999999</v>
      </c>
      <c r="N5">
        <v>1959338180.7338514</v>
      </c>
      <c r="O5">
        <v>93655000</v>
      </c>
      <c r="P5">
        <v>23.05901378863636</v>
      </c>
      <c r="Q5">
        <v>19528.070534647388</v>
      </c>
      <c r="R5">
        <v>235170672.66596216</v>
      </c>
      <c r="S5">
        <v>2058.5452816938514</v>
      </c>
      <c r="T5">
        <v>19551.129548436023</v>
      </c>
      <c r="U5">
        <f>Pro_Economic_Table[[#This Row],[Total Energy(MJ)]]*AHP!$P$3/TOPSIS!$B$4</f>
        <v>7.1706986948243427E-3</v>
      </c>
      <c r="V5">
        <f>Pro_Economic_Table[[#This Row],[Total Cost(LKR Million)]]*AHP!$P$4/TOPSIS!$C$4</f>
        <v>2.7764791521280849E-2</v>
      </c>
      <c r="W5">
        <f>Pro_Economic_Table[[#This Row],[Total Carbon (Metric T)]]*AHP!$P$5/TOPSIS!$D$4</f>
        <v>3.0793415633564069E-3</v>
      </c>
      <c r="X5">
        <f>((Pro_Economic_Table[[#This Row],[Weighted Energy]]-TOPSIS!$B$5)^2+(Pro_Economic_Table[[#This Row],[Weighted Cost]]-TOPSIS!$C$5)^2+(Pro_Economic_Table[[#This Row],[Weighted Co2]]-TOPSIS!$D$5)^2)^0.5</f>
        <v>6.2507892573034968E-6</v>
      </c>
      <c r="Y5">
        <f>((Pro_Economic_Table[[#This Row],[Weighted Energy]]-TOPSIS!$B$6)^2+(Pro_Economic_Table[[#This Row],[Weighted Cost]]-TOPSIS!$C$6)^2+(Pro_Economic_Table[[#This Row],[Weighted Co2]]-TOPSIS!$D$6)^2)^0.5</f>
        <v>7.3016575456262799E-3</v>
      </c>
      <c r="Z5">
        <f>Pro_Economic_Table[[#This Row],[S- Worst-Euclidean Distance]]/(Pro_Economic_Table[[#This Row],[S+ Best-Euclidean Distance]]+Pro_Economic_Table[[#This Row],[S- Worst-Euclidean Distance]])</f>
        <v>0.9991446541238802</v>
      </c>
      <c r="AA5">
        <v>4</v>
      </c>
    </row>
    <row r="6" spans="1:27" x14ac:dyDescent="0.3">
      <c r="A6">
        <v>16</v>
      </c>
      <c r="B6" t="s">
        <v>139</v>
      </c>
      <c r="C6" t="s">
        <v>149</v>
      </c>
      <c r="D6" t="s">
        <v>154</v>
      </c>
      <c r="E6" t="s">
        <v>157</v>
      </c>
      <c r="F6" t="s">
        <v>161</v>
      </c>
      <c r="G6" t="s">
        <v>225</v>
      </c>
      <c r="H6">
        <v>349.51848041849502</v>
      </c>
      <c r="I6">
        <v>50</v>
      </c>
      <c r="J6">
        <v>1309178.1739529273</v>
      </c>
      <c r="K6">
        <v>52838.664109090903</v>
      </c>
      <c r="L6">
        <v>235652071.31152692</v>
      </c>
      <c r="M6">
        <v>5007168.793181817</v>
      </c>
      <c r="N6">
        <v>1963767260.9293909</v>
      </c>
      <c r="O6">
        <v>93200000</v>
      </c>
      <c r="P6">
        <v>25.802094922727267</v>
      </c>
      <c r="Q6">
        <v>19572.213700596261</v>
      </c>
      <c r="R6">
        <v>235704909.97563601</v>
      </c>
      <c r="S6">
        <v>2061.9744297225729</v>
      </c>
      <c r="T6">
        <v>19598.01579551899</v>
      </c>
      <c r="U6">
        <f>Pro_Economic_Table[[#This Row],[Total Energy(MJ)]]*AHP!$P$3/TOPSIS!$B$4</f>
        <v>7.1869883738722318E-3</v>
      </c>
      <c r="V6">
        <f>Pro_Economic_Table[[#This Row],[Total Cost(LKR Million)]]*AHP!$P$4/TOPSIS!$C$4</f>
        <v>2.7811042425237024E-2</v>
      </c>
      <c r="W6">
        <f>Pro_Economic_Table[[#This Row],[Total Carbon (Metric T)]]*AHP!$P$5/TOPSIS!$D$4</f>
        <v>3.086726239982619E-3</v>
      </c>
      <c r="X6">
        <f>((Pro_Economic_Table[[#This Row],[Weighted Energy]]-TOPSIS!$B$5)^2+(Pro_Economic_Table[[#This Row],[Weighted Cost]]-TOPSIS!$C$5)^2+(Pro_Economic_Table[[#This Row],[Weighted Co2]]-TOPSIS!$D$5)^2)^0.5</f>
        <v>5.5476011430311527E-5</v>
      </c>
      <c r="Y6">
        <f>((Pro_Economic_Table[[#This Row],[Weighted Energy]]-TOPSIS!$B$6)^2+(Pro_Economic_Table[[#This Row],[Weighted Cost]]-TOPSIS!$C$6)^2+(Pro_Economic_Table[[#This Row],[Weighted Co2]]-TOPSIS!$D$6)^2)^0.5</f>
        <v>7.2523192659167063E-3</v>
      </c>
      <c r="Z6">
        <f>Pro_Economic_Table[[#This Row],[S- Worst-Euclidean Distance]]/(Pro_Economic_Table[[#This Row],[S+ Best-Euclidean Distance]]+Pro_Economic_Table[[#This Row],[S- Worst-Euclidean Distance]])</f>
        <v>0.99240865277079149</v>
      </c>
      <c r="AA6">
        <v>5</v>
      </c>
    </row>
    <row r="7" spans="1:27" x14ac:dyDescent="0.3">
      <c r="A7">
        <v>34</v>
      </c>
      <c r="B7" t="s">
        <v>139</v>
      </c>
      <c r="C7" t="s">
        <v>149</v>
      </c>
      <c r="D7" t="s">
        <v>155</v>
      </c>
      <c r="E7" t="s">
        <v>157</v>
      </c>
      <c r="F7" t="s">
        <v>161</v>
      </c>
      <c r="G7" t="s">
        <v>225</v>
      </c>
      <c r="H7">
        <v>349.52492752349497</v>
      </c>
      <c r="I7">
        <v>50</v>
      </c>
      <c r="J7">
        <v>1309184.4147505676</v>
      </c>
      <c r="K7">
        <v>52820.243809090905</v>
      </c>
      <c r="L7">
        <v>235653194.65510219</v>
      </c>
      <c r="M7">
        <v>5006247.7781818174</v>
      </c>
      <c r="N7">
        <v>1963776622.1258516</v>
      </c>
      <c r="O7">
        <v>93200000</v>
      </c>
      <c r="P7">
        <v>25.788279697727269</v>
      </c>
      <c r="Q7">
        <v>19572.307000520985</v>
      </c>
      <c r="R7">
        <v>235706014.8989113</v>
      </c>
      <c r="S7">
        <v>2061.9828699040336</v>
      </c>
      <c r="T7">
        <v>19598.095280218713</v>
      </c>
      <c r="U7">
        <f>Pro_Economic_Table[[#This Row],[Total Energy(MJ)]]*AHP!$P$3/TOPSIS!$B$4</f>
        <v>7.1870220646033005E-3</v>
      </c>
      <c r="V7">
        <f>Pro_Economic_Table[[#This Row],[Total Cost(LKR Million)]]*AHP!$P$4/TOPSIS!$C$4</f>
        <v>2.781115626284883E-2</v>
      </c>
      <c r="W7">
        <f>Pro_Economic_Table[[#This Row],[Total Carbon (Metric T)]]*AHP!$P$5/TOPSIS!$D$4</f>
        <v>3.0867387589799946E-3</v>
      </c>
      <c r="X7">
        <f>((Pro_Economic_Table[[#This Row],[Weighted Energy]]-TOPSIS!$B$5)^2+(Pro_Economic_Table[[#This Row],[Weighted Cost]]-TOPSIS!$C$5)^2+(Pro_Economic_Table[[#This Row],[Weighted Co2]]-TOPSIS!$D$5)^2)^0.5</f>
        <v>5.5595328128296261E-5</v>
      </c>
      <c r="Y7">
        <f>((Pro_Economic_Table[[#This Row],[Weighted Energy]]-TOPSIS!$B$6)^2+(Pro_Economic_Table[[#This Row],[Weighted Cost]]-TOPSIS!$C$6)^2+(Pro_Economic_Table[[#This Row],[Weighted Co2]]-TOPSIS!$D$6)^2)^0.5</f>
        <v>7.2521999848594058E-3</v>
      </c>
      <c r="Z7">
        <f>Pro_Economic_Table[[#This Row],[S- Worst-Euclidean Distance]]/(Pro_Economic_Table[[#This Row],[S+ Best-Euclidean Distance]]+Pro_Economic_Table[[#This Row],[S- Worst-Euclidean Distance]])</f>
        <v>0.99239232548981082</v>
      </c>
      <c r="AA7">
        <v>6</v>
      </c>
    </row>
    <row r="8" spans="1:27" x14ac:dyDescent="0.3">
      <c r="A8">
        <v>8</v>
      </c>
      <c r="B8" t="s">
        <v>139</v>
      </c>
      <c r="C8" t="s">
        <v>149</v>
      </c>
      <c r="D8" t="s">
        <v>154</v>
      </c>
      <c r="E8" t="s">
        <v>156</v>
      </c>
      <c r="F8" t="s">
        <v>161</v>
      </c>
      <c r="G8" t="s">
        <v>226</v>
      </c>
      <c r="H8">
        <v>346.46170260031312</v>
      </c>
      <c r="I8">
        <v>25</v>
      </c>
      <c r="J8">
        <v>1306219.2130249273</v>
      </c>
      <c r="K8">
        <v>50109.398199999989</v>
      </c>
      <c r="L8">
        <v>235119458.34448692</v>
      </c>
      <c r="M8">
        <v>5553021.9749999987</v>
      </c>
      <c r="N8">
        <v>1959328819.5373912</v>
      </c>
      <c r="O8">
        <v>97500000</v>
      </c>
      <c r="P8">
        <v>23.072829013636358</v>
      </c>
      <c r="Q8">
        <v>19527.977234722664</v>
      </c>
      <c r="R8">
        <v>235169567.74268693</v>
      </c>
      <c r="S8">
        <v>2062.381841512391</v>
      </c>
      <c r="T8">
        <v>19551.0500637363</v>
      </c>
      <c r="U8">
        <f>Pro_Economic_Table[[#This Row],[Total Energy(MJ)]]*AHP!$P$3/TOPSIS!$B$4</f>
        <v>7.1706650040932757E-3</v>
      </c>
      <c r="V8">
        <f>Pro_Economic_Table[[#This Row],[Total Cost(LKR Million)]]*AHP!$P$4/TOPSIS!$C$4</f>
        <v>2.7816537423820831E-2</v>
      </c>
      <c r="W8">
        <f>Pro_Economic_Table[[#This Row],[Total Carbon (Metric T)]]*AHP!$P$5/TOPSIS!$D$4</f>
        <v>3.0793290443590312E-3</v>
      </c>
      <c r="X8">
        <f>((Pro_Economic_Table[[#This Row],[Weighted Energy]]-TOPSIS!$B$5)^2+(Pro_Economic_Table[[#This Row],[Weighted Cost]]-TOPSIS!$C$5)^2+(Pro_Economic_Table[[#This Row],[Weighted Co2]]-TOPSIS!$D$5)^2)^0.5</f>
        <v>5.7996588466228266E-5</v>
      </c>
      <c r="Y8">
        <f>((Pro_Economic_Table[[#This Row],[Weighted Energy]]-TOPSIS!$B$6)^2+(Pro_Economic_Table[[#This Row],[Weighted Cost]]-TOPSIS!$C$6)^2+(Pro_Economic_Table[[#This Row],[Weighted Co2]]-TOPSIS!$D$6)^2)^0.5</f>
        <v>7.2517952066787732E-3</v>
      </c>
      <c r="Z8">
        <f>Pro_Economic_Table[[#This Row],[S- Worst-Euclidean Distance]]/(Pro_Economic_Table[[#This Row],[S+ Best-Euclidean Distance]]+Pro_Economic_Table[[#This Row],[S- Worst-Euclidean Distance]])</f>
        <v>0.9920659041883042</v>
      </c>
      <c r="AA8">
        <v>7</v>
      </c>
    </row>
    <row r="9" spans="1:27" x14ac:dyDescent="0.3">
      <c r="A9">
        <v>26</v>
      </c>
      <c r="B9" t="s">
        <v>139</v>
      </c>
      <c r="C9" t="s">
        <v>149</v>
      </c>
      <c r="D9" t="s">
        <v>155</v>
      </c>
      <c r="E9" t="s">
        <v>156</v>
      </c>
      <c r="F9" t="s">
        <v>161</v>
      </c>
      <c r="G9" t="s">
        <v>226</v>
      </c>
      <c r="H9">
        <v>346.46814970531312</v>
      </c>
      <c r="I9">
        <v>25</v>
      </c>
      <c r="J9">
        <v>1306225.4538225676</v>
      </c>
      <c r="K9">
        <v>50090.977899999991</v>
      </c>
      <c r="L9">
        <v>235120581.68806216</v>
      </c>
      <c r="M9">
        <v>5552100.959999999</v>
      </c>
      <c r="N9">
        <v>1959338180.7338514</v>
      </c>
      <c r="O9">
        <v>97500000</v>
      </c>
      <c r="P9">
        <v>23.05901378863636</v>
      </c>
      <c r="Q9">
        <v>19528.070534647388</v>
      </c>
      <c r="R9">
        <v>235170672.66596216</v>
      </c>
      <c r="S9">
        <v>2062.3902816938516</v>
      </c>
      <c r="T9">
        <v>19551.129548436023</v>
      </c>
      <c r="U9">
        <f>Pro_Economic_Table[[#This Row],[Total Energy(MJ)]]*AHP!$P$3/TOPSIS!$B$4</f>
        <v>7.1706986948243427E-3</v>
      </c>
      <c r="V9">
        <f>Pro_Economic_Table[[#This Row],[Total Cost(LKR Million)]]*AHP!$P$4/TOPSIS!$C$4</f>
        <v>2.7816651261432634E-2</v>
      </c>
      <c r="W9">
        <f>Pro_Economic_Table[[#This Row],[Total Carbon (Metric T)]]*AHP!$P$5/TOPSIS!$D$4</f>
        <v>3.0793415633564069E-3</v>
      </c>
      <c r="X9">
        <f>((Pro_Economic_Table[[#This Row],[Weighted Energy]]-TOPSIS!$B$5)^2+(Pro_Economic_Table[[#This Row],[Weighted Cost]]-TOPSIS!$C$5)^2+(Pro_Economic_Table[[#This Row],[Weighted Co2]]-TOPSIS!$D$5)^2)^0.5</f>
        <v>5.8110437192994119E-5</v>
      </c>
      <c r="Y9">
        <f>((Pro_Economic_Table[[#This Row],[Weighted Energy]]-TOPSIS!$B$6)^2+(Pro_Economic_Table[[#This Row],[Weighted Cost]]-TOPSIS!$C$6)^2+(Pro_Economic_Table[[#This Row],[Weighted Co2]]-TOPSIS!$D$6)^2)^0.5</f>
        <v>7.2516759146551068E-3</v>
      </c>
      <c r="Z9">
        <f>Pro_Economic_Table[[#This Row],[S- Worst-Euclidean Distance]]/(Pro_Economic_Table[[#This Row],[S+ Best-Euclidean Distance]]+Pro_Economic_Table[[#This Row],[S- Worst-Euclidean Distance]])</f>
        <v>0.99205032344368016</v>
      </c>
      <c r="AA9">
        <v>8</v>
      </c>
    </row>
    <row r="10" spans="1:27" x14ac:dyDescent="0.3">
      <c r="A10">
        <v>18</v>
      </c>
      <c r="B10" t="s">
        <v>139</v>
      </c>
      <c r="C10" t="s">
        <v>149</v>
      </c>
      <c r="D10" t="s">
        <v>154</v>
      </c>
      <c r="E10" t="s">
        <v>157</v>
      </c>
      <c r="F10" t="s">
        <v>161</v>
      </c>
      <c r="G10" t="s">
        <v>224</v>
      </c>
      <c r="H10">
        <v>349.51848041849502</v>
      </c>
      <c r="I10">
        <v>25</v>
      </c>
      <c r="J10">
        <v>1309178.1739529273</v>
      </c>
      <c r="K10">
        <v>52838.664109090903</v>
      </c>
      <c r="L10">
        <v>235652071.31152692</v>
      </c>
      <c r="M10">
        <v>5007168.793181817</v>
      </c>
      <c r="N10">
        <v>1963767260.9293909</v>
      </c>
      <c r="O10">
        <v>93655000</v>
      </c>
      <c r="P10">
        <v>25.802094922727267</v>
      </c>
      <c r="Q10">
        <v>19572.213700596261</v>
      </c>
      <c r="R10">
        <v>235704909.97563601</v>
      </c>
      <c r="S10">
        <v>2062.4294297225729</v>
      </c>
      <c r="T10">
        <v>19598.01579551899</v>
      </c>
      <c r="U10">
        <f>Pro_Economic_Table[[#This Row],[Total Energy(MJ)]]*AHP!$P$3/TOPSIS!$B$4</f>
        <v>7.1869883738722318E-3</v>
      </c>
      <c r="V10">
        <f>Pro_Economic_Table[[#This Row],[Total Cost(LKR Million)]]*AHP!$P$4/TOPSIS!$C$4</f>
        <v>2.7817179273551474E-2</v>
      </c>
      <c r="W10">
        <f>Pro_Economic_Table[[#This Row],[Total Carbon (Metric T)]]*AHP!$P$5/TOPSIS!$D$4</f>
        <v>3.086726239982619E-3</v>
      </c>
      <c r="X10">
        <f>((Pro_Economic_Table[[#This Row],[Weighted Energy]]-TOPSIS!$B$5)^2+(Pro_Economic_Table[[#This Row],[Weighted Cost]]-TOPSIS!$C$5)^2+(Pro_Economic_Table[[#This Row],[Weighted Co2]]-TOPSIS!$D$5)^2)^0.5</f>
        <v>6.131588161481829E-5</v>
      </c>
      <c r="Y10">
        <f>((Pro_Economic_Table[[#This Row],[Weighted Energy]]-TOPSIS!$B$6)^2+(Pro_Economic_Table[[#This Row],[Weighted Cost]]-TOPSIS!$C$6)^2+(Pro_Economic_Table[[#This Row],[Weighted Co2]]-TOPSIS!$D$6)^2)^0.5</f>
        <v>7.2464021862260674E-3</v>
      </c>
      <c r="Z10">
        <f>Pro_Economic_Table[[#This Row],[S- Worst-Euclidean Distance]]/(Pro_Economic_Table[[#This Row],[S+ Best-Euclidean Distance]]+Pro_Economic_Table[[#This Row],[S- Worst-Euclidean Distance]])</f>
        <v>0.99160943525111456</v>
      </c>
      <c r="AA10">
        <v>9</v>
      </c>
    </row>
    <row r="11" spans="1:27" x14ac:dyDescent="0.3">
      <c r="A11">
        <v>36</v>
      </c>
      <c r="B11" t="s">
        <v>139</v>
      </c>
      <c r="C11" t="s">
        <v>149</v>
      </c>
      <c r="D11" t="s">
        <v>155</v>
      </c>
      <c r="E11" t="s">
        <v>157</v>
      </c>
      <c r="F11" t="s">
        <v>161</v>
      </c>
      <c r="G11" t="s">
        <v>224</v>
      </c>
      <c r="H11">
        <v>349.52492752349497</v>
      </c>
      <c r="I11">
        <v>25</v>
      </c>
      <c r="J11">
        <v>1309184.4147505676</v>
      </c>
      <c r="K11">
        <v>52820.243809090905</v>
      </c>
      <c r="L11">
        <v>235653194.65510219</v>
      </c>
      <c r="M11">
        <v>5006247.7781818174</v>
      </c>
      <c r="N11">
        <v>1963776622.1258516</v>
      </c>
      <c r="O11">
        <v>93655000</v>
      </c>
      <c r="P11">
        <v>25.788279697727269</v>
      </c>
      <c r="Q11">
        <v>19572.307000520985</v>
      </c>
      <c r="R11">
        <v>235706014.8989113</v>
      </c>
      <c r="S11">
        <v>2062.4378699040335</v>
      </c>
      <c r="T11">
        <v>19598.095280218713</v>
      </c>
      <c r="U11">
        <f>Pro_Economic_Table[[#This Row],[Total Energy(MJ)]]*AHP!$P$3/TOPSIS!$B$4</f>
        <v>7.1870220646033005E-3</v>
      </c>
      <c r="V11">
        <f>Pro_Economic_Table[[#This Row],[Total Cost(LKR Million)]]*AHP!$P$4/TOPSIS!$C$4</f>
        <v>2.7817293111163276E-2</v>
      </c>
      <c r="W11">
        <f>Pro_Economic_Table[[#This Row],[Total Carbon (Metric T)]]*AHP!$P$5/TOPSIS!$D$4</f>
        <v>3.0867387589799946E-3</v>
      </c>
      <c r="X11">
        <f>((Pro_Economic_Table[[#This Row],[Weighted Energy]]-TOPSIS!$B$5)^2+(Pro_Economic_Table[[#This Row],[Weighted Cost]]-TOPSIS!$C$5)^2+(Pro_Economic_Table[[#This Row],[Weighted Co2]]-TOPSIS!$D$5)^2)^0.5</f>
        <v>6.1435227776831275E-5</v>
      </c>
      <c r="Y11">
        <f>((Pro_Economic_Table[[#This Row],[Weighted Energy]]-TOPSIS!$B$6)^2+(Pro_Economic_Table[[#This Row],[Weighted Cost]]-TOPSIS!$C$6)^2+(Pro_Economic_Table[[#This Row],[Weighted Co2]]-TOPSIS!$D$6)^2)^0.5</f>
        <v>7.246282904176349E-3</v>
      </c>
      <c r="Z11">
        <f>Pro_Economic_Table[[#This Row],[S- Worst-Euclidean Distance]]/(Pro_Economic_Table[[#This Row],[S+ Best-Euclidean Distance]]+Pro_Economic_Table[[#This Row],[S- Worst-Euclidean Distance]])</f>
        <v>0.99159310380237509</v>
      </c>
      <c r="AA11">
        <v>10</v>
      </c>
    </row>
    <row r="12" spans="1:27" x14ac:dyDescent="0.3">
      <c r="A12">
        <v>17</v>
      </c>
      <c r="B12" t="s">
        <v>139</v>
      </c>
      <c r="C12" t="s">
        <v>149</v>
      </c>
      <c r="D12" t="s">
        <v>154</v>
      </c>
      <c r="E12" t="s">
        <v>157</v>
      </c>
      <c r="F12" t="s">
        <v>161</v>
      </c>
      <c r="G12" t="s">
        <v>226</v>
      </c>
      <c r="H12">
        <v>349.51848041849502</v>
      </c>
      <c r="I12">
        <v>25</v>
      </c>
      <c r="J12">
        <v>1309178.1739529273</v>
      </c>
      <c r="K12">
        <v>52838.664109090903</v>
      </c>
      <c r="L12">
        <v>235652071.31152692</v>
      </c>
      <c r="M12">
        <v>5007168.793181817</v>
      </c>
      <c r="N12">
        <v>1963767260.9293909</v>
      </c>
      <c r="O12">
        <v>97500000</v>
      </c>
      <c r="P12">
        <v>25.802094922727267</v>
      </c>
      <c r="Q12">
        <v>19572.213700596261</v>
      </c>
      <c r="R12">
        <v>235704909.97563601</v>
      </c>
      <c r="S12">
        <v>2066.2744297225727</v>
      </c>
      <c r="T12">
        <v>19598.01579551899</v>
      </c>
      <c r="U12">
        <f>Pro_Economic_Table[[#This Row],[Total Energy(MJ)]]*AHP!$P$3/TOPSIS!$B$4</f>
        <v>7.1869883738722318E-3</v>
      </c>
      <c r="V12">
        <f>Pro_Economic_Table[[#This Row],[Total Cost(LKR Million)]]*AHP!$P$4/TOPSIS!$C$4</f>
        <v>2.7869039013703256E-2</v>
      </c>
      <c r="W12">
        <f>Pro_Economic_Table[[#This Row],[Total Carbon (Metric T)]]*AHP!$P$5/TOPSIS!$D$4</f>
        <v>3.086726239982619E-3</v>
      </c>
      <c r="X12">
        <f>((Pro_Economic_Table[[#This Row],[Weighted Energy]]-TOPSIS!$B$5)^2+(Pro_Economic_Table[[#This Row],[Weighted Cost]]-TOPSIS!$C$5)^2+(Pro_Economic_Table[[#This Row],[Weighted Co2]]-TOPSIS!$D$5)^2)^0.5</f>
        <v>1.1194203108039781E-4</v>
      </c>
      <c r="Y12">
        <f>((Pro_Economic_Table[[#This Row],[Weighted Energy]]-TOPSIS!$B$6)^2+(Pro_Economic_Table[[#This Row],[Weighted Cost]]-TOPSIS!$C$6)^2+(Pro_Economic_Table[[#This Row],[Weighted Co2]]-TOPSIS!$D$6)^2)^0.5</f>
        <v>7.1964143107918366E-3</v>
      </c>
      <c r="Z12">
        <f>Pro_Economic_Table[[#This Row],[S- Worst-Euclidean Distance]]/(Pro_Economic_Table[[#This Row],[S+ Best-Euclidean Distance]]+Pro_Economic_Table[[#This Row],[S- Worst-Euclidean Distance]])</f>
        <v>0.98468300862137204</v>
      </c>
      <c r="AA12">
        <v>11</v>
      </c>
    </row>
    <row r="13" spans="1:27" x14ac:dyDescent="0.3">
      <c r="A13">
        <v>35</v>
      </c>
      <c r="B13" t="s">
        <v>139</v>
      </c>
      <c r="C13" t="s">
        <v>149</v>
      </c>
      <c r="D13" t="s">
        <v>155</v>
      </c>
      <c r="E13" t="s">
        <v>157</v>
      </c>
      <c r="F13" t="s">
        <v>161</v>
      </c>
      <c r="G13" t="s">
        <v>226</v>
      </c>
      <c r="H13">
        <v>349.52492752349497</v>
      </c>
      <c r="I13">
        <v>25</v>
      </c>
      <c r="J13">
        <v>1309184.4147505676</v>
      </c>
      <c r="K13">
        <v>52820.243809090905</v>
      </c>
      <c r="L13">
        <v>235653194.65510219</v>
      </c>
      <c r="M13">
        <v>5006247.7781818174</v>
      </c>
      <c r="N13">
        <v>1963776622.1258516</v>
      </c>
      <c r="O13">
        <v>97500000</v>
      </c>
      <c r="P13">
        <v>25.788279697727269</v>
      </c>
      <c r="Q13">
        <v>19572.307000520985</v>
      </c>
      <c r="R13">
        <v>235706014.8989113</v>
      </c>
      <c r="S13">
        <v>2066.2828699040333</v>
      </c>
      <c r="T13">
        <v>19598.095280218713</v>
      </c>
      <c r="U13">
        <f>Pro_Economic_Table[[#This Row],[Total Energy(MJ)]]*AHP!$P$3/TOPSIS!$B$4</f>
        <v>7.1870220646033005E-3</v>
      </c>
      <c r="V13">
        <f>Pro_Economic_Table[[#This Row],[Total Cost(LKR Million)]]*AHP!$P$4/TOPSIS!$C$4</f>
        <v>2.7869152851315061E-2</v>
      </c>
      <c r="W13">
        <f>Pro_Economic_Table[[#This Row],[Total Carbon (Metric T)]]*AHP!$P$5/TOPSIS!$D$4</f>
        <v>3.0867387589799946E-3</v>
      </c>
      <c r="X13">
        <f>((Pro_Economic_Table[[#This Row],[Weighted Energy]]-TOPSIS!$B$5)^2+(Pro_Economic_Table[[#This Row],[Weighted Cost]]-TOPSIS!$C$5)^2+(Pro_Economic_Table[[#This Row],[Weighted Co2]]-TOPSIS!$D$5)^2)^0.5</f>
        <v>1.1206014177275247E-4</v>
      </c>
      <c r="Y13">
        <f>((Pro_Economic_Table[[#This Row],[Weighted Energy]]-TOPSIS!$B$6)^2+(Pro_Economic_Table[[#This Row],[Weighted Cost]]-TOPSIS!$C$6)^2+(Pro_Economic_Table[[#This Row],[Weighted Co2]]-TOPSIS!$D$6)^2)^0.5</f>
        <v>7.1962950205341023E-3</v>
      </c>
      <c r="Z13">
        <f>Pro_Economic_Table[[#This Row],[S- Worst-Euclidean Distance]]/(Pro_Economic_Table[[#This Row],[S+ Best-Euclidean Distance]]+Pro_Economic_Table[[#This Row],[S- Worst-Euclidean Distance]])</f>
        <v>0.98466684509933133</v>
      </c>
      <c r="AA13">
        <v>12</v>
      </c>
    </row>
    <row r="14" spans="1:27" x14ac:dyDescent="0.3">
      <c r="A14">
        <v>115</v>
      </c>
      <c r="B14" t="s">
        <v>140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352.48425479449224</v>
      </c>
      <c r="I14">
        <v>51</v>
      </c>
      <c r="J14">
        <v>1324000.7855369973</v>
      </c>
      <c r="K14">
        <v>46478.97819999999</v>
      </c>
      <c r="L14">
        <v>238320141.39665952</v>
      </c>
      <c r="M14">
        <v>5916063.9749999987</v>
      </c>
      <c r="N14">
        <v>1986001178.305496</v>
      </c>
      <c r="O14">
        <v>95064000</v>
      </c>
      <c r="P14">
        <v>23.435871013636358</v>
      </c>
      <c r="Q14">
        <v>19793.811743778111</v>
      </c>
      <c r="R14">
        <v>238366620.37485951</v>
      </c>
      <c r="S14">
        <v>2086.9812422804957</v>
      </c>
      <c r="T14">
        <v>19817.247614791748</v>
      </c>
      <c r="U14">
        <f>Pro_Economic_Table[[#This Row],[Total Energy(MJ)]]*AHP!$P$3/TOPSIS!$B$4</f>
        <v>7.2681478274271519E-3</v>
      </c>
      <c r="V14">
        <f>Pro_Economic_Table[[#This Row],[Total Cost(LKR Million)]]*AHP!$P$4/TOPSIS!$C$4</f>
        <v>2.8148323777975194E-2</v>
      </c>
      <c r="W14">
        <f>Pro_Economic_Table[[#This Row],[Total Carbon (Metric T)]]*AHP!$P$5/TOPSIS!$D$4</f>
        <v>3.121255685016696E-3</v>
      </c>
      <c r="X14">
        <f>((Pro_Economic_Table[[#This Row],[Weighted Energy]]-TOPSIS!$B$5)^2+(Pro_Economic_Table[[#This Row],[Weighted Cost]]-TOPSIS!$C$5)^2+(Pro_Economic_Table[[#This Row],[Weighted Co2]]-TOPSIS!$D$5)^2)^0.5</f>
        <v>4.0396966024684028E-4</v>
      </c>
      <c r="Y14">
        <f>((Pro_Economic_Table[[#This Row],[Weighted Energy]]-TOPSIS!$B$6)^2+(Pro_Economic_Table[[#This Row],[Weighted Cost]]-TOPSIS!$C$6)^2+(Pro_Economic_Table[[#This Row],[Weighted Co2]]-TOPSIS!$D$6)^2)^0.5</f>
        <v>6.9037253985425231E-3</v>
      </c>
      <c r="Z14">
        <f>Pro_Economic_Table[[#This Row],[S- Worst-Euclidean Distance]]/(Pro_Economic_Table[[#This Row],[S+ Best-Euclidean Distance]]+Pro_Economic_Table[[#This Row],[S- Worst-Euclidean Distance]])</f>
        <v>0.94471996204042974</v>
      </c>
      <c r="AA14">
        <v>13</v>
      </c>
    </row>
    <row r="15" spans="1:27" x14ac:dyDescent="0.3">
      <c r="A15">
        <v>133</v>
      </c>
      <c r="B15" t="s">
        <v>140</v>
      </c>
      <c r="C15" t="s">
        <v>149</v>
      </c>
      <c r="D15" t="s">
        <v>155</v>
      </c>
      <c r="E15" t="s">
        <v>156</v>
      </c>
      <c r="F15" t="s">
        <v>161</v>
      </c>
      <c r="G15" t="s">
        <v>225</v>
      </c>
      <c r="H15">
        <v>352.49070189949231</v>
      </c>
      <c r="I15">
        <v>51</v>
      </c>
      <c r="J15">
        <v>1324007.0263346373</v>
      </c>
      <c r="K15">
        <v>46460.557899999993</v>
      </c>
      <c r="L15">
        <v>238321264.7402347</v>
      </c>
      <c r="M15">
        <v>5915142.959999999</v>
      </c>
      <c r="N15">
        <v>1986010539.501956</v>
      </c>
      <c r="O15">
        <v>95064000</v>
      </c>
      <c r="P15">
        <v>23.42205578863636</v>
      </c>
      <c r="Q15">
        <v>19793.905043702827</v>
      </c>
      <c r="R15">
        <v>238367725.29813471</v>
      </c>
      <c r="S15">
        <v>2086.9896824619559</v>
      </c>
      <c r="T15">
        <v>19817.327099491464</v>
      </c>
      <c r="U15">
        <f>Pro_Economic_Table[[#This Row],[Total Energy(MJ)]]*AHP!$P$3/TOPSIS!$B$4</f>
        <v>7.268181518158218E-3</v>
      </c>
      <c r="V15">
        <f>Pro_Economic_Table[[#This Row],[Total Cost(LKR Million)]]*AHP!$P$4/TOPSIS!$C$4</f>
        <v>2.8148437615586989E-2</v>
      </c>
      <c r="W15">
        <f>Pro_Economic_Table[[#This Row],[Total Carbon (Metric T)]]*AHP!$P$5/TOPSIS!$D$4</f>
        <v>3.1212682040140704E-3</v>
      </c>
      <c r="X15">
        <f>((Pro_Economic_Table[[#This Row],[Weighted Energy]]-TOPSIS!$B$5)^2+(Pro_Economic_Table[[#This Row],[Weighted Cost]]-TOPSIS!$C$5)^2+(Pro_Economic_Table[[#This Row],[Weighted Co2]]-TOPSIS!$D$5)^2)^0.5</f>
        <v>4.04088929399867E-4</v>
      </c>
      <c r="Y15">
        <f>((Pro_Economic_Table[[#This Row],[Weighted Energy]]-TOPSIS!$B$6)^2+(Pro_Economic_Table[[#This Row],[Weighted Cost]]-TOPSIS!$C$6)^2+(Pro_Economic_Table[[#This Row],[Weighted Co2]]-TOPSIS!$D$6)^2)^0.5</f>
        <v>6.9036061147698391E-3</v>
      </c>
      <c r="Z15">
        <f>Pro_Economic_Table[[#This Row],[S- Worst-Euclidean Distance]]/(Pro_Economic_Table[[#This Row],[S+ Best-Euclidean Distance]]+Pro_Economic_Table[[#This Row],[S- Worst-Euclidean Distance]])</f>
        <v>0.94470364089395586</v>
      </c>
      <c r="AA15">
        <v>14</v>
      </c>
    </row>
    <row r="16" spans="1:27" x14ac:dyDescent="0.3">
      <c r="A16">
        <v>117</v>
      </c>
      <c r="B16" t="s">
        <v>140</v>
      </c>
      <c r="C16" t="s">
        <v>149</v>
      </c>
      <c r="D16" t="s">
        <v>154</v>
      </c>
      <c r="E16" t="s">
        <v>156</v>
      </c>
      <c r="F16" t="s">
        <v>161</v>
      </c>
      <c r="G16" t="s">
        <v>224</v>
      </c>
      <c r="H16">
        <v>352.48425479449224</v>
      </c>
      <c r="I16">
        <v>26</v>
      </c>
      <c r="J16">
        <v>1324000.7855369973</v>
      </c>
      <c r="K16">
        <v>46478.97819999999</v>
      </c>
      <c r="L16">
        <v>238320141.39665952</v>
      </c>
      <c r="M16">
        <v>5916063.9749999987</v>
      </c>
      <c r="N16">
        <v>1986001178.305496</v>
      </c>
      <c r="O16">
        <v>97401200</v>
      </c>
      <c r="P16">
        <v>23.435871013636358</v>
      </c>
      <c r="Q16">
        <v>19793.811743778111</v>
      </c>
      <c r="R16">
        <v>238366620.37485951</v>
      </c>
      <c r="S16">
        <v>2089.3184422804957</v>
      </c>
      <c r="T16">
        <v>19817.247614791748</v>
      </c>
      <c r="U16">
        <f>Pro_Economic_Table[[#This Row],[Total Energy(MJ)]]*AHP!$P$3/TOPSIS!$B$4</f>
        <v>7.2681478274271519E-3</v>
      </c>
      <c r="V16">
        <f>Pro_Economic_Table[[#This Row],[Total Cost(LKR Million)]]*AHP!$P$4/TOPSIS!$C$4</f>
        <v>2.8179846946943397E-2</v>
      </c>
      <c r="W16">
        <f>Pro_Economic_Table[[#This Row],[Total Carbon (Metric T)]]*AHP!$P$5/TOPSIS!$D$4</f>
        <v>3.121255685016696E-3</v>
      </c>
      <c r="X16">
        <f>((Pro_Economic_Table[[#This Row],[Weighted Energy]]-TOPSIS!$B$5)^2+(Pro_Economic_Table[[#This Row],[Weighted Cost]]-TOPSIS!$C$5)^2+(Pro_Economic_Table[[#This Row],[Weighted Co2]]-TOPSIS!$D$5)^2)^0.5</f>
        <v>4.3446470938851827E-4</v>
      </c>
      <c r="Y16">
        <f>((Pro_Economic_Table[[#This Row],[Weighted Energy]]-TOPSIS!$B$6)^2+(Pro_Economic_Table[[#This Row],[Weighted Cost]]-TOPSIS!$C$6)^2+(Pro_Economic_Table[[#This Row],[Weighted Co2]]-TOPSIS!$D$6)^2)^0.5</f>
        <v>6.873340581588879E-3</v>
      </c>
      <c r="Z16">
        <f>Pro_Economic_Table[[#This Row],[S- Worst-Euclidean Distance]]/(Pro_Economic_Table[[#This Row],[S+ Best-Euclidean Distance]]+Pro_Economic_Table[[#This Row],[S- Worst-Euclidean Distance]])</f>
        <v>0.9405478536866696</v>
      </c>
      <c r="AA16">
        <v>15</v>
      </c>
    </row>
    <row r="17" spans="1:27" x14ac:dyDescent="0.3">
      <c r="A17">
        <v>135</v>
      </c>
      <c r="B17" t="s">
        <v>140</v>
      </c>
      <c r="C17" t="s">
        <v>149</v>
      </c>
      <c r="D17" t="s">
        <v>155</v>
      </c>
      <c r="E17" t="s">
        <v>156</v>
      </c>
      <c r="F17" t="s">
        <v>161</v>
      </c>
      <c r="G17" t="s">
        <v>224</v>
      </c>
      <c r="H17">
        <v>352.49070189949231</v>
      </c>
      <c r="I17">
        <v>26</v>
      </c>
      <c r="J17">
        <v>1324007.0263346373</v>
      </c>
      <c r="K17">
        <v>46460.557899999993</v>
      </c>
      <c r="L17">
        <v>238321264.7402347</v>
      </c>
      <c r="M17">
        <v>5915142.959999999</v>
      </c>
      <c r="N17">
        <v>1986010539.501956</v>
      </c>
      <c r="O17">
        <v>97401200</v>
      </c>
      <c r="P17">
        <v>23.42205578863636</v>
      </c>
      <c r="Q17">
        <v>19793.905043702827</v>
      </c>
      <c r="R17">
        <v>238367725.29813471</v>
      </c>
      <c r="S17">
        <v>2089.3268824619558</v>
      </c>
      <c r="T17">
        <v>19817.327099491464</v>
      </c>
      <c r="U17">
        <f>Pro_Economic_Table[[#This Row],[Total Energy(MJ)]]*AHP!$P$3/TOPSIS!$B$4</f>
        <v>7.268181518158218E-3</v>
      </c>
      <c r="V17">
        <f>Pro_Economic_Table[[#This Row],[Total Cost(LKR Million)]]*AHP!$P$4/TOPSIS!$C$4</f>
        <v>2.8179960784555196E-2</v>
      </c>
      <c r="W17">
        <f>Pro_Economic_Table[[#This Row],[Total Carbon (Metric T)]]*AHP!$P$5/TOPSIS!$D$4</f>
        <v>3.1212682040140704E-3</v>
      </c>
      <c r="X17">
        <f>((Pro_Economic_Table[[#This Row],[Weighted Energy]]-TOPSIS!$B$5)^2+(Pro_Economic_Table[[#This Row],[Weighted Cost]]-TOPSIS!$C$5)^2+(Pro_Economic_Table[[#This Row],[Weighted Co2]]-TOPSIS!$D$5)^2)^0.5</f>
        <v>4.3458386671870234E-4</v>
      </c>
      <c r="Y17">
        <f>((Pro_Economic_Table[[#This Row],[Weighted Energy]]-TOPSIS!$B$6)^2+(Pro_Economic_Table[[#This Row],[Weighted Cost]]-TOPSIS!$C$6)^2+(Pro_Economic_Table[[#This Row],[Weighted Co2]]-TOPSIS!$D$6)^2)^0.5</f>
        <v>6.8732212925939921E-3</v>
      </c>
      <c r="Z17">
        <f>Pro_Economic_Table[[#This Row],[S- Worst-Euclidean Distance]]/(Pro_Economic_Table[[#This Row],[S+ Best-Euclidean Distance]]+Pro_Economic_Table[[#This Row],[S- Worst-Euclidean Distance]])</f>
        <v>0.94053154712740372</v>
      </c>
      <c r="AA17">
        <v>16</v>
      </c>
    </row>
    <row r="18" spans="1:27" x14ac:dyDescent="0.3">
      <c r="A18">
        <v>124</v>
      </c>
      <c r="B18" t="s">
        <v>140</v>
      </c>
      <c r="C18" t="s">
        <v>149</v>
      </c>
      <c r="D18" t="s">
        <v>154</v>
      </c>
      <c r="E18" t="s">
        <v>157</v>
      </c>
      <c r="F18" t="s">
        <v>161</v>
      </c>
      <c r="G18" t="s">
        <v>225</v>
      </c>
      <c r="H18">
        <v>355.54103261267403</v>
      </c>
      <c r="I18">
        <v>51</v>
      </c>
      <c r="J18">
        <v>1326959.7464649971</v>
      </c>
      <c r="K18">
        <v>49208.244109090905</v>
      </c>
      <c r="L18">
        <v>238852754.36369947</v>
      </c>
      <c r="M18">
        <v>5370210.793181817</v>
      </c>
      <c r="N18">
        <v>1990439619.6974957</v>
      </c>
      <c r="O18">
        <v>95064000</v>
      </c>
      <c r="P18">
        <v>26.165136922727271</v>
      </c>
      <c r="Q18">
        <v>19838.048209651704</v>
      </c>
      <c r="R18">
        <v>238901962.60780856</v>
      </c>
      <c r="S18">
        <v>2090.8738304906774</v>
      </c>
      <c r="T18">
        <v>19864.21334657443</v>
      </c>
      <c r="U18">
        <f>Pro_Economic_Table[[#This Row],[Total Energy(MJ)]]*AHP!$P$3/TOPSIS!$B$4</f>
        <v>7.2844711972061072E-3</v>
      </c>
      <c r="V18">
        <f>Pro_Economic_Table[[#This Row],[Total Cost(LKR Million)]]*AHP!$P$4/TOPSIS!$C$4</f>
        <v>2.8200825367857615E-2</v>
      </c>
      <c r="W18">
        <f>Pro_Economic_Table[[#This Row],[Total Carbon (Metric T)]]*AHP!$P$5/TOPSIS!$D$4</f>
        <v>3.1286528806402825E-3</v>
      </c>
      <c r="X18">
        <f>((Pro_Economic_Table[[#This Row],[Weighted Energy]]-TOPSIS!$B$5)^2+(Pro_Economic_Table[[#This Row],[Weighted Cost]]-TOPSIS!$C$5)^2+(Pro_Economic_Table[[#This Row],[Weighted Co2]]-TOPSIS!$D$5)^2)^0.5</f>
        <v>4.5934768760465337E-4</v>
      </c>
      <c r="Y18">
        <f>((Pro_Economic_Table[[#This Row],[Weighted Energy]]-TOPSIS!$B$6)^2+(Pro_Economic_Table[[#This Row],[Weighted Cost]]-TOPSIS!$C$6)^2+(Pro_Economic_Table[[#This Row],[Weighted Co2]]-TOPSIS!$D$6)^2)^0.5</f>
        <v>6.8483509685982507E-3</v>
      </c>
      <c r="Z18">
        <f>Pro_Economic_Table[[#This Row],[S- Worst-Euclidean Distance]]/(Pro_Economic_Table[[#This Row],[S+ Best-Euclidean Distance]]+Pro_Economic_Table[[#This Row],[S- Worst-Euclidean Distance]])</f>
        <v>0.93714194998794165</v>
      </c>
      <c r="AA18">
        <v>17</v>
      </c>
    </row>
    <row r="19" spans="1:27" x14ac:dyDescent="0.3">
      <c r="A19">
        <v>142</v>
      </c>
      <c r="B19" t="s">
        <v>140</v>
      </c>
      <c r="C19" t="s">
        <v>149</v>
      </c>
      <c r="D19" t="s">
        <v>155</v>
      </c>
      <c r="E19" t="s">
        <v>157</v>
      </c>
      <c r="F19" t="s">
        <v>161</v>
      </c>
      <c r="G19" t="s">
        <v>225</v>
      </c>
      <c r="H19">
        <v>355.54747971767409</v>
      </c>
      <c r="I19">
        <v>51</v>
      </c>
      <c r="J19">
        <v>1326965.9872626371</v>
      </c>
      <c r="K19">
        <v>49189.823809090907</v>
      </c>
      <c r="L19">
        <v>238853877.70727471</v>
      </c>
      <c r="M19">
        <v>5369289.7781818165</v>
      </c>
      <c r="N19">
        <v>1990448980.8939557</v>
      </c>
      <c r="O19">
        <v>95064000</v>
      </c>
      <c r="P19">
        <v>26.151321697727269</v>
      </c>
      <c r="Q19">
        <v>19838.141509576424</v>
      </c>
      <c r="R19">
        <v>238903067.53108379</v>
      </c>
      <c r="S19">
        <v>2090.8822706721376</v>
      </c>
      <c r="T19">
        <v>19864.29283127415</v>
      </c>
      <c r="U19">
        <f>Pro_Economic_Table[[#This Row],[Total Energy(MJ)]]*AHP!$P$3/TOPSIS!$B$4</f>
        <v>7.2845048879371732E-3</v>
      </c>
      <c r="V19">
        <f>Pro_Economic_Table[[#This Row],[Total Cost(LKR Million)]]*AHP!$P$4/TOPSIS!$C$4</f>
        <v>2.8200939205469414E-2</v>
      </c>
      <c r="W19">
        <f>Pro_Economic_Table[[#This Row],[Total Carbon (Metric T)]]*AHP!$P$5/TOPSIS!$D$4</f>
        <v>3.1286653996376577E-3</v>
      </c>
      <c r="X19">
        <f>((Pro_Economic_Table[[#This Row],[Weighted Energy]]-TOPSIS!$B$5)^2+(Pro_Economic_Table[[#This Row],[Weighted Cost]]-TOPSIS!$C$5)^2+(Pro_Economic_Table[[#This Row],[Weighted Co2]]-TOPSIS!$D$5)^2)^0.5</f>
        <v>4.5946698791753441E-4</v>
      </c>
      <c r="Y19">
        <f>((Pro_Economic_Table[[#This Row],[Weighted Energy]]-TOPSIS!$B$6)^2+(Pro_Economic_Table[[#This Row],[Weighted Cost]]-TOPSIS!$C$6)^2+(Pro_Economic_Table[[#This Row],[Weighted Co2]]-TOPSIS!$D$6)^2)^0.5</f>
        <v>6.8482316868606037E-3</v>
      </c>
      <c r="Z19">
        <f>Pro_Economic_Table[[#This Row],[S- Worst-Euclidean Distance]]/(Pro_Economic_Table[[#This Row],[S+ Best-Euclidean Distance]]+Pro_Economic_Table[[#This Row],[S- Worst-Euclidean Distance]])</f>
        <v>0.93712562485596962</v>
      </c>
      <c r="AA19">
        <v>18</v>
      </c>
    </row>
    <row r="20" spans="1:27" x14ac:dyDescent="0.3">
      <c r="A20">
        <v>116</v>
      </c>
      <c r="B20" t="s">
        <v>140</v>
      </c>
      <c r="C20" t="s">
        <v>149</v>
      </c>
      <c r="D20" t="s">
        <v>154</v>
      </c>
      <c r="E20" t="s">
        <v>156</v>
      </c>
      <c r="F20" t="s">
        <v>161</v>
      </c>
      <c r="G20" t="s">
        <v>226</v>
      </c>
      <c r="H20">
        <v>352.48425479449224</v>
      </c>
      <c r="I20">
        <v>26</v>
      </c>
      <c r="J20">
        <v>1324000.7855369973</v>
      </c>
      <c r="K20">
        <v>46478.97819999999</v>
      </c>
      <c r="L20">
        <v>238320141.39665952</v>
      </c>
      <c r="M20">
        <v>5916063.9749999987</v>
      </c>
      <c r="N20">
        <v>1986001178.305496</v>
      </c>
      <c r="O20">
        <v>101400000</v>
      </c>
      <c r="P20">
        <v>23.435871013636358</v>
      </c>
      <c r="Q20">
        <v>19793.811743778111</v>
      </c>
      <c r="R20">
        <v>238366620.37485951</v>
      </c>
      <c r="S20">
        <v>2093.317242280496</v>
      </c>
      <c r="T20">
        <v>19817.247614791748</v>
      </c>
      <c r="U20">
        <f>Pro_Economic_Table[[#This Row],[Total Energy(MJ)]]*AHP!$P$3/TOPSIS!$B$4</f>
        <v>7.2681478274271519E-3</v>
      </c>
      <c r="V20">
        <f>Pro_Economic_Table[[#This Row],[Total Cost(LKR Million)]]*AHP!$P$4/TOPSIS!$C$4</f>
        <v>2.8233781076701256E-2</v>
      </c>
      <c r="W20">
        <f>Pro_Economic_Table[[#This Row],[Total Carbon (Metric T)]]*AHP!$P$5/TOPSIS!$D$4</f>
        <v>3.121255685016696E-3</v>
      </c>
      <c r="X20">
        <f>((Pro_Economic_Table[[#This Row],[Weighted Energy]]-TOPSIS!$B$5)^2+(Pro_Economic_Table[[#This Row],[Weighted Cost]]-TOPSIS!$C$5)^2+(Pro_Economic_Table[[#This Row],[Weighted Co2]]-TOPSIS!$D$5)^2)^0.5</f>
        <v>4.8694356042277166E-4</v>
      </c>
      <c r="Y20">
        <f>((Pro_Economic_Table[[#This Row],[Weighted Energy]]-TOPSIS!$B$6)^2+(Pro_Economic_Table[[#This Row],[Weighted Cost]]-TOPSIS!$C$6)^2+(Pro_Economic_Table[[#This Row],[Weighted Co2]]-TOPSIS!$D$6)^2)^0.5</f>
        <v>6.821378058807088E-3</v>
      </c>
      <c r="Z20">
        <f>Pro_Economic_Table[[#This Row],[S- Worst-Euclidean Distance]]/(Pro_Economic_Table[[#This Row],[S+ Best-Euclidean Distance]]+Pro_Economic_Table[[#This Row],[S- Worst-Euclidean Distance]])</f>
        <v>0.93337135586076125</v>
      </c>
      <c r="AA20">
        <v>19</v>
      </c>
    </row>
    <row r="21" spans="1:27" x14ac:dyDescent="0.3">
      <c r="A21">
        <v>134</v>
      </c>
      <c r="B21" t="s">
        <v>140</v>
      </c>
      <c r="C21" t="s">
        <v>149</v>
      </c>
      <c r="D21" t="s">
        <v>155</v>
      </c>
      <c r="E21" t="s">
        <v>156</v>
      </c>
      <c r="F21" t="s">
        <v>161</v>
      </c>
      <c r="G21" t="s">
        <v>226</v>
      </c>
      <c r="H21">
        <v>352.49070189949231</v>
      </c>
      <c r="I21">
        <v>26</v>
      </c>
      <c r="J21">
        <v>1324007.0263346373</v>
      </c>
      <c r="K21">
        <v>46460.557899999993</v>
      </c>
      <c r="L21">
        <v>238321264.7402347</v>
      </c>
      <c r="M21">
        <v>5915142.959999999</v>
      </c>
      <c r="N21">
        <v>1986010539.501956</v>
      </c>
      <c r="O21">
        <v>101400000</v>
      </c>
      <c r="P21">
        <v>23.42205578863636</v>
      </c>
      <c r="Q21">
        <v>19793.905043702827</v>
      </c>
      <c r="R21">
        <v>238367725.29813471</v>
      </c>
      <c r="S21">
        <v>2093.3256824619561</v>
      </c>
      <c r="T21">
        <v>19817.327099491464</v>
      </c>
      <c r="U21">
        <f>Pro_Economic_Table[[#This Row],[Total Energy(MJ)]]*AHP!$P$3/TOPSIS!$B$4</f>
        <v>7.268181518158218E-3</v>
      </c>
      <c r="V21">
        <f>Pro_Economic_Table[[#This Row],[Total Cost(LKR Million)]]*AHP!$P$4/TOPSIS!$C$4</f>
        <v>2.8233894914313055E-2</v>
      </c>
      <c r="W21">
        <f>Pro_Economic_Table[[#This Row],[Total Carbon (Metric T)]]*AHP!$P$5/TOPSIS!$D$4</f>
        <v>3.1212682040140704E-3</v>
      </c>
      <c r="X21">
        <f>((Pro_Economic_Table[[#This Row],[Weighted Energy]]-TOPSIS!$B$5)^2+(Pro_Economic_Table[[#This Row],[Weighted Cost]]-TOPSIS!$C$5)^2+(Pro_Economic_Table[[#This Row],[Weighted Co2]]-TOPSIS!$D$5)^2)^0.5</f>
        <v>4.8706248470846821E-4</v>
      </c>
      <c r="Y21">
        <f>((Pro_Economic_Table[[#This Row],[Weighted Energy]]-TOPSIS!$B$6)^2+(Pro_Economic_Table[[#This Row],[Weighted Cost]]-TOPSIS!$C$6)^2+(Pro_Economic_Table[[#This Row],[Weighted Co2]]-TOPSIS!$D$6)^2)^0.5</f>
        <v>6.8212587611884866E-3</v>
      </c>
      <c r="Z21">
        <f>Pro_Economic_Table[[#This Row],[S- Worst-Euclidean Distance]]/(Pro_Economic_Table[[#This Row],[S+ Best-Euclidean Distance]]+Pro_Economic_Table[[#This Row],[S- Worst-Euclidean Distance]])</f>
        <v>0.93335508000802292</v>
      </c>
      <c r="AA21">
        <v>20</v>
      </c>
    </row>
    <row r="22" spans="1:27" x14ac:dyDescent="0.3">
      <c r="A22">
        <v>126</v>
      </c>
      <c r="B22" t="s">
        <v>140</v>
      </c>
      <c r="C22" t="s">
        <v>149</v>
      </c>
      <c r="D22" t="s">
        <v>154</v>
      </c>
      <c r="E22" t="s">
        <v>157</v>
      </c>
      <c r="F22" t="s">
        <v>161</v>
      </c>
      <c r="G22" t="s">
        <v>224</v>
      </c>
      <c r="H22">
        <v>355.54103261267403</v>
      </c>
      <c r="I22">
        <v>26</v>
      </c>
      <c r="J22">
        <v>1326959.7464649971</v>
      </c>
      <c r="K22">
        <v>49208.244109090905</v>
      </c>
      <c r="L22">
        <v>238852754.36369947</v>
      </c>
      <c r="M22">
        <v>5370210.793181817</v>
      </c>
      <c r="N22">
        <v>1990439619.6974957</v>
      </c>
      <c r="O22">
        <v>97401200</v>
      </c>
      <c r="P22">
        <v>26.165136922727271</v>
      </c>
      <c r="Q22">
        <v>19838.048209651704</v>
      </c>
      <c r="R22">
        <v>238901962.60780856</v>
      </c>
      <c r="S22">
        <v>2093.2110304906778</v>
      </c>
      <c r="T22">
        <v>19864.21334657443</v>
      </c>
      <c r="U22">
        <f>Pro_Economic_Table[[#This Row],[Total Energy(MJ)]]*AHP!$P$3/TOPSIS!$B$4</f>
        <v>7.2844711972061072E-3</v>
      </c>
      <c r="V22">
        <f>Pro_Economic_Table[[#This Row],[Total Cost(LKR Million)]]*AHP!$P$4/TOPSIS!$C$4</f>
        <v>2.8232348536825828E-2</v>
      </c>
      <c r="W22">
        <f>Pro_Economic_Table[[#This Row],[Total Carbon (Metric T)]]*AHP!$P$5/TOPSIS!$D$4</f>
        <v>3.1286528806402825E-3</v>
      </c>
      <c r="X22">
        <f>((Pro_Economic_Table[[#This Row],[Weighted Energy]]-TOPSIS!$B$5)^2+(Pro_Economic_Table[[#This Row],[Weighted Cost]]-TOPSIS!$C$5)^2+(Pro_Economic_Table[[#This Row],[Weighted Co2]]-TOPSIS!$D$5)^2)^0.5</f>
        <v>4.8977385433460999E-4</v>
      </c>
      <c r="Y22">
        <f>((Pro_Economic_Table[[#This Row],[Weighted Energy]]-TOPSIS!$B$6)^2+(Pro_Economic_Table[[#This Row],[Weighted Cost]]-TOPSIS!$C$6)^2+(Pro_Economic_Table[[#This Row],[Weighted Co2]]-TOPSIS!$D$6)^2)^0.5</f>
        <v>6.8179621144528087E-3</v>
      </c>
      <c r="Z22">
        <f>Pro_Economic_Table[[#This Row],[S- Worst-Euclidean Distance]]/(Pro_Economic_Table[[#This Row],[S+ Best-Euclidean Distance]]+Pro_Economic_Table[[#This Row],[S- Worst-Euclidean Distance]])</f>
        <v>0.9329787151004747</v>
      </c>
      <c r="AA22">
        <v>21</v>
      </c>
    </row>
    <row r="23" spans="1:27" x14ac:dyDescent="0.3">
      <c r="A23">
        <v>144</v>
      </c>
      <c r="B23" t="s">
        <v>140</v>
      </c>
      <c r="C23" t="s">
        <v>149</v>
      </c>
      <c r="D23" t="s">
        <v>155</v>
      </c>
      <c r="E23" t="s">
        <v>157</v>
      </c>
      <c r="F23" t="s">
        <v>161</v>
      </c>
      <c r="G23" t="s">
        <v>224</v>
      </c>
      <c r="H23">
        <v>355.54747971767409</v>
      </c>
      <c r="I23">
        <v>26</v>
      </c>
      <c r="J23">
        <v>1326965.9872626371</v>
      </c>
      <c r="K23">
        <v>49189.823809090907</v>
      </c>
      <c r="L23">
        <v>238853877.70727471</v>
      </c>
      <c r="M23">
        <v>5369289.7781818165</v>
      </c>
      <c r="N23">
        <v>1990448980.8939557</v>
      </c>
      <c r="O23">
        <v>97401200</v>
      </c>
      <c r="P23">
        <v>26.151321697727269</v>
      </c>
      <c r="Q23">
        <v>19838.141509576424</v>
      </c>
      <c r="R23">
        <v>238903067.53108379</v>
      </c>
      <c r="S23">
        <v>2093.2194706721375</v>
      </c>
      <c r="T23">
        <v>19864.29283127415</v>
      </c>
      <c r="U23">
        <f>Pro_Economic_Table[[#This Row],[Total Energy(MJ)]]*AHP!$P$3/TOPSIS!$B$4</f>
        <v>7.2845048879371732E-3</v>
      </c>
      <c r="V23">
        <f>Pro_Economic_Table[[#This Row],[Total Cost(LKR Million)]]*AHP!$P$4/TOPSIS!$C$4</f>
        <v>2.8232462374437616E-2</v>
      </c>
      <c r="W23">
        <f>Pro_Economic_Table[[#This Row],[Total Carbon (Metric T)]]*AHP!$P$5/TOPSIS!$D$4</f>
        <v>3.1286653996376577E-3</v>
      </c>
      <c r="X23">
        <f>((Pro_Economic_Table[[#This Row],[Weighted Energy]]-TOPSIS!$B$5)^2+(Pro_Economic_Table[[#This Row],[Weighted Cost]]-TOPSIS!$C$5)^2+(Pro_Economic_Table[[#This Row],[Weighted Co2]]-TOPSIS!$D$5)^2)^0.5</f>
        <v>4.8989307028430478E-4</v>
      </c>
      <c r="Y23">
        <f>((Pro_Economic_Table[[#This Row],[Weighted Energy]]-TOPSIS!$B$6)^2+(Pro_Economic_Table[[#This Row],[Weighted Cost]]-TOPSIS!$C$6)^2+(Pro_Economic_Table[[#This Row],[Weighted Co2]]-TOPSIS!$D$6)^2)^0.5</f>
        <v>6.8178428273889917E-3</v>
      </c>
      <c r="Z23">
        <f>Pro_Economic_Table[[#This Row],[S- Worst-Euclidean Distance]]/(Pro_Economic_Table[[#This Row],[S+ Best-Euclidean Distance]]+Pro_Economic_Table[[#This Row],[S- Worst-Euclidean Distance]])</f>
        <v>0.93296240078404025</v>
      </c>
      <c r="AA23">
        <v>22</v>
      </c>
    </row>
    <row r="24" spans="1:27" x14ac:dyDescent="0.3">
      <c r="A24">
        <v>125</v>
      </c>
      <c r="B24" t="s">
        <v>140</v>
      </c>
      <c r="C24" t="s">
        <v>149</v>
      </c>
      <c r="D24" t="s">
        <v>154</v>
      </c>
      <c r="E24" t="s">
        <v>157</v>
      </c>
      <c r="F24" t="s">
        <v>161</v>
      </c>
      <c r="G24" t="s">
        <v>226</v>
      </c>
      <c r="H24">
        <v>355.54103261267403</v>
      </c>
      <c r="I24">
        <v>26</v>
      </c>
      <c r="J24">
        <v>1326959.7464649971</v>
      </c>
      <c r="K24">
        <v>49208.244109090905</v>
      </c>
      <c r="L24">
        <v>238852754.36369947</v>
      </c>
      <c r="M24">
        <v>5370210.793181817</v>
      </c>
      <c r="N24">
        <v>1990439619.6974957</v>
      </c>
      <c r="O24">
        <v>101400000</v>
      </c>
      <c r="P24">
        <v>26.165136922727271</v>
      </c>
      <c r="Q24">
        <v>19838.048209651704</v>
      </c>
      <c r="R24">
        <v>238901962.60780856</v>
      </c>
      <c r="S24">
        <v>2097.2098304906776</v>
      </c>
      <c r="T24">
        <v>19864.21334657443</v>
      </c>
      <c r="U24">
        <f>Pro_Economic_Table[[#This Row],[Total Energy(MJ)]]*AHP!$P$3/TOPSIS!$B$4</f>
        <v>7.2844711972061072E-3</v>
      </c>
      <c r="V24">
        <f>Pro_Economic_Table[[#This Row],[Total Cost(LKR Million)]]*AHP!$P$4/TOPSIS!$C$4</f>
        <v>2.828628266658368E-2</v>
      </c>
      <c r="W24">
        <f>Pro_Economic_Table[[#This Row],[Total Carbon (Metric T)]]*AHP!$P$5/TOPSIS!$D$4</f>
        <v>3.1286528806402825E-3</v>
      </c>
      <c r="X24">
        <f>((Pro_Economic_Table[[#This Row],[Weighted Energy]]-TOPSIS!$B$5)^2+(Pro_Economic_Table[[#This Row],[Weighted Cost]]-TOPSIS!$C$5)^2+(Pro_Economic_Table[[#This Row],[Weighted Co2]]-TOPSIS!$D$5)^2)^0.5</f>
        <v>5.4212187822052908E-4</v>
      </c>
      <c r="Y24">
        <f>((Pro_Economic_Table[[#This Row],[Weighted Energy]]-TOPSIS!$B$6)^2+(Pro_Economic_Table[[#This Row],[Weighted Cost]]-TOPSIS!$C$6)^2+(Pro_Economic_Table[[#This Row],[Weighted Co2]]-TOPSIS!$D$6)^2)^0.5</f>
        <v>6.765992796322986E-3</v>
      </c>
      <c r="Z24">
        <f>Pro_Economic_Table[[#This Row],[S- Worst-Euclidean Distance]]/(Pro_Economic_Table[[#This Row],[S+ Best-Euclidean Distance]]+Pro_Economic_Table[[#This Row],[S- Worst-Euclidean Distance]])</f>
        <v>0.92581918834567389</v>
      </c>
      <c r="AA24">
        <v>23</v>
      </c>
    </row>
    <row r="25" spans="1:27" x14ac:dyDescent="0.3">
      <c r="A25">
        <v>143</v>
      </c>
      <c r="B25" t="s">
        <v>140</v>
      </c>
      <c r="C25" t="s">
        <v>149</v>
      </c>
      <c r="D25" t="s">
        <v>155</v>
      </c>
      <c r="E25" t="s">
        <v>157</v>
      </c>
      <c r="F25" t="s">
        <v>161</v>
      </c>
      <c r="G25" t="s">
        <v>226</v>
      </c>
      <c r="H25">
        <v>355.54747971767409</v>
      </c>
      <c r="I25">
        <v>26</v>
      </c>
      <c r="J25">
        <v>1326965.9872626371</v>
      </c>
      <c r="K25">
        <v>49189.823809090907</v>
      </c>
      <c r="L25">
        <v>238853877.70727471</v>
      </c>
      <c r="M25">
        <v>5369289.7781818165</v>
      </c>
      <c r="N25">
        <v>1990448980.8939557</v>
      </c>
      <c r="O25">
        <v>101400000</v>
      </c>
      <c r="P25">
        <v>26.151321697727269</v>
      </c>
      <c r="Q25">
        <v>19838.141509576424</v>
      </c>
      <c r="R25">
        <v>238903067.53108379</v>
      </c>
      <c r="S25">
        <v>2097.2182706721374</v>
      </c>
      <c r="T25">
        <v>19864.29283127415</v>
      </c>
      <c r="U25">
        <f>Pro_Economic_Table[[#This Row],[Total Energy(MJ)]]*AHP!$P$3/TOPSIS!$B$4</f>
        <v>7.2845048879371732E-3</v>
      </c>
      <c r="V25">
        <f>Pro_Economic_Table[[#This Row],[Total Cost(LKR Million)]]*AHP!$P$4/TOPSIS!$C$4</f>
        <v>2.8286396504195472E-2</v>
      </c>
      <c r="W25">
        <f>Pro_Economic_Table[[#This Row],[Total Carbon (Metric T)]]*AHP!$P$5/TOPSIS!$D$4</f>
        <v>3.1286653996376577E-3</v>
      </c>
      <c r="X25">
        <f>((Pro_Economic_Table[[#This Row],[Weighted Energy]]-TOPSIS!$B$5)^2+(Pro_Economic_Table[[#This Row],[Weighted Cost]]-TOPSIS!$C$5)^2+(Pro_Economic_Table[[#This Row],[Weighted Co2]]-TOPSIS!$D$5)^2)^0.5</f>
        <v>5.4224090793042522E-4</v>
      </c>
      <c r="Y25">
        <f>((Pro_Economic_Table[[#This Row],[Weighted Energy]]-TOPSIS!$B$6)^2+(Pro_Economic_Table[[#This Row],[Weighted Cost]]-TOPSIS!$C$6)^2+(Pro_Economic_Table[[#This Row],[Weighted Co2]]-TOPSIS!$D$6)^2)^0.5</f>
        <v>6.7658735004598814E-3</v>
      </c>
      <c r="Z25">
        <f>Pro_Economic_Table[[#This Row],[S- Worst-Euclidean Distance]]/(Pro_Economic_Table[[#This Row],[S+ Best-Euclidean Distance]]+Pro_Economic_Table[[#This Row],[S- Worst-Euclidean Distance]])</f>
        <v>0.92580289830877727</v>
      </c>
      <c r="AA25">
        <v>24</v>
      </c>
    </row>
    <row r="26" spans="1:27" x14ac:dyDescent="0.3">
      <c r="A26">
        <v>223</v>
      </c>
      <c r="B26" t="s">
        <v>141</v>
      </c>
      <c r="C26" t="s">
        <v>149</v>
      </c>
      <c r="D26" t="s">
        <v>154</v>
      </c>
      <c r="E26" t="s">
        <v>156</v>
      </c>
      <c r="F26" t="s">
        <v>161</v>
      </c>
      <c r="G26" t="s">
        <v>225</v>
      </c>
      <c r="H26">
        <v>360.14308271172001</v>
      </c>
      <c r="I26">
        <v>52</v>
      </c>
      <c r="J26">
        <v>1347602.1078932269</v>
      </c>
      <c r="K26">
        <v>42848.558199999992</v>
      </c>
      <c r="L26">
        <v>242568379.42078087</v>
      </c>
      <c r="M26">
        <v>5643782.4749999987</v>
      </c>
      <c r="N26">
        <v>2021403161.8398407</v>
      </c>
      <c r="O26">
        <v>96928000</v>
      </c>
      <c r="P26">
        <v>21.983703013636362</v>
      </c>
      <c r="Q26">
        <v>20146.651513003744</v>
      </c>
      <c r="R26">
        <v>242611227.97898087</v>
      </c>
      <c r="S26">
        <v>2123.9749443148407</v>
      </c>
      <c r="T26">
        <v>20168.635216017381</v>
      </c>
      <c r="U26">
        <f>Pro_Economic_Table[[#This Row],[Total Energy(MJ)]]*AHP!$P$3/TOPSIS!$B$4</f>
        <v>7.3975721381282873E-3</v>
      </c>
      <c r="V26">
        <f>Pro_Economic_Table[[#This Row],[Total Cost(LKR Million)]]*AHP!$P$4/TOPSIS!$C$4</f>
        <v>2.8647279246051569E-2</v>
      </c>
      <c r="W26">
        <f>Pro_Economic_Table[[#This Row],[Total Carbon (Metric T)]]*AHP!$P$5/TOPSIS!$D$4</f>
        <v>3.1765999270269361E-3</v>
      </c>
      <c r="X26">
        <f>((Pro_Economic_Table[[#This Row],[Weighted Energy]]-TOPSIS!$B$5)^2+(Pro_Economic_Table[[#This Row],[Weighted Cost]]-TOPSIS!$C$5)^2+(Pro_Economic_Table[[#This Row],[Weighted Co2]]-TOPSIS!$D$5)^2)^0.5</f>
        <v>9.2239060854886477E-4</v>
      </c>
      <c r="Y26">
        <f>((Pro_Economic_Table[[#This Row],[Weighted Energy]]-TOPSIS!$B$6)^2+(Pro_Economic_Table[[#This Row],[Weighted Cost]]-TOPSIS!$C$6)^2+(Pro_Economic_Table[[#This Row],[Weighted Co2]]-TOPSIS!$D$6)^2)^0.5</f>
        <v>6.3853050622693077E-3</v>
      </c>
      <c r="Z26">
        <f>Pro_Economic_Table[[#This Row],[S- Worst-Euclidean Distance]]/(Pro_Economic_Table[[#This Row],[S+ Best-Euclidean Distance]]+Pro_Economic_Table[[#This Row],[S- Worst-Euclidean Distance]])</f>
        <v>0.8737781853406611</v>
      </c>
      <c r="AA26">
        <v>25</v>
      </c>
    </row>
    <row r="27" spans="1:27" x14ac:dyDescent="0.3">
      <c r="A27">
        <v>241</v>
      </c>
      <c r="B27" t="s">
        <v>141</v>
      </c>
      <c r="C27" t="s">
        <v>149</v>
      </c>
      <c r="D27" t="s">
        <v>155</v>
      </c>
      <c r="E27" t="s">
        <v>156</v>
      </c>
      <c r="F27" t="s">
        <v>161</v>
      </c>
      <c r="G27" t="s">
        <v>225</v>
      </c>
      <c r="H27">
        <v>360.14952981672008</v>
      </c>
      <c r="I27">
        <v>52</v>
      </c>
      <c r="J27">
        <v>1347608.3486908672</v>
      </c>
      <c r="K27">
        <v>42830.137899999994</v>
      </c>
      <c r="L27">
        <v>242569502.76435608</v>
      </c>
      <c r="M27">
        <v>5642861.459999999</v>
      </c>
      <c r="N27">
        <v>2021412523.0363007</v>
      </c>
      <c r="O27">
        <v>96928000</v>
      </c>
      <c r="P27">
        <v>21.969887788636363</v>
      </c>
      <c r="Q27">
        <v>20146.744812928464</v>
      </c>
      <c r="R27">
        <v>242612332.90225607</v>
      </c>
      <c r="S27">
        <v>2123.9833844963009</v>
      </c>
      <c r="T27">
        <v>20168.714700717101</v>
      </c>
      <c r="U27">
        <f>Pro_Economic_Table[[#This Row],[Total Energy(MJ)]]*AHP!$P$3/TOPSIS!$B$4</f>
        <v>7.3976058288593525E-3</v>
      </c>
      <c r="V27">
        <f>Pro_Economic_Table[[#This Row],[Total Cost(LKR Million)]]*AHP!$P$4/TOPSIS!$C$4</f>
        <v>2.8647393083663365E-2</v>
      </c>
      <c r="W27">
        <f>Pro_Economic_Table[[#This Row],[Total Carbon (Metric T)]]*AHP!$P$5/TOPSIS!$D$4</f>
        <v>3.1766124460243113E-3</v>
      </c>
      <c r="X27">
        <f>((Pro_Economic_Table[[#This Row],[Weighted Energy]]-TOPSIS!$B$5)^2+(Pro_Economic_Table[[#This Row],[Weighted Cost]]-TOPSIS!$C$5)^2+(Pro_Economic_Table[[#This Row],[Weighted Co2]]-TOPSIS!$D$5)^2)^0.5</f>
        <v>9.2250990103554746E-4</v>
      </c>
      <c r="Y27">
        <f>((Pro_Economic_Table[[#This Row],[Weighted Energy]]-TOPSIS!$B$6)^2+(Pro_Economic_Table[[#This Row],[Weighted Cost]]-TOPSIS!$C$6)^2+(Pro_Economic_Table[[#This Row],[Weighted Co2]]-TOPSIS!$D$6)^2)^0.5</f>
        <v>6.3851857806922355E-3</v>
      </c>
      <c r="Z27">
        <f>Pro_Economic_Table[[#This Row],[S- Worst-Euclidean Distance]]/(Pro_Economic_Table[[#This Row],[S+ Best-Euclidean Distance]]+Pro_Economic_Table[[#This Row],[S- Worst-Euclidean Distance]])</f>
        <v>0.87376186130161415</v>
      </c>
      <c r="AA27">
        <v>26</v>
      </c>
    </row>
    <row r="28" spans="1:27" x14ac:dyDescent="0.3">
      <c r="A28">
        <v>225</v>
      </c>
      <c r="B28" t="s">
        <v>141</v>
      </c>
      <c r="C28" t="s">
        <v>149</v>
      </c>
      <c r="D28" t="s">
        <v>154</v>
      </c>
      <c r="E28" t="s">
        <v>156</v>
      </c>
      <c r="F28" t="s">
        <v>161</v>
      </c>
      <c r="G28" t="s">
        <v>224</v>
      </c>
      <c r="H28">
        <v>360.14308271172001</v>
      </c>
      <c r="I28">
        <v>26</v>
      </c>
      <c r="J28">
        <v>1347602.1078932269</v>
      </c>
      <c r="K28">
        <v>42848.558199999992</v>
      </c>
      <c r="L28">
        <v>242568379.42078087</v>
      </c>
      <c r="M28">
        <v>5643782.4749999987</v>
      </c>
      <c r="N28">
        <v>2021403161.8398407</v>
      </c>
      <c r="O28">
        <v>97401200</v>
      </c>
      <c r="P28">
        <v>21.983703013636362</v>
      </c>
      <c r="Q28">
        <v>20146.651513003744</v>
      </c>
      <c r="R28">
        <v>242611227.97898087</v>
      </c>
      <c r="S28">
        <v>2124.4481443148406</v>
      </c>
      <c r="T28">
        <v>20168.635216017381</v>
      </c>
      <c r="U28">
        <f>Pro_Economic_Table[[#This Row],[Total Energy(MJ)]]*AHP!$P$3/TOPSIS!$B$4</f>
        <v>7.3975721381282873E-3</v>
      </c>
      <c r="V28">
        <f>Pro_Economic_Table[[#This Row],[Total Cost(LKR Million)]]*AHP!$P$4/TOPSIS!$C$4</f>
        <v>2.8653661568298596E-2</v>
      </c>
      <c r="W28">
        <f>Pro_Economic_Table[[#This Row],[Total Carbon (Metric T)]]*AHP!$P$5/TOPSIS!$D$4</f>
        <v>3.1765999270269361E-3</v>
      </c>
      <c r="X28">
        <f>((Pro_Economic_Table[[#This Row],[Weighted Energy]]-TOPSIS!$B$5)^2+(Pro_Economic_Table[[#This Row],[Weighted Cost]]-TOPSIS!$C$5)^2+(Pro_Economic_Table[[#This Row],[Weighted Co2]]-TOPSIS!$D$5)^2)^0.5</f>
        <v>9.2854165153598094E-4</v>
      </c>
      <c r="Y28">
        <f>((Pro_Economic_Table[[#This Row],[Weighted Energy]]-TOPSIS!$B$6)^2+(Pro_Economic_Table[[#This Row],[Weighted Cost]]-TOPSIS!$C$6)^2+(Pro_Economic_Table[[#This Row],[Weighted Co2]]-TOPSIS!$D$6)^2)^0.5</f>
        <v>6.3791515797017905E-3</v>
      </c>
      <c r="Z28">
        <f>Pro_Economic_Table[[#This Row],[S- Worst-Euclidean Distance]]/(Pro_Economic_Table[[#This Row],[S+ Best-Euclidean Distance]]+Pro_Economic_Table[[#This Row],[S- Worst-Euclidean Distance]])</f>
        <v>0.87293642163756979</v>
      </c>
      <c r="AA28">
        <v>27</v>
      </c>
    </row>
    <row r="29" spans="1:27" x14ac:dyDescent="0.3">
      <c r="A29">
        <v>243</v>
      </c>
      <c r="B29" t="s">
        <v>141</v>
      </c>
      <c r="C29" t="s">
        <v>149</v>
      </c>
      <c r="D29" t="s">
        <v>155</v>
      </c>
      <c r="E29" t="s">
        <v>156</v>
      </c>
      <c r="F29" t="s">
        <v>161</v>
      </c>
      <c r="G29" t="s">
        <v>224</v>
      </c>
      <c r="H29">
        <v>360.14952981672008</v>
      </c>
      <c r="I29">
        <v>26</v>
      </c>
      <c r="J29">
        <v>1347608.3486908672</v>
      </c>
      <c r="K29">
        <v>42830.137899999994</v>
      </c>
      <c r="L29">
        <v>242569502.76435608</v>
      </c>
      <c r="M29">
        <v>5642861.459999999</v>
      </c>
      <c r="N29">
        <v>2021412523.0363007</v>
      </c>
      <c r="O29">
        <v>97401200</v>
      </c>
      <c r="P29">
        <v>21.969887788636363</v>
      </c>
      <c r="Q29">
        <v>20146.744812928464</v>
      </c>
      <c r="R29">
        <v>242612332.90225607</v>
      </c>
      <c r="S29">
        <v>2124.4565844963008</v>
      </c>
      <c r="T29">
        <v>20168.714700717101</v>
      </c>
      <c r="U29">
        <f>Pro_Economic_Table[[#This Row],[Total Energy(MJ)]]*AHP!$P$3/TOPSIS!$B$4</f>
        <v>7.3976058288593525E-3</v>
      </c>
      <c r="V29">
        <f>Pro_Economic_Table[[#This Row],[Total Cost(LKR Million)]]*AHP!$P$4/TOPSIS!$C$4</f>
        <v>2.8653775405910395E-2</v>
      </c>
      <c r="W29">
        <f>Pro_Economic_Table[[#This Row],[Total Carbon (Metric T)]]*AHP!$P$5/TOPSIS!$D$4</f>
        <v>3.1766124460243113E-3</v>
      </c>
      <c r="X29">
        <f>((Pro_Economic_Table[[#This Row],[Weighted Energy]]-TOPSIS!$B$5)^2+(Pro_Economic_Table[[#This Row],[Weighted Cost]]-TOPSIS!$C$5)^2+(Pro_Economic_Table[[#This Row],[Weighted Co2]]-TOPSIS!$D$5)^2)^0.5</f>
        <v>9.2866093624276473E-4</v>
      </c>
      <c r="Y29">
        <f>((Pro_Economic_Table[[#This Row],[Weighted Energy]]-TOPSIS!$B$6)^2+(Pro_Economic_Table[[#This Row],[Weighted Cost]]-TOPSIS!$C$6)^2+(Pro_Economic_Table[[#This Row],[Weighted Co2]]-TOPSIS!$D$6)^2)^0.5</f>
        <v>6.3790322969570178E-3</v>
      </c>
      <c r="Z29">
        <f>Pro_Economic_Table[[#This Row],[S- Worst-Euclidean Distance]]/(Pro_Economic_Table[[#This Row],[S+ Best-Euclidean Distance]]+Pro_Economic_Table[[#This Row],[S- Worst-Euclidean Distance]])</f>
        <v>0.87292009850334984</v>
      </c>
      <c r="AA29">
        <v>28</v>
      </c>
    </row>
    <row r="30" spans="1:27" x14ac:dyDescent="0.3">
      <c r="A30">
        <v>4</v>
      </c>
      <c r="B30" t="s">
        <v>139</v>
      </c>
      <c r="C30" t="s">
        <v>149</v>
      </c>
      <c r="D30" t="s">
        <v>154</v>
      </c>
      <c r="E30" t="s">
        <v>156</v>
      </c>
      <c r="F30" t="s">
        <v>160</v>
      </c>
      <c r="G30" t="s">
        <v>225</v>
      </c>
      <c r="H30">
        <v>365.1855776520278</v>
      </c>
      <c r="I30">
        <v>52</v>
      </c>
      <c r="J30">
        <v>1349569.5173388636</v>
      </c>
      <c r="K30">
        <v>49618.130336363625</v>
      </c>
      <c r="L30">
        <v>242922513.12099546</v>
      </c>
      <c r="M30">
        <v>5602148.7613636348</v>
      </c>
      <c r="N30">
        <v>2024354276.0082955</v>
      </c>
      <c r="O30">
        <v>96928000</v>
      </c>
      <c r="P30">
        <v>23.564096877272721</v>
      </c>
      <c r="Q30">
        <v>20176.064284216009</v>
      </c>
      <c r="R30">
        <v>242972131.25133184</v>
      </c>
      <c r="S30">
        <v>2126.8844247696593</v>
      </c>
      <c r="T30">
        <v>20199.62838109328</v>
      </c>
      <c r="U30">
        <f>Pro_Economic_Table[[#This Row],[Total Energy(MJ)]]*AHP!$P$3/TOPSIS!$B$4</f>
        <v>7.4085766081783471E-3</v>
      </c>
      <c r="V30">
        <f>Pro_Economic_Table[[#This Row],[Total Cost(LKR Million)]]*AHP!$P$4/TOPSIS!$C$4</f>
        <v>2.8686521092700097E-2</v>
      </c>
      <c r="W30">
        <f>Pro_Economic_Table[[#This Row],[Total Carbon (Metric T)]]*AHP!$P$5/TOPSIS!$D$4</f>
        <v>3.1814814118108071E-3</v>
      </c>
      <c r="X30">
        <f>((Pro_Economic_Table[[#This Row],[Weighted Energy]]-TOPSIS!$B$5)^2+(Pro_Economic_Table[[#This Row],[Weighted Cost]]-TOPSIS!$C$5)^2+(Pro_Economic_Table[[#This Row],[Weighted Co2]]-TOPSIS!$D$5)^2)^0.5</f>
        <v>9.6342326915917068E-4</v>
      </c>
      <c r="Y30">
        <f>((Pro_Economic_Table[[#This Row],[Weighted Energy]]-TOPSIS!$B$6)^2+(Pro_Economic_Table[[#This Row],[Weighted Cost]]-TOPSIS!$C$6)^2+(Pro_Economic_Table[[#This Row],[Weighted Co2]]-TOPSIS!$D$6)^2)^0.5</f>
        <v>6.3442759842841229E-3</v>
      </c>
      <c r="Z30">
        <f>Pro_Economic_Table[[#This Row],[S- Worst-Euclidean Distance]]/(Pro_Economic_Table[[#This Row],[S+ Best-Euclidean Distance]]+Pro_Economic_Table[[#This Row],[S- Worst-Euclidean Distance]])</f>
        <v>0.8681632568957709</v>
      </c>
      <c r="AA30">
        <v>29</v>
      </c>
    </row>
    <row r="31" spans="1:27" x14ac:dyDescent="0.3">
      <c r="A31">
        <v>22</v>
      </c>
      <c r="B31" t="s">
        <v>139</v>
      </c>
      <c r="C31" t="s">
        <v>149</v>
      </c>
      <c r="D31" t="s">
        <v>155</v>
      </c>
      <c r="E31" t="s">
        <v>156</v>
      </c>
      <c r="F31" t="s">
        <v>160</v>
      </c>
      <c r="G31" t="s">
        <v>225</v>
      </c>
      <c r="H31">
        <v>365.19202475702787</v>
      </c>
      <c r="I31">
        <v>52</v>
      </c>
      <c r="J31">
        <v>1349575.7581365039</v>
      </c>
      <c r="K31">
        <v>49599.710036363627</v>
      </c>
      <c r="L31">
        <v>242923636.46457073</v>
      </c>
      <c r="M31">
        <v>5601227.7463636352</v>
      </c>
      <c r="N31">
        <v>2024363637.204756</v>
      </c>
      <c r="O31">
        <v>96928000</v>
      </c>
      <c r="P31">
        <v>23.550281652272723</v>
      </c>
      <c r="Q31">
        <v>20176.157584140732</v>
      </c>
      <c r="R31">
        <v>242973236.1746071</v>
      </c>
      <c r="S31">
        <v>2126.8928649511195</v>
      </c>
      <c r="T31">
        <v>20199.707865793003</v>
      </c>
      <c r="U31">
        <f>Pro_Economic_Table[[#This Row],[Total Energy(MJ)]]*AHP!$P$3/TOPSIS!$B$4</f>
        <v>7.4086102989094141E-3</v>
      </c>
      <c r="V31">
        <f>Pro_Economic_Table[[#This Row],[Total Cost(LKR Million)]]*AHP!$P$4/TOPSIS!$C$4</f>
        <v>2.8686634930311896E-2</v>
      </c>
      <c r="W31">
        <f>Pro_Economic_Table[[#This Row],[Total Carbon (Metric T)]]*AHP!$P$5/TOPSIS!$D$4</f>
        <v>3.1814939308081828E-3</v>
      </c>
      <c r="X31">
        <f>((Pro_Economic_Table[[#This Row],[Weighted Energy]]-TOPSIS!$B$5)^2+(Pro_Economic_Table[[#This Row],[Weighted Cost]]-TOPSIS!$C$5)^2+(Pro_Economic_Table[[#This Row],[Weighted Co2]]-TOPSIS!$D$5)^2)^0.5</f>
        <v>9.6354256597355552E-4</v>
      </c>
      <c r="Y31">
        <f>((Pro_Economic_Table[[#This Row],[Weighted Energy]]-TOPSIS!$B$6)^2+(Pro_Economic_Table[[#This Row],[Weighted Cost]]-TOPSIS!$C$6)^2+(Pro_Economic_Table[[#This Row],[Weighted Co2]]-TOPSIS!$D$6)^2)^0.5</f>
        <v>6.3441567035022539E-3</v>
      </c>
      <c r="Z31">
        <f>Pro_Economic_Table[[#This Row],[S- Worst-Euclidean Distance]]/(Pro_Economic_Table[[#This Row],[S+ Best-Euclidean Distance]]+Pro_Economic_Table[[#This Row],[S- Worst-Euclidean Distance]])</f>
        <v>0.86814693237333074</v>
      </c>
      <c r="AA31">
        <v>30</v>
      </c>
    </row>
    <row r="32" spans="1:27" x14ac:dyDescent="0.3">
      <c r="A32">
        <v>6</v>
      </c>
      <c r="B32" t="s">
        <v>139</v>
      </c>
      <c r="C32" t="s">
        <v>149</v>
      </c>
      <c r="D32" t="s">
        <v>154</v>
      </c>
      <c r="E32" t="s">
        <v>156</v>
      </c>
      <c r="F32" t="s">
        <v>160</v>
      </c>
      <c r="G32" t="s">
        <v>224</v>
      </c>
      <c r="H32">
        <v>365.1855776520278</v>
      </c>
      <c r="I32">
        <v>26</v>
      </c>
      <c r="J32">
        <v>1349569.5173388636</v>
      </c>
      <c r="K32">
        <v>49618.130336363625</v>
      </c>
      <c r="L32">
        <v>242922513.12099546</v>
      </c>
      <c r="M32">
        <v>5602148.7613636348</v>
      </c>
      <c r="N32">
        <v>2024354276.0082955</v>
      </c>
      <c r="O32">
        <v>97401200</v>
      </c>
      <c r="P32">
        <v>23.564096877272721</v>
      </c>
      <c r="Q32">
        <v>20176.064284216009</v>
      </c>
      <c r="R32">
        <v>242972131.25133184</v>
      </c>
      <c r="S32">
        <v>2127.3576247696592</v>
      </c>
      <c r="T32">
        <v>20199.62838109328</v>
      </c>
      <c r="U32">
        <f>Pro_Economic_Table[[#This Row],[Total Energy(MJ)]]*AHP!$P$3/TOPSIS!$B$4</f>
        <v>7.4085766081783471E-3</v>
      </c>
      <c r="V32">
        <f>Pro_Economic_Table[[#This Row],[Total Cost(LKR Million)]]*AHP!$P$4/TOPSIS!$C$4</f>
        <v>2.8692903414947121E-2</v>
      </c>
      <c r="W32">
        <f>Pro_Economic_Table[[#This Row],[Total Carbon (Metric T)]]*AHP!$P$5/TOPSIS!$D$4</f>
        <v>3.1814814118108071E-3</v>
      </c>
      <c r="X32">
        <f>((Pro_Economic_Table[[#This Row],[Weighted Energy]]-TOPSIS!$B$5)^2+(Pro_Economic_Table[[#This Row],[Weighted Cost]]-TOPSIS!$C$5)^2+(Pro_Economic_Table[[#This Row],[Weighted Co2]]-TOPSIS!$D$5)^2)^0.5</f>
        <v>9.6957231173188827E-4</v>
      </c>
      <c r="Y32">
        <f>((Pro_Economic_Table[[#This Row],[Weighted Energy]]-TOPSIS!$B$6)^2+(Pro_Economic_Table[[#This Row],[Weighted Cost]]-TOPSIS!$C$6)^2+(Pro_Economic_Table[[#This Row],[Weighted Co2]]-TOPSIS!$D$6)^2)^0.5</f>
        <v>6.3381221833880641E-3</v>
      </c>
      <c r="Z32">
        <f>Pro_Economic_Table[[#This Row],[S- Worst-Euclidean Distance]]/(Pro_Economic_Table[[#This Row],[S+ Best-Euclidean Distance]]+Pro_Economic_Table[[#This Row],[S- Worst-Euclidean Distance]])</f>
        <v>0.86732172337262259</v>
      </c>
      <c r="AA32">
        <v>31</v>
      </c>
    </row>
    <row r="33" spans="1:27" x14ac:dyDescent="0.3">
      <c r="A33">
        <v>24</v>
      </c>
      <c r="B33" t="s">
        <v>139</v>
      </c>
      <c r="C33" t="s">
        <v>149</v>
      </c>
      <c r="D33" t="s">
        <v>155</v>
      </c>
      <c r="E33" t="s">
        <v>156</v>
      </c>
      <c r="F33" t="s">
        <v>160</v>
      </c>
      <c r="G33" t="s">
        <v>224</v>
      </c>
      <c r="H33">
        <v>365.19202475702787</v>
      </c>
      <c r="I33">
        <v>26</v>
      </c>
      <c r="J33">
        <v>1349575.7581365039</v>
      </c>
      <c r="K33">
        <v>49599.710036363627</v>
      </c>
      <c r="L33">
        <v>242923636.46457073</v>
      </c>
      <c r="M33">
        <v>5601227.7463636352</v>
      </c>
      <c r="N33">
        <v>2024363637.204756</v>
      </c>
      <c r="O33">
        <v>97401200</v>
      </c>
      <c r="P33">
        <v>23.550281652272723</v>
      </c>
      <c r="Q33">
        <v>20176.157584140732</v>
      </c>
      <c r="R33">
        <v>242973236.1746071</v>
      </c>
      <c r="S33">
        <v>2127.3660649511198</v>
      </c>
      <c r="T33">
        <v>20199.707865793003</v>
      </c>
      <c r="U33">
        <f>Pro_Economic_Table[[#This Row],[Total Energy(MJ)]]*AHP!$P$3/TOPSIS!$B$4</f>
        <v>7.4086102989094141E-3</v>
      </c>
      <c r="V33">
        <f>Pro_Economic_Table[[#This Row],[Total Cost(LKR Million)]]*AHP!$P$4/TOPSIS!$C$4</f>
        <v>2.8693017252558926E-2</v>
      </c>
      <c r="W33">
        <f>Pro_Economic_Table[[#This Row],[Total Carbon (Metric T)]]*AHP!$P$5/TOPSIS!$D$4</f>
        <v>3.1814939308081828E-3</v>
      </c>
      <c r="X33">
        <f>((Pro_Economic_Table[[#This Row],[Weighted Energy]]-TOPSIS!$B$5)^2+(Pro_Economic_Table[[#This Row],[Weighted Cost]]-TOPSIS!$C$5)^2+(Pro_Economic_Table[[#This Row],[Weighted Co2]]-TOPSIS!$D$5)^2)^0.5</f>
        <v>9.6969160131421951E-4</v>
      </c>
      <c r="Y33">
        <f>((Pro_Economic_Table[[#This Row],[Weighted Energy]]-TOPSIS!$B$6)^2+(Pro_Economic_Table[[#This Row],[Weighted Cost]]-TOPSIS!$C$6)^2+(Pro_Economic_Table[[#This Row],[Weighted Co2]]-TOPSIS!$D$6)^2)^0.5</f>
        <v>6.3380029014257124E-3</v>
      </c>
      <c r="Z33">
        <f>Pro_Economic_Table[[#This Row],[S- Worst-Euclidean Distance]]/(Pro_Economic_Table[[#This Row],[S+ Best-Euclidean Distance]]+Pro_Economic_Table[[#This Row],[S- Worst-Euclidean Distance]])</f>
        <v>0.86730539967829179</v>
      </c>
      <c r="AA33">
        <v>32</v>
      </c>
    </row>
    <row r="34" spans="1:27" x14ac:dyDescent="0.3">
      <c r="A34">
        <v>232</v>
      </c>
      <c r="B34" t="s">
        <v>141</v>
      </c>
      <c r="C34" t="s">
        <v>149</v>
      </c>
      <c r="D34" t="s">
        <v>154</v>
      </c>
      <c r="E34" t="s">
        <v>157</v>
      </c>
      <c r="F34" t="s">
        <v>161</v>
      </c>
      <c r="G34" t="s">
        <v>225</v>
      </c>
      <c r="H34">
        <v>363.1998605299018</v>
      </c>
      <c r="I34">
        <v>52</v>
      </c>
      <c r="J34">
        <v>1350561.0688212269</v>
      </c>
      <c r="K34">
        <v>45577.824109090907</v>
      </c>
      <c r="L34">
        <v>243100992.38782087</v>
      </c>
      <c r="M34">
        <v>5097929.293181817</v>
      </c>
      <c r="N34">
        <v>2025841603.2318404</v>
      </c>
      <c r="O34">
        <v>96928000</v>
      </c>
      <c r="P34">
        <v>24.712968922727267</v>
      </c>
      <c r="Q34">
        <v>20190.887978877345</v>
      </c>
      <c r="R34">
        <v>243146570.21192995</v>
      </c>
      <c r="S34">
        <v>2127.8675325250224</v>
      </c>
      <c r="T34">
        <v>20215.600947800071</v>
      </c>
      <c r="U34">
        <f>Pro_Economic_Table[[#This Row],[Total Energy(MJ)]]*AHP!$P$3/TOPSIS!$B$4</f>
        <v>7.4138955079072425E-3</v>
      </c>
      <c r="V34">
        <f>Pro_Economic_Table[[#This Row],[Total Cost(LKR Million)]]*AHP!$P$4/TOPSIS!$C$4</f>
        <v>2.8699780835933993E-2</v>
      </c>
      <c r="W34">
        <f>Pro_Economic_Table[[#This Row],[Total Carbon (Metric T)]]*AHP!$P$5/TOPSIS!$D$4</f>
        <v>3.1839971226505239E-3</v>
      </c>
      <c r="X34">
        <f>((Pro_Economic_Table[[#This Row],[Weighted Energy]]-TOPSIS!$B$5)^2+(Pro_Economic_Table[[#This Row],[Weighted Cost]]-TOPSIS!$C$5)^2+(Pro_Economic_Table[[#This Row],[Weighted Co2]]-TOPSIS!$D$5)^2)^0.5</f>
        <v>9.7777769625284486E-4</v>
      </c>
      <c r="Y34">
        <f>((Pro_Economic_Table[[#This Row],[Weighted Energy]]-TOPSIS!$B$6)^2+(Pro_Economic_Table[[#This Row],[Weighted Cost]]-TOPSIS!$C$6)^2+(Pro_Economic_Table[[#This Row],[Weighted Co2]]-TOPSIS!$D$6)^2)^0.5</f>
        <v>6.3299323318424224E-3</v>
      </c>
      <c r="Z34">
        <f>Pro_Economic_Table[[#This Row],[S- Worst-Euclidean Distance]]/(Pro_Economic_Table[[#This Row],[S+ Best-Euclidean Distance]]+Pro_Economic_Table[[#This Row],[S- Worst-Euclidean Distance]])</f>
        <v>0.86619916601867408</v>
      </c>
      <c r="AA34">
        <v>33</v>
      </c>
    </row>
    <row r="35" spans="1:27" x14ac:dyDescent="0.3">
      <c r="A35">
        <v>250</v>
      </c>
      <c r="B35" t="s">
        <v>141</v>
      </c>
      <c r="C35" t="s">
        <v>149</v>
      </c>
      <c r="D35" t="s">
        <v>155</v>
      </c>
      <c r="E35" t="s">
        <v>157</v>
      </c>
      <c r="F35" t="s">
        <v>161</v>
      </c>
      <c r="G35" t="s">
        <v>225</v>
      </c>
      <c r="H35">
        <v>363.20630763490186</v>
      </c>
      <c r="I35">
        <v>52</v>
      </c>
      <c r="J35">
        <v>1350567.309618867</v>
      </c>
      <c r="K35">
        <v>45559.403809090909</v>
      </c>
      <c r="L35">
        <v>243102115.73139608</v>
      </c>
      <c r="M35">
        <v>5097008.2781818165</v>
      </c>
      <c r="N35">
        <v>2025850964.4283006</v>
      </c>
      <c r="O35">
        <v>96928000</v>
      </c>
      <c r="P35">
        <v>24.699153697727269</v>
      </c>
      <c r="Q35">
        <v>20190.981278802061</v>
      </c>
      <c r="R35">
        <v>243147675.13520518</v>
      </c>
      <c r="S35">
        <v>2127.8759727064826</v>
      </c>
      <c r="T35">
        <v>20215.680432499787</v>
      </c>
      <c r="U35">
        <f>Pro_Economic_Table[[#This Row],[Total Energy(MJ)]]*AHP!$P$3/TOPSIS!$B$4</f>
        <v>7.4139291986383103E-3</v>
      </c>
      <c r="V35">
        <f>Pro_Economic_Table[[#This Row],[Total Cost(LKR Million)]]*AHP!$P$4/TOPSIS!$C$4</f>
        <v>2.8699894673545789E-2</v>
      </c>
      <c r="W35">
        <f>Pro_Economic_Table[[#This Row],[Total Carbon (Metric T)]]*AHP!$P$5/TOPSIS!$D$4</f>
        <v>3.1840096416478982E-3</v>
      </c>
      <c r="X35">
        <f>((Pro_Economic_Table[[#This Row],[Weighted Energy]]-TOPSIS!$B$5)^2+(Pro_Economic_Table[[#This Row],[Weighted Cost]]-TOPSIS!$C$5)^2+(Pro_Economic_Table[[#This Row],[Weighted Co2]]-TOPSIS!$D$5)^2)^0.5</f>
        <v>9.7789700095341067E-4</v>
      </c>
      <c r="Y35">
        <f>((Pro_Economic_Table[[#This Row],[Weighted Energy]]-TOPSIS!$B$6)^2+(Pro_Economic_Table[[#This Row],[Weighted Cost]]-TOPSIS!$C$6)^2+(Pro_Economic_Table[[#This Row],[Weighted Co2]]-TOPSIS!$D$6)^2)^0.5</f>
        <v>6.3298130525182971E-3</v>
      </c>
      <c r="Z35">
        <f>Pro_Economic_Table[[#This Row],[S- Worst-Euclidean Distance]]/(Pro_Economic_Table[[#This Row],[S+ Best-Euclidean Distance]]+Pro_Economic_Table[[#This Row],[S- Worst-Euclidean Distance]])</f>
        <v>0.86618284061655715</v>
      </c>
      <c r="AA35">
        <v>34</v>
      </c>
    </row>
    <row r="36" spans="1:27" x14ac:dyDescent="0.3">
      <c r="A36">
        <v>224</v>
      </c>
      <c r="B36" t="s">
        <v>141</v>
      </c>
      <c r="C36" t="s">
        <v>149</v>
      </c>
      <c r="D36" t="s">
        <v>154</v>
      </c>
      <c r="E36" t="s">
        <v>156</v>
      </c>
      <c r="F36" t="s">
        <v>161</v>
      </c>
      <c r="G36" t="s">
        <v>226</v>
      </c>
      <c r="H36">
        <v>360.14308271172001</v>
      </c>
      <c r="I36">
        <v>26</v>
      </c>
      <c r="J36">
        <v>1347602.1078932269</v>
      </c>
      <c r="K36">
        <v>42848.558199999992</v>
      </c>
      <c r="L36">
        <v>242568379.42078087</v>
      </c>
      <c r="M36">
        <v>5643782.4749999987</v>
      </c>
      <c r="N36">
        <v>2021403161.8398407</v>
      </c>
      <c r="O36">
        <v>101400000</v>
      </c>
      <c r="P36">
        <v>21.983703013636362</v>
      </c>
      <c r="Q36">
        <v>20146.651513003744</v>
      </c>
      <c r="R36">
        <v>242611227.97898087</v>
      </c>
      <c r="S36">
        <v>2128.4469443148405</v>
      </c>
      <c r="T36">
        <v>20168.635216017381</v>
      </c>
      <c r="U36">
        <f>Pro_Economic_Table[[#This Row],[Total Energy(MJ)]]*AHP!$P$3/TOPSIS!$B$4</f>
        <v>7.3975721381282873E-3</v>
      </c>
      <c r="V36">
        <f>Pro_Economic_Table[[#This Row],[Total Cost(LKR Million)]]*AHP!$P$4/TOPSIS!$C$4</f>
        <v>2.8707595698056448E-2</v>
      </c>
      <c r="W36">
        <f>Pro_Economic_Table[[#This Row],[Total Carbon (Metric T)]]*AHP!$P$5/TOPSIS!$D$4</f>
        <v>3.1765999270269361E-3</v>
      </c>
      <c r="X36">
        <f>((Pro_Economic_Table[[#This Row],[Weighted Energy]]-TOPSIS!$B$5)^2+(Pro_Economic_Table[[#This Row],[Weighted Cost]]-TOPSIS!$C$5)^2+(Pro_Economic_Table[[#This Row],[Weighted Co2]]-TOPSIS!$D$5)^2)^0.5</f>
        <v>9.806393855587253E-4</v>
      </c>
      <c r="Y36">
        <f>((Pro_Economic_Table[[#This Row],[Weighted Energy]]-TOPSIS!$B$6)^2+(Pro_Economic_Table[[#This Row],[Weighted Cost]]-TOPSIS!$C$6)^2+(Pro_Economic_Table[[#This Row],[Weighted Co2]]-TOPSIS!$D$6)^2)^0.5</f>
        <v>6.3271693754797511E-3</v>
      </c>
      <c r="Z36">
        <f>Pro_Economic_Table[[#This Row],[S- Worst-Euclidean Distance]]/(Pro_Economic_Table[[#This Row],[S+ Best-Euclidean Distance]]+Pro_Economic_Table[[#This Row],[S- Worst-Euclidean Distance]])</f>
        <v>0.86580938040045663</v>
      </c>
      <c r="AA36">
        <v>35</v>
      </c>
    </row>
    <row r="37" spans="1:27" x14ac:dyDescent="0.3">
      <c r="A37">
        <v>242</v>
      </c>
      <c r="B37" t="s">
        <v>141</v>
      </c>
      <c r="C37" t="s">
        <v>149</v>
      </c>
      <c r="D37" t="s">
        <v>155</v>
      </c>
      <c r="E37" t="s">
        <v>156</v>
      </c>
      <c r="F37" t="s">
        <v>161</v>
      </c>
      <c r="G37" t="s">
        <v>226</v>
      </c>
      <c r="H37">
        <v>360.14952981672008</v>
      </c>
      <c r="I37">
        <v>26</v>
      </c>
      <c r="J37">
        <v>1347608.3486908672</v>
      </c>
      <c r="K37">
        <v>42830.137899999994</v>
      </c>
      <c r="L37">
        <v>242569502.76435608</v>
      </c>
      <c r="M37">
        <v>5642861.459999999</v>
      </c>
      <c r="N37">
        <v>2021412523.0363007</v>
      </c>
      <c r="O37">
        <v>101400000</v>
      </c>
      <c r="P37">
        <v>21.969887788636363</v>
      </c>
      <c r="Q37">
        <v>20146.744812928464</v>
      </c>
      <c r="R37">
        <v>242612332.90225607</v>
      </c>
      <c r="S37">
        <v>2128.4553844963007</v>
      </c>
      <c r="T37">
        <v>20168.714700717101</v>
      </c>
      <c r="U37">
        <f>Pro_Economic_Table[[#This Row],[Total Energy(MJ)]]*AHP!$P$3/TOPSIS!$B$4</f>
        <v>7.3976058288593525E-3</v>
      </c>
      <c r="V37">
        <f>Pro_Economic_Table[[#This Row],[Total Cost(LKR Million)]]*AHP!$P$4/TOPSIS!$C$4</f>
        <v>2.8707709535668247E-2</v>
      </c>
      <c r="W37">
        <f>Pro_Economic_Table[[#This Row],[Total Carbon (Metric T)]]*AHP!$P$5/TOPSIS!$D$4</f>
        <v>3.1766124460243113E-3</v>
      </c>
      <c r="X37">
        <f>((Pro_Economic_Table[[#This Row],[Weighted Energy]]-TOPSIS!$B$5)^2+(Pro_Economic_Table[[#This Row],[Weighted Cost]]-TOPSIS!$C$5)^2+(Pro_Economic_Table[[#This Row],[Weighted Co2]]-TOPSIS!$D$5)^2)^0.5</f>
        <v>9.8075859406898279E-4</v>
      </c>
      <c r="Y37">
        <f>((Pro_Economic_Table[[#This Row],[Weighted Energy]]-TOPSIS!$B$6)^2+(Pro_Economic_Table[[#This Row],[Weighted Cost]]-TOPSIS!$C$6)^2+(Pro_Economic_Table[[#This Row],[Weighted Co2]]-TOPSIS!$D$6)^2)^0.5</f>
        <v>6.3270500831179412E-3</v>
      </c>
      <c r="Z37">
        <f>Pro_Economic_Table[[#This Row],[S- Worst-Euclidean Distance]]/(Pro_Economic_Table[[#This Row],[S+ Best-Euclidean Distance]]+Pro_Economic_Table[[#This Row],[S- Worst-Euclidean Distance]])</f>
        <v>0.86579306637697628</v>
      </c>
      <c r="AA37">
        <v>36</v>
      </c>
    </row>
    <row r="38" spans="1:27" x14ac:dyDescent="0.3">
      <c r="A38">
        <v>234</v>
      </c>
      <c r="B38" t="s">
        <v>141</v>
      </c>
      <c r="C38" t="s">
        <v>149</v>
      </c>
      <c r="D38" t="s">
        <v>154</v>
      </c>
      <c r="E38" t="s">
        <v>157</v>
      </c>
      <c r="F38" t="s">
        <v>161</v>
      </c>
      <c r="G38" t="s">
        <v>224</v>
      </c>
      <c r="H38">
        <v>363.1998605299018</v>
      </c>
      <c r="I38">
        <v>26</v>
      </c>
      <c r="J38">
        <v>1350561.0688212269</v>
      </c>
      <c r="K38">
        <v>45577.824109090907</v>
      </c>
      <c r="L38">
        <v>243100992.38782087</v>
      </c>
      <c r="M38">
        <v>5097929.293181817</v>
      </c>
      <c r="N38">
        <v>2025841603.2318404</v>
      </c>
      <c r="O38">
        <v>97401200</v>
      </c>
      <c r="P38">
        <v>24.712968922727267</v>
      </c>
      <c r="Q38">
        <v>20190.887978877345</v>
      </c>
      <c r="R38">
        <v>243146570.21192995</v>
      </c>
      <c r="S38">
        <v>2128.3407325250223</v>
      </c>
      <c r="T38">
        <v>20215.600947800071</v>
      </c>
      <c r="U38">
        <f>Pro_Economic_Table[[#This Row],[Total Energy(MJ)]]*AHP!$P$3/TOPSIS!$B$4</f>
        <v>7.4138955079072425E-3</v>
      </c>
      <c r="V38">
        <f>Pro_Economic_Table[[#This Row],[Total Cost(LKR Million)]]*AHP!$P$4/TOPSIS!$C$4</f>
        <v>2.870616315818102E-2</v>
      </c>
      <c r="W38">
        <f>Pro_Economic_Table[[#This Row],[Total Carbon (Metric T)]]*AHP!$P$5/TOPSIS!$D$4</f>
        <v>3.1839971226505239E-3</v>
      </c>
      <c r="X38">
        <f>((Pro_Economic_Table[[#This Row],[Weighted Energy]]-TOPSIS!$B$5)^2+(Pro_Economic_Table[[#This Row],[Weighted Cost]]-TOPSIS!$C$5)^2+(Pro_Economic_Table[[#This Row],[Weighted Co2]]-TOPSIS!$D$5)^2)^0.5</f>
        <v>9.8392304135931511E-4</v>
      </c>
      <c r="Y38">
        <f>((Pro_Economic_Table[[#This Row],[Weighted Energy]]-TOPSIS!$B$6)^2+(Pro_Economic_Table[[#This Row],[Weighted Cost]]-TOPSIS!$C$6)^2+(Pro_Economic_Table[[#This Row],[Weighted Co2]]-TOPSIS!$D$6)^2)^0.5</f>
        <v>6.3237779553368314E-3</v>
      </c>
      <c r="Z38">
        <f>Pro_Economic_Table[[#This Row],[S- Worst-Euclidean Distance]]/(Pro_Economic_Table[[#This Row],[S+ Best-Euclidean Distance]]+Pro_Economic_Table[[#This Row],[S- Worst-Euclidean Distance]])</f>
        <v>0.86535805969563451</v>
      </c>
      <c r="AA38">
        <v>37</v>
      </c>
    </row>
    <row r="39" spans="1:27" x14ac:dyDescent="0.3">
      <c r="A39">
        <v>252</v>
      </c>
      <c r="B39" t="s">
        <v>141</v>
      </c>
      <c r="C39" t="s">
        <v>149</v>
      </c>
      <c r="D39" t="s">
        <v>155</v>
      </c>
      <c r="E39" t="s">
        <v>157</v>
      </c>
      <c r="F39" t="s">
        <v>161</v>
      </c>
      <c r="G39" t="s">
        <v>224</v>
      </c>
      <c r="H39">
        <v>363.20630763490186</v>
      </c>
      <c r="I39">
        <v>26</v>
      </c>
      <c r="J39">
        <v>1350567.309618867</v>
      </c>
      <c r="K39">
        <v>45559.403809090909</v>
      </c>
      <c r="L39">
        <v>243102115.73139608</v>
      </c>
      <c r="M39">
        <v>5097008.2781818165</v>
      </c>
      <c r="N39">
        <v>2025850964.4283006</v>
      </c>
      <c r="O39">
        <v>97401200</v>
      </c>
      <c r="P39">
        <v>24.699153697727269</v>
      </c>
      <c r="Q39">
        <v>20190.981278802061</v>
      </c>
      <c r="R39">
        <v>243147675.13520518</v>
      </c>
      <c r="S39">
        <v>2128.3491727064825</v>
      </c>
      <c r="T39">
        <v>20215.680432499787</v>
      </c>
      <c r="U39">
        <f>Pro_Economic_Table[[#This Row],[Total Energy(MJ)]]*AHP!$P$3/TOPSIS!$B$4</f>
        <v>7.4139291986383103E-3</v>
      </c>
      <c r="V39">
        <f>Pro_Economic_Table[[#This Row],[Total Cost(LKR Million)]]*AHP!$P$4/TOPSIS!$C$4</f>
        <v>2.8706276995792816E-2</v>
      </c>
      <c r="W39">
        <f>Pro_Economic_Table[[#This Row],[Total Carbon (Metric T)]]*AHP!$P$5/TOPSIS!$D$4</f>
        <v>3.1840096416478982E-3</v>
      </c>
      <c r="X39">
        <f>((Pro_Economic_Table[[#This Row],[Weighted Energy]]-TOPSIS!$B$5)^2+(Pro_Economic_Table[[#This Row],[Weighted Cost]]-TOPSIS!$C$5)^2+(Pro_Economic_Table[[#This Row],[Weighted Co2]]-TOPSIS!$D$5)^2)^0.5</f>
        <v>9.8404233933228869E-4</v>
      </c>
      <c r="Y39">
        <f>((Pro_Economic_Table[[#This Row],[Weighted Energy]]-TOPSIS!$B$6)^2+(Pro_Economic_Table[[#This Row],[Weighted Cost]]-TOPSIS!$C$6)^2+(Pro_Economic_Table[[#This Row],[Weighted Co2]]-TOPSIS!$D$6)^2)^0.5</f>
        <v>6.3236586748201141E-3</v>
      </c>
      <c r="Z39">
        <f>Pro_Economic_Table[[#This Row],[S- Worst-Euclidean Distance]]/(Pro_Economic_Table[[#This Row],[S+ Best-Euclidean Distance]]+Pro_Economic_Table[[#This Row],[S- Worst-Euclidean Distance]])</f>
        <v>0.86534173505093448</v>
      </c>
      <c r="AA39">
        <v>38</v>
      </c>
    </row>
    <row r="40" spans="1:27" x14ac:dyDescent="0.3">
      <c r="A40">
        <v>5</v>
      </c>
      <c r="B40" t="s">
        <v>139</v>
      </c>
      <c r="C40" t="s">
        <v>149</v>
      </c>
      <c r="D40" t="s">
        <v>154</v>
      </c>
      <c r="E40" t="s">
        <v>156</v>
      </c>
      <c r="F40" t="s">
        <v>160</v>
      </c>
      <c r="G40" t="s">
        <v>226</v>
      </c>
      <c r="H40">
        <v>365.1855776520278</v>
      </c>
      <c r="I40">
        <v>26</v>
      </c>
      <c r="J40">
        <v>1349569.5173388636</v>
      </c>
      <c r="K40">
        <v>49618.130336363625</v>
      </c>
      <c r="L40">
        <v>242922513.12099546</v>
      </c>
      <c r="M40">
        <v>5602148.7613636348</v>
      </c>
      <c r="N40">
        <v>2024354276.0082955</v>
      </c>
      <c r="O40">
        <v>101400000</v>
      </c>
      <c r="P40">
        <v>23.564096877272721</v>
      </c>
      <c r="Q40">
        <v>20176.064284216009</v>
      </c>
      <c r="R40">
        <v>242972131.25133184</v>
      </c>
      <c r="S40">
        <v>2131.3564247696595</v>
      </c>
      <c r="T40">
        <v>20199.62838109328</v>
      </c>
      <c r="U40">
        <f>Pro_Economic_Table[[#This Row],[Total Energy(MJ)]]*AHP!$P$3/TOPSIS!$B$4</f>
        <v>7.4085766081783471E-3</v>
      </c>
      <c r="V40">
        <f>Pro_Economic_Table[[#This Row],[Total Cost(LKR Million)]]*AHP!$P$4/TOPSIS!$C$4</f>
        <v>2.874683754470498E-2</v>
      </c>
      <c r="W40">
        <f>Pro_Economic_Table[[#This Row],[Total Carbon (Metric T)]]*AHP!$P$5/TOPSIS!$D$4</f>
        <v>3.1814814118108071E-3</v>
      </c>
      <c r="X40">
        <f>((Pro_Economic_Table[[#This Row],[Weighted Energy]]-TOPSIS!$B$5)^2+(Pro_Economic_Table[[#This Row],[Weighted Cost]]-TOPSIS!$C$5)^2+(Pro_Economic_Table[[#This Row],[Weighted Co2]]-TOPSIS!$D$5)^2)^0.5</f>
        <v>1.0216493641397313E-3</v>
      </c>
      <c r="Y40">
        <f>((Pro_Economic_Table[[#This Row],[Weighted Energy]]-TOPSIS!$B$6)^2+(Pro_Economic_Table[[#This Row],[Weighted Cost]]-TOPSIS!$C$6)^2+(Pro_Economic_Table[[#This Row],[Weighted Co2]]-TOPSIS!$D$6)^2)^0.5</f>
        <v>6.2861373824035166E-3</v>
      </c>
      <c r="Z40">
        <f>Pro_Economic_Table[[#This Row],[S- Worst-Euclidean Distance]]/(Pro_Economic_Table[[#This Row],[S+ Best-Euclidean Distance]]+Pro_Economic_Table[[#This Row],[S- Worst-Euclidean Distance]])</f>
        <v>0.86019715687201814</v>
      </c>
      <c r="AA40">
        <v>39</v>
      </c>
    </row>
    <row r="41" spans="1:27" x14ac:dyDescent="0.3">
      <c r="A41">
        <v>23</v>
      </c>
      <c r="B41" t="s">
        <v>139</v>
      </c>
      <c r="C41" t="s">
        <v>149</v>
      </c>
      <c r="D41" t="s">
        <v>155</v>
      </c>
      <c r="E41" t="s">
        <v>156</v>
      </c>
      <c r="F41" t="s">
        <v>160</v>
      </c>
      <c r="G41" t="s">
        <v>226</v>
      </c>
      <c r="H41">
        <v>365.19202475702787</v>
      </c>
      <c r="I41">
        <v>26</v>
      </c>
      <c r="J41">
        <v>1349575.7581365039</v>
      </c>
      <c r="K41">
        <v>49599.710036363627</v>
      </c>
      <c r="L41">
        <v>242923636.46457073</v>
      </c>
      <c r="M41">
        <v>5601227.7463636352</v>
      </c>
      <c r="N41">
        <v>2024363637.204756</v>
      </c>
      <c r="O41">
        <v>101400000</v>
      </c>
      <c r="P41">
        <v>23.550281652272723</v>
      </c>
      <c r="Q41">
        <v>20176.157584140732</v>
      </c>
      <c r="R41">
        <v>242973236.1746071</v>
      </c>
      <c r="S41">
        <v>2131.3648649511197</v>
      </c>
      <c r="T41">
        <v>20199.707865793003</v>
      </c>
      <c r="U41">
        <f>Pro_Economic_Table[[#This Row],[Total Energy(MJ)]]*AHP!$P$3/TOPSIS!$B$4</f>
        <v>7.4086102989094141E-3</v>
      </c>
      <c r="V41">
        <f>Pro_Economic_Table[[#This Row],[Total Cost(LKR Million)]]*AHP!$P$4/TOPSIS!$C$4</f>
        <v>2.8746951382316779E-2</v>
      </c>
      <c r="W41">
        <f>Pro_Economic_Table[[#This Row],[Total Carbon (Metric T)]]*AHP!$P$5/TOPSIS!$D$4</f>
        <v>3.1814939308081828E-3</v>
      </c>
      <c r="X41">
        <f>((Pro_Economic_Table[[#This Row],[Weighted Energy]]-TOPSIS!$B$5)^2+(Pro_Economic_Table[[#This Row],[Weighted Cost]]-TOPSIS!$C$5)^2+(Pro_Economic_Table[[#This Row],[Weighted Co2]]-TOPSIS!$D$5)^2)^0.5</f>
        <v>1.0217685827497212E-3</v>
      </c>
      <c r="Y41">
        <f>((Pro_Economic_Table[[#This Row],[Weighted Energy]]-TOPSIS!$B$6)^2+(Pro_Economic_Table[[#This Row],[Weighted Cost]]-TOPSIS!$C$6)^2+(Pro_Economic_Table[[#This Row],[Weighted Co2]]-TOPSIS!$D$6)^2)^0.5</f>
        <v>6.2860180907185551E-3</v>
      </c>
      <c r="Z41">
        <f>Pro_Economic_Table[[#This Row],[S- Worst-Euclidean Distance]]/(Pro_Economic_Table[[#This Row],[S+ Best-Euclidean Distance]]+Pro_Economic_Table[[#This Row],[S- Worst-Euclidean Distance]])</f>
        <v>0.86018084155913244</v>
      </c>
      <c r="AA41">
        <v>40</v>
      </c>
    </row>
    <row r="42" spans="1:27" x14ac:dyDescent="0.3">
      <c r="A42">
        <v>233</v>
      </c>
      <c r="B42" t="s">
        <v>141</v>
      </c>
      <c r="C42" t="s">
        <v>149</v>
      </c>
      <c r="D42" t="s">
        <v>154</v>
      </c>
      <c r="E42" t="s">
        <v>157</v>
      </c>
      <c r="F42" t="s">
        <v>161</v>
      </c>
      <c r="G42" t="s">
        <v>226</v>
      </c>
      <c r="H42">
        <v>363.1998605299018</v>
      </c>
      <c r="I42">
        <v>26</v>
      </c>
      <c r="J42">
        <v>1350561.0688212269</v>
      </c>
      <c r="K42">
        <v>45577.824109090907</v>
      </c>
      <c r="L42">
        <v>243100992.38782087</v>
      </c>
      <c r="M42">
        <v>5097929.293181817</v>
      </c>
      <c r="N42">
        <v>2025841603.2318404</v>
      </c>
      <c r="O42">
        <v>101400000</v>
      </c>
      <c r="P42">
        <v>24.712968922727267</v>
      </c>
      <c r="Q42">
        <v>20190.887978877345</v>
      </c>
      <c r="R42">
        <v>243146570.21192995</v>
      </c>
      <c r="S42">
        <v>2132.3395325250222</v>
      </c>
      <c r="T42">
        <v>20215.600947800071</v>
      </c>
      <c r="U42">
        <f>Pro_Economic_Table[[#This Row],[Total Energy(MJ)]]*AHP!$P$3/TOPSIS!$B$4</f>
        <v>7.4138955079072425E-3</v>
      </c>
      <c r="V42">
        <f>Pro_Economic_Table[[#This Row],[Total Cost(LKR Million)]]*AHP!$P$4/TOPSIS!$C$4</f>
        <v>2.8760097287938876E-2</v>
      </c>
      <c r="W42">
        <f>Pro_Economic_Table[[#This Row],[Total Carbon (Metric T)]]*AHP!$P$5/TOPSIS!$D$4</f>
        <v>3.1839971226505239E-3</v>
      </c>
      <c r="X42">
        <f>((Pro_Economic_Table[[#This Row],[Weighted Energy]]-TOPSIS!$B$5)^2+(Pro_Economic_Table[[#This Row],[Weighted Cost]]-TOPSIS!$C$5)^2+(Pro_Economic_Table[[#This Row],[Weighted Co2]]-TOPSIS!$D$5)^2)^0.5</f>
        <v>1.035969020922934E-3</v>
      </c>
      <c r="Y42">
        <f>((Pro_Economic_Table[[#This Row],[Weighted Energy]]-TOPSIS!$B$6)^2+(Pro_Economic_Table[[#This Row],[Weighted Cost]]-TOPSIS!$C$6)^2+(Pro_Economic_Table[[#This Row],[Weighted Co2]]-TOPSIS!$D$6)^2)^0.5</f>
        <v>6.2717882866630183E-3</v>
      </c>
      <c r="Z42">
        <f>Pro_Economic_Table[[#This Row],[S- Worst-Euclidean Distance]]/(Pro_Economic_Table[[#This Row],[S+ Best-Euclidean Distance]]+Pro_Economic_Table[[#This Row],[S- Worst-Euclidean Distance]])</f>
        <v>0.8582370791313052</v>
      </c>
      <c r="AA42">
        <v>41</v>
      </c>
    </row>
    <row r="43" spans="1:27" x14ac:dyDescent="0.3">
      <c r="A43">
        <v>251</v>
      </c>
      <c r="B43" t="s">
        <v>141</v>
      </c>
      <c r="C43" t="s">
        <v>149</v>
      </c>
      <c r="D43" t="s">
        <v>155</v>
      </c>
      <c r="E43" t="s">
        <v>157</v>
      </c>
      <c r="F43" t="s">
        <v>161</v>
      </c>
      <c r="G43" t="s">
        <v>226</v>
      </c>
      <c r="H43">
        <v>363.20630763490186</v>
      </c>
      <c r="I43">
        <v>26</v>
      </c>
      <c r="J43">
        <v>1350567.309618867</v>
      </c>
      <c r="K43">
        <v>45559.403809090909</v>
      </c>
      <c r="L43">
        <v>243102115.73139608</v>
      </c>
      <c r="M43">
        <v>5097008.2781818165</v>
      </c>
      <c r="N43">
        <v>2025850964.4283006</v>
      </c>
      <c r="O43">
        <v>101400000</v>
      </c>
      <c r="P43">
        <v>24.699153697727269</v>
      </c>
      <c r="Q43">
        <v>20190.981278802061</v>
      </c>
      <c r="R43">
        <v>243147675.13520518</v>
      </c>
      <c r="S43">
        <v>2132.3479727064823</v>
      </c>
      <c r="T43">
        <v>20215.680432499787</v>
      </c>
      <c r="U43">
        <f>Pro_Economic_Table[[#This Row],[Total Energy(MJ)]]*AHP!$P$3/TOPSIS!$B$4</f>
        <v>7.4139291986383103E-3</v>
      </c>
      <c r="V43">
        <f>Pro_Economic_Table[[#This Row],[Total Cost(LKR Million)]]*AHP!$P$4/TOPSIS!$C$4</f>
        <v>2.8760211125550671E-2</v>
      </c>
      <c r="W43">
        <f>Pro_Economic_Table[[#This Row],[Total Carbon (Metric T)]]*AHP!$P$5/TOPSIS!$D$4</f>
        <v>3.1840096416478982E-3</v>
      </c>
      <c r="X43">
        <f>((Pro_Economic_Table[[#This Row],[Weighted Energy]]-TOPSIS!$B$5)^2+(Pro_Economic_Table[[#This Row],[Weighted Cost]]-TOPSIS!$C$5)^2+(Pro_Economic_Table[[#This Row],[Weighted Co2]]-TOPSIS!$D$5)^2)^0.5</f>
        <v>1.0360882520605442E-3</v>
      </c>
      <c r="Y43">
        <f>((Pro_Economic_Table[[#This Row],[Weighted Energy]]-TOPSIS!$B$6)^2+(Pro_Economic_Table[[#This Row],[Weighted Cost]]-TOPSIS!$C$6)^2+(Pro_Economic_Table[[#This Row],[Weighted Co2]]-TOPSIS!$D$6)^2)^0.5</f>
        <v>6.2716689963208429E-3</v>
      </c>
      <c r="Z43">
        <f>Pro_Economic_Table[[#This Row],[S- Worst-Euclidean Distance]]/(Pro_Economic_Table[[#This Row],[S+ Best-Euclidean Distance]]+Pro_Economic_Table[[#This Row],[S- Worst-Euclidean Distance]])</f>
        <v>0.85822076228790578</v>
      </c>
      <c r="AA43">
        <v>42</v>
      </c>
    </row>
    <row r="44" spans="1:27" x14ac:dyDescent="0.3">
      <c r="A44">
        <v>13</v>
      </c>
      <c r="B44" t="s">
        <v>139</v>
      </c>
      <c r="C44" t="s">
        <v>149</v>
      </c>
      <c r="D44" t="s">
        <v>154</v>
      </c>
      <c r="E44" t="s">
        <v>157</v>
      </c>
      <c r="F44" t="s">
        <v>160</v>
      </c>
      <c r="G44" t="s">
        <v>225</v>
      </c>
      <c r="H44">
        <v>368.24235547020976</v>
      </c>
      <c r="I44">
        <v>53</v>
      </c>
      <c r="J44">
        <v>1352528.4782668636</v>
      </c>
      <c r="K44">
        <v>52347.39624545454</v>
      </c>
      <c r="L44">
        <v>243455126.08803543</v>
      </c>
      <c r="M44">
        <v>5056295.5795454532</v>
      </c>
      <c r="N44">
        <v>2028792717.4002953</v>
      </c>
      <c r="O44">
        <v>98792000</v>
      </c>
      <c r="P44">
        <v>26.29336278636363</v>
      </c>
      <c r="Q44">
        <v>20220.300750089609</v>
      </c>
      <c r="R44">
        <v>243507473.48428088</v>
      </c>
      <c r="S44">
        <v>2132.641012979841</v>
      </c>
      <c r="T44">
        <v>20246.594112875973</v>
      </c>
      <c r="U44">
        <f>Pro_Economic_Table[[#This Row],[Total Energy(MJ)]]*AHP!$P$3/TOPSIS!$B$4</f>
        <v>7.4248999779573006E-3</v>
      </c>
      <c r="V44">
        <f>Pro_Economic_Table[[#This Row],[Total Cost(LKR Million)]]*AHP!$P$4/TOPSIS!$C$4</f>
        <v>2.8764163529303697E-2</v>
      </c>
      <c r="W44">
        <f>Pro_Economic_Table[[#This Row],[Total Carbon (Metric T)]]*AHP!$P$5/TOPSIS!$D$4</f>
        <v>3.1888786074343949E-3</v>
      </c>
      <c r="X44">
        <f>((Pro_Economic_Table[[#This Row],[Weighted Energy]]-TOPSIS!$B$5)^2+(Pro_Economic_Table[[#This Row],[Weighted Cost]]-TOPSIS!$C$5)^2+(Pro_Economic_Table[[#This Row],[Weighted Co2]]-TOPSIS!$D$5)^2)^0.5</f>
        <v>1.0430309349636173E-3</v>
      </c>
      <c r="Y44">
        <f>((Pro_Economic_Table[[#This Row],[Weighted Energy]]-TOPSIS!$B$6)^2+(Pro_Economic_Table[[#This Row],[Weighted Cost]]-TOPSIS!$C$6)^2+(Pro_Economic_Table[[#This Row],[Weighted Co2]]-TOPSIS!$D$6)^2)^0.5</f>
        <v>6.2646623212643457E-3</v>
      </c>
      <c r="Z44">
        <f>Pro_Economic_Table[[#This Row],[S- Worst-Euclidean Distance]]/(Pro_Economic_Table[[#This Row],[S+ Best-Euclidean Distance]]+Pro_Economic_Table[[#This Row],[S- Worst-Euclidean Distance]])</f>
        <v>0.85726946953134675</v>
      </c>
      <c r="AA44">
        <v>43</v>
      </c>
    </row>
    <row r="45" spans="1:27" x14ac:dyDescent="0.3">
      <c r="A45">
        <v>31</v>
      </c>
      <c r="B45" t="s">
        <v>139</v>
      </c>
      <c r="C45" t="s">
        <v>149</v>
      </c>
      <c r="D45" t="s">
        <v>155</v>
      </c>
      <c r="E45" t="s">
        <v>157</v>
      </c>
      <c r="F45" t="s">
        <v>160</v>
      </c>
      <c r="G45" t="s">
        <v>225</v>
      </c>
      <c r="H45">
        <v>368.24880257520965</v>
      </c>
      <c r="I45">
        <v>53</v>
      </c>
      <c r="J45">
        <v>1352534.7190645034</v>
      </c>
      <c r="K45">
        <v>52328.975945454542</v>
      </c>
      <c r="L45">
        <v>243456249.43161061</v>
      </c>
      <c r="M45">
        <v>5055374.5645454535</v>
      </c>
      <c r="N45">
        <v>2028802078.596755</v>
      </c>
      <c r="O45">
        <v>98792000</v>
      </c>
      <c r="P45">
        <v>26.279547561363632</v>
      </c>
      <c r="Q45">
        <v>20220.394050014325</v>
      </c>
      <c r="R45">
        <v>243508578.40755606</v>
      </c>
      <c r="S45">
        <v>2132.6494531613002</v>
      </c>
      <c r="T45">
        <v>20246.673597575689</v>
      </c>
      <c r="U45">
        <f>Pro_Economic_Table[[#This Row],[Total Energy(MJ)]]*AHP!$P$3/TOPSIS!$B$4</f>
        <v>7.4249336686883658E-3</v>
      </c>
      <c r="V45">
        <f>Pro_Economic_Table[[#This Row],[Total Cost(LKR Million)]]*AHP!$P$4/TOPSIS!$C$4</f>
        <v>2.8764277366915482E-2</v>
      </c>
      <c r="W45">
        <f>Pro_Economic_Table[[#This Row],[Total Carbon (Metric T)]]*AHP!$P$5/TOPSIS!$D$4</f>
        <v>3.1888911264317701E-3</v>
      </c>
      <c r="X45">
        <f>((Pro_Economic_Table[[#This Row],[Weighted Energy]]-TOPSIS!$B$5)^2+(Pro_Economic_Table[[#This Row],[Weighted Cost]]-TOPSIS!$C$5)^2+(Pro_Economic_Table[[#This Row],[Weighted Co2]]-TOPSIS!$D$5)^2)^0.5</f>
        <v>1.0431502166702506E-3</v>
      </c>
      <c r="Y45">
        <f>((Pro_Economic_Table[[#This Row],[Weighted Energy]]-TOPSIS!$B$6)^2+(Pro_Economic_Table[[#This Row],[Weighted Cost]]-TOPSIS!$C$6)^2+(Pro_Economic_Table[[#This Row],[Weighted Co2]]-TOPSIS!$D$6)^2)^0.5</f>
        <v>6.2645430380563472E-3</v>
      </c>
      <c r="Z45">
        <f>Pro_Economic_Table[[#This Row],[S- Worst-Euclidean Distance]]/(Pro_Economic_Table[[#This Row],[S+ Best-Euclidean Distance]]+Pro_Economic_Table[[#This Row],[S- Worst-Euclidean Distance]])</f>
        <v>0.85725314674428299</v>
      </c>
      <c r="AA45">
        <v>44</v>
      </c>
    </row>
    <row r="46" spans="1:27" x14ac:dyDescent="0.3">
      <c r="A46">
        <v>15</v>
      </c>
      <c r="B46" t="s">
        <v>139</v>
      </c>
      <c r="C46" t="s">
        <v>149</v>
      </c>
      <c r="D46" t="s">
        <v>154</v>
      </c>
      <c r="E46" t="s">
        <v>157</v>
      </c>
      <c r="F46" t="s">
        <v>160</v>
      </c>
      <c r="G46" t="s">
        <v>224</v>
      </c>
      <c r="H46">
        <v>368.24235547020976</v>
      </c>
      <c r="I46">
        <v>27</v>
      </c>
      <c r="J46">
        <v>1352528.4782668636</v>
      </c>
      <c r="K46">
        <v>52347.39624545454</v>
      </c>
      <c r="L46">
        <v>243455126.08803543</v>
      </c>
      <c r="M46">
        <v>5056295.5795454532</v>
      </c>
      <c r="N46">
        <v>2028792717.4002953</v>
      </c>
      <c r="O46">
        <v>101147400</v>
      </c>
      <c r="P46">
        <v>26.29336278636363</v>
      </c>
      <c r="Q46">
        <v>20220.300750089609</v>
      </c>
      <c r="R46">
        <v>243507473.48428088</v>
      </c>
      <c r="S46">
        <v>2134.9964129798409</v>
      </c>
      <c r="T46">
        <v>20246.594112875973</v>
      </c>
      <c r="U46">
        <f>Pro_Economic_Table[[#This Row],[Total Energy(MJ)]]*AHP!$P$3/TOPSIS!$B$4</f>
        <v>7.4248999779573006E-3</v>
      </c>
      <c r="V46">
        <f>Pro_Economic_Table[[#This Row],[Total Cost(LKR Million)]]*AHP!$P$4/TOPSIS!$C$4</f>
        <v>2.879593217220448E-2</v>
      </c>
      <c r="W46">
        <f>Pro_Economic_Table[[#This Row],[Total Carbon (Metric T)]]*AHP!$P$5/TOPSIS!$D$4</f>
        <v>3.1888786074343949E-3</v>
      </c>
      <c r="X46">
        <f>((Pro_Economic_Table[[#This Row],[Weighted Energy]]-TOPSIS!$B$5)^2+(Pro_Economic_Table[[#This Row],[Weighted Cost]]-TOPSIS!$C$5)^2+(Pro_Economic_Table[[#This Row],[Weighted Co2]]-TOPSIS!$D$5)^2)^0.5</f>
        <v>1.0736933055937429E-3</v>
      </c>
      <c r="Y46">
        <f>((Pro_Economic_Table[[#This Row],[Weighted Energy]]-TOPSIS!$B$6)^2+(Pro_Economic_Table[[#This Row],[Weighted Cost]]-TOPSIS!$C$6)^2+(Pro_Economic_Table[[#This Row],[Weighted Co2]]-TOPSIS!$D$6)^2)^0.5</f>
        <v>6.2340401965175572E-3</v>
      </c>
      <c r="Z46">
        <f>Pro_Economic_Table[[#This Row],[S- Worst-Euclidean Distance]]/(Pro_Economic_Table[[#This Row],[S+ Best-Euclidean Distance]]+Pro_Economic_Table[[#This Row],[S- Worst-Euclidean Distance]])</f>
        <v>0.85307437589458635</v>
      </c>
      <c r="AA46">
        <v>45</v>
      </c>
    </row>
    <row r="47" spans="1:27" x14ac:dyDescent="0.3">
      <c r="A47">
        <v>33</v>
      </c>
      <c r="B47" t="s">
        <v>139</v>
      </c>
      <c r="C47" t="s">
        <v>149</v>
      </c>
      <c r="D47" t="s">
        <v>155</v>
      </c>
      <c r="E47" t="s">
        <v>157</v>
      </c>
      <c r="F47" t="s">
        <v>160</v>
      </c>
      <c r="G47" t="s">
        <v>224</v>
      </c>
      <c r="H47">
        <v>368.24880257520965</v>
      </c>
      <c r="I47">
        <v>27</v>
      </c>
      <c r="J47">
        <v>1352534.7190645034</v>
      </c>
      <c r="K47">
        <v>52328.975945454542</v>
      </c>
      <c r="L47">
        <v>243456249.43161061</v>
      </c>
      <c r="M47">
        <v>5055374.5645454535</v>
      </c>
      <c r="N47">
        <v>2028802078.596755</v>
      </c>
      <c r="O47">
        <v>101147400</v>
      </c>
      <c r="P47">
        <v>26.279547561363632</v>
      </c>
      <c r="Q47">
        <v>20220.394050014325</v>
      </c>
      <c r="R47">
        <v>243508578.40755606</v>
      </c>
      <c r="S47">
        <v>2135.0048531613006</v>
      </c>
      <c r="T47">
        <v>20246.673597575689</v>
      </c>
      <c r="U47">
        <f>Pro_Economic_Table[[#This Row],[Total Energy(MJ)]]*AHP!$P$3/TOPSIS!$B$4</f>
        <v>7.4249336686883658E-3</v>
      </c>
      <c r="V47">
        <f>Pro_Economic_Table[[#This Row],[Total Cost(LKR Million)]]*AHP!$P$4/TOPSIS!$C$4</f>
        <v>2.8796046009816272E-2</v>
      </c>
      <c r="W47">
        <f>Pro_Economic_Table[[#This Row],[Total Carbon (Metric T)]]*AHP!$P$5/TOPSIS!$D$4</f>
        <v>3.1888911264317701E-3</v>
      </c>
      <c r="X47">
        <f>((Pro_Economic_Table[[#This Row],[Weighted Energy]]-TOPSIS!$B$5)^2+(Pro_Economic_Table[[#This Row],[Weighted Cost]]-TOPSIS!$C$5)^2+(Pro_Economic_Table[[#This Row],[Weighted Co2]]-TOPSIS!$D$5)^2)^0.5</f>
        <v>1.0738125491247627E-3</v>
      </c>
      <c r="Y47">
        <f>((Pro_Economic_Table[[#This Row],[Weighted Energy]]-TOPSIS!$B$6)^2+(Pro_Economic_Table[[#This Row],[Weighted Cost]]-TOPSIS!$C$6)^2+(Pro_Economic_Table[[#This Row],[Weighted Co2]]-TOPSIS!$D$6)^2)^0.5</f>
        <v>6.2339209074963832E-3</v>
      </c>
      <c r="Z47">
        <f>Pro_Economic_Table[[#This Row],[S- Worst-Euclidean Distance]]/(Pro_Economic_Table[[#This Row],[S+ Best-Euclidean Distance]]+Pro_Economic_Table[[#This Row],[S- Worst-Euclidean Distance]])</f>
        <v>0.85305805753604236</v>
      </c>
      <c r="AA47">
        <v>46</v>
      </c>
    </row>
    <row r="48" spans="1:27" x14ac:dyDescent="0.3">
      <c r="A48">
        <v>14</v>
      </c>
      <c r="B48" t="s">
        <v>139</v>
      </c>
      <c r="C48" t="s">
        <v>149</v>
      </c>
      <c r="D48" t="s">
        <v>154</v>
      </c>
      <c r="E48" t="s">
        <v>157</v>
      </c>
      <c r="F48" t="s">
        <v>160</v>
      </c>
      <c r="G48" t="s">
        <v>226</v>
      </c>
      <c r="H48">
        <v>368.24235547020976</v>
      </c>
      <c r="I48">
        <v>27</v>
      </c>
      <c r="J48">
        <v>1352528.4782668636</v>
      </c>
      <c r="K48">
        <v>52347.39624545454</v>
      </c>
      <c r="L48">
        <v>243455126.08803543</v>
      </c>
      <c r="M48">
        <v>5056295.5795454532</v>
      </c>
      <c r="N48">
        <v>2028792717.4002953</v>
      </c>
      <c r="O48">
        <v>105300000</v>
      </c>
      <c r="P48">
        <v>26.29336278636363</v>
      </c>
      <c r="Q48">
        <v>20220.300750089609</v>
      </c>
      <c r="R48">
        <v>243507473.48428088</v>
      </c>
      <c r="S48">
        <v>2139.1490129798408</v>
      </c>
      <c r="T48">
        <v>20246.594112875973</v>
      </c>
      <c r="U48">
        <f>Pro_Economic_Table[[#This Row],[Total Energy(MJ)]]*AHP!$P$3/TOPSIS!$B$4</f>
        <v>7.4248999779573006E-3</v>
      </c>
      <c r="V48">
        <f>Pro_Economic_Table[[#This Row],[Total Cost(LKR Million)]]*AHP!$P$4/TOPSIS!$C$4</f>
        <v>2.8851940691568406E-2</v>
      </c>
      <c r="W48">
        <f>Pro_Economic_Table[[#This Row],[Total Carbon (Metric T)]]*AHP!$P$5/TOPSIS!$D$4</f>
        <v>3.1888786074343949E-3</v>
      </c>
      <c r="X48">
        <f>((Pro_Economic_Table[[#This Row],[Weighted Energy]]-TOPSIS!$B$5)^2+(Pro_Economic_Table[[#This Row],[Weighted Cost]]-TOPSIS!$C$5)^2+(Pro_Economic_Table[[#This Row],[Weighted Co2]]-TOPSIS!$D$5)^2)^0.5</f>
        <v>1.1279006047848407E-3</v>
      </c>
      <c r="Y48">
        <f>((Pro_Economic_Table[[#This Row],[Weighted Energy]]-TOPSIS!$B$6)^2+(Pro_Economic_Table[[#This Row],[Weighted Cost]]-TOPSIS!$C$6)^2+(Pro_Economic_Table[[#This Row],[Weighted Co2]]-TOPSIS!$D$6)^2)^0.5</f>
        <v>6.1800811945475842E-3</v>
      </c>
      <c r="Z48">
        <f>Pro_Economic_Table[[#This Row],[S- Worst-Euclidean Distance]]/(Pro_Economic_Table[[#This Row],[S+ Best-Euclidean Distance]]+Pro_Economic_Table[[#This Row],[S- Worst-Euclidean Distance]])</f>
        <v>0.84566182076590923</v>
      </c>
      <c r="AA48">
        <v>47</v>
      </c>
    </row>
    <row r="49" spans="1:27" x14ac:dyDescent="0.3">
      <c r="A49">
        <v>32</v>
      </c>
      <c r="B49" t="s">
        <v>139</v>
      </c>
      <c r="C49" t="s">
        <v>149</v>
      </c>
      <c r="D49" t="s">
        <v>155</v>
      </c>
      <c r="E49" t="s">
        <v>157</v>
      </c>
      <c r="F49" t="s">
        <v>160</v>
      </c>
      <c r="G49" t="s">
        <v>226</v>
      </c>
      <c r="H49">
        <v>368.24880257520965</v>
      </c>
      <c r="I49">
        <v>27</v>
      </c>
      <c r="J49">
        <v>1352534.7190645034</v>
      </c>
      <c r="K49">
        <v>52328.975945454542</v>
      </c>
      <c r="L49">
        <v>243456249.43161061</v>
      </c>
      <c r="M49">
        <v>5055374.5645454535</v>
      </c>
      <c r="N49">
        <v>2028802078.596755</v>
      </c>
      <c r="O49">
        <v>105300000</v>
      </c>
      <c r="P49">
        <v>26.279547561363632</v>
      </c>
      <c r="Q49">
        <v>20220.394050014325</v>
      </c>
      <c r="R49">
        <v>243508578.40755606</v>
      </c>
      <c r="S49">
        <v>2139.1574531613005</v>
      </c>
      <c r="T49">
        <v>20246.673597575689</v>
      </c>
      <c r="U49">
        <f>Pro_Economic_Table[[#This Row],[Total Energy(MJ)]]*AHP!$P$3/TOPSIS!$B$4</f>
        <v>7.4249336686883658E-3</v>
      </c>
      <c r="V49">
        <f>Pro_Economic_Table[[#This Row],[Total Cost(LKR Million)]]*AHP!$P$4/TOPSIS!$C$4</f>
        <v>2.8852054529180195E-2</v>
      </c>
      <c r="W49">
        <f>Pro_Economic_Table[[#This Row],[Total Carbon (Metric T)]]*AHP!$P$5/TOPSIS!$D$4</f>
        <v>3.1888911264317701E-3</v>
      </c>
      <c r="X49">
        <f>((Pro_Economic_Table[[#This Row],[Weighted Energy]]-TOPSIS!$B$5)^2+(Pro_Economic_Table[[#This Row],[Weighted Cost]]-TOPSIS!$C$5)^2+(Pro_Economic_Table[[#This Row],[Weighted Co2]]-TOPSIS!$D$5)^2)^0.5</f>
        <v>1.1280197703086475E-3</v>
      </c>
      <c r="Y49">
        <f>((Pro_Economic_Table[[#This Row],[Weighted Energy]]-TOPSIS!$B$6)^2+(Pro_Economic_Table[[#This Row],[Weighted Cost]]-TOPSIS!$C$6)^2+(Pro_Economic_Table[[#This Row],[Weighted Co2]]-TOPSIS!$D$6)^2)^0.5</f>
        <v>6.1799618956816212E-3</v>
      </c>
      <c r="Z49">
        <f>Pro_Economic_Table[[#This Row],[S- Worst-Euclidean Distance]]/(Pro_Economic_Table[[#This Row],[S+ Best-Euclidean Distance]]+Pro_Economic_Table[[#This Row],[S- Worst-Euclidean Distance]])</f>
        <v>0.84564551173435443</v>
      </c>
      <c r="AA49">
        <v>48</v>
      </c>
    </row>
    <row r="50" spans="1:27" x14ac:dyDescent="0.3">
      <c r="A50">
        <v>1</v>
      </c>
      <c r="B50" t="s">
        <v>139</v>
      </c>
      <c r="C50" t="s">
        <v>149</v>
      </c>
      <c r="D50" t="s">
        <v>154</v>
      </c>
      <c r="E50" t="s">
        <v>156</v>
      </c>
      <c r="F50" t="s">
        <v>159</v>
      </c>
      <c r="G50" t="s">
        <v>225</v>
      </c>
      <c r="H50">
        <v>370.31425531664922</v>
      </c>
      <c r="I50">
        <v>53</v>
      </c>
      <c r="J50">
        <v>1360550.5617348952</v>
      </c>
      <c r="K50">
        <v>48799.350563636355</v>
      </c>
      <c r="L50">
        <v>244899101.11228111</v>
      </c>
      <c r="M50">
        <v>5574856.1022727257</v>
      </c>
      <c r="N50">
        <v>2040825842.6023426</v>
      </c>
      <c r="O50">
        <v>98792000</v>
      </c>
      <c r="P50">
        <v>23.837023468181812</v>
      </c>
      <c r="Q50">
        <v>20340.230897936679</v>
      </c>
      <c r="R50">
        <v>244947900.46284476</v>
      </c>
      <c r="S50">
        <v>2145.1926987046154</v>
      </c>
      <c r="T50">
        <v>20364.067921404861</v>
      </c>
      <c r="U50">
        <f>Pro_Economic_Table[[#This Row],[Total Energy(MJ)]]*AHP!$P$3/TOPSIS!$B$4</f>
        <v>7.468820708965495E-3</v>
      </c>
      <c r="V50">
        <f>Pro_Economic_Table[[#This Row],[Total Cost(LKR Million)]]*AHP!$P$4/TOPSIS!$C$4</f>
        <v>2.893345537849841E-2</v>
      </c>
      <c r="W50">
        <f>Pro_Economic_Table[[#This Row],[Total Carbon (Metric T)]]*AHP!$P$5/TOPSIS!$D$4</f>
        <v>3.2073809645648409E-3</v>
      </c>
      <c r="X50">
        <f>((Pro_Economic_Table[[#This Row],[Weighted Energy]]-TOPSIS!$B$5)^2+(Pro_Economic_Table[[#This Row],[Weighted Cost]]-TOPSIS!$C$5)^2+(Pro_Economic_Table[[#This Row],[Weighted Co2]]-TOPSIS!$D$5)^2)^0.5</f>
        <v>1.2189004480707458E-3</v>
      </c>
      <c r="Y50">
        <f>((Pro_Economic_Table[[#This Row],[Weighted Energy]]-TOPSIS!$B$6)^2+(Pro_Economic_Table[[#This Row],[Weighted Cost]]-TOPSIS!$C$6)^2+(Pro_Economic_Table[[#This Row],[Weighted Co2]]-TOPSIS!$D$6)^2)^0.5</f>
        <v>6.0887930622697851E-3</v>
      </c>
      <c r="Z50">
        <f>Pro_Economic_Table[[#This Row],[S- Worst-Euclidean Distance]]/(Pro_Economic_Table[[#This Row],[S+ Best-Euclidean Distance]]+Pro_Economic_Table[[#This Row],[S- Worst-Euclidean Distance]])</f>
        <v>0.83320312403004071</v>
      </c>
      <c r="AA50">
        <v>49</v>
      </c>
    </row>
    <row r="51" spans="1:27" x14ac:dyDescent="0.3">
      <c r="A51">
        <v>19</v>
      </c>
      <c r="B51" t="s">
        <v>139</v>
      </c>
      <c r="C51" t="s">
        <v>149</v>
      </c>
      <c r="D51" t="s">
        <v>155</v>
      </c>
      <c r="E51" t="s">
        <v>156</v>
      </c>
      <c r="F51" t="s">
        <v>159</v>
      </c>
      <c r="G51" t="s">
        <v>225</v>
      </c>
      <c r="H51">
        <v>370.32070242164923</v>
      </c>
      <c r="I51">
        <v>53</v>
      </c>
      <c r="J51">
        <v>1360556.8025325353</v>
      </c>
      <c r="K51">
        <v>48780.930263636357</v>
      </c>
      <c r="L51">
        <v>244900224.45585635</v>
      </c>
      <c r="M51">
        <v>5573935.087272726</v>
      </c>
      <c r="N51">
        <v>2040835203.7988029</v>
      </c>
      <c r="O51">
        <v>98792000</v>
      </c>
      <c r="P51">
        <v>23.823208243181814</v>
      </c>
      <c r="Q51">
        <v>20340.324197861399</v>
      </c>
      <c r="R51">
        <v>244949005.38611999</v>
      </c>
      <c r="S51">
        <v>2145.2011388860756</v>
      </c>
      <c r="T51">
        <v>20364.147406104581</v>
      </c>
      <c r="U51">
        <f>Pro_Economic_Table[[#This Row],[Total Energy(MJ)]]*AHP!$P$3/TOPSIS!$B$4</f>
        <v>7.4688543996965619E-3</v>
      </c>
      <c r="V51">
        <f>Pro_Economic_Table[[#This Row],[Total Cost(LKR Million)]]*AHP!$P$4/TOPSIS!$C$4</f>
        <v>2.8933569216110202E-2</v>
      </c>
      <c r="W51">
        <f>Pro_Economic_Table[[#This Row],[Total Carbon (Metric T)]]*AHP!$P$5/TOPSIS!$D$4</f>
        <v>3.2073934835622161E-3</v>
      </c>
      <c r="X51">
        <f>((Pro_Economic_Table[[#This Row],[Weighted Energy]]-TOPSIS!$B$5)^2+(Pro_Economic_Table[[#This Row],[Weighted Cost]]-TOPSIS!$C$5)^2+(Pro_Economic_Table[[#This Row],[Weighted Co2]]-TOPSIS!$D$5)^2)^0.5</f>
        <v>1.2190197339747228E-3</v>
      </c>
      <c r="Y51">
        <f>((Pro_Economic_Table[[#This Row],[Weighted Energy]]-TOPSIS!$B$6)^2+(Pro_Economic_Table[[#This Row],[Weighted Cost]]-TOPSIS!$C$6)^2+(Pro_Economic_Table[[#This Row],[Weighted Co2]]-TOPSIS!$D$6)^2)^0.5</f>
        <v>6.0886737798637449E-3</v>
      </c>
      <c r="Z51">
        <f>Pro_Economic_Table[[#This Row],[S- Worst-Euclidean Distance]]/(Pro_Economic_Table[[#This Row],[S+ Best-Euclidean Distance]]+Pro_Economic_Table[[#This Row],[S- Worst-Euclidean Distance]])</f>
        <v>0.83318680077834628</v>
      </c>
      <c r="AA51">
        <v>50</v>
      </c>
    </row>
    <row r="52" spans="1:27" x14ac:dyDescent="0.3">
      <c r="A52">
        <v>3</v>
      </c>
      <c r="B52" t="s">
        <v>139</v>
      </c>
      <c r="C52" t="s">
        <v>149</v>
      </c>
      <c r="D52" t="s">
        <v>154</v>
      </c>
      <c r="E52" t="s">
        <v>156</v>
      </c>
      <c r="F52" t="s">
        <v>159</v>
      </c>
      <c r="G52" t="s">
        <v>224</v>
      </c>
      <c r="H52">
        <v>370.31425531664922</v>
      </c>
      <c r="I52">
        <v>27</v>
      </c>
      <c r="J52">
        <v>1360550.5617348952</v>
      </c>
      <c r="K52">
        <v>48799.350563636355</v>
      </c>
      <c r="L52">
        <v>244899101.11228111</v>
      </c>
      <c r="M52">
        <v>5574856.1022727257</v>
      </c>
      <c r="N52">
        <v>2040825842.6023426</v>
      </c>
      <c r="O52">
        <v>101147400</v>
      </c>
      <c r="P52">
        <v>23.837023468181812</v>
      </c>
      <c r="Q52">
        <v>20340.230897936679</v>
      </c>
      <c r="R52">
        <v>244947900.46284476</v>
      </c>
      <c r="S52">
        <v>2147.5480987046158</v>
      </c>
      <c r="T52">
        <v>20364.067921404861</v>
      </c>
      <c r="U52">
        <f>Pro_Economic_Table[[#This Row],[Total Energy(MJ)]]*AHP!$P$3/TOPSIS!$B$4</f>
        <v>7.468820708965495E-3</v>
      </c>
      <c r="V52">
        <f>Pro_Economic_Table[[#This Row],[Total Cost(LKR Million)]]*AHP!$P$4/TOPSIS!$C$4</f>
        <v>2.8965224021399196E-2</v>
      </c>
      <c r="W52">
        <f>Pro_Economic_Table[[#This Row],[Total Carbon (Metric T)]]*AHP!$P$5/TOPSIS!$D$4</f>
        <v>3.2073809645648409E-3</v>
      </c>
      <c r="X52">
        <f>((Pro_Economic_Table[[#This Row],[Weighted Energy]]-TOPSIS!$B$5)^2+(Pro_Economic_Table[[#This Row],[Weighted Cost]]-TOPSIS!$C$5)^2+(Pro_Economic_Table[[#This Row],[Weighted Co2]]-TOPSIS!$D$5)^2)^0.5</f>
        <v>1.249551291503864E-3</v>
      </c>
      <c r="Y52">
        <f>((Pro_Economic_Table[[#This Row],[Weighted Energy]]-TOPSIS!$B$6)^2+(Pro_Economic_Table[[#This Row],[Weighted Cost]]-TOPSIS!$C$6)^2+(Pro_Economic_Table[[#This Row],[Weighted Co2]]-TOPSIS!$D$6)^2)^0.5</f>
        <v>6.0581697295534953E-3</v>
      </c>
      <c r="Z52">
        <f>Pro_Economic_Table[[#This Row],[S- Worst-Euclidean Distance]]/(Pro_Economic_Table[[#This Row],[S+ Best-Euclidean Distance]]+Pro_Economic_Table[[#This Row],[S- Worst-Euclidean Distance]])</f>
        <v>0.82900944249195407</v>
      </c>
      <c r="AA52">
        <v>51</v>
      </c>
    </row>
    <row r="53" spans="1:27" x14ac:dyDescent="0.3">
      <c r="A53">
        <v>21</v>
      </c>
      <c r="B53" t="s">
        <v>139</v>
      </c>
      <c r="C53" t="s">
        <v>149</v>
      </c>
      <c r="D53" t="s">
        <v>155</v>
      </c>
      <c r="E53" t="s">
        <v>156</v>
      </c>
      <c r="F53" t="s">
        <v>159</v>
      </c>
      <c r="G53" t="s">
        <v>224</v>
      </c>
      <c r="H53">
        <v>370.32070242164923</v>
      </c>
      <c r="I53">
        <v>27</v>
      </c>
      <c r="J53">
        <v>1360556.8025325353</v>
      </c>
      <c r="K53">
        <v>48780.930263636357</v>
      </c>
      <c r="L53">
        <v>244900224.45585635</v>
      </c>
      <c r="M53">
        <v>5573935.087272726</v>
      </c>
      <c r="N53">
        <v>2040835203.7988029</v>
      </c>
      <c r="O53">
        <v>101147400</v>
      </c>
      <c r="P53">
        <v>23.823208243181814</v>
      </c>
      <c r="Q53">
        <v>20340.324197861399</v>
      </c>
      <c r="R53">
        <v>244949005.38611999</v>
      </c>
      <c r="S53">
        <v>2147.5565388860755</v>
      </c>
      <c r="T53">
        <v>20364.147406104581</v>
      </c>
      <c r="U53">
        <f>Pro_Economic_Table[[#This Row],[Total Energy(MJ)]]*AHP!$P$3/TOPSIS!$B$4</f>
        <v>7.4688543996965619E-3</v>
      </c>
      <c r="V53">
        <f>Pro_Economic_Table[[#This Row],[Total Cost(LKR Million)]]*AHP!$P$4/TOPSIS!$C$4</f>
        <v>2.8965337859010985E-2</v>
      </c>
      <c r="W53">
        <f>Pro_Economic_Table[[#This Row],[Total Carbon (Metric T)]]*AHP!$P$5/TOPSIS!$D$4</f>
        <v>3.2073934835622161E-3</v>
      </c>
      <c r="X53">
        <f>((Pro_Economic_Table[[#This Row],[Weighted Energy]]-TOPSIS!$B$5)^2+(Pro_Economic_Table[[#This Row],[Weighted Cost]]-TOPSIS!$C$5)^2+(Pro_Economic_Table[[#This Row],[Weighted Co2]]-TOPSIS!$D$5)^2)^0.5</f>
        <v>1.249670545601752E-3</v>
      </c>
      <c r="Y53">
        <f>((Pro_Economic_Table[[#This Row],[Weighted Energy]]-TOPSIS!$B$6)^2+(Pro_Economic_Table[[#This Row],[Weighted Cost]]-TOPSIS!$C$6)^2+(Pro_Economic_Table[[#This Row],[Weighted Co2]]-TOPSIS!$D$6)^2)^0.5</f>
        <v>6.0580504411457967E-3</v>
      </c>
      <c r="Z53">
        <f>Pro_Economic_Table[[#This Row],[S- Worst-Euclidean Distance]]/(Pro_Economic_Table[[#This Row],[S+ Best-Euclidean Distance]]+Pro_Economic_Table[[#This Row],[S- Worst-Euclidean Distance]])</f>
        <v>0.82899312277137949</v>
      </c>
      <c r="AA53">
        <v>52</v>
      </c>
    </row>
    <row r="54" spans="1:27" x14ac:dyDescent="0.3">
      <c r="A54">
        <v>10</v>
      </c>
      <c r="B54" t="s">
        <v>139</v>
      </c>
      <c r="C54" t="s">
        <v>149</v>
      </c>
      <c r="D54" t="s">
        <v>154</v>
      </c>
      <c r="E54" t="s">
        <v>157</v>
      </c>
      <c r="F54" t="s">
        <v>159</v>
      </c>
      <c r="G54" t="s">
        <v>225</v>
      </c>
      <c r="H54">
        <v>373.37103313483112</v>
      </c>
      <c r="I54">
        <v>54</v>
      </c>
      <c r="J54">
        <v>1363509.5226628955</v>
      </c>
      <c r="K54">
        <v>51528.61647272727</v>
      </c>
      <c r="L54">
        <v>245431714.07932121</v>
      </c>
      <c r="M54">
        <v>5029002.920454544</v>
      </c>
      <c r="N54">
        <v>2045264283.9943435</v>
      </c>
      <c r="O54">
        <v>100656000</v>
      </c>
      <c r="P54">
        <v>26.566289377272721</v>
      </c>
      <c r="Q54">
        <v>20384.46736381029</v>
      </c>
      <c r="R54">
        <v>245483242.69579393</v>
      </c>
      <c r="S54">
        <v>2150.949286914798</v>
      </c>
      <c r="T54">
        <v>20411.033653187562</v>
      </c>
      <c r="U54">
        <f>Pro_Economic_Table[[#This Row],[Total Energy(MJ)]]*AHP!$P$3/TOPSIS!$B$4</f>
        <v>7.4851440787444545E-3</v>
      </c>
      <c r="V54">
        <f>Pro_Economic_Table[[#This Row],[Total Cost(LKR Million)]]*AHP!$P$4/TOPSIS!$C$4</f>
        <v>2.9011097815102024E-2</v>
      </c>
      <c r="W54">
        <f>Pro_Economic_Table[[#This Row],[Total Carbon (Metric T)]]*AHP!$P$5/TOPSIS!$D$4</f>
        <v>3.2147781601884304E-3</v>
      </c>
      <c r="X54">
        <f>((Pro_Economic_Table[[#This Row],[Weighted Energy]]-TOPSIS!$B$5)^2+(Pro_Economic_Table[[#This Row],[Weighted Cost]]-TOPSIS!$C$5)^2+(Pro_Economic_Table[[#This Row],[Weighted Co2]]-TOPSIS!$D$5)^2)^0.5</f>
        <v>1.2985155135332067E-3</v>
      </c>
      <c r="Y54">
        <f>((Pro_Economic_Table[[#This Row],[Weighted Energy]]-TOPSIS!$B$6)^2+(Pro_Economic_Table[[#This Row],[Weighted Cost]]-TOPSIS!$C$6)^2+(Pro_Economic_Table[[#This Row],[Weighted Co2]]-TOPSIS!$D$6)^2)^0.5</f>
        <v>6.0091806671704389E-3</v>
      </c>
      <c r="Z54">
        <f>Pro_Economic_Table[[#This Row],[S- Worst-Euclidean Distance]]/(Pro_Economic_Table[[#This Row],[S+ Best-Euclidean Distance]]+Pro_Economic_Table[[#This Row],[S- Worst-Euclidean Distance]])</f>
        <v>0.82230849758614699</v>
      </c>
      <c r="AA54">
        <v>53</v>
      </c>
    </row>
    <row r="55" spans="1:27" x14ac:dyDescent="0.3">
      <c r="A55">
        <v>28</v>
      </c>
      <c r="B55" t="s">
        <v>139</v>
      </c>
      <c r="C55" t="s">
        <v>149</v>
      </c>
      <c r="D55" t="s">
        <v>155</v>
      </c>
      <c r="E55" t="s">
        <v>157</v>
      </c>
      <c r="F55" t="s">
        <v>159</v>
      </c>
      <c r="G55" t="s">
        <v>225</v>
      </c>
      <c r="H55">
        <v>373.37748023983102</v>
      </c>
      <c r="I55">
        <v>54</v>
      </c>
      <c r="J55">
        <v>1363515.7634605353</v>
      </c>
      <c r="K55">
        <v>51510.196172727272</v>
      </c>
      <c r="L55">
        <v>245432837.42289639</v>
      </c>
      <c r="M55">
        <v>5028081.9054545444</v>
      </c>
      <c r="N55">
        <v>2045273645.1908031</v>
      </c>
      <c r="O55">
        <v>100656000</v>
      </c>
      <c r="P55">
        <v>26.552474152272723</v>
      </c>
      <c r="Q55">
        <v>20384.560663735003</v>
      </c>
      <c r="R55">
        <v>245484347.6190691</v>
      </c>
      <c r="S55">
        <v>2150.9577270962577</v>
      </c>
      <c r="T55">
        <v>20411.113137887274</v>
      </c>
      <c r="U55">
        <f>Pro_Economic_Table[[#This Row],[Total Energy(MJ)]]*AHP!$P$3/TOPSIS!$B$4</f>
        <v>7.4851777694755197E-3</v>
      </c>
      <c r="V55">
        <f>Pro_Economic_Table[[#This Row],[Total Cost(LKR Million)]]*AHP!$P$4/TOPSIS!$C$4</f>
        <v>2.9011211652713812E-2</v>
      </c>
      <c r="W55">
        <f>Pro_Economic_Table[[#This Row],[Total Carbon (Metric T)]]*AHP!$P$5/TOPSIS!$D$4</f>
        <v>3.2147906791858043E-3</v>
      </c>
      <c r="X55">
        <f>((Pro_Economic_Table[[#This Row],[Weighted Energy]]-TOPSIS!$B$5)^2+(Pro_Economic_Table[[#This Row],[Weighted Cost]]-TOPSIS!$C$5)^2+(Pro_Economic_Table[[#This Row],[Weighted Co2]]-TOPSIS!$D$5)^2)^0.5</f>
        <v>1.29863478729076E-3</v>
      </c>
      <c r="Y55">
        <f>((Pro_Economic_Table[[#This Row],[Weighted Energy]]-TOPSIS!$B$6)^2+(Pro_Economic_Table[[#This Row],[Weighted Cost]]-TOPSIS!$C$6)^2+(Pro_Economic_Table[[#This Row],[Weighted Co2]]-TOPSIS!$D$6)^2)^0.5</f>
        <v>6.0090613822387584E-3</v>
      </c>
      <c r="Z55">
        <f>Pro_Economic_Table[[#This Row],[S- Worst-Euclidean Distance]]/(Pro_Economic_Table[[#This Row],[S+ Best-Euclidean Distance]]+Pro_Economic_Table[[#This Row],[S- Worst-Euclidean Distance]])</f>
        <v>0.82229217565097967</v>
      </c>
      <c r="AA55">
        <v>54</v>
      </c>
    </row>
    <row r="56" spans="1:27" x14ac:dyDescent="0.3">
      <c r="A56">
        <v>2</v>
      </c>
      <c r="B56" t="s">
        <v>139</v>
      </c>
      <c r="C56" t="s">
        <v>149</v>
      </c>
      <c r="D56" t="s">
        <v>154</v>
      </c>
      <c r="E56" t="s">
        <v>156</v>
      </c>
      <c r="F56" t="s">
        <v>159</v>
      </c>
      <c r="G56" t="s">
        <v>226</v>
      </c>
      <c r="H56">
        <v>370.31425531664922</v>
      </c>
      <c r="I56">
        <v>27</v>
      </c>
      <c r="J56">
        <v>1360550.5617348952</v>
      </c>
      <c r="K56">
        <v>48799.350563636355</v>
      </c>
      <c r="L56">
        <v>244899101.11228111</v>
      </c>
      <c r="M56">
        <v>5574856.1022727257</v>
      </c>
      <c r="N56">
        <v>2040825842.6023426</v>
      </c>
      <c r="O56">
        <v>105300000</v>
      </c>
      <c r="P56">
        <v>23.837023468181812</v>
      </c>
      <c r="Q56">
        <v>20340.230897936679</v>
      </c>
      <c r="R56">
        <v>244947900.46284476</v>
      </c>
      <c r="S56">
        <v>2151.7006987046157</v>
      </c>
      <c r="T56">
        <v>20364.067921404861</v>
      </c>
      <c r="U56">
        <f>Pro_Economic_Table[[#This Row],[Total Energy(MJ)]]*AHP!$P$3/TOPSIS!$B$4</f>
        <v>7.468820708965495E-3</v>
      </c>
      <c r="V56">
        <f>Pro_Economic_Table[[#This Row],[Total Cost(LKR Million)]]*AHP!$P$4/TOPSIS!$C$4</f>
        <v>2.9021232540763123E-2</v>
      </c>
      <c r="W56">
        <f>Pro_Economic_Table[[#This Row],[Total Carbon (Metric T)]]*AHP!$P$5/TOPSIS!$D$4</f>
        <v>3.2073809645648409E-3</v>
      </c>
      <c r="X56">
        <f>((Pro_Economic_Table[[#This Row],[Weighted Energy]]-TOPSIS!$B$5)^2+(Pro_Economic_Table[[#This Row],[Weighted Cost]]-TOPSIS!$C$5)^2+(Pro_Economic_Table[[#This Row],[Weighted Co2]]-TOPSIS!$D$5)^2)^0.5</f>
        <v>1.303719471943148E-3</v>
      </c>
      <c r="Y56">
        <f>((Pro_Economic_Table[[#This Row],[Weighted Energy]]-TOPSIS!$B$6)^2+(Pro_Economic_Table[[#This Row],[Weighted Cost]]-TOPSIS!$C$6)^2+(Pro_Economic_Table[[#This Row],[Weighted Co2]]-TOPSIS!$D$6)^2)^0.5</f>
        <v>6.0042093936762287E-3</v>
      </c>
      <c r="Z56">
        <f>Pro_Economic_Table[[#This Row],[S- Worst-Euclidean Distance]]/(Pro_Economic_Table[[#This Row],[S+ Best-Euclidean Distance]]+Pro_Economic_Table[[#This Row],[S- Worst-Euclidean Distance]])</f>
        <v>0.82160205772163708</v>
      </c>
      <c r="AA56">
        <v>55</v>
      </c>
    </row>
    <row r="57" spans="1:27" x14ac:dyDescent="0.3">
      <c r="A57">
        <v>20</v>
      </c>
      <c r="B57" t="s">
        <v>139</v>
      </c>
      <c r="C57" t="s">
        <v>149</v>
      </c>
      <c r="D57" t="s">
        <v>155</v>
      </c>
      <c r="E57" t="s">
        <v>156</v>
      </c>
      <c r="F57" t="s">
        <v>159</v>
      </c>
      <c r="G57" t="s">
        <v>226</v>
      </c>
      <c r="H57">
        <v>370.32070242164923</v>
      </c>
      <c r="I57">
        <v>27</v>
      </c>
      <c r="J57">
        <v>1360556.8025325353</v>
      </c>
      <c r="K57">
        <v>48780.930263636357</v>
      </c>
      <c r="L57">
        <v>244900224.45585635</v>
      </c>
      <c r="M57">
        <v>5573935.087272726</v>
      </c>
      <c r="N57">
        <v>2040835203.7988029</v>
      </c>
      <c r="O57">
        <v>105300000</v>
      </c>
      <c r="P57">
        <v>23.823208243181814</v>
      </c>
      <c r="Q57">
        <v>20340.324197861399</v>
      </c>
      <c r="R57">
        <v>244949005.38611999</v>
      </c>
      <c r="S57">
        <v>2151.7091388860754</v>
      </c>
      <c r="T57">
        <v>20364.147406104581</v>
      </c>
      <c r="U57">
        <f>Pro_Economic_Table[[#This Row],[Total Energy(MJ)]]*AHP!$P$3/TOPSIS!$B$4</f>
        <v>7.4688543996965619E-3</v>
      </c>
      <c r="V57">
        <f>Pro_Economic_Table[[#This Row],[Total Cost(LKR Million)]]*AHP!$P$4/TOPSIS!$C$4</f>
        <v>2.9021346378374911E-2</v>
      </c>
      <c r="W57">
        <f>Pro_Economic_Table[[#This Row],[Total Carbon (Metric T)]]*AHP!$P$5/TOPSIS!$D$4</f>
        <v>3.2073934835622161E-3</v>
      </c>
      <c r="X57">
        <f>((Pro_Economic_Table[[#This Row],[Weighted Energy]]-TOPSIS!$B$5)^2+(Pro_Economic_Table[[#This Row],[Weighted Cost]]-TOPSIS!$C$5)^2+(Pro_Economic_Table[[#This Row],[Weighted Co2]]-TOPSIS!$D$5)^2)^0.5</f>
        <v>1.3038386616915048E-3</v>
      </c>
      <c r="Y57">
        <f>((Pro_Economic_Table[[#This Row],[Weighted Energy]]-TOPSIS!$B$6)^2+(Pro_Economic_Table[[#This Row],[Weighted Cost]]-TOPSIS!$C$6)^2+(Pro_Economic_Table[[#This Row],[Weighted Co2]]-TOPSIS!$D$6)^2)^0.5</f>
        <v>6.0040900951143748E-3</v>
      </c>
      <c r="Z57">
        <f>Pro_Economic_Table[[#This Row],[S- Worst-Euclidean Distance]]/(Pro_Economic_Table[[#This Row],[S+ Best-Euclidean Distance]]+Pro_Economic_Table[[#This Row],[S- Worst-Euclidean Distance]])</f>
        <v>0.82158574541695695</v>
      </c>
      <c r="AA57">
        <v>56</v>
      </c>
    </row>
    <row r="58" spans="1:27" x14ac:dyDescent="0.3">
      <c r="A58">
        <v>12</v>
      </c>
      <c r="B58" t="s">
        <v>139</v>
      </c>
      <c r="C58" t="s">
        <v>149</v>
      </c>
      <c r="D58" t="s">
        <v>154</v>
      </c>
      <c r="E58" t="s">
        <v>157</v>
      </c>
      <c r="F58" t="s">
        <v>159</v>
      </c>
      <c r="G58" t="s">
        <v>224</v>
      </c>
      <c r="H58">
        <v>373.37103313483112</v>
      </c>
      <c r="I58">
        <v>27</v>
      </c>
      <c r="J58">
        <v>1363509.5226628955</v>
      </c>
      <c r="K58">
        <v>51528.61647272727</v>
      </c>
      <c r="L58">
        <v>245431714.07932121</v>
      </c>
      <c r="M58">
        <v>5029002.920454544</v>
      </c>
      <c r="N58">
        <v>2045264283.9943435</v>
      </c>
      <c r="O58">
        <v>101147400</v>
      </c>
      <c r="P58">
        <v>26.566289377272721</v>
      </c>
      <c r="Q58">
        <v>20384.46736381029</v>
      </c>
      <c r="R58">
        <v>245483242.69579393</v>
      </c>
      <c r="S58">
        <v>2151.4406869147979</v>
      </c>
      <c r="T58">
        <v>20411.033653187562</v>
      </c>
      <c r="U58">
        <f>Pro_Economic_Table[[#This Row],[Total Energy(MJ)]]*AHP!$P$3/TOPSIS!$B$4</f>
        <v>7.4851440787444545E-3</v>
      </c>
      <c r="V58">
        <f>Pro_Economic_Table[[#This Row],[Total Cost(LKR Million)]]*AHP!$P$4/TOPSIS!$C$4</f>
        <v>2.9017725611281627E-2</v>
      </c>
      <c r="W58">
        <f>Pro_Economic_Table[[#This Row],[Total Carbon (Metric T)]]*AHP!$P$5/TOPSIS!$D$4</f>
        <v>3.2147781601884304E-3</v>
      </c>
      <c r="X58">
        <f>((Pro_Economic_Table[[#This Row],[Weighted Energy]]-TOPSIS!$B$5)^2+(Pro_Economic_Table[[#This Row],[Weighted Cost]]-TOPSIS!$C$5)^2+(Pro_Economic_Table[[#This Row],[Weighted Co2]]-TOPSIS!$D$5)^2)^0.5</f>
        <v>1.3049099016019525E-3</v>
      </c>
      <c r="Y58">
        <f>((Pro_Economic_Table[[#This Row],[Weighted Energy]]-TOPSIS!$B$6)^2+(Pro_Economic_Table[[#This Row],[Weighted Cost]]-TOPSIS!$C$6)^2+(Pro_Economic_Table[[#This Row],[Weighted Co2]]-TOPSIS!$D$6)^2)^0.5</f>
        <v>6.0027918248253143E-3</v>
      </c>
      <c r="Z58">
        <f>Pro_Economic_Table[[#This Row],[S- Worst-Euclidean Distance]]/(Pro_Economic_Table[[#This Row],[S+ Best-Euclidean Distance]]+Pro_Economic_Table[[#This Row],[S- Worst-Euclidean Distance]])</f>
        <v>0.82143361203660914</v>
      </c>
      <c r="AA58">
        <v>57</v>
      </c>
    </row>
    <row r="59" spans="1:27" x14ac:dyDescent="0.3">
      <c r="A59">
        <v>30</v>
      </c>
      <c r="B59" t="s">
        <v>139</v>
      </c>
      <c r="C59" t="s">
        <v>149</v>
      </c>
      <c r="D59" t="s">
        <v>155</v>
      </c>
      <c r="E59" t="s">
        <v>157</v>
      </c>
      <c r="F59" t="s">
        <v>159</v>
      </c>
      <c r="G59" t="s">
        <v>224</v>
      </c>
      <c r="H59">
        <v>373.37748023983102</v>
      </c>
      <c r="I59">
        <v>27</v>
      </c>
      <c r="J59">
        <v>1363515.7634605353</v>
      </c>
      <c r="K59">
        <v>51510.196172727272</v>
      </c>
      <c r="L59">
        <v>245432837.42289639</v>
      </c>
      <c r="M59">
        <v>5028081.9054545444</v>
      </c>
      <c r="N59">
        <v>2045273645.1908031</v>
      </c>
      <c r="O59">
        <v>101147400</v>
      </c>
      <c r="P59">
        <v>26.552474152272723</v>
      </c>
      <c r="Q59">
        <v>20384.560663735003</v>
      </c>
      <c r="R59">
        <v>245484347.6190691</v>
      </c>
      <c r="S59">
        <v>2151.4491270962576</v>
      </c>
      <c r="T59">
        <v>20411.113137887274</v>
      </c>
      <c r="U59">
        <f>Pro_Economic_Table[[#This Row],[Total Energy(MJ)]]*AHP!$P$3/TOPSIS!$B$4</f>
        <v>7.4851777694755197E-3</v>
      </c>
      <c r="V59">
        <f>Pro_Economic_Table[[#This Row],[Total Cost(LKR Million)]]*AHP!$P$4/TOPSIS!$C$4</f>
        <v>2.9017839448893416E-2</v>
      </c>
      <c r="W59">
        <f>Pro_Economic_Table[[#This Row],[Total Carbon (Metric T)]]*AHP!$P$5/TOPSIS!$D$4</f>
        <v>3.2147906791858043E-3</v>
      </c>
      <c r="X59">
        <f>((Pro_Economic_Table[[#This Row],[Weighted Energy]]-TOPSIS!$B$5)^2+(Pro_Economic_Table[[#This Row],[Weighted Cost]]-TOPSIS!$C$5)^2+(Pro_Economic_Table[[#This Row],[Weighted Co2]]-TOPSIS!$D$5)^2)^0.5</f>
        <v>1.3050291690836278E-3</v>
      </c>
      <c r="Y59">
        <f>((Pro_Economic_Table[[#This Row],[Weighted Energy]]-TOPSIS!$B$6)^2+(Pro_Economic_Table[[#This Row],[Weighted Cost]]-TOPSIS!$C$6)^2+(Pro_Economic_Table[[#This Row],[Weighted Co2]]-TOPSIS!$D$6)^2)^0.5</f>
        <v>6.0026725386275086E-3</v>
      </c>
      <c r="Z59">
        <f>Pro_Economic_Table[[#This Row],[S- Worst-Euclidean Distance]]/(Pro_Economic_Table[[#This Row],[S+ Best-Euclidean Distance]]+Pro_Economic_Table[[#This Row],[S- Worst-Euclidean Distance]])</f>
        <v>0.82141729078698544</v>
      </c>
      <c r="AA59">
        <v>58</v>
      </c>
    </row>
    <row r="60" spans="1:27" x14ac:dyDescent="0.3">
      <c r="A60">
        <v>11</v>
      </c>
      <c r="B60" t="s">
        <v>139</v>
      </c>
      <c r="C60" t="s">
        <v>149</v>
      </c>
      <c r="D60" t="s">
        <v>154</v>
      </c>
      <c r="E60" t="s">
        <v>157</v>
      </c>
      <c r="F60" t="s">
        <v>159</v>
      </c>
      <c r="G60" t="s">
        <v>226</v>
      </c>
      <c r="H60">
        <v>373.37103313483112</v>
      </c>
      <c r="I60">
        <v>27</v>
      </c>
      <c r="J60">
        <v>1363509.5226628955</v>
      </c>
      <c r="K60">
        <v>51528.61647272727</v>
      </c>
      <c r="L60">
        <v>245431714.07932121</v>
      </c>
      <c r="M60">
        <v>5029002.920454544</v>
      </c>
      <c r="N60">
        <v>2045264283.9943435</v>
      </c>
      <c r="O60">
        <v>105300000</v>
      </c>
      <c r="P60">
        <v>26.566289377272721</v>
      </c>
      <c r="Q60">
        <v>20384.46736381029</v>
      </c>
      <c r="R60">
        <v>245483242.69579393</v>
      </c>
      <c r="S60">
        <v>2155.5932869147978</v>
      </c>
      <c r="T60">
        <v>20411.033653187562</v>
      </c>
      <c r="U60">
        <f>Pro_Economic_Table[[#This Row],[Total Energy(MJ)]]*AHP!$P$3/TOPSIS!$B$4</f>
        <v>7.4851440787444545E-3</v>
      </c>
      <c r="V60">
        <f>Pro_Economic_Table[[#This Row],[Total Cost(LKR Million)]]*AHP!$P$4/TOPSIS!$C$4</f>
        <v>2.907373413064555E-2</v>
      </c>
      <c r="W60">
        <f>Pro_Economic_Table[[#This Row],[Total Carbon (Metric T)]]*AHP!$P$5/TOPSIS!$D$4</f>
        <v>3.2147781601884304E-3</v>
      </c>
      <c r="X60">
        <f>((Pro_Economic_Table[[#This Row],[Weighted Energy]]-TOPSIS!$B$5)^2+(Pro_Economic_Table[[#This Row],[Weighted Cost]]-TOPSIS!$C$5)^2+(Pro_Economic_Table[[#This Row],[Weighted Co2]]-TOPSIS!$D$5)^2)^0.5</f>
        <v>1.3590353032024915E-3</v>
      </c>
      <c r="Y60">
        <f>((Pro_Economic_Table[[#This Row],[Weighted Energy]]-TOPSIS!$B$6)^2+(Pro_Economic_Table[[#This Row],[Weighted Cost]]-TOPSIS!$C$6)^2+(Pro_Economic_Table[[#This Row],[Weighted Co2]]-TOPSIS!$D$6)^2)^0.5</f>
        <v>5.9488234749274912E-3</v>
      </c>
      <c r="Z60">
        <f>Pro_Economic_Table[[#This Row],[S- Worst-Euclidean Distance]]/(Pro_Economic_Table[[#This Row],[S+ Best-Euclidean Distance]]+Pro_Economic_Table[[#This Row],[S- Worst-Euclidean Distance]])</f>
        <v>0.81403098438770638</v>
      </c>
      <c r="AA60">
        <v>59</v>
      </c>
    </row>
    <row r="61" spans="1:27" x14ac:dyDescent="0.3">
      <c r="A61">
        <v>29</v>
      </c>
      <c r="B61" t="s">
        <v>139</v>
      </c>
      <c r="C61" t="s">
        <v>149</v>
      </c>
      <c r="D61" t="s">
        <v>155</v>
      </c>
      <c r="E61" t="s">
        <v>157</v>
      </c>
      <c r="F61" t="s">
        <v>159</v>
      </c>
      <c r="G61" t="s">
        <v>226</v>
      </c>
      <c r="H61">
        <v>373.37748023983102</v>
      </c>
      <c r="I61">
        <v>27</v>
      </c>
      <c r="J61">
        <v>1363515.7634605353</v>
      </c>
      <c r="K61">
        <v>51510.196172727272</v>
      </c>
      <c r="L61">
        <v>245432837.42289639</v>
      </c>
      <c r="M61">
        <v>5028081.9054545444</v>
      </c>
      <c r="N61">
        <v>2045273645.1908031</v>
      </c>
      <c r="O61">
        <v>105300000</v>
      </c>
      <c r="P61">
        <v>26.552474152272723</v>
      </c>
      <c r="Q61">
        <v>20384.560663735003</v>
      </c>
      <c r="R61">
        <v>245484347.6190691</v>
      </c>
      <c r="S61">
        <v>2155.6017270962575</v>
      </c>
      <c r="T61">
        <v>20411.113137887274</v>
      </c>
      <c r="U61">
        <f>Pro_Economic_Table[[#This Row],[Total Energy(MJ)]]*AHP!$P$3/TOPSIS!$B$4</f>
        <v>7.4851777694755197E-3</v>
      </c>
      <c r="V61">
        <f>Pro_Economic_Table[[#This Row],[Total Cost(LKR Million)]]*AHP!$P$4/TOPSIS!$C$4</f>
        <v>2.9073847968257342E-2</v>
      </c>
      <c r="W61">
        <f>Pro_Economic_Table[[#This Row],[Total Carbon (Metric T)]]*AHP!$P$5/TOPSIS!$D$4</f>
        <v>3.2147906791858043E-3</v>
      </c>
      <c r="X61">
        <f>((Pro_Economic_Table[[#This Row],[Weighted Energy]]-TOPSIS!$B$5)^2+(Pro_Economic_Table[[#This Row],[Weighted Cost]]-TOPSIS!$C$5)^2+(Pro_Economic_Table[[#This Row],[Weighted Co2]]-TOPSIS!$D$5)^2)^0.5</f>
        <v>1.3591545121740768E-3</v>
      </c>
      <c r="Y61">
        <f>((Pro_Economic_Table[[#This Row],[Weighted Energy]]-TOPSIS!$B$6)^2+(Pro_Economic_Table[[#This Row],[Weighted Cost]]-TOPSIS!$C$6)^2+(Pro_Economic_Table[[#This Row],[Weighted Co2]]-TOPSIS!$D$6)^2)^0.5</f>
        <v>5.9487041783403303E-3</v>
      </c>
      <c r="Z61">
        <f>Pro_Economic_Table[[#This Row],[S- Worst-Euclidean Distance]]/(Pro_Economic_Table[[#This Row],[S+ Best-Euclidean Distance]]+Pro_Economic_Table[[#This Row],[S- Worst-Euclidean Distance]])</f>
        <v>0.81401466972284808</v>
      </c>
      <c r="AA61">
        <v>60</v>
      </c>
    </row>
    <row r="62" spans="1:27" x14ac:dyDescent="0.3">
      <c r="A62">
        <v>112</v>
      </c>
      <c r="B62" t="s">
        <v>140</v>
      </c>
      <c r="C62" t="s">
        <v>149</v>
      </c>
      <c r="D62" t="s">
        <v>154</v>
      </c>
      <c r="E62" t="s">
        <v>156</v>
      </c>
      <c r="F62" t="s">
        <v>160</v>
      </c>
      <c r="G62" t="s">
        <v>225</v>
      </c>
      <c r="H62">
        <v>371.20812984620699</v>
      </c>
      <c r="I62">
        <v>53</v>
      </c>
      <c r="J62">
        <v>1367351.0898509335</v>
      </c>
      <c r="K62">
        <v>45987.710336363627</v>
      </c>
      <c r="L62">
        <v>246123196.17316803</v>
      </c>
      <c r="M62">
        <v>5965190.7613636348</v>
      </c>
      <c r="N62">
        <v>2051026634.7764003</v>
      </c>
      <c r="O62">
        <v>98792000</v>
      </c>
      <c r="P62">
        <v>23.927138877272721</v>
      </c>
      <c r="Q62">
        <v>20441.898793271455</v>
      </c>
      <c r="R62">
        <v>246169183.88350439</v>
      </c>
      <c r="S62">
        <v>2155.7838255377642</v>
      </c>
      <c r="T62">
        <v>20465.825932148728</v>
      </c>
      <c r="U62">
        <f>Pro_Economic_Table[[#This Row],[Total Energy(MJ)]]*AHP!$P$3/TOPSIS!$B$4</f>
        <v>7.5060594315122216E-3</v>
      </c>
      <c r="V62">
        <f>Pro_Economic_Table[[#This Row],[Total Cost(LKR Million)]]*AHP!$P$4/TOPSIS!$C$4</f>
        <v>2.9076304035320692E-2</v>
      </c>
      <c r="W62">
        <f>Pro_Economic_Table[[#This Row],[Total Carbon (Metric T)]]*AHP!$P$5/TOPSIS!$D$4</f>
        <v>3.2234080524684719E-3</v>
      </c>
      <c r="X62">
        <f>((Pro_Economic_Table[[#This Row],[Weighted Energy]]-TOPSIS!$B$5)^2+(Pro_Economic_Table[[#This Row],[Weighted Cost]]-TOPSIS!$C$5)^2+(Pro_Economic_Table[[#This Row],[Weighted Co2]]-TOPSIS!$D$5)^2)^0.5</f>
        <v>1.3673873020129841E-3</v>
      </c>
      <c r="Y62">
        <f>((Pro_Economic_Table[[#This Row],[Weighted Energy]]-TOPSIS!$B$6)^2+(Pro_Economic_Table[[#This Row],[Weighted Cost]]-TOPSIS!$C$6)^2+(Pro_Economic_Table[[#This Row],[Weighted Co2]]-TOPSIS!$D$6)^2)^0.5</f>
        <v>5.9403076475014046E-3</v>
      </c>
      <c r="Z62">
        <f>Pro_Economic_Table[[#This Row],[S- Worst-Euclidean Distance]]/(Pro_Economic_Table[[#This Row],[S+ Best-Euclidean Distance]]+Pro_Economic_Table[[#This Row],[S- Worst-Euclidean Distance]])</f>
        <v>0.81288391052723818</v>
      </c>
      <c r="AA62">
        <v>61</v>
      </c>
    </row>
    <row r="63" spans="1:27" x14ac:dyDescent="0.3">
      <c r="A63">
        <v>130</v>
      </c>
      <c r="B63" t="s">
        <v>140</v>
      </c>
      <c r="C63" t="s">
        <v>149</v>
      </c>
      <c r="D63" t="s">
        <v>155</v>
      </c>
      <c r="E63" t="s">
        <v>156</v>
      </c>
      <c r="F63" t="s">
        <v>160</v>
      </c>
      <c r="G63" t="s">
        <v>225</v>
      </c>
      <c r="H63">
        <v>371.21457695120699</v>
      </c>
      <c r="I63">
        <v>53</v>
      </c>
      <c r="J63">
        <v>1367357.3306485736</v>
      </c>
      <c r="K63">
        <v>45969.290036363629</v>
      </c>
      <c r="L63">
        <v>246124319.51674327</v>
      </c>
      <c r="M63">
        <v>5964269.7463636352</v>
      </c>
      <c r="N63">
        <v>2051035995.9728603</v>
      </c>
      <c r="O63">
        <v>98792000</v>
      </c>
      <c r="P63">
        <v>23.913323652272723</v>
      </c>
      <c r="Q63">
        <v>20441.992093196175</v>
      </c>
      <c r="R63">
        <v>246170288.80677962</v>
      </c>
      <c r="S63">
        <v>2155.7922657192239</v>
      </c>
      <c r="T63">
        <v>20465.905416848447</v>
      </c>
      <c r="U63">
        <f>Pro_Economic_Table[[#This Row],[Total Energy(MJ)]]*AHP!$P$3/TOPSIS!$B$4</f>
        <v>7.5060931222432877E-3</v>
      </c>
      <c r="V63">
        <f>Pro_Economic_Table[[#This Row],[Total Cost(LKR Million)]]*AHP!$P$4/TOPSIS!$C$4</f>
        <v>2.9076417872932483E-2</v>
      </c>
      <c r="W63">
        <f>Pro_Economic_Table[[#This Row],[Total Carbon (Metric T)]]*AHP!$P$5/TOPSIS!$D$4</f>
        <v>3.2234205714658471E-3</v>
      </c>
      <c r="X63">
        <f>((Pro_Economic_Table[[#This Row],[Weighted Energy]]-TOPSIS!$B$5)^2+(Pro_Economic_Table[[#This Row],[Weighted Cost]]-TOPSIS!$C$5)^2+(Pro_Economic_Table[[#This Row],[Weighted Co2]]-TOPSIS!$D$5)^2)^0.5</f>
        <v>1.3675065911375646E-3</v>
      </c>
      <c r="Y63">
        <f>((Pro_Economic_Table[[#This Row],[Weighted Energy]]-TOPSIS!$B$6)^2+(Pro_Economic_Table[[#This Row],[Weighted Cost]]-TOPSIS!$C$6)^2+(Pro_Economic_Table[[#This Row],[Weighted Co2]]-TOPSIS!$D$6)^2)^0.5</f>
        <v>5.9401883659531253E-3</v>
      </c>
      <c r="Z63">
        <f>Pro_Economic_Table[[#This Row],[S- Worst-Euclidean Distance]]/(Pro_Economic_Table[[#This Row],[S+ Best-Euclidean Distance]]+Pro_Economic_Table[[#This Row],[S- Worst-Euclidean Distance]])</f>
        <v>0.81286758695220762</v>
      </c>
      <c r="AA63">
        <v>62</v>
      </c>
    </row>
    <row r="64" spans="1:27" x14ac:dyDescent="0.3">
      <c r="A64">
        <v>114</v>
      </c>
      <c r="B64" t="s">
        <v>140</v>
      </c>
      <c r="C64" t="s">
        <v>149</v>
      </c>
      <c r="D64" t="s">
        <v>154</v>
      </c>
      <c r="E64" t="s">
        <v>156</v>
      </c>
      <c r="F64" t="s">
        <v>160</v>
      </c>
      <c r="G64" t="s">
        <v>224</v>
      </c>
      <c r="H64">
        <v>371.20812984620699</v>
      </c>
      <c r="I64">
        <v>27</v>
      </c>
      <c r="J64">
        <v>1367351.0898509335</v>
      </c>
      <c r="K64">
        <v>45987.710336363627</v>
      </c>
      <c r="L64">
        <v>246123196.17316803</v>
      </c>
      <c r="M64">
        <v>5965190.7613636348</v>
      </c>
      <c r="N64">
        <v>2051026634.7764003</v>
      </c>
      <c r="O64">
        <v>101147400</v>
      </c>
      <c r="P64">
        <v>23.927138877272721</v>
      </c>
      <c r="Q64">
        <v>20441.898793271455</v>
      </c>
      <c r="R64">
        <v>246169183.88350439</v>
      </c>
      <c r="S64">
        <v>2158.1392255377641</v>
      </c>
      <c r="T64">
        <v>20465.825932148728</v>
      </c>
      <c r="U64">
        <f>Pro_Economic_Table[[#This Row],[Total Energy(MJ)]]*AHP!$P$3/TOPSIS!$B$4</f>
        <v>7.5060594315122216E-3</v>
      </c>
      <c r="V64">
        <f>Pro_Economic_Table[[#This Row],[Total Cost(LKR Million)]]*AHP!$P$4/TOPSIS!$C$4</f>
        <v>2.9108072678221474E-2</v>
      </c>
      <c r="W64">
        <f>Pro_Economic_Table[[#This Row],[Total Carbon (Metric T)]]*AHP!$P$5/TOPSIS!$D$4</f>
        <v>3.2234080524684719E-3</v>
      </c>
      <c r="X64">
        <f>((Pro_Economic_Table[[#This Row],[Weighted Energy]]-TOPSIS!$B$5)^2+(Pro_Economic_Table[[#This Row],[Weighted Cost]]-TOPSIS!$C$5)^2+(Pro_Economic_Table[[#This Row],[Weighted Co2]]-TOPSIS!$D$5)^2)^0.5</f>
        <v>1.3980287469981209E-3</v>
      </c>
      <c r="Y64">
        <f>((Pro_Economic_Table[[#This Row],[Weighted Energy]]-TOPSIS!$B$6)^2+(Pro_Economic_Table[[#This Row],[Weighted Cost]]-TOPSIS!$C$6)^2+(Pro_Economic_Table[[#This Row],[Weighted Co2]]-TOPSIS!$D$6)^2)^0.5</f>
        <v>5.9096827901192967E-3</v>
      </c>
      <c r="Z64">
        <f>Pro_Economic_Table[[#This Row],[S- Worst-Euclidean Distance]]/(Pro_Economic_Table[[#This Row],[S+ Best-Euclidean Distance]]+Pro_Economic_Table[[#This Row],[S- Worst-Euclidean Distance]])</f>
        <v>0.80869130645110487</v>
      </c>
      <c r="AA64">
        <v>63</v>
      </c>
    </row>
    <row r="65" spans="1:27" x14ac:dyDescent="0.3">
      <c r="A65">
        <v>132</v>
      </c>
      <c r="B65" t="s">
        <v>140</v>
      </c>
      <c r="C65" t="s">
        <v>149</v>
      </c>
      <c r="D65" t="s">
        <v>155</v>
      </c>
      <c r="E65" t="s">
        <v>156</v>
      </c>
      <c r="F65" t="s">
        <v>160</v>
      </c>
      <c r="G65" t="s">
        <v>224</v>
      </c>
      <c r="H65">
        <v>371.21457695120699</v>
      </c>
      <c r="I65">
        <v>27</v>
      </c>
      <c r="J65">
        <v>1367357.3306485736</v>
      </c>
      <c r="K65">
        <v>45969.290036363629</v>
      </c>
      <c r="L65">
        <v>246124319.51674327</v>
      </c>
      <c r="M65">
        <v>5964269.7463636352</v>
      </c>
      <c r="N65">
        <v>2051035995.9728603</v>
      </c>
      <c r="O65">
        <v>101147400</v>
      </c>
      <c r="P65">
        <v>23.913323652272723</v>
      </c>
      <c r="Q65">
        <v>20441.992093196175</v>
      </c>
      <c r="R65">
        <v>246170288.80677962</v>
      </c>
      <c r="S65">
        <v>2158.1476657192238</v>
      </c>
      <c r="T65">
        <v>20465.905416848447</v>
      </c>
      <c r="U65">
        <f>Pro_Economic_Table[[#This Row],[Total Energy(MJ)]]*AHP!$P$3/TOPSIS!$B$4</f>
        <v>7.5060931222432877E-3</v>
      </c>
      <c r="V65">
        <f>Pro_Economic_Table[[#This Row],[Total Cost(LKR Million)]]*AHP!$P$4/TOPSIS!$C$4</f>
        <v>2.9108186515833266E-2</v>
      </c>
      <c r="W65">
        <f>Pro_Economic_Table[[#This Row],[Total Carbon (Metric T)]]*AHP!$P$5/TOPSIS!$D$4</f>
        <v>3.2234205714658471E-3</v>
      </c>
      <c r="X65">
        <f>((Pro_Economic_Table[[#This Row],[Weighted Energy]]-TOPSIS!$B$5)^2+(Pro_Economic_Table[[#This Row],[Weighted Cost]]-TOPSIS!$C$5)^2+(Pro_Economic_Table[[#This Row],[Weighted Co2]]-TOPSIS!$D$5)^2)^0.5</f>
        <v>1.3981480084255551E-3</v>
      </c>
      <c r="Y65">
        <f>((Pro_Economic_Table[[#This Row],[Weighted Energy]]-TOPSIS!$B$6)^2+(Pro_Economic_Table[[#This Row],[Weighted Cost]]-TOPSIS!$C$6)^2+(Pro_Economic_Table[[#This Row],[Weighted Co2]]-TOPSIS!$D$6)^2)^0.5</f>
        <v>5.9095635023922255E-3</v>
      </c>
      <c r="Z65">
        <f>Pro_Economic_Table[[#This Row],[S- Worst-Euclidean Distance]]/(Pro_Economic_Table[[#This Row],[S+ Best-Euclidean Distance]]+Pro_Economic_Table[[#This Row],[S- Worst-Euclidean Distance]])</f>
        <v>0.80867498582068509</v>
      </c>
      <c r="AA65">
        <v>64</v>
      </c>
    </row>
    <row r="66" spans="1:27" x14ac:dyDescent="0.3">
      <c r="A66">
        <v>121</v>
      </c>
      <c r="B66" t="s">
        <v>140</v>
      </c>
      <c r="C66" t="s">
        <v>149</v>
      </c>
      <c r="D66" t="s">
        <v>154</v>
      </c>
      <c r="E66" t="s">
        <v>157</v>
      </c>
      <c r="F66" t="s">
        <v>160</v>
      </c>
      <c r="G66" t="s">
        <v>225</v>
      </c>
      <c r="H66">
        <v>374.26490766438877</v>
      </c>
      <c r="I66">
        <v>54</v>
      </c>
      <c r="J66">
        <v>1370310.0507789338</v>
      </c>
      <c r="K66">
        <v>48716.976245454542</v>
      </c>
      <c r="L66">
        <v>246655809.1402081</v>
      </c>
      <c r="M66">
        <v>5419337.5795454532</v>
      </c>
      <c r="N66">
        <v>2055465076.1684008</v>
      </c>
      <c r="O66">
        <v>100656000</v>
      </c>
      <c r="P66">
        <v>26.656404786363634</v>
      </c>
      <c r="Q66">
        <v>20486.13525914506</v>
      </c>
      <c r="R66">
        <v>246704526.11645356</v>
      </c>
      <c r="S66">
        <v>2161.5404137479463</v>
      </c>
      <c r="T66">
        <v>20512.791663931424</v>
      </c>
      <c r="U66">
        <f>Pro_Economic_Table[[#This Row],[Total Energy(MJ)]]*AHP!$P$3/TOPSIS!$B$4</f>
        <v>7.5223828012911794E-3</v>
      </c>
      <c r="V66">
        <f>Pro_Economic_Table[[#This Row],[Total Cost(LKR Million)]]*AHP!$P$4/TOPSIS!$C$4</f>
        <v>2.9153946471924298E-2</v>
      </c>
      <c r="W66">
        <f>Pro_Economic_Table[[#This Row],[Total Carbon (Metric T)]]*AHP!$P$5/TOPSIS!$D$4</f>
        <v>3.2308052480920606E-3</v>
      </c>
      <c r="X66">
        <f>((Pro_Economic_Table[[#This Row],[Weighted Energy]]-TOPSIS!$B$5)^2+(Pro_Economic_Table[[#This Row],[Weighted Cost]]-TOPSIS!$C$5)^2+(Pro_Economic_Table[[#This Row],[Weighted Co2]]-TOPSIS!$D$5)^2)^0.5</f>
        <v>1.4469994263072781E-3</v>
      </c>
      <c r="Y66">
        <f>((Pro_Economic_Table[[#This Row],[Weighted Energy]]-TOPSIS!$B$6)^2+(Pro_Economic_Table[[#This Row],[Weighted Cost]]-TOPSIS!$C$6)^2+(Pro_Economic_Table[[#This Row],[Weighted Co2]]-TOPSIS!$D$6)^2)^0.5</f>
        <v>5.8606946134363604E-3</v>
      </c>
      <c r="Z66">
        <f>Pro_Economic_Table[[#This Row],[S- Worst-Euclidean Distance]]/(Pro_Economic_Table[[#This Row],[S+ Best-Euclidean Distance]]+Pro_Economic_Table[[#This Row],[S- Worst-Euclidean Distance]])</f>
        <v>0.8019895991214705</v>
      </c>
      <c r="AA66">
        <v>65</v>
      </c>
    </row>
    <row r="67" spans="1:27" x14ac:dyDescent="0.3">
      <c r="A67">
        <v>139</v>
      </c>
      <c r="B67" t="s">
        <v>140</v>
      </c>
      <c r="C67" t="s">
        <v>149</v>
      </c>
      <c r="D67" t="s">
        <v>155</v>
      </c>
      <c r="E67" t="s">
        <v>157</v>
      </c>
      <c r="F67" t="s">
        <v>160</v>
      </c>
      <c r="G67" t="s">
        <v>225</v>
      </c>
      <c r="H67">
        <v>374.27135476938878</v>
      </c>
      <c r="I67">
        <v>54</v>
      </c>
      <c r="J67">
        <v>1370316.2915765734</v>
      </c>
      <c r="K67">
        <v>48698.555945454544</v>
      </c>
      <c r="L67">
        <v>246656932.48378319</v>
      </c>
      <c r="M67">
        <v>5418416.5645454526</v>
      </c>
      <c r="N67">
        <v>2055474437.3648598</v>
      </c>
      <c r="O67">
        <v>100656000</v>
      </c>
      <c r="P67">
        <v>26.642589561363632</v>
      </c>
      <c r="Q67">
        <v>20486.228559069768</v>
      </c>
      <c r="R67">
        <v>246705631.03972864</v>
      </c>
      <c r="S67">
        <v>2161.5488539294051</v>
      </c>
      <c r="T67">
        <v>20512.871148631133</v>
      </c>
      <c r="U67">
        <f>Pro_Economic_Table[[#This Row],[Total Energy(MJ)]]*AHP!$P$3/TOPSIS!$B$4</f>
        <v>7.522416492022242E-3</v>
      </c>
      <c r="V67">
        <f>Pro_Economic_Table[[#This Row],[Total Cost(LKR Million)]]*AHP!$P$4/TOPSIS!$C$4</f>
        <v>2.915406030953608E-2</v>
      </c>
      <c r="W67">
        <f>Pro_Economic_Table[[#This Row],[Total Carbon (Metric T)]]*AHP!$P$5/TOPSIS!$D$4</f>
        <v>3.2308177670894341E-3</v>
      </c>
      <c r="X67">
        <f>((Pro_Economic_Table[[#This Row],[Weighted Energy]]-TOPSIS!$B$5)^2+(Pro_Economic_Table[[#This Row],[Weighted Cost]]-TOPSIS!$C$5)^2+(Pro_Economic_Table[[#This Row],[Weighted Co2]]-TOPSIS!$D$5)^2)^0.5</f>
        <v>1.4471187045969919E-3</v>
      </c>
      <c r="Y67">
        <f>((Pro_Economic_Table[[#This Row],[Weighted Energy]]-TOPSIS!$B$6)^2+(Pro_Economic_Table[[#This Row],[Weighted Cost]]-TOPSIS!$C$6)^2+(Pro_Economic_Table[[#This Row],[Weighted Co2]]-TOPSIS!$D$6)^2)^0.5</f>
        <v>5.860575329297105E-3</v>
      </c>
      <c r="Z67">
        <f>Pro_Economic_Table[[#This Row],[S- Worst-Euclidean Distance]]/(Pro_Economic_Table[[#This Row],[S+ Best-Euclidean Distance]]+Pro_Economic_Table[[#This Row],[S- Worst-Euclidean Distance]])</f>
        <v>0.80197327667454943</v>
      </c>
      <c r="AA67">
        <v>66</v>
      </c>
    </row>
    <row r="68" spans="1:27" x14ac:dyDescent="0.3">
      <c r="A68">
        <v>113</v>
      </c>
      <c r="B68" t="s">
        <v>140</v>
      </c>
      <c r="C68" t="s">
        <v>149</v>
      </c>
      <c r="D68" t="s">
        <v>154</v>
      </c>
      <c r="E68" t="s">
        <v>156</v>
      </c>
      <c r="F68" t="s">
        <v>160</v>
      </c>
      <c r="G68" t="s">
        <v>226</v>
      </c>
      <c r="H68">
        <v>371.20812984620699</v>
      </c>
      <c r="I68">
        <v>27</v>
      </c>
      <c r="J68">
        <v>1367351.0898509335</v>
      </c>
      <c r="K68">
        <v>45987.710336363627</v>
      </c>
      <c r="L68">
        <v>246123196.17316803</v>
      </c>
      <c r="M68">
        <v>5965190.7613636348</v>
      </c>
      <c r="N68">
        <v>2051026634.7764003</v>
      </c>
      <c r="O68">
        <v>105300000</v>
      </c>
      <c r="P68">
        <v>23.927138877272721</v>
      </c>
      <c r="Q68">
        <v>20441.898793271455</v>
      </c>
      <c r="R68">
        <v>246169183.88350439</v>
      </c>
      <c r="S68">
        <v>2162.291825537764</v>
      </c>
      <c r="T68">
        <v>20465.825932148728</v>
      </c>
      <c r="U68">
        <f>Pro_Economic_Table[[#This Row],[Total Energy(MJ)]]*AHP!$P$3/TOPSIS!$B$4</f>
        <v>7.5060594315122216E-3</v>
      </c>
      <c r="V68">
        <f>Pro_Economic_Table[[#This Row],[Total Cost(LKR Million)]]*AHP!$P$4/TOPSIS!$C$4</f>
        <v>2.9164081197585401E-2</v>
      </c>
      <c r="W68">
        <f>Pro_Economic_Table[[#This Row],[Total Carbon (Metric T)]]*AHP!$P$5/TOPSIS!$D$4</f>
        <v>3.2234080524684719E-3</v>
      </c>
      <c r="X68">
        <f>((Pro_Economic_Table[[#This Row],[Weighted Energy]]-TOPSIS!$B$5)^2+(Pro_Economic_Table[[#This Row],[Weighted Cost]]-TOPSIS!$C$5)^2+(Pro_Economic_Table[[#This Row],[Weighted Co2]]-TOPSIS!$D$5)^2)^0.5</f>
        <v>1.4521679972996806E-3</v>
      </c>
      <c r="Y68">
        <f>((Pro_Economic_Table[[#This Row],[Weighted Energy]]-TOPSIS!$B$6)^2+(Pro_Economic_Table[[#This Row],[Weighted Cost]]-TOPSIS!$C$6)^2+(Pro_Economic_Table[[#This Row],[Weighted Co2]]-TOPSIS!$D$6)^2)^0.5</f>
        <v>5.8557204624527012E-3</v>
      </c>
      <c r="Z68">
        <f>Pro_Economic_Table[[#This Row],[S- Worst-Euclidean Distance]]/(Pro_Economic_Table[[#This Row],[S+ Best-Euclidean Distance]]+Pro_Economic_Table[[#This Row],[S- Worst-Euclidean Distance]])</f>
        <v>0.80128760786410724</v>
      </c>
      <c r="AA68">
        <v>67</v>
      </c>
    </row>
    <row r="69" spans="1:27" x14ac:dyDescent="0.3">
      <c r="A69">
        <v>131</v>
      </c>
      <c r="B69" t="s">
        <v>140</v>
      </c>
      <c r="C69" t="s">
        <v>149</v>
      </c>
      <c r="D69" t="s">
        <v>155</v>
      </c>
      <c r="E69" t="s">
        <v>156</v>
      </c>
      <c r="F69" t="s">
        <v>160</v>
      </c>
      <c r="G69" t="s">
        <v>226</v>
      </c>
      <c r="H69">
        <v>371.21457695120699</v>
      </c>
      <c r="I69">
        <v>27</v>
      </c>
      <c r="J69">
        <v>1367357.3306485736</v>
      </c>
      <c r="K69">
        <v>45969.290036363629</v>
      </c>
      <c r="L69">
        <v>246124319.51674327</v>
      </c>
      <c r="M69">
        <v>5964269.7463636352</v>
      </c>
      <c r="N69">
        <v>2051035995.9728603</v>
      </c>
      <c r="O69">
        <v>105300000</v>
      </c>
      <c r="P69">
        <v>23.913323652272723</v>
      </c>
      <c r="Q69">
        <v>20441.992093196175</v>
      </c>
      <c r="R69">
        <v>246170288.80677962</v>
      </c>
      <c r="S69">
        <v>2162.3002657192242</v>
      </c>
      <c r="T69">
        <v>20465.905416848447</v>
      </c>
      <c r="U69">
        <f>Pro_Economic_Table[[#This Row],[Total Energy(MJ)]]*AHP!$P$3/TOPSIS!$B$4</f>
        <v>7.5060931222432877E-3</v>
      </c>
      <c r="V69">
        <f>Pro_Economic_Table[[#This Row],[Total Cost(LKR Million)]]*AHP!$P$4/TOPSIS!$C$4</f>
        <v>2.91641950351972E-2</v>
      </c>
      <c r="W69">
        <f>Pro_Economic_Table[[#This Row],[Total Carbon (Metric T)]]*AHP!$P$5/TOPSIS!$D$4</f>
        <v>3.2234205714658471E-3</v>
      </c>
      <c r="X69">
        <f>((Pro_Economic_Table[[#This Row],[Weighted Energy]]-TOPSIS!$B$5)^2+(Pro_Economic_Table[[#This Row],[Weighted Cost]]-TOPSIS!$C$5)^2+(Pro_Economic_Table[[#This Row],[Weighted Co2]]-TOPSIS!$D$5)^2)^0.5</f>
        <v>1.4522872030575643E-3</v>
      </c>
      <c r="Y69">
        <f>((Pro_Economic_Table[[#This Row],[Weighted Energy]]-TOPSIS!$B$6)^2+(Pro_Economic_Table[[#This Row],[Weighted Cost]]-TOPSIS!$C$6)^2+(Pro_Economic_Table[[#This Row],[Weighted Co2]]-TOPSIS!$D$6)^2)^0.5</f>
        <v>5.8556011642796699E-3</v>
      </c>
      <c r="Z69">
        <f>Pro_Economic_Table[[#This Row],[S- Worst-Euclidean Distance]]/(Pro_Economic_Table[[#This Row],[S+ Best-Euclidean Distance]]+Pro_Economic_Table[[#This Row],[S- Worst-Euclidean Distance]])</f>
        <v>0.80127129342196945</v>
      </c>
      <c r="AA69">
        <v>68</v>
      </c>
    </row>
    <row r="70" spans="1:27" x14ac:dyDescent="0.3">
      <c r="A70">
        <v>123</v>
      </c>
      <c r="B70" t="s">
        <v>140</v>
      </c>
      <c r="C70" t="s">
        <v>149</v>
      </c>
      <c r="D70" t="s">
        <v>154</v>
      </c>
      <c r="E70" t="s">
        <v>157</v>
      </c>
      <c r="F70" t="s">
        <v>160</v>
      </c>
      <c r="G70" t="s">
        <v>224</v>
      </c>
      <c r="H70">
        <v>374.26490766438877</v>
      </c>
      <c r="I70">
        <v>27</v>
      </c>
      <c r="J70">
        <v>1370310.0507789338</v>
      </c>
      <c r="K70">
        <v>48716.976245454542</v>
      </c>
      <c r="L70">
        <v>246655809.1402081</v>
      </c>
      <c r="M70">
        <v>5419337.5795454532</v>
      </c>
      <c r="N70">
        <v>2055465076.1684008</v>
      </c>
      <c r="O70">
        <v>101147400</v>
      </c>
      <c r="P70">
        <v>26.656404786363634</v>
      </c>
      <c r="Q70">
        <v>20486.13525914506</v>
      </c>
      <c r="R70">
        <v>246704526.11645356</v>
      </c>
      <c r="S70">
        <v>2162.0318137479462</v>
      </c>
      <c r="T70">
        <v>20512.791663931424</v>
      </c>
      <c r="U70">
        <f>Pro_Economic_Table[[#This Row],[Total Energy(MJ)]]*AHP!$P$3/TOPSIS!$B$4</f>
        <v>7.5223828012911794E-3</v>
      </c>
      <c r="V70">
        <f>Pro_Economic_Table[[#This Row],[Total Cost(LKR Million)]]*AHP!$P$4/TOPSIS!$C$4</f>
        <v>2.9160574268103905E-2</v>
      </c>
      <c r="W70">
        <f>Pro_Economic_Table[[#This Row],[Total Carbon (Metric T)]]*AHP!$P$5/TOPSIS!$D$4</f>
        <v>3.2308052480920606E-3</v>
      </c>
      <c r="X70">
        <f>((Pro_Economic_Table[[#This Row],[Weighted Energy]]-TOPSIS!$B$5)^2+(Pro_Economic_Table[[#This Row],[Weighted Cost]]-TOPSIS!$C$5)^2+(Pro_Economic_Table[[#This Row],[Weighted Co2]]-TOPSIS!$D$5)^2)^0.5</f>
        <v>1.4533919621732838E-3</v>
      </c>
      <c r="Y70">
        <f>((Pro_Economic_Table[[#This Row],[Weighted Energy]]-TOPSIS!$B$6)^2+(Pro_Economic_Table[[#This Row],[Weighted Cost]]-TOPSIS!$C$6)^2+(Pro_Economic_Table[[#This Row],[Weighted Co2]]-TOPSIS!$D$6)^2)^0.5</f>
        <v>5.8543054495832809E-3</v>
      </c>
      <c r="Z70">
        <f>Pro_Economic_Table[[#This Row],[S- Worst-Euclidean Distance]]/(Pro_Economic_Table[[#This Row],[S+ Best-Euclidean Distance]]+Pro_Economic_Table[[#This Row],[S- Worst-Euclidean Distance]])</f>
        <v>0.80111492303511656</v>
      </c>
      <c r="AA70">
        <v>69</v>
      </c>
    </row>
    <row r="71" spans="1:27" x14ac:dyDescent="0.3">
      <c r="A71">
        <v>141</v>
      </c>
      <c r="B71" t="s">
        <v>140</v>
      </c>
      <c r="C71" t="s">
        <v>149</v>
      </c>
      <c r="D71" t="s">
        <v>155</v>
      </c>
      <c r="E71" t="s">
        <v>157</v>
      </c>
      <c r="F71" t="s">
        <v>160</v>
      </c>
      <c r="G71" t="s">
        <v>224</v>
      </c>
      <c r="H71">
        <v>374.27135476938878</v>
      </c>
      <c r="I71">
        <v>27</v>
      </c>
      <c r="J71">
        <v>1370316.2915765734</v>
      </c>
      <c r="K71">
        <v>48698.555945454544</v>
      </c>
      <c r="L71">
        <v>246656932.48378319</v>
      </c>
      <c r="M71">
        <v>5418416.5645454526</v>
      </c>
      <c r="N71">
        <v>2055474437.3648598</v>
      </c>
      <c r="O71">
        <v>101147400</v>
      </c>
      <c r="P71">
        <v>26.642589561363632</v>
      </c>
      <c r="Q71">
        <v>20486.228559069768</v>
      </c>
      <c r="R71">
        <v>246705631.03972864</v>
      </c>
      <c r="S71">
        <v>2162.040253929405</v>
      </c>
      <c r="T71">
        <v>20512.871148631133</v>
      </c>
      <c r="U71">
        <f>Pro_Economic_Table[[#This Row],[Total Energy(MJ)]]*AHP!$P$3/TOPSIS!$B$4</f>
        <v>7.522416492022242E-3</v>
      </c>
      <c r="V71">
        <f>Pro_Economic_Table[[#This Row],[Total Cost(LKR Million)]]*AHP!$P$4/TOPSIS!$C$4</f>
        <v>2.9160688105715687E-2</v>
      </c>
      <c r="W71">
        <f>Pro_Economic_Table[[#This Row],[Total Carbon (Metric T)]]*AHP!$P$5/TOPSIS!$D$4</f>
        <v>3.2308177670894341E-3</v>
      </c>
      <c r="X71">
        <f>((Pro_Economic_Table[[#This Row],[Weighted Energy]]-TOPSIS!$B$5)^2+(Pro_Economic_Table[[#This Row],[Weighted Cost]]-TOPSIS!$C$5)^2+(Pro_Economic_Table[[#This Row],[Weighted Co2]]-TOPSIS!$D$5)^2)^0.5</f>
        <v>1.4535112349602836E-3</v>
      </c>
      <c r="Y71">
        <f>((Pro_Economic_Table[[#This Row],[Weighted Energy]]-TOPSIS!$B$6)^2+(Pro_Economic_Table[[#This Row],[Weighted Cost]]-TOPSIS!$C$6)^2+(Pro_Economic_Table[[#This Row],[Weighted Co2]]-TOPSIS!$D$6)^2)^0.5</f>
        <v>5.8541861641400999E-3</v>
      </c>
      <c r="Z71">
        <f>Pro_Economic_Table[[#This Row],[S- Worst-Euclidean Distance]]/(Pro_Economic_Table[[#This Row],[S+ Best-Euclidean Distance]]+Pro_Economic_Table[[#This Row],[S- Worst-Euclidean Distance]])</f>
        <v>0.80109860116276599</v>
      </c>
      <c r="AA71">
        <v>70</v>
      </c>
    </row>
    <row r="72" spans="1:27" x14ac:dyDescent="0.3">
      <c r="A72">
        <v>122</v>
      </c>
      <c r="B72" t="s">
        <v>140</v>
      </c>
      <c r="C72" t="s">
        <v>149</v>
      </c>
      <c r="D72" t="s">
        <v>154</v>
      </c>
      <c r="E72" t="s">
        <v>157</v>
      </c>
      <c r="F72" t="s">
        <v>160</v>
      </c>
      <c r="G72" t="s">
        <v>226</v>
      </c>
      <c r="H72">
        <v>374.26490766438877</v>
      </c>
      <c r="I72">
        <v>27</v>
      </c>
      <c r="J72">
        <v>1370310.0507789338</v>
      </c>
      <c r="K72">
        <v>48716.976245454542</v>
      </c>
      <c r="L72">
        <v>246655809.1402081</v>
      </c>
      <c r="M72">
        <v>5419337.5795454532</v>
      </c>
      <c r="N72">
        <v>2055465076.1684008</v>
      </c>
      <c r="O72">
        <v>105300000</v>
      </c>
      <c r="P72">
        <v>26.656404786363634</v>
      </c>
      <c r="Q72">
        <v>20486.13525914506</v>
      </c>
      <c r="R72">
        <v>246704526.11645356</v>
      </c>
      <c r="S72">
        <v>2166.1844137479461</v>
      </c>
      <c r="T72">
        <v>20512.791663931424</v>
      </c>
      <c r="U72">
        <f>Pro_Economic_Table[[#This Row],[Total Energy(MJ)]]*AHP!$P$3/TOPSIS!$B$4</f>
        <v>7.5223828012911794E-3</v>
      </c>
      <c r="V72">
        <f>Pro_Economic_Table[[#This Row],[Total Cost(LKR Million)]]*AHP!$P$4/TOPSIS!$C$4</f>
        <v>2.9216582787467832E-2</v>
      </c>
      <c r="W72">
        <f>Pro_Economic_Table[[#This Row],[Total Carbon (Metric T)]]*AHP!$P$5/TOPSIS!$D$4</f>
        <v>3.2308052480920606E-3</v>
      </c>
      <c r="X72">
        <f>((Pro_Economic_Table[[#This Row],[Weighted Energy]]-TOPSIS!$B$5)^2+(Pro_Economic_Table[[#This Row],[Weighted Cost]]-TOPSIS!$C$5)^2+(Pro_Economic_Table[[#This Row],[Weighted Co2]]-TOPSIS!$D$5)^2)^0.5</f>
        <v>1.5074935433643723E-3</v>
      </c>
      <c r="Y72">
        <f>((Pro_Economic_Table[[#This Row],[Weighted Energy]]-TOPSIS!$B$6)^2+(Pro_Economic_Table[[#This Row],[Weighted Cost]]-TOPSIS!$C$6)^2+(Pro_Economic_Table[[#This Row],[Weighted Co2]]-TOPSIS!$D$6)^2)^0.5</f>
        <v>5.8003348889700069E-3</v>
      </c>
      <c r="Z72">
        <f>Pro_Economic_Table[[#This Row],[S- Worst-Euclidean Distance]]/(Pro_Economic_Table[[#This Row],[S+ Best-Euclidean Distance]]+Pro_Economic_Table[[#This Row],[S- Worst-Euclidean Distance]])</f>
        <v>0.79371525244157581</v>
      </c>
      <c r="AA72">
        <v>71</v>
      </c>
    </row>
    <row r="73" spans="1:27" x14ac:dyDescent="0.3">
      <c r="A73">
        <v>140</v>
      </c>
      <c r="B73" t="s">
        <v>140</v>
      </c>
      <c r="C73" t="s">
        <v>149</v>
      </c>
      <c r="D73" t="s">
        <v>155</v>
      </c>
      <c r="E73" t="s">
        <v>157</v>
      </c>
      <c r="F73" t="s">
        <v>160</v>
      </c>
      <c r="G73" t="s">
        <v>226</v>
      </c>
      <c r="H73">
        <v>374.27135476938878</v>
      </c>
      <c r="I73">
        <v>27</v>
      </c>
      <c r="J73">
        <v>1370316.2915765734</v>
      </c>
      <c r="K73">
        <v>48698.555945454544</v>
      </c>
      <c r="L73">
        <v>246656932.48378319</v>
      </c>
      <c r="M73">
        <v>5418416.5645454526</v>
      </c>
      <c r="N73">
        <v>2055474437.3648598</v>
      </c>
      <c r="O73">
        <v>105300000</v>
      </c>
      <c r="P73">
        <v>26.642589561363632</v>
      </c>
      <c r="Q73">
        <v>20486.228559069768</v>
      </c>
      <c r="R73">
        <v>246705631.03972864</v>
      </c>
      <c r="S73">
        <v>2166.1928539294054</v>
      </c>
      <c r="T73">
        <v>20512.871148631133</v>
      </c>
      <c r="U73">
        <f>Pro_Economic_Table[[#This Row],[Total Energy(MJ)]]*AHP!$P$3/TOPSIS!$B$4</f>
        <v>7.522416492022242E-3</v>
      </c>
      <c r="V73">
        <f>Pro_Economic_Table[[#This Row],[Total Cost(LKR Million)]]*AHP!$P$4/TOPSIS!$C$4</f>
        <v>2.9216696625079617E-2</v>
      </c>
      <c r="W73">
        <f>Pro_Economic_Table[[#This Row],[Total Carbon (Metric T)]]*AHP!$P$5/TOPSIS!$D$4</f>
        <v>3.2308177670894341E-3</v>
      </c>
      <c r="X73">
        <f>((Pro_Economic_Table[[#This Row],[Weighted Energy]]-TOPSIS!$B$5)^2+(Pro_Economic_Table[[#This Row],[Weighted Cost]]-TOPSIS!$C$5)^2+(Pro_Economic_Table[[#This Row],[Weighted Co2]]-TOPSIS!$D$5)^2)^0.5</f>
        <v>1.5076127650969625E-3</v>
      </c>
      <c r="Y73">
        <f>((Pro_Economic_Table[[#This Row],[Weighted Energy]]-TOPSIS!$B$6)^2+(Pro_Economic_Table[[#This Row],[Weighted Cost]]-TOPSIS!$C$6)^2+(Pro_Economic_Table[[#This Row],[Weighted Co2]]-TOPSIS!$D$6)^2)^0.5</f>
        <v>5.8002155928330553E-3</v>
      </c>
      <c r="Z73">
        <f>Pro_Economic_Table[[#This Row],[S- Worst-Euclidean Distance]]/(Pro_Economic_Table[[#This Row],[S+ Best-Euclidean Distance]]+Pro_Economic_Table[[#This Row],[S- Worst-Euclidean Distance]])</f>
        <v>0.79369893609214404</v>
      </c>
      <c r="AA73">
        <v>72</v>
      </c>
    </row>
    <row r="74" spans="1:27" x14ac:dyDescent="0.3">
      <c r="A74">
        <v>109</v>
      </c>
      <c r="B74" t="s">
        <v>140</v>
      </c>
      <c r="C74" t="s">
        <v>149</v>
      </c>
      <c r="D74" t="s">
        <v>154</v>
      </c>
      <c r="E74" t="s">
        <v>156</v>
      </c>
      <c r="F74" t="s">
        <v>159</v>
      </c>
      <c r="G74" t="s">
        <v>225</v>
      </c>
      <c r="H74">
        <v>376.33680751082835</v>
      </c>
      <c r="I74">
        <v>54</v>
      </c>
      <c r="J74">
        <v>1378332.1342469649</v>
      </c>
      <c r="K74">
        <v>45168.930563636357</v>
      </c>
      <c r="L74">
        <v>248099784.16445372</v>
      </c>
      <c r="M74">
        <v>5937898.1022727257</v>
      </c>
      <c r="N74">
        <v>2067498201.3704476</v>
      </c>
      <c r="O74">
        <v>100656000</v>
      </c>
      <c r="P74">
        <v>24.200065468181812</v>
      </c>
      <c r="Q74">
        <v>20606.065406992126</v>
      </c>
      <c r="R74">
        <v>248144953.09501734</v>
      </c>
      <c r="S74">
        <v>2174.0920994727203</v>
      </c>
      <c r="T74">
        <v>20630.265472460309</v>
      </c>
      <c r="U74">
        <f>Pro_Economic_Table[[#This Row],[Total Energy(MJ)]]*AHP!$P$3/TOPSIS!$B$4</f>
        <v>7.5663035322993712E-3</v>
      </c>
      <c r="V74">
        <f>Pro_Economic_Table[[#This Row],[Total Cost(LKR Million)]]*AHP!$P$4/TOPSIS!$C$4</f>
        <v>2.9323238321119004E-2</v>
      </c>
      <c r="W74">
        <f>Pro_Economic_Table[[#This Row],[Total Carbon (Metric T)]]*AHP!$P$5/TOPSIS!$D$4</f>
        <v>3.2493076052225061E-3</v>
      </c>
      <c r="X74">
        <f>((Pro_Economic_Table[[#This Row],[Weighted Energy]]-TOPSIS!$B$5)^2+(Pro_Economic_Table[[#This Row],[Weighted Cost]]-TOPSIS!$C$5)^2+(Pro_Economic_Table[[#This Row],[Weighted Co2]]-TOPSIS!$D$5)^2)^0.5</f>
        <v>1.6228680716902843E-3</v>
      </c>
      <c r="Y74">
        <f>((Pro_Economic_Table[[#This Row],[Weighted Energy]]-TOPSIS!$B$6)^2+(Pro_Economic_Table[[#This Row],[Weighted Cost]]-TOPSIS!$C$6)^2+(Pro_Economic_Table[[#This Row],[Weighted Co2]]-TOPSIS!$D$6)^2)^0.5</f>
        <v>5.6848251490261093E-3</v>
      </c>
      <c r="Z74">
        <f>Pro_Economic_Table[[#This Row],[S- Worst-Euclidean Distance]]/(Pro_Economic_Table[[#This Row],[S+ Best-Euclidean Distance]]+Pro_Economic_Table[[#This Row],[S- Worst-Euclidean Distance]])</f>
        <v>0.77792334425182808</v>
      </c>
      <c r="AA74">
        <v>73</v>
      </c>
    </row>
    <row r="75" spans="1:27" x14ac:dyDescent="0.3">
      <c r="A75">
        <v>127</v>
      </c>
      <c r="B75" t="s">
        <v>140</v>
      </c>
      <c r="C75" t="s">
        <v>149</v>
      </c>
      <c r="D75" t="s">
        <v>155</v>
      </c>
      <c r="E75" t="s">
        <v>156</v>
      </c>
      <c r="F75" t="s">
        <v>159</v>
      </c>
      <c r="G75" t="s">
        <v>225</v>
      </c>
      <c r="H75">
        <v>376.34325461582841</v>
      </c>
      <c r="I75">
        <v>54</v>
      </c>
      <c r="J75">
        <v>1378338.3750446052</v>
      </c>
      <c r="K75">
        <v>45150.510263636359</v>
      </c>
      <c r="L75">
        <v>248100907.50802892</v>
      </c>
      <c r="M75">
        <v>5936977.087272726</v>
      </c>
      <c r="N75">
        <v>2067507562.5669076</v>
      </c>
      <c r="O75">
        <v>100656000</v>
      </c>
      <c r="P75">
        <v>24.186250243181814</v>
      </c>
      <c r="Q75">
        <v>20606.158706916845</v>
      </c>
      <c r="R75">
        <v>248146058.01829255</v>
      </c>
      <c r="S75">
        <v>2174.1005396541805</v>
      </c>
      <c r="T75">
        <v>20630.344957160029</v>
      </c>
      <c r="U75">
        <f>Pro_Economic_Table[[#This Row],[Total Energy(MJ)]]*AHP!$P$3/TOPSIS!$B$4</f>
        <v>7.5663372230304372E-3</v>
      </c>
      <c r="V75">
        <f>Pro_Economic_Table[[#This Row],[Total Cost(LKR Million)]]*AHP!$P$4/TOPSIS!$C$4</f>
        <v>2.9323352158730803E-2</v>
      </c>
      <c r="W75">
        <f>Pro_Economic_Table[[#This Row],[Total Carbon (Metric T)]]*AHP!$P$5/TOPSIS!$D$4</f>
        <v>3.2493201242198813E-3</v>
      </c>
      <c r="X75">
        <f>((Pro_Economic_Table[[#This Row],[Weighted Energy]]-TOPSIS!$B$5)^2+(Pro_Economic_Table[[#This Row],[Weighted Cost]]-TOPSIS!$C$5)^2+(Pro_Economic_Table[[#This Row],[Weighted Co2]]-TOPSIS!$D$5)^2)^0.5</f>
        <v>1.6229873535666536E-3</v>
      </c>
      <c r="Y75">
        <f>((Pro_Economic_Table[[#This Row],[Weighted Energy]]-TOPSIS!$B$6)^2+(Pro_Economic_Table[[#This Row],[Weighted Cost]]-TOPSIS!$C$6)^2+(Pro_Economic_Table[[#This Row],[Weighted Co2]]-TOPSIS!$D$6)^2)^0.5</f>
        <v>5.6847058657126691E-3</v>
      </c>
      <c r="Z75">
        <f>Pro_Economic_Table[[#This Row],[S- Worst-Euclidean Distance]]/(Pro_Economic_Table[[#This Row],[S+ Best-Euclidean Distance]]+Pro_Economic_Table[[#This Row],[S- Worst-Euclidean Distance]])</f>
        <v>0.77790702142711032</v>
      </c>
      <c r="AA75">
        <v>74</v>
      </c>
    </row>
    <row r="76" spans="1:27" x14ac:dyDescent="0.3">
      <c r="A76">
        <v>439</v>
      </c>
      <c r="B76" t="s">
        <v>143</v>
      </c>
      <c r="C76" t="s">
        <v>149</v>
      </c>
      <c r="D76" t="s">
        <v>154</v>
      </c>
      <c r="E76" t="s">
        <v>156</v>
      </c>
      <c r="F76" t="s">
        <v>161</v>
      </c>
      <c r="G76" t="s">
        <v>225</v>
      </c>
      <c r="H76">
        <v>377.9295718185075</v>
      </c>
      <c r="I76">
        <v>54</v>
      </c>
      <c r="J76">
        <v>1378706.0043291538</v>
      </c>
      <c r="K76">
        <v>35587.718199999996</v>
      </c>
      <c r="L76">
        <v>248167080.7792477</v>
      </c>
      <c r="M76">
        <v>5589326.1749999989</v>
      </c>
      <c r="N76">
        <v>2068059006.4937308</v>
      </c>
      <c r="O76">
        <v>100656000</v>
      </c>
      <c r="P76">
        <v>23.435871013636358</v>
      </c>
      <c r="Q76">
        <v>20611.65476472085</v>
      </c>
      <c r="R76">
        <v>248202668.4974477</v>
      </c>
      <c r="S76">
        <v>2174.3043326687307</v>
      </c>
      <c r="T76">
        <v>20635.090635734487</v>
      </c>
      <c r="U76">
        <f>Pro_Economic_Table[[#This Row],[Total Energy(MJ)]]*AHP!$P$3/TOPSIS!$B$4</f>
        <v>7.5680633595609382E-3</v>
      </c>
      <c r="V76">
        <f>Pro_Economic_Table[[#This Row],[Total Cost(LKR Million)]]*AHP!$P$4/TOPSIS!$C$4</f>
        <v>2.9326100833055726E-2</v>
      </c>
      <c r="W76">
        <f>Pro_Economic_Table[[#This Row],[Total Carbon (Metric T)]]*AHP!$P$5/TOPSIS!$D$4</f>
        <v>3.2500675779792384E-3</v>
      </c>
      <c r="X76">
        <f>((Pro_Economic_Table[[#This Row],[Weighted Energy]]-TOPSIS!$B$5)^2+(Pro_Economic_Table[[#This Row],[Weighted Cost]]-TOPSIS!$C$5)^2+(Pro_Economic_Table[[#This Row],[Weighted Co2]]-TOPSIS!$D$5)^2)^0.5</f>
        <v>1.6261369703022945E-3</v>
      </c>
      <c r="Y76">
        <f>((Pro_Economic_Table[[#This Row],[Weighted Energy]]-TOPSIS!$B$6)^2+(Pro_Economic_Table[[#This Row],[Weighted Cost]]-TOPSIS!$C$6)^2+(Pro_Economic_Table[[#This Row],[Weighted Co2]]-TOPSIS!$D$6)^2)^0.5</f>
        <v>5.6815564075834548E-3</v>
      </c>
      <c r="Z76">
        <f>Pro_Economic_Table[[#This Row],[S- Worst-Euclidean Distance]]/(Pro_Economic_Table[[#This Row],[S+ Best-Euclidean Distance]]+Pro_Economic_Table[[#This Row],[S- Worst-Euclidean Distance]])</f>
        <v>0.77747602612566569</v>
      </c>
      <c r="AA76">
        <v>75</v>
      </c>
    </row>
    <row r="77" spans="1:27" x14ac:dyDescent="0.3">
      <c r="A77">
        <v>457</v>
      </c>
      <c r="B77" t="s">
        <v>143</v>
      </c>
      <c r="C77" t="s">
        <v>149</v>
      </c>
      <c r="D77" t="s">
        <v>155</v>
      </c>
      <c r="E77" t="s">
        <v>156</v>
      </c>
      <c r="F77" t="s">
        <v>161</v>
      </c>
      <c r="G77" t="s">
        <v>225</v>
      </c>
      <c r="H77">
        <v>377.93601892350756</v>
      </c>
      <c r="I77">
        <v>54</v>
      </c>
      <c r="J77">
        <v>1378712.2451267939</v>
      </c>
      <c r="K77">
        <v>35569.297899999998</v>
      </c>
      <c r="L77">
        <v>248168204.12282291</v>
      </c>
      <c r="M77">
        <v>5588405.1599999992</v>
      </c>
      <c r="N77">
        <v>2068068367.690191</v>
      </c>
      <c r="O77">
        <v>100656000</v>
      </c>
      <c r="P77">
        <v>23.42205578863636</v>
      </c>
      <c r="Q77">
        <v>20611.74806464557</v>
      </c>
      <c r="R77">
        <v>248203773.4207229</v>
      </c>
      <c r="S77">
        <v>2174.3127728501913</v>
      </c>
      <c r="T77">
        <v>20635.170120434206</v>
      </c>
      <c r="U77">
        <f>Pro_Economic_Table[[#This Row],[Total Energy(MJ)]]*AHP!$P$3/TOPSIS!$B$4</f>
        <v>7.5680970502920034E-3</v>
      </c>
      <c r="V77">
        <f>Pro_Economic_Table[[#This Row],[Total Cost(LKR Million)]]*AHP!$P$4/TOPSIS!$C$4</f>
        <v>2.9326214670667528E-2</v>
      </c>
      <c r="W77">
        <f>Pro_Economic_Table[[#This Row],[Total Carbon (Metric T)]]*AHP!$P$5/TOPSIS!$D$4</f>
        <v>3.2500800969766132E-3</v>
      </c>
      <c r="X77">
        <f>((Pro_Economic_Table[[#This Row],[Weighted Energy]]-TOPSIS!$B$5)^2+(Pro_Economic_Table[[#This Row],[Weighted Cost]]-TOPSIS!$C$5)^2+(Pro_Economic_Table[[#This Row],[Weighted Co2]]-TOPSIS!$D$5)^2)^0.5</f>
        <v>1.6262562550964888E-3</v>
      </c>
      <c r="Y77">
        <f>((Pro_Economic_Table[[#This Row],[Weighted Energy]]-TOPSIS!$B$6)^2+(Pro_Economic_Table[[#This Row],[Weighted Cost]]-TOPSIS!$C$6)^2+(Pro_Economic_Table[[#This Row],[Weighted Co2]]-TOPSIS!$D$6)^2)^0.5</f>
        <v>5.6814371251076821E-3</v>
      </c>
      <c r="Z77">
        <f>Pro_Economic_Table[[#This Row],[S- Worst-Euclidean Distance]]/(Pro_Economic_Table[[#This Row],[S+ Best-Euclidean Distance]]+Pro_Economic_Table[[#This Row],[S- Worst-Euclidean Distance]])</f>
        <v>0.77745970301629541</v>
      </c>
      <c r="AA77">
        <v>76</v>
      </c>
    </row>
    <row r="78" spans="1:27" x14ac:dyDescent="0.3">
      <c r="A78">
        <v>111</v>
      </c>
      <c r="B78" t="s">
        <v>140</v>
      </c>
      <c r="C78" t="s">
        <v>149</v>
      </c>
      <c r="D78" t="s">
        <v>154</v>
      </c>
      <c r="E78" t="s">
        <v>156</v>
      </c>
      <c r="F78" t="s">
        <v>159</v>
      </c>
      <c r="G78" t="s">
        <v>224</v>
      </c>
      <c r="H78">
        <v>376.33680751082835</v>
      </c>
      <c r="I78">
        <v>27</v>
      </c>
      <c r="J78">
        <v>1378332.1342469649</v>
      </c>
      <c r="K78">
        <v>45168.930563636357</v>
      </c>
      <c r="L78">
        <v>248099784.16445372</v>
      </c>
      <c r="M78">
        <v>5937898.1022727257</v>
      </c>
      <c r="N78">
        <v>2067498201.3704476</v>
      </c>
      <c r="O78">
        <v>101147400</v>
      </c>
      <c r="P78">
        <v>24.200065468181812</v>
      </c>
      <c r="Q78">
        <v>20606.065406992126</v>
      </c>
      <c r="R78">
        <v>248144953.09501734</v>
      </c>
      <c r="S78">
        <v>2174.5834994727202</v>
      </c>
      <c r="T78">
        <v>20630.265472460309</v>
      </c>
      <c r="U78">
        <f>Pro_Economic_Table[[#This Row],[Total Energy(MJ)]]*AHP!$P$3/TOPSIS!$B$4</f>
        <v>7.5663035322993712E-3</v>
      </c>
      <c r="V78">
        <f>Pro_Economic_Table[[#This Row],[Total Cost(LKR Million)]]*AHP!$P$4/TOPSIS!$C$4</f>
        <v>2.9329866117298611E-2</v>
      </c>
      <c r="W78">
        <f>Pro_Economic_Table[[#This Row],[Total Carbon (Metric T)]]*AHP!$P$5/TOPSIS!$D$4</f>
        <v>3.2493076052225061E-3</v>
      </c>
      <c r="X78">
        <f>((Pro_Economic_Table[[#This Row],[Weighted Energy]]-TOPSIS!$B$5)^2+(Pro_Economic_Table[[#This Row],[Weighted Cost]]-TOPSIS!$C$5)^2+(Pro_Economic_Table[[#This Row],[Weighted Co2]]-TOPSIS!$D$5)^2)^0.5</f>
        <v>1.6292592481955473E-3</v>
      </c>
      <c r="Y78">
        <f>((Pro_Economic_Table[[#This Row],[Weighted Energy]]-TOPSIS!$B$6)^2+(Pro_Economic_Table[[#This Row],[Weighted Cost]]-TOPSIS!$C$6)^2+(Pro_Economic_Table[[#This Row],[Weighted Co2]]-TOPSIS!$D$6)^2)^0.5</f>
        <v>5.6784356986586465E-3</v>
      </c>
      <c r="Z78">
        <f>Pro_Economic_Table[[#This Row],[S- Worst-Euclidean Distance]]/(Pro_Economic_Table[[#This Row],[S+ Best-Euclidean Distance]]+Pro_Economic_Table[[#This Row],[S- Worst-Euclidean Distance]])</f>
        <v>0.77704881497593048</v>
      </c>
      <c r="AA78">
        <v>77</v>
      </c>
    </row>
    <row r="79" spans="1:27" x14ac:dyDescent="0.3">
      <c r="A79">
        <v>129</v>
      </c>
      <c r="B79" t="s">
        <v>140</v>
      </c>
      <c r="C79" t="s">
        <v>149</v>
      </c>
      <c r="D79" t="s">
        <v>155</v>
      </c>
      <c r="E79" t="s">
        <v>156</v>
      </c>
      <c r="F79" t="s">
        <v>159</v>
      </c>
      <c r="G79" t="s">
        <v>224</v>
      </c>
      <c r="H79">
        <v>376.34325461582841</v>
      </c>
      <c r="I79">
        <v>27</v>
      </c>
      <c r="J79">
        <v>1378338.3750446052</v>
      </c>
      <c r="K79">
        <v>45150.510263636359</v>
      </c>
      <c r="L79">
        <v>248100907.50802892</v>
      </c>
      <c r="M79">
        <v>5936977.087272726</v>
      </c>
      <c r="N79">
        <v>2067507562.5669076</v>
      </c>
      <c r="O79">
        <v>101147400</v>
      </c>
      <c r="P79">
        <v>24.186250243181814</v>
      </c>
      <c r="Q79">
        <v>20606.158706916845</v>
      </c>
      <c r="R79">
        <v>248146058.01829255</v>
      </c>
      <c r="S79">
        <v>2174.5919396541804</v>
      </c>
      <c r="T79">
        <v>20630.344957160029</v>
      </c>
      <c r="U79">
        <f>Pro_Economic_Table[[#This Row],[Total Energy(MJ)]]*AHP!$P$3/TOPSIS!$B$4</f>
        <v>7.5663372230304372E-3</v>
      </c>
      <c r="V79">
        <f>Pro_Economic_Table[[#This Row],[Total Cost(LKR Million)]]*AHP!$P$4/TOPSIS!$C$4</f>
        <v>2.9329979954910407E-2</v>
      </c>
      <c r="W79">
        <f>Pro_Economic_Table[[#This Row],[Total Carbon (Metric T)]]*AHP!$P$5/TOPSIS!$D$4</f>
        <v>3.2493201242198813E-3</v>
      </c>
      <c r="X79">
        <f>((Pro_Economic_Table[[#This Row],[Weighted Energy]]-TOPSIS!$B$5)^2+(Pro_Economic_Table[[#This Row],[Weighted Cost]]-TOPSIS!$C$5)^2+(Pro_Economic_Table[[#This Row],[Weighted Co2]]-TOPSIS!$D$5)^2)^0.5</f>
        <v>1.6293785252485791E-3</v>
      </c>
      <c r="Y79">
        <f>((Pro_Economic_Table[[#This Row],[Weighted Energy]]-TOPSIS!$B$6)^2+(Pro_Economic_Table[[#This Row],[Weighted Cost]]-TOPSIS!$C$6)^2+(Pro_Economic_Table[[#This Row],[Weighted Co2]]-TOPSIS!$D$6)^2)^0.5</f>
        <v>5.6783164139958091E-3</v>
      </c>
      <c r="Z79">
        <f>Pro_Economic_Table[[#This Row],[S- Worst-Euclidean Distance]]/(Pro_Economic_Table[[#This Row],[S+ Best-Euclidean Distance]]+Pro_Economic_Table[[#This Row],[S- Worst-Euclidean Distance]])</f>
        <v>0.77703249262659346</v>
      </c>
      <c r="AA79">
        <v>78</v>
      </c>
    </row>
    <row r="80" spans="1:27" x14ac:dyDescent="0.3">
      <c r="A80">
        <v>441</v>
      </c>
      <c r="B80" t="s">
        <v>143</v>
      </c>
      <c r="C80" t="s">
        <v>149</v>
      </c>
      <c r="D80" t="s">
        <v>154</v>
      </c>
      <c r="E80" t="s">
        <v>156</v>
      </c>
      <c r="F80" t="s">
        <v>161</v>
      </c>
      <c r="G80" t="s">
        <v>224</v>
      </c>
      <c r="H80">
        <v>377.9295718185075</v>
      </c>
      <c r="I80">
        <v>27</v>
      </c>
      <c r="J80">
        <v>1378706.0043291538</v>
      </c>
      <c r="K80">
        <v>35587.718199999996</v>
      </c>
      <c r="L80">
        <v>248167080.7792477</v>
      </c>
      <c r="M80">
        <v>5589326.1749999989</v>
      </c>
      <c r="N80">
        <v>2068059006.4937308</v>
      </c>
      <c r="O80">
        <v>101147400</v>
      </c>
      <c r="P80">
        <v>23.435871013636358</v>
      </c>
      <c r="Q80">
        <v>20611.65476472085</v>
      </c>
      <c r="R80">
        <v>248202668.4974477</v>
      </c>
      <c r="S80">
        <v>2174.7957326687306</v>
      </c>
      <c r="T80">
        <v>20635.090635734487</v>
      </c>
      <c r="U80">
        <f>Pro_Economic_Table[[#This Row],[Total Energy(MJ)]]*AHP!$P$3/TOPSIS!$B$4</f>
        <v>7.5680633595609382E-3</v>
      </c>
      <c r="V80">
        <f>Pro_Economic_Table[[#This Row],[Total Cost(LKR Million)]]*AHP!$P$4/TOPSIS!$C$4</f>
        <v>2.9332728629235326E-2</v>
      </c>
      <c r="W80">
        <f>Pro_Economic_Table[[#This Row],[Total Carbon (Metric T)]]*AHP!$P$5/TOPSIS!$D$4</f>
        <v>3.2500675779792384E-3</v>
      </c>
      <c r="X80">
        <f>((Pro_Economic_Table[[#This Row],[Weighted Energy]]-TOPSIS!$B$5)^2+(Pro_Economic_Table[[#This Row],[Weighted Cost]]-TOPSIS!$C$5)^2+(Pro_Economic_Table[[#This Row],[Weighted Co2]]-TOPSIS!$D$5)^2)^0.5</f>
        <v>1.6325269707402198E-3</v>
      </c>
      <c r="Y80">
        <f>((Pro_Economic_Table[[#This Row],[Weighted Energy]]-TOPSIS!$B$6)^2+(Pro_Economic_Table[[#This Row],[Weighted Cost]]-TOPSIS!$C$6)^2+(Pro_Economic_Table[[#This Row],[Weighted Co2]]-TOPSIS!$D$6)^2)^0.5</f>
        <v>5.6751666200777953E-3</v>
      </c>
      <c r="Z80">
        <f>Pro_Economic_Table[[#This Row],[S- Worst-Euclidean Distance]]/(Pro_Economic_Table[[#This Row],[S+ Best-Euclidean Distance]]+Pro_Economic_Table[[#This Row],[S- Worst-Euclidean Distance]])</f>
        <v>0.77660161165056785</v>
      </c>
      <c r="AA80">
        <v>79</v>
      </c>
    </row>
    <row r="81" spans="1:27" x14ac:dyDescent="0.3">
      <c r="A81">
        <v>459</v>
      </c>
      <c r="B81" t="s">
        <v>143</v>
      </c>
      <c r="C81" t="s">
        <v>149</v>
      </c>
      <c r="D81" t="s">
        <v>155</v>
      </c>
      <c r="E81" t="s">
        <v>156</v>
      </c>
      <c r="F81" t="s">
        <v>161</v>
      </c>
      <c r="G81" t="s">
        <v>224</v>
      </c>
      <c r="H81">
        <v>377.93601892350756</v>
      </c>
      <c r="I81">
        <v>27</v>
      </c>
      <c r="J81">
        <v>1378712.2451267939</v>
      </c>
      <c r="K81">
        <v>35569.297899999998</v>
      </c>
      <c r="L81">
        <v>248168204.12282291</v>
      </c>
      <c r="M81">
        <v>5588405.1599999992</v>
      </c>
      <c r="N81">
        <v>2068068367.690191</v>
      </c>
      <c r="O81">
        <v>101147400</v>
      </c>
      <c r="P81">
        <v>23.42205578863636</v>
      </c>
      <c r="Q81">
        <v>20611.74806464557</v>
      </c>
      <c r="R81">
        <v>248203773.4207229</v>
      </c>
      <c r="S81">
        <v>2174.8041728501912</v>
      </c>
      <c r="T81">
        <v>20635.170120434206</v>
      </c>
      <c r="U81">
        <f>Pro_Economic_Table[[#This Row],[Total Energy(MJ)]]*AHP!$P$3/TOPSIS!$B$4</f>
        <v>7.5680970502920034E-3</v>
      </c>
      <c r="V81">
        <f>Pro_Economic_Table[[#This Row],[Total Cost(LKR Million)]]*AHP!$P$4/TOPSIS!$C$4</f>
        <v>2.9332842466847132E-2</v>
      </c>
      <c r="W81">
        <f>Pro_Economic_Table[[#This Row],[Total Carbon (Metric T)]]*AHP!$P$5/TOPSIS!$D$4</f>
        <v>3.2500800969766132E-3</v>
      </c>
      <c r="X81">
        <f>((Pro_Economic_Table[[#This Row],[Weighted Energy]]-TOPSIS!$B$5)^2+(Pro_Economic_Table[[#This Row],[Weighted Cost]]-TOPSIS!$C$5)^2+(Pro_Economic_Table[[#This Row],[Weighted Co2]]-TOPSIS!$D$5)^2)^0.5</f>
        <v>1.6326462507952411E-3</v>
      </c>
      <c r="Y81">
        <f>((Pro_Economic_Table[[#This Row],[Weighted Energy]]-TOPSIS!$B$6)^2+(Pro_Economic_Table[[#This Row],[Weighted Cost]]-TOPSIS!$C$6)^2+(Pro_Economic_Table[[#This Row],[Weighted Co2]]-TOPSIS!$D$6)^2)^0.5</f>
        <v>5.6750473362456987E-3</v>
      </c>
      <c r="Z81">
        <f>Pro_Economic_Table[[#This Row],[S- Worst-Euclidean Distance]]/(Pro_Economic_Table[[#This Row],[S+ Best-Euclidean Distance]]+Pro_Economic_Table[[#This Row],[S- Worst-Euclidean Distance]])</f>
        <v>0.77658528900411394</v>
      </c>
      <c r="AA81">
        <v>80</v>
      </c>
    </row>
    <row r="82" spans="1:27" x14ac:dyDescent="0.3">
      <c r="A82">
        <v>118</v>
      </c>
      <c r="B82" t="s">
        <v>140</v>
      </c>
      <c r="C82" t="s">
        <v>149</v>
      </c>
      <c r="D82" t="s">
        <v>154</v>
      </c>
      <c r="E82" t="s">
        <v>157</v>
      </c>
      <c r="F82" t="s">
        <v>159</v>
      </c>
      <c r="G82" t="s">
        <v>225</v>
      </c>
      <c r="H82">
        <v>379.39358532901014</v>
      </c>
      <c r="I82">
        <v>54</v>
      </c>
      <c r="J82">
        <v>1381291.095174965</v>
      </c>
      <c r="K82">
        <v>47898.196472727272</v>
      </c>
      <c r="L82">
        <v>248632397.13149369</v>
      </c>
      <c r="M82">
        <v>5392044.920454544</v>
      </c>
      <c r="N82">
        <v>2071936642.7624474</v>
      </c>
      <c r="O82">
        <v>100656000</v>
      </c>
      <c r="P82">
        <v>26.929331377272725</v>
      </c>
      <c r="Q82">
        <v>20650.301872865726</v>
      </c>
      <c r="R82">
        <v>248680295.32796642</v>
      </c>
      <c r="S82">
        <v>2177.9846876829019</v>
      </c>
      <c r="T82">
        <v>20677.231204242999</v>
      </c>
      <c r="U82">
        <f>Pro_Economic_Table[[#This Row],[Total Energy(MJ)]]*AHP!$P$3/TOPSIS!$B$4</f>
        <v>7.5826269020783264E-3</v>
      </c>
      <c r="V82">
        <f>Pro_Economic_Table[[#This Row],[Total Cost(LKR Million)]]*AHP!$P$4/TOPSIS!$C$4</f>
        <v>2.9375739911001428E-2</v>
      </c>
      <c r="W82">
        <f>Pro_Economic_Table[[#This Row],[Total Carbon (Metric T)]]*AHP!$P$5/TOPSIS!$D$4</f>
        <v>3.2567048008460935E-3</v>
      </c>
      <c r="X82">
        <f>((Pro_Economic_Table[[#This Row],[Weighted Energy]]-TOPSIS!$B$5)^2+(Pro_Economic_Table[[#This Row],[Weighted Cost]]-TOPSIS!$C$5)^2+(Pro_Economic_Table[[#This Row],[Weighted Co2]]-TOPSIS!$D$5)^2)^0.5</f>
        <v>1.6782453976262677E-3</v>
      </c>
      <c r="Y82">
        <f>((Pro_Economic_Table[[#This Row],[Weighted Energy]]-TOPSIS!$B$6)^2+(Pro_Economic_Table[[#This Row],[Weighted Cost]]-TOPSIS!$C$6)^2+(Pro_Economic_Table[[#This Row],[Weighted Co2]]-TOPSIS!$D$6)^2)^0.5</f>
        <v>5.6294512708125796E-3</v>
      </c>
      <c r="Z82">
        <f>Pro_Economic_Table[[#This Row],[S- Worst-Euclidean Distance]]/(Pro_Economic_Table[[#This Row],[S+ Best-Euclidean Distance]]+Pro_Economic_Table[[#This Row],[S- Worst-Euclidean Distance]])</f>
        <v>0.77034550368320176</v>
      </c>
      <c r="AA82">
        <v>81</v>
      </c>
    </row>
    <row r="83" spans="1:27" x14ac:dyDescent="0.3">
      <c r="A83">
        <v>136</v>
      </c>
      <c r="B83" t="s">
        <v>140</v>
      </c>
      <c r="C83" t="s">
        <v>149</v>
      </c>
      <c r="D83" t="s">
        <v>155</v>
      </c>
      <c r="E83" t="s">
        <v>157</v>
      </c>
      <c r="F83" t="s">
        <v>159</v>
      </c>
      <c r="G83" t="s">
        <v>225</v>
      </c>
      <c r="H83">
        <v>379.4000324340102</v>
      </c>
      <c r="I83">
        <v>54</v>
      </c>
      <c r="J83">
        <v>1381297.335972605</v>
      </c>
      <c r="K83">
        <v>47879.776172727274</v>
      </c>
      <c r="L83">
        <v>248633520.47506893</v>
      </c>
      <c r="M83">
        <v>5391123.9054545434</v>
      </c>
      <c r="N83">
        <v>2071946003.9589076</v>
      </c>
      <c r="O83">
        <v>100656000</v>
      </c>
      <c r="P83">
        <v>26.915516152272723</v>
      </c>
      <c r="Q83">
        <v>20650.395172790446</v>
      </c>
      <c r="R83">
        <v>248681400.25124165</v>
      </c>
      <c r="S83">
        <v>2177.9931278643621</v>
      </c>
      <c r="T83">
        <v>20677.310688942718</v>
      </c>
      <c r="U83">
        <f>Pro_Economic_Table[[#This Row],[Total Energy(MJ)]]*AHP!$P$3/TOPSIS!$B$4</f>
        <v>7.5826605928093942E-3</v>
      </c>
      <c r="V83">
        <f>Pro_Economic_Table[[#This Row],[Total Cost(LKR Million)]]*AHP!$P$4/TOPSIS!$C$4</f>
        <v>2.9375853748613224E-2</v>
      </c>
      <c r="W83">
        <f>Pro_Economic_Table[[#This Row],[Total Carbon (Metric T)]]*AHP!$P$5/TOPSIS!$D$4</f>
        <v>3.2567173198434691E-3</v>
      </c>
      <c r="X83">
        <f>((Pro_Economic_Table[[#This Row],[Weighted Energy]]-TOPSIS!$B$5)^2+(Pro_Economic_Table[[#This Row],[Weighted Cost]]-TOPSIS!$C$5)^2+(Pro_Economic_Table[[#This Row],[Weighted Co2]]-TOPSIS!$D$5)^2)^0.5</f>
        <v>1.6783646876629558E-3</v>
      </c>
      <c r="Y83">
        <f>((Pro_Economic_Table[[#This Row],[Weighted Energy]]-TOPSIS!$B$6)^2+(Pro_Economic_Table[[#This Row],[Weighted Cost]]-TOPSIS!$C$6)^2+(Pro_Economic_Table[[#This Row],[Weighted Co2]]-TOPSIS!$D$6)^2)^0.5</f>
        <v>5.6293319899910306E-3</v>
      </c>
      <c r="Z83">
        <f>Pro_Economic_Table[[#This Row],[S- Worst-Euclidean Distance]]/(Pro_Economic_Table[[#This Row],[S+ Best-Euclidean Distance]]+Pro_Economic_Table[[#This Row],[S- Worst-Euclidean Distance]])</f>
        <v>0.7703291800828046</v>
      </c>
      <c r="AA83">
        <v>82</v>
      </c>
    </row>
    <row r="84" spans="1:27" x14ac:dyDescent="0.3">
      <c r="A84">
        <v>110</v>
      </c>
      <c r="B84" t="s">
        <v>140</v>
      </c>
      <c r="C84" t="s">
        <v>149</v>
      </c>
      <c r="D84" t="s">
        <v>154</v>
      </c>
      <c r="E84" t="s">
        <v>156</v>
      </c>
      <c r="F84" t="s">
        <v>159</v>
      </c>
      <c r="G84" t="s">
        <v>226</v>
      </c>
      <c r="H84">
        <v>376.33680751082835</v>
      </c>
      <c r="I84">
        <v>27</v>
      </c>
      <c r="J84">
        <v>1378332.1342469649</v>
      </c>
      <c r="K84">
        <v>45168.930563636357</v>
      </c>
      <c r="L84">
        <v>248099784.16445372</v>
      </c>
      <c r="M84">
        <v>5937898.1022727257</v>
      </c>
      <c r="N84">
        <v>2067498201.3704476</v>
      </c>
      <c r="O84">
        <v>105300000</v>
      </c>
      <c r="P84">
        <v>24.200065468181812</v>
      </c>
      <c r="Q84">
        <v>20606.065406992126</v>
      </c>
      <c r="R84">
        <v>248144953.09501734</v>
      </c>
      <c r="S84">
        <v>2178.7360994727201</v>
      </c>
      <c r="T84">
        <v>20630.265472460309</v>
      </c>
      <c r="U84">
        <f>Pro_Economic_Table[[#This Row],[Total Energy(MJ)]]*AHP!$P$3/TOPSIS!$B$4</f>
        <v>7.5663035322993712E-3</v>
      </c>
      <c r="V84">
        <f>Pro_Economic_Table[[#This Row],[Total Cost(LKR Million)]]*AHP!$P$4/TOPSIS!$C$4</f>
        <v>2.9385874636662538E-2</v>
      </c>
      <c r="W84">
        <f>Pro_Economic_Table[[#This Row],[Total Carbon (Metric T)]]*AHP!$P$5/TOPSIS!$D$4</f>
        <v>3.2493076052225061E-3</v>
      </c>
      <c r="X84">
        <f>((Pro_Economic_Table[[#This Row],[Weighted Energy]]-TOPSIS!$B$5)^2+(Pro_Economic_Table[[#This Row],[Weighted Cost]]-TOPSIS!$C$5)^2+(Pro_Economic_Table[[#This Row],[Weighted Co2]]-TOPSIS!$D$5)^2)^0.5</f>
        <v>1.6833412776480106E-3</v>
      </c>
      <c r="Y84">
        <f>((Pro_Economic_Table[[#This Row],[Weighted Energy]]-TOPSIS!$B$6)^2+(Pro_Economic_Table[[#This Row],[Weighted Cost]]-TOPSIS!$C$6)^2+(Pro_Economic_Table[[#This Row],[Weighted Co2]]-TOPSIS!$D$6)^2)^0.5</f>
        <v>5.6244633595224601E-3</v>
      </c>
      <c r="Z84">
        <f>Pro_Economic_Table[[#This Row],[S- Worst-Euclidean Distance]]/(Pro_Economic_Table[[#This Row],[S+ Best-Euclidean Distance]]+Pro_Economic_Table[[#This Row],[S- Worst-Euclidean Distance]])</f>
        <v>0.76965157646855376</v>
      </c>
      <c r="AA84">
        <v>83</v>
      </c>
    </row>
    <row r="85" spans="1:27" x14ac:dyDescent="0.3">
      <c r="A85">
        <v>128</v>
      </c>
      <c r="B85" t="s">
        <v>140</v>
      </c>
      <c r="C85" t="s">
        <v>149</v>
      </c>
      <c r="D85" t="s">
        <v>155</v>
      </c>
      <c r="E85" t="s">
        <v>156</v>
      </c>
      <c r="F85" t="s">
        <v>159</v>
      </c>
      <c r="G85" t="s">
        <v>226</v>
      </c>
      <c r="H85">
        <v>376.34325461582841</v>
      </c>
      <c r="I85">
        <v>27</v>
      </c>
      <c r="J85">
        <v>1378338.3750446052</v>
      </c>
      <c r="K85">
        <v>45150.510263636359</v>
      </c>
      <c r="L85">
        <v>248100907.50802892</v>
      </c>
      <c r="M85">
        <v>5936977.087272726</v>
      </c>
      <c r="N85">
        <v>2067507562.5669076</v>
      </c>
      <c r="O85">
        <v>105300000</v>
      </c>
      <c r="P85">
        <v>24.186250243181814</v>
      </c>
      <c r="Q85">
        <v>20606.158706916845</v>
      </c>
      <c r="R85">
        <v>248146058.01829255</v>
      </c>
      <c r="S85">
        <v>2178.7445396541807</v>
      </c>
      <c r="T85">
        <v>20630.344957160029</v>
      </c>
      <c r="U85">
        <f>Pro_Economic_Table[[#This Row],[Total Energy(MJ)]]*AHP!$P$3/TOPSIS!$B$4</f>
        <v>7.5663372230304372E-3</v>
      </c>
      <c r="V85">
        <f>Pro_Economic_Table[[#This Row],[Total Cost(LKR Million)]]*AHP!$P$4/TOPSIS!$C$4</f>
        <v>2.938598847427434E-2</v>
      </c>
      <c r="W85">
        <f>Pro_Economic_Table[[#This Row],[Total Carbon (Metric T)]]*AHP!$P$5/TOPSIS!$D$4</f>
        <v>3.2493201242198813E-3</v>
      </c>
      <c r="X85">
        <f>((Pro_Economic_Table[[#This Row],[Weighted Energy]]-TOPSIS!$B$5)^2+(Pro_Economic_Table[[#This Row],[Weighted Cost]]-TOPSIS!$C$5)^2+(Pro_Economic_Table[[#This Row],[Weighted Co2]]-TOPSIS!$D$5)^2)^0.5</f>
        <v>1.6834605102277697E-3</v>
      </c>
      <c r="Y85">
        <f>((Pro_Economic_Table[[#This Row],[Weighted Energy]]-TOPSIS!$B$6)^2+(Pro_Economic_Table[[#This Row],[Weighted Cost]]-TOPSIS!$C$6)^2+(Pro_Economic_Table[[#This Row],[Weighted Co2]]-TOPSIS!$D$6)^2)^0.5</f>
        <v>5.6243440638012255E-3</v>
      </c>
      <c r="Z85">
        <f>Pro_Economic_Table[[#This Row],[S- Worst-Euclidean Distance]]/(Pro_Economic_Table[[#This Row],[S+ Best-Euclidean Distance]]+Pro_Economic_Table[[#This Row],[S- Worst-Euclidean Distance]])</f>
        <v>0.76963525869170424</v>
      </c>
      <c r="AA85">
        <v>84</v>
      </c>
    </row>
    <row r="86" spans="1:27" x14ac:dyDescent="0.3">
      <c r="A86">
        <v>120</v>
      </c>
      <c r="B86" t="s">
        <v>140</v>
      </c>
      <c r="C86" t="s">
        <v>149</v>
      </c>
      <c r="D86" t="s">
        <v>154</v>
      </c>
      <c r="E86" t="s">
        <v>157</v>
      </c>
      <c r="F86" t="s">
        <v>159</v>
      </c>
      <c r="G86" t="s">
        <v>224</v>
      </c>
      <c r="H86">
        <v>379.39358532901014</v>
      </c>
      <c r="I86">
        <v>27</v>
      </c>
      <c r="J86">
        <v>1381291.095174965</v>
      </c>
      <c r="K86">
        <v>47898.196472727272</v>
      </c>
      <c r="L86">
        <v>248632397.13149369</v>
      </c>
      <c r="M86">
        <v>5392044.920454544</v>
      </c>
      <c r="N86">
        <v>2071936642.7624474</v>
      </c>
      <c r="O86">
        <v>101147400</v>
      </c>
      <c r="P86">
        <v>26.929331377272725</v>
      </c>
      <c r="Q86">
        <v>20650.301872865726</v>
      </c>
      <c r="R86">
        <v>248680295.32796642</v>
      </c>
      <c r="S86">
        <v>2178.4760876829018</v>
      </c>
      <c r="T86">
        <v>20677.231204242999</v>
      </c>
      <c r="U86">
        <f>Pro_Economic_Table[[#This Row],[Total Energy(MJ)]]*AHP!$P$3/TOPSIS!$B$4</f>
        <v>7.5826269020783264E-3</v>
      </c>
      <c r="V86">
        <f>Pro_Economic_Table[[#This Row],[Total Cost(LKR Million)]]*AHP!$P$4/TOPSIS!$C$4</f>
        <v>2.9382367707181032E-2</v>
      </c>
      <c r="W86">
        <f>Pro_Economic_Table[[#This Row],[Total Carbon (Metric T)]]*AHP!$P$5/TOPSIS!$D$4</f>
        <v>3.2567048008460935E-3</v>
      </c>
      <c r="X86">
        <f>((Pro_Economic_Table[[#This Row],[Weighted Energy]]-TOPSIS!$B$5)^2+(Pro_Economic_Table[[#This Row],[Weighted Cost]]-TOPSIS!$C$5)^2+(Pro_Economic_Table[[#This Row],[Weighted Co2]]-TOPSIS!$D$5)^2)^0.5</f>
        <v>1.6846330383933493E-3</v>
      </c>
      <c r="Y86">
        <f>((Pro_Economic_Table[[#This Row],[Weighted Energy]]-TOPSIS!$B$6)^2+(Pro_Economic_Table[[#This Row],[Weighted Cost]]-TOPSIS!$C$6)^2+(Pro_Economic_Table[[#This Row],[Weighted Co2]]-TOPSIS!$D$6)^2)^0.5</f>
        <v>5.6230607820766335E-3</v>
      </c>
      <c r="Z86">
        <f>Pro_Economic_Table[[#This Row],[S- Worst-Euclidean Distance]]/(Pro_Economic_Table[[#This Row],[S+ Best-Euclidean Distance]]+Pro_Economic_Table[[#This Row],[S- Worst-Euclidean Distance]])</f>
        <v>0.76947131615251441</v>
      </c>
      <c r="AA86">
        <v>85</v>
      </c>
    </row>
    <row r="87" spans="1:27" x14ac:dyDescent="0.3">
      <c r="A87">
        <v>138</v>
      </c>
      <c r="B87" t="s">
        <v>140</v>
      </c>
      <c r="C87" t="s">
        <v>149</v>
      </c>
      <c r="D87" t="s">
        <v>155</v>
      </c>
      <c r="E87" t="s">
        <v>157</v>
      </c>
      <c r="F87" t="s">
        <v>159</v>
      </c>
      <c r="G87" t="s">
        <v>224</v>
      </c>
      <c r="H87">
        <v>379.4000324340102</v>
      </c>
      <c r="I87">
        <v>27</v>
      </c>
      <c r="J87">
        <v>1381297.335972605</v>
      </c>
      <c r="K87">
        <v>47879.776172727274</v>
      </c>
      <c r="L87">
        <v>248633520.47506893</v>
      </c>
      <c r="M87">
        <v>5391123.9054545434</v>
      </c>
      <c r="N87">
        <v>2071946003.9589076</v>
      </c>
      <c r="O87">
        <v>101147400</v>
      </c>
      <c r="P87">
        <v>26.915516152272723</v>
      </c>
      <c r="Q87">
        <v>20650.395172790446</v>
      </c>
      <c r="R87">
        <v>248681400.25124165</v>
      </c>
      <c r="S87">
        <v>2178.4845278643625</v>
      </c>
      <c r="T87">
        <v>20677.310688942718</v>
      </c>
      <c r="U87">
        <f>Pro_Economic_Table[[#This Row],[Total Energy(MJ)]]*AHP!$P$3/TOPSIS!$B$4</f>
        <v>7.5826605928093942E-3</v>
      </c>
      <c r="V87">
        <f>Pro_Economic_Table[[#This Row],[Total Cost(LKR Million)]]*AHP!$P$4/TOPSIS!$C$4</f>
        <v>2.9382481544792838E-2</v>
      </c>
      <c r="W87">
        <f>Pro_Economic_Table[[#This Row],[Total Carbon (Metric T)]]*AHP!$P$5/TOPSIS!$D$4</f>
        <v>3.2567173198434691E-3</v>
      </c>
      <c r="X87">
        <f>((Pro_Economic_Table[[#This Row],[Weighted Energy]]-TOPSIS!$B$5)^2+(Pro_Economic_Table[[#This Row],[Weighted Cost]]-TOPSIS!$C$5)^2+(Pro_Economic_Table[[#This Row],[Weighted Co2]]-TOPSIS!$D$5)^2)^0.5</f>
        <v>1.6847523239846387E-3</v>
      </c>
      <c r="Y87">
        <f>((Pro_Economic_Table[[#This Row],[Weighted Energy]]-TOPSIS!$B$6)^2+(Pro_Economic_Table[[#This Row],[Weighted Cost]]-TOPSIS!$C$6)^2+(Pro_Economic_Table[[#This Row],[Weighted Co2]]-TOPSIS!$D$6)^2)^0.5</f>
        <v>5.6229414998731899E-3</v>
      </c>
      <c r="Z87">
        <f>Pro_Economic_Table[[#This Row],[S- Worst-Euclidean Distance]]/(Pro_Economic_Table[[#This Row],[S+ Best-Euclidean Distance]]+Pro_Economic_Table[[#This Row],[S- Worst-Euclidean Distance]])</f>
        <v>0.76945499297133446</v>
      </c>
      <c r="AA87">
        <v>86</v>
      </c>
    </row>
    <row r="88" spans="1:27" x14ac:dyDescent="0.3">
      <c r="A88">
        <v>440</v>
      </c>
      <c r="B88" t="s">
        <v>143</v>
      </c>
      <c r="C88" t="s">
        <v>149</v>
      </c>
      <c r="D88" t="s">
        <v>154</v>
      </c>
      <c r="E88" t="s">
        <v>156</v>
      </c>
      <c r="F88" t="s">
        <v>161</v>
      </c>
      <c r="G88" t="s">
        <v>226</v>
      </c>
      <c r="H88">
        <v>377.9295718185075</v>
      </c>
      <c r="I88">
        <v>27</v>
      </c>
      <c r="J88">
        <v>1378706.0043291538</v>
      </c>
      <c r="K88">
        <v>35587.718199999996</v>
      </c>
      <c r="L88">
        <v>248167080.7792477</v>
      </c>
      <c r="M88">
        <v>5589326.1749999989</v>
      </c>
      <c r="N88">
        <v>2068059006.4937308</v>
      </c>
      <c r="O88">
        <v>105300000</v>
      </c>
      <c r="P88">
        <v>23.435871013636358</v>
      </c>
      <c r="Q88">
        <v>20611.65476472085</v>
      </c>
      <c r="R88">
        <v>248202668.4974477</v>
      </c>
      <c r="S88">
        <v>2178.9483326687309</v>
      </c>
      <c r="T88">
        <v>20635.090635734487</v>
      </c>
      <c r="U88">
        <f>Pro_Economic_Table[[#This Row],[Total Energy(MJ)]]*AHP!$P$3/TOPSIS!$B$4</f>
        <v>7.5680633595609382E-3</v>
      </c>
      <c r="V88">
        <f>Pro_Economic_Table[[#This Row],[Total Cost(LKR Million)]]*AHP!$P$4/TOPSIS!$C$4</f>
        <v>2.9388737148599263E-2</v>
      </c>
      <c r="W88">
        <f>Pro_Economic_Table[[#This Row],[Total Carbon (Metric T)]]*AHP!$P$5/TOPSIS!$D$4</f>
        <v>3.2500675779792384E-3</v>
      </c>
      <c r="X88">
        <f>((Pro_Economic_Table[[#This Row],[Weighted Energy]]-TOPSIS!$B$5)^2+(Pro_Economic_Table[[#This Row],[Weighted Cost]]-TOPSIS!$C$5)^2+(Pro_Economic_Table[[#This Row],[Weighted Co2]]-TOPSIS!$D$5)^2)^0.5</f>
        <v>1.6865992765051402E-3</v>
      </c>
      <c r="Y88">
        <f>((Pro_Economic_Table[[#This Row],[Weighted Energy]]-TOPSIS!$B$6)^2+(Pro_Economic_Table[[#This Row],[Weighted Cost]]-TOPSIS!$C$6)^2+(Pro_Economic_Table[[#This Row],[Weighted Co2]]-TOPSIS!$D$6)^2)^0.5</f>
        <v>5.6211914141545962E-3</v>
      </c>
      <c r="Z88">
        <f>Pro_Economic_Table[[#This Row],[S- Worst-Euclidean Distance]]/(Pro_Economic_Table[[#This Row],[S+ Best-Euclidean Distance]]+Pro_Economic_Table[[#This Row],[S- Worst-Euclidean Distance]])</f>
        <v>0.76920531144100457</v>
      </c>
      <c r="AA88">
        <v>87</v>
      </c>
    </row>
    <row r="89" spans="1:27" x14ac:dyDescent="0.3">
      <c r="A89">
        <v>458</v>
      </c>
      <c r="B89" t="s">
        <v>143</v>
      </c>
      <c r="C89" t="s">
        <v>149</v>
      </c>
      <c r="D89" t="s">
        <v>155</v>
      </c>
      <c r="E89" t="s">
        <v>156</v>
      </c>
      <c r="F89" t="s">
        <v>161</v>
      </c>
      <c r="G89" t="s">
        <v>226</v>
      </c>
      <c r="H89">
        <v>377.93601892350756</v>
      </c>
      <c r="I89">
        <v>27</v>
      </c>
      <c r="J89">
        <v>1378712.2451267939</v>
      </c>
      <c r="K89">
        <v>35569.297899999998</v>
      </c>
      <c r="L89">
        <v>248168204.12282291</v>
      </c>
      <c r="M89">
        <v>5588405.1599999992</v>
      </c>
      <c r="N89">
        <v>2068068367.690191</v>
      </c>
      <c r="O89">
        <v>105300000</v>
      </c>
      <c r="P89">
        <v>23.42205578863636</v>
      </c>
      <c r="Q89">
        <v>20611.74806464557</v>
      </c>
      <c r="R89">
        <v>248203773.4207229</v>
      </c>
      <c r="S89">
        <v>2178.9567728501911</v>
      </c>
      <c r="T89">
        <v>20635.170120434206</v>
      </c>
      <c r="U89">
        <f>Pro_Economic_Table[[#This Row],[Total Energy(MJ)]]*AHP!$P$3/TOPSIS!$B$4</f>
        <v>7.5680970502920034E-3</v>
      </c>
      <c r="V89">
        <f>Pro_Economic_Table[[#This Row],[Total Cost(LKR Million)]]*AHP!$P$4/TOPSIS!$C$4</f>
        <v>2.9388850986211058E-2</v>
      </c>
      <c r="W89">
        <f>Pro_Economic_Table[[#This Row],[Total Carbon (Metric T)]]*AHP!$P$5/TOPSIS!$D$4</f>
        <v>3.2500800969766132E-3</v>
      </c>
      <c r="X89">
        <f>((Pro_Economic_Table[[#This Row],[Weighted Energy]]-TOPSIS!$B$5)^2+(Pro_Economic_Table[[#This Row],[Weighted Cost]]-TOPSIS!$C$5)^2+(Pro_Economic_Table[[#This Row],[Weighted Co2]]-TOPSIS!$D$5)^2)^0.5</f>
        <v>1.6867185127641534E-3</v>
      </c>
      <c r="Y89">
        <f>((Pro_Economic_Table[[#This Row],[Weighted Energy]]-TOPSIS!$B$6)^2+(Pro_Economic_Table[[#This Row],[Weighted Cost]]-TOPSIS!$C$6)^2+(Pro_Economic_Table[[#This Row],[Weighted Co2]]-TOPSIS!$D$6)^2)^0.5</f>
        <v>5.6210721192048244E-3</v>
      </c>
      <c r="Z89">
        <f>Pro_Economic_Table[[#This Row],[S- Worst-Euclidean Distance]]/(Pro_Economic_Table[[#This Row],[S+ Best-Euclidean Distance]]+Pro_Economic_Table[[#This Row],[S- Worst-Euclidean Distance]])</f>
        <v>0.76918899326626</v>
      </c>
      <c r="AA89">
        <v>88</v>
      </c>
    </row>
    <row r="90" spans="1:27" x14ac:dyDescent="0.3">
      <c r="A90">
        <v>448</v>
      </c>
      <c r="B90" t="s">
        <v>143</v>
      </c>
      <c r="C90" t="s">
        <v>149</v>
      </c>
      <c r="D90" t="s">
        <v>154</v>
      </c>
      <c r="E90" t="s">
        <v>157</v>
      </c>
      <c r="F90" t="s">
        <v>161</v>
      </c>
      <c r="G90" t="s">
        <v>225</v>
      </c>
      <c r="H90">
        <v>380.98634963668928</v>
      </c>
      <c r="I90">
        <v>55</v>
      </c>
      <c r="J90">
        <v>1381664.9652571538</v>
      </c>
      <c r="K90">
        <v>38316.984109090903</v>
      </c>
      <c r="L90">
        <v>248699693.7462877</v>
      </c>
      <c r="M90">
        <v>5043472.9931818172</v>
      </c>
      <c r="N90">
        <v>2072497447.8857307</v>
      </c>
      <c r="O90">
        <v>102520000</v>
      </c>
      <c r="P90">
        <v>26.165136922727271</v>
      </c>
      <c r="Q90">
        <v>20655.89123059445</v>
      </c>
      <c r="R90">
        <v>248738010.73039681</v>
      </c>
      <c r="S90">
        <v>2180.0609208789124</v>
      </c>
      <c r="T90">
        <v>20682.056367517176</v>
      </c>
      <c r="U90">
        <f>Pro_Economic_Table[[#This Row],[Total Energy(MJ)]]*AHP!$P$3/TOPSIS!$B$4</f>
        <v>7.5843867293398952E-3</v>
      </c>
      <c r="V90">
        <f>Pro_Economic_Table[[#This Row],[Total Cost(LKR Million)]]*AHP!$P$4/TOPSIS!$C$4</f>
        <v>2.9403743269659326E-2</v>
      </c>
      <c r="W90">
        <f>Pro_Economic_Table[[#This Row],[Total Carbon (Metric T)]]*AHP!$P$5/TOPSIS!$D$4</f>
        <v>3.2574647736028257E-3</v>
      </c>
      <c r="X90">
        <f>((Pro_Economic_Table[[#This Row],[Weighted Energy]]-TOPSIS!$B$5)^2+(Pro_Economic_Table[[#This Row],[Weighted Cost]]-TOPSIS!$C$5)^2+(Pro_Economic_Table[[#This Row],[Weighted Co2]]-TOPSIS!$D$5)^2)^0.5</f>
        <v>1.7057517562108627E-3</v>
      </c>
      <c r="Y90">
        <f>((Pro_Economic_Table[[#This Row],[Weighted Energy]]-TOPSIS!$B$6)^2+(Pro_Economic_Table[[#This Row],[Weighted Cost]]-TOPSIS!$C$6)^2+(Pro_Economic_Table[[#This Row],[Weighted Co2]]-TOPSIS!$D$6)^2)^0.5</f>
        <v>5.6019441196031479E-3</v>
      </c>
      <c r="Z90">
        <f>Pro_Economic_Table[[#This Row],[S- Worst-Euclidean Distance]]/(Pro_Economic_Table[[#This Row],[S+ Best-Euclidean Distance]]+Pro_Economic_Table[[#This Row],[S- Worst-Euclidean Distance]])</f>
        <v>0.76658145259488408</v>
      </c>
      <c r="AA90">
        <v>89</v>
      </c>
    </row>
    <row r="91" spans="1:27" x14ac:dyDescent="0.3">
      <c r="A91">
        <v>466</v>
      </c>
      <c r="B91" t="s">
        <v>143</v>
      </c>
      <c r="C91" t="s">
        <v>149</v>
      </c>
      <c r="D91" t="s">
        <v>155</v>
      </c>
      <c r="E91" t="s">
        <v>157</v>
      </c>
      <c r="F91" t="s">
        <v>161</v>
      </c>
      <c r="G91" t="s">
        <v>225</v>
      </c>
      <c r="H91">
        <v>380.99279674168935</v>
      </c>
      <c r="I91">
        <v>55</v>
      </c>
      <c r="J91">
        <v>1381671.2060547937</v>
      </c>
      <c r="K91">
        <v>38298.563809090905</v>
      </c>
      <c r="L91">
        <v>248700817.08986285</v>
      </c>
      <c r="M91">
        <v>5042551.9781818176</v>
      </c>
      <c r="N91">
        <v>2072506809.0821905</v>
      </c>
      <c r="O91">
        <v>102520000</v>
      </c>
      <c r="P91">
        <v>26.151321697727269</v>
      </c>
      <c r="Q91">
        <v>20655.984530519167</v>
      </c>
      <c r="R91">
        <v>248739115.65367195</v>
      </c>
      <c r="S91">
        <v>2180.0693610603726</v>
      </c>
      <c r="T91">
        <v>20682.135852216892</v>
      </c>
      <c r="U91">
        <f>Pro_Economic_Table[[#This Row],[Total Energy(MJ)]]*AHP!$P$3/TOPSIS!$B$4</f>
        <v>7.5844204200709586E-3</v>
      </c>
      <c r="V91">
        <f>Pro_Economic_Table[[#This Row],[Total Cost(LKR Million)]]*AHP!$P$4/TOPSIS!$C$4</f>
        <v>2.9403857107271121E-2</v>
      </c>
      <c r="W91">
        <f>Pro_Economic_Table[[#This Row],[Total Carbon (Metric T)]]*AHP!$P$5/TOPSIS!$D$4</f>
        <v>3.2574772926002005E-3</v>
      </c>
      <c r="X91">
        <f>((Pro_Economic_Table[[#This Row],[Weighted Energy]]-TOPSIS!$B$5)^2+(Pro_Economic_Table[[#This Row],[Weighted Cost]]-TOPSIS!$C$5)^2+(Pro_Economic_Table[[#This Row],[Weighted Co2]]-TOPSIS!$D$5)^2)^0.5</f>
        <v>1.7058710318296434E-3</v>
      </c>
      <c r="Y91">
        <f>((Pro_Economic_Table[[#This Row],[Weighted Energy]]-TOPSIS!$B$6)^2+(Pro_Economic_Table[[#This Row],[Weighted Cost]]-TOPSIS!$C$6)^2+(Pro_Economic_Table[[#This Row],[Weighted Co2]]-TOPSIS!$D$6)^2)^0.5</f>
        <v>5.6018248344194234E-3</v>
      </c>
      <c r="Z91">
        <f>Pro_Economic_Table[[#This Row],[S- Worst-Euclidean Distance]]/(Pro_Economic_Table[[#This Row],[S+ Best-Euclidean Distance]]+Pro_Economic_Table[[#This Row],[S- Worst-Euclidean Distance]])</f>
        <v>0.76656513037053331</v>
      </c>
      <c r="AA91">
        <v>90</v>
      </c>
    </row>
    <row r="92" spans="1:27" x14ac:dyDescent="0.3">
      <c r="A92">
        <v>450</v>
      </c>
      <c r="B92" t="s">
        <v>143</v>
      </c>
      <c r="C92" t="s">
        <v>149</v>
      </c>
      <c r="D92" t="s">
        <v>154</v>
      </c>
      <c r="E92" t="s">
        <v>157</v>
      </c>
      <c r="F92" t="s">
        <v>161</v>
      </c>
      <c r="G92" t="s">
        <v>224</v>
      </c>
      <c r="H92">
        <v>380.98634963668928</v>
      </c>
      <c r="I92">
        <v>28</v>
      </c>
      <c r="J92">
        <v>1381664.9652571538</v>
      </c>
      <c r="K92">
        <v>38316.984109090903</v>
      </c>
      <c r="L92">
        <v>248699693.7462877</v>
      </c>
      <c r="M92">
        <v>5043472.9931818172</v>
      </c>
      <c r="N92">
        <v>2072497447.8857307</v>
      </c>
      <c r="O92">
        <v>104893600</v>
      </c>
      <c r="P92">
        <v>26.165136922727271</v>
      </c>
      <c r="Q92">
        <v>20655.89123059445</v>
      </c>
      <c r="R92">
        <v>248738010.73039681</v>
      </c>
      <c r="S92">
        <v>2182.4345208789123</v>
      </c>
      <c r="T92">
        <v>20682.056367517176</v>
      </c>
      <c r="U92">
        <f>Pro_Economic_Table[[#This Row],[Total Energy(MJ)]]*AHP!$P$3/TOPSIS!$B$4</f>
        <v>7.5843867293398952E-3</v>
      </c>
      <c r="V92">
        <f>Pro_Economic_Table[[#This Row],[Total Cost(LKR Million)]]*AHP!$P$4/TOPSIS!$C$4</f>
        <v>2.9435757386492685E-2</v>
      </c>
      <c r="W92">
        <f>Pro_Economic_Table[[#This Row],[Total Carbon (Metric T)]]*AHP!$P$5/TOPSIS!$D$4</f>
        <v>3.2574647736028257E-3</v>
      </c>
      <c r="X92">
        <f>((Pro_Economic_Table[[#This Row],[Weighted Energy]]-TOPSIS!$B$5)^2+(Pro_Economic_Table[[#This Row],[Weighted Cost]]-TOPSIS!$C$5)^2+(Pro_Economic_Table[[#This Row],[Weighted Co2]]-TOPSIS!$D$5)^2)^0.5</f>
        <v>1.7366500405625134E-3</v>
      </c>
      <c r="Y92">
        <f>((Pro_Economic_Table[[#This Row],[Weighted Energy]]-TOPSIS!$B$6)^2+(Pro_Economic_Table[[#This Row],[Weighted Cost]]-TOPSIS!$C$6)^2+(Pro_Economic_Table[[#This Row],[Weighted Co2]]-TOPSIS!$D$6)^2)^0.5</f>
        <v>5.5710899052409703E-3</v>
      </c>
      <c r="Z92">
        <f>Pro_Economic_Table[[#This Row],[S- Worst-Euclidean Distance]]/(Pro_Economic_Table[[#This Row],[S+ Best-Euclidean Distance]]+Pro_Economic_Table[[#This Row],[S- Worst-Euclidean Distance]])</f>
        <v>0.76235470152987639</v>
      </c>
      <c r="AA92">
        <v>91</v>
      </c>
    </row>
    <row r="93" spans="1:27" x14ac:dyDescent="0.3">
      <c r="A93">
        <v>468</v>
      </c>
      <c r="B93" t="s">
        <v>143</v>
      </c>
      <c r="C93" t="s">
        <v>149</v>
      </c>
      <c r="D93" t="s">
        <v>155</v>
      </c>
      <c r="E93" t="s">
        <v>157</v>
      </c>
      <c r="F93" t="s">
        <v>161</v>
      </c>
      <c r="G93" t="s">
        <v>224</v>
      </c>
      <c r="H93">
        <v>380.99279674168935</v>
      </c>
      <c r="I93">
        <v>28</v>
      </c>
      <c r="J93">
        <v>1381671.2060547937</v>
      </c>
      <c r="K93">
        <v>38298.563809090905</v>
      </c>
      <c r="L93">
        <v>248700817.08986285</v>
      </c>
      <c r="M93">
        <v>5042551.9781818176</v>
      </c>
      <c r="N93">
        <v>2072506809.0821905</v>
      </c>
      <c r="O93">
        <v>104893600</v>
      </c>
      <c r="P93">
        <v>26.151321697727269</v>
      </c>
      <c r="Q93">
        <v>20655.984530519167</v>
      </c>
      <c r="R93">
        <v>248739115.65367195</v>
      </c>
      <c r="S93">
        <v>2182.4429610603725</v>
      </c>
      <c r="T93">
        <v>20682.135852216892</v>
      </c>
      <c r="U93">
        <f>Pro_Economic_Table[[#This Row],[Total Energy(MJ)]]*AHP!$P$3/TOPSIS!$B$4</f>
        <v>7.5844204200709586E-3</v>
      </c>
      <c r="V93">
        <f>Pro_Economic_Table[[#This Row],[Total Cost(LKR Million)]]*AHP!$P$4/TOPSIS!$C$4</f>
        <v>2.943587122410448E-2</v>
      </c>
      <c r="W93">
        <f>Pro_Economic_Table[[#This Row],[Total Carbon (Metric T)]]*AHP!$P$5/TOPSIS!$D$4</f>
        <v>3.2574772926002005E-3</v>
      </c>
      <c r="X93">
        <f>((Pro_Economic_Table[[#This Row],[Weighted Energy]]-TOPSIS!$B$5)^2+(Pro_Economic_Table[[#This Row],[Weighted Cost]]-TOPSIS!$C$5)^2+(Pro_Economic_Table[[#This Row],[Weighted Co2]]-TOPSIS!$D$5)^2)^0.5</f>
        <v>1.7367692925734485E-3</v>
      </c>
      <c r="Y93">
        <f>((Pro_Economic_Table[[#This Row],[Weighted Energy]]-TOPSIS!$B$6)^2+(Pro_Economic_Table[[#This Row],[Weighted Cost]]-TOPSIS!$C$6)^2+(Pro_Economic_Table[[#This Row],[Weighted Co2]]-TOPSIS!$D$6)^2)^0.5</f>
        <v>5.5709706135879909E-3</v>
      </c>
      <c r="Z93">
        <f>Pro_Economic_Table[[#This Row],[S- Worst-Euclidean Distance]]/(Pro_Economic_Table[[#This Row],[S+ Best-Euclidean Distance]]+Pro_Economic_Table[[#This Row],[S- Worst-Euclidean Distance]])</f>
        <v>0.7623383816507876</v>
      </c>
      <c r="AA93">
        <v>92</v>
      </c>
    </row>
    <row r="94" spans="1:27" x14ac:dyDescent="0.3">
      <c r="A94">
        <v>119</v>
      </c>
      <c r="B94" t="s">
        <v>140</v>
      </c>
      <c r="C94" t="s">
        <v>149</v>
      </c>
      <c r="D94" t="s">
        <v>154</v>
      </c>
      <c r="E94" t="s">
        <v>157</v>
      </c>
      <c r="F94" t="s">
        <v>159</v>
      </c>
      <c r="G94" t="s">
        <v>226</v>
      </c>
      <c r="H94">
        <v>379.39358532901014</v>
      </c>
      <c r="I94">
        <v>27</v>
      </c>
      <c r="J94">
        <v>1381291.095174965</v>
      </c>
      <c r="K94">
        <v>47898.196472727272</v>
      </c>
      <c r="L94">
        <v>248632397.13149369</v>
      </c>
      <c r="M94">
        <v>5392044.920454544</v>
      </c>
      <c r="N94">
        <v>2071936642.7624474</v>
      </c>
      <c r="O94">
        <v>105300000</v>
      </c>
      <c r="P94">
        <v>26.929331377272725</v>
      </c>
      <c r="Q94">
        <v>20650.301872865726</v>
      </c>
      <c r="R94">
        <v>248680295.32796642</v>
      </c>
      <c r="S94">
        <v>2182.6286876829017</v>
      </c>
      <c r="T94">
        <v>20677.231204242999</v>
      </c>
      <c r="U94">
        <f>Pro_Economic_Table[[#This Row],[Total Energy(MJ)]]*AHP!$P$3/TOPSIS!$B$4</f>
        <v>7.5826269020783264E-3</v>
      </c>
      <c r="V94">
        <f>Pro_Economic_Table[[#This Row],[Total Cost(LKR Million)]]*AHP!$P$4/TOPSIS!$C$4</f>
        <v>2.9438376226544962E-2</v>
      </c>
      <c r="W94">
        <f>Pro_Economic_Table[[#This Row],[Total Carbon (Metric T)]]*AHP!$P$5/TOPSIS!$D$4</f>
        <v>3.2567048008460935E-3</v>
      </c>
      <c r="X94">
        <f>((Pro_Economic_Table[[#This Row],[Weighted Energy]]-TOPSIS!$B$5)^2+(Pro_Economic_Table[[#This Row],[Weighted Cost]]-TOPSIS!$C$5)^2+(Pro_Economic_Table[[#This Row],[Weighted Co2]]-TOPSIS!$D$5)^2)^0.5</f>
        <v>1.7386839005053417E-3</v>
      </c>
      <c r="Y94">
        <f>((Pro_Economic_Table[[#This Row],[Weighted Energy]]-TOPSIS!$B$6)^2+(Pro_Economic_Table[[#This Row],[Weighted Cost]]-TOPSIS!$C$6)^2+(Pro_Economic_Table[[#This Row],[Weighted Co2]]-TOPSIS!$D$6)^2)^0.5</f>
        <v>5.5690797920630603E-3</v>
      </c>
      <c r="Z94">
        <f>Pro_Economic_Table[[#This Row],[S- Worst-Euclidean Distance]]/(Pro_Economic_Table[[#This Row],[S+ Best-Euclidean Distance]]+Pro_Economic_Table[[#This Row],[S- Worst-Euclidean Distance]])</f>
        <v>0.76207715880666904</v>
      </c>
      <c r="AA94">
        <v>93</v>
      </c>
    </row>
    <row r="95" spans="1:27" x14ac:dyDescent="0.3">
      <c r="A95">
        <v>137</v>
      </c>
      <c r="B95" t="s">
        <v>140</v>
      </c>
      <c r="C95" t="s">
        <v>149</v>
      </c>
      <c r="D95" t="s">
        <v>155</v>
      </c>
      <c r="E95" t="s">
        <v>157</v>
      </c>
      <c r="F95" t="s">
        <v>159</v>
      </c>
      <c r="G95" t="s">
        <v>226</v>
      </c>
      <c r="H95">
        <v>379.4000324340102</v>
      </c>
      <c r="I95">
        <v>27</v>
      </c>
      <c r="J95">
        <v>1381297.335972605</v>
      </c>
      <c r="K95">
        <v>47879.776172727274</v>
      </c>
      <c r="L95">
        <v>248633520.47506893</v>
      </c>
      <c r="M95">
        <v>5391123.9054545434</v>
      </c>
      <c r="N95">
        <v>2071946003.9589076</v>
      </c>
      <c r="O95">
        <v>105300000</v>
      </c>
      <c r="P95">
        <v>26.915516152272723</v>
      </c>
      <c r="Q95">
        <v>20650.395172790446</v>
      </c>
      <c r="R95">
        <v>248681400.25124165</v>
      </c>
      <c r="S95">
        <v>2182.6371278643624</v>
      </c>
      <c r="T95">
        <v>20677.310688942718</v>
      </c>
      <c r="U95">
        <f>Pro_Economic_Table[[#This Row],[Total Energy(MJ)]]*AHP!$P$3/TOPSIS!$B$4</f>
        <v>7.5826605928093942E-3</v>
      </c>
      <c r="V95">
        <f>Pro_Economic_Table[[#This Row],[Total Cost(LKR Million)]]*AHP!$P$4/TOPSIS!$C$4</f>
        <v>2.9438490064156761E-2</v>
      </c>
      <c r="W95">
        <f>Pro_Economic_Table[[#This Row],[Total Carbon (Metric T)]]*AHP!$P$5/TOPSIS!$D$4</f>
        <v>3.2567173198434691E-3</v>
      </c>
      <c r="X95">
        <f>((Pro_Economic_Table[[#This Row],[Weighted Energy]]-TOPSIS!$B$5)^2+(Pro_Economic_Table[[#This Row],[Weighted Cost]]-TOPSIS!$C$5)^2+(Pro_Economic_Table[[#This Row],[Weighted Co2]]-TOPSIS!$D$5)^2)^0.5</f>
        <v>1.7388031449114213E-3</v>
      </c>
      <c r="Y95">
        <f>((Pro_Economic_Table[[#This Row],[Weighted Energy]]-TOPSIS!$B$6)^2+(Pro_Economic_Table[[#This Row],[Weighted Cost]]-TOPSIS!$C$6)^2+(Pro_Economic_Table[[#This Row],[Weighted Co2]]-TOPSIS!$D$6)^2)^0.5</f>
        <v>5.5689604985297986E-3</v>
      </c>
      <c r="Z95">
        <f>Pro_Economic_Table[[#This Row],[S- Worst-Euclidean Distance]]/(Pro_Economic_Table[[#This Row],[S+ Best-Euclidean Distance]]+Pro_Economic_Table[[#This Row],[S- Worst-Euclidean Distance]])</f>
        <v>0.76206083971092686</v>
      </c>
      <c r="AA95">
        <v>94</v>
      </c>
    </row>
    <row r="96" spans="1:27" x14ac:dyDescent="0.3">
      <c r="A96">
        <v>449</v>
      </c>
      <c r="B96" t="s">
        <v>143</v>
      </c>
      <c r="C96" t="s">
        <v>149</v>
      </c>
      <c r="D96" t="s">
        <v>154</v>
      </c>
      <c r="E96" t="s">
        <v>157</v>
      </c>
      <c r="F96" t="s">
        <v>161</v>
      </c>
      <c r="G96" t="s">
        <v>226</v>
      </c>
      <c r="H96">
        <v>380.98634963668928</v>
      </c>
      <c r="I96">
        <v>28</v>
      </c>
      <c r="J96">
        <v>1381664.9652571538</v>
      </c>
      <c r="K96">
        <v>38316.984109090903</v>
      </c>
      <c r="L96">
        <v>248699693.7462877</v>
      </c>
      <c r="M96">
        <v>5043472.9931818172</v>
      </c>
      <c r="N96">
        <v>2072497447.8857307</v>
      </c>
      <c r="O96">
        <v>109200000</v>
      </c>
      <c r="P96">
        <v>26.165136922727271</v>
      </c>
      <c r="Q96">
        <v>20655.89123059445</v>
      </c>
      <c r="R96">
        <v>248738010.73039681</v>
      </c>
      <c r="S96">
        <v>2186.7409208789127</v>
      </c>
      <c r="T96">
        <v>20682.056367517176</v>
      </c>
      <c r="U96">
        <f>Pro_Economic_Table[[#This Row],[Total Energy(MJ)]]*AHP!$P$3/TOPSIS!$B$4</f>
        <v>7.5843867293398952E-3</v>
      </c>
      <c r="V96">
        <f>Pro_Economic_Table[[#This Row],[Total Cost(LKR Million)]]*AHP!$P$4/TOPSIS!$C$4</f>
        <v>2.9493840295462693E-2</v>
      </c>
      <c r="W96">
        <f>Pro_Economic_Table[[#This Row],[Total Carbon (Metric T)]]*AHP!$P$5/TOPSIS!$D$4</f>
        <v>3.2574647736028257E-3</v>
      </c>
      <c r="X96">
        <f>((Pro_Economic_Table[[#This Row],[Weighted Energy]]-TOPSIS!$B$5)^2+(Pro_Economic_Table[[#This Row],[Weighted Cost]]-TOPSIS!$C$5)^2+(Pro_Economic_Table[[#This Row],[Weighted Co2]]-TOPSIS!$D$5)^2)^0.5</f>
        <v>1.7928084728229296E-3</v>
      </c>
      <c r="Y96">
        <f>((Pro_Economic_Table[[#This Row],[Weighted Energy]]-TOPSIS!$B$6)^2+(Pro_Economic_Table[[#This Row],[Weighted Cost]]-TOPSIS!$C$6)^2+(Pro_Economic_Table[[#This Row],[Weighted Co2]]-TOPSIS!$D$6)^2)^0.5</f>
        <v>5.5151451517622078E-3</v>
      </c>
      <c r="Z96">
        <f>Pro_Economic_Table[[#This Row],[S- Worst-Euclidean Distance]]/(Pro_Economic_Table[[#This Row],[S+ Best-Euclidean Distance]]+Pro_Economic_Table[[#This Row],[S- Worst-Euclidean Distance]])</f>
        <v>0.75467708678505674</v>
      </c>
      <c r="AA96">
        <v>95</v>
      </c>
    </row>
    <row r="97" spans="1:27" x14ac:dyDescent="0.3">
      <c r="A97">
        <v>467</v>
      </c>
      <c r="B97" t="s">
        <v>143</v>
      </c>
      <c r="C97" t="s">
        <v>149</v>
      </c>
      <c r="D97" t="s">
        <v>155</v>
      </c>
      <c r="E97" t="s">
        <v>157</v>
      </c>
      <c r="F97" t="s">
        <v>161</v>
      </c>
      <c r="G97" t="s">
        <v>226</v>
      </c>
      <c r="H97">
        <v>380.99279674168935</v>
      </c>
      <c r="I97">
        <v>28</v>
      </c>
      <c r="J97">
        <v>1381671.2060547937</v>
      </c>
      <c r="K97">
        <v>38298.563809090905</v>
      </c>
      <c r="L97">
        <v>248700817.08986285</v>
      </c>
      <c r="M97">
        <v>5042551.9781818176</v>
      </c>
      <c r="N97">
        <v>2072506809.0821905</v>
      </c>
      <c r="O97">
        <v>109200000</v>
      </c>
      <c r="P97">
        <v>26.151321697727269</v>
      </c>
      <c r="Q97">
        <v>20655.984530519167</v>
      </c>
      <c r="R97">
        <v>248739115.65367195</v>
      </c>
      <c r="S97">
        <v>2186.7493610603724</v>
      </c>
      <c r="T97">
        <v>20682.135852216892</v>
      </c>
      <c r="U97">
        <f>Pro_Economic_Table[[#This Row],[Total Energy(MJ)]]*AHP!$P$3/TOPSIS!$B$4</f>
        <v>7.5844204200709586E-3</v>
      </c>
      <c r="V97">
        <f>Pro_Economic_Table[[#This Row],[Total Cost(LKR Million)]]*AHP!$P$4/TOPSIS!$C$4</f>
        <v>2.9493954133074481E-2</v>
      </c>
      <c r="W97">
        <f>Pro_Economic_Table[[#This Row],[Total Carbon (Metric T)]]*AHP!$P$5/TOPSIS!$D$4</f>
        <v>3.2574772926002005E-3</v>
      </c>
      <c r="X97">
        <f>((Pro_Economic_Table[[#This Row],[Weighted Energy]]-TOPSIS!$B$5)^2+(Pro_Economic_Table[[#This Row],[Weighted Cost]]-TOPSIS!$C$5)^2+(Pro_Economic_Table[[#This Row],[Weighted Co2]]-TOPSIS!$D$5)^2)^0.5</f>
        <v>1.792927677432987E-3</v>
      </c>
      <c r="Y97">
        <f>((Pro_Economic_Table[[#This Row],[Weighted Energy]]-TOPSIS!$B$6)^2+(Pro_Economic_Table[[#This Row],[Weighted Cost]]-TOPSIS!$C$6)^2+(Pro_Economic_Table[[#This Row],[Weighted Co2]]-TOPSIS!$D$6)^2)^0.5</f>
        <v>5.515025848917542E-3</v>
      </c>
      <c r="Z97">
        <f>Pro_Economic_Table[[#This Row],[S- Worst-Euclidean Distance]]/(Pro_Economic_Table[[#This Row],[S+ Best-Euclidean Distance]]+Pro_Economic_Table[[#This Row],[S- Worst-Euclidean Distance]])</f>
        <v>0.75466077186066272</v>
      </c>
      <c r="AA97">
        <v>96</v>
      </c>
    </row>
    <row r="98" spans="1:27" x14ac:dyDescent="0.3">
      <c r="A98">
        <v>220</v>
      </c>
      <c r="B98" t="s">
        <v>141</v>
      </c>
      <c r="C98" t="s">
        <v>149</v>
      </c>
      <c r="D98" t="s">
        <v>154</v>
      </c>
      <c r="E98" t="s">
        <v>156</v>
      </c>
      <c r="F98" t="s">
        <v>160</v>
      </c>
      <c r="G98" t="s">
        <v>225</v>
      </c>
      <c r="H98">
        <v>378.86695776343475</v>
      </c>
      <c r="I98">
        <v>54</v>
      </c>
      <c r="J98">
        <v>1390952.4122071636</v>
      </c>
      <c r="K98">
        <v>42357.290336363629</v>
      </c>
      <c r="L98">
        <v>250371434.19728944</v>
      </c>
      <c r="M98">
        <v>5692909.2613636348</v>
      </c>
      <c r="N98">
        <v>2086428618.3107452</v>
      </c>
      <c r="O98">
        <v>100656000</v>
      </c>
      <c r="P98">
        <v>22.474970877272725</v>
      </c>
      <c r="Q98">
        <v>20794.738562497096</v>
      </c>
      <c r="R98">
        <v>250413791.48762581</v>
      </c>
      <c r="S98">
        <v>2192.7775275721092</v>
      </c>
      <c r="T98">
        <v>20817.213533374368</v>
      </c>
      <c r="U98">
        <f>Pro_Economic_Table[[#This Row],[Total Energy(MJ)]]*AHP!$P$3/TOPSIS!$B$4</f>
        <v>7.6354837422133587E-3</v>
      </c>
      <c r="V98">
        <f>Pro_Economic_Table[[#This Row],[Total Cost(LKR Million)]]*AHP!$P$4/TOPSIS!$C$4</f>
        <v>2.957525950339707E-2</v>
      </c>
      <c r="W98">
        <f>Pro_Economic_Table[[#This Row],[Total Carbon (Metric T)]]*AHP!$P$5/TOPSIS!$D$4</f>
        <v>3.2787522944787133E-3</v>
      </c>
      <c r="X98">
        <f>((Pro_Economic_Table[[#This Row],[Weighted Energy]]-TOPSIS!$B$5)^2+(Pro_Economic_Table[[#This Row],[Weighted Cost]]-TOPSIS!$C$5)^2+(Pro_Economic_Table[[#This Row],[Weighted Co2]]-TOPSIS!$D$5)^2)^0.5</f>
        <v>1.8858135673522553E-3</v>
      </c>
      <c r="Y98">
        <f>((Pro_Economic_Table[[#This Row],[Weighted Energy]]-TOPSIS!$B$6)^2+(Pro_Economic_Table[[#This Row],[Weighted Cost]]-TOPSIS!$C$6)^2+(Pro_Economic_Table[[#This Row],[Weighted Co2]]-TOPSIS!$D$6)^2)^0.5</f>
        <v>5.421889258873591E-3</v>
      </c>
      <c r="Z98">
        <f>Pro_Economic_Table[[#This Row],[S- Worst-Euclidean Distance]]/(Pro_Economic_Table[[#This Row],[S+ Best-Euclidean Distance]]+Pro_Economic_Table[[#This Row],[S- Worst-Euclidean Distance]])</f>
        <v>0.74194167275324097</v>
      </c>
      <c r="AA98">
        <v>97</v>
      </c>
    </row>
    <row r="99" spans="1:27" x14ac:dyDescent="0.3">
      <c r="A99">
        <v>238</v>
      </c>
      <c r="B99" t="s">
        <v>141</v>
      </c>
      <c r="C99" t="s">
        <v>149</v>
      </c>
      <c r="D99" t="s">
        <v>155</v>
      </c>
      <c r="E99" t="s">
        <v>156</v>
      </c>
      <c r="F99" t="s">
        <v>160</v>
      </c>
      <c r="G99" t="s">
        <v>225</v>
      </c>
      <c r="H99">
        <v>378.87340486843476</v>
      </c>
      <c r="I99">
        <v>54</v>
      </c>
      <c r="J99">
        <v>1390958.6530048037</v>
      </c>
      <c r="K99">
        <v>42338.870036363631</v>
      </c>
      <c r="L99">
        <v>250372557.54086468</v>
      </c>
      <c r="M99">
        <v>5691988.2463636352</v>
      </c>
      <c r="N99">
        <v>2086437979.5072055</v>
      </c>
      <c r="O99">
        <v>100656000</v>
      </c>
      <c r="P99">
        <v>22.461155652272726</v>
      </c>
      <c r="Q99">
        <v>20794.831862421815</v>
      </c>
      <c r="R99">
        <v>250414896.41090104</v>
      </c>
      <c r="S99">
        <v>2192.7859677535689</v>
      </c>
      <c r="T99">
        <v>20817.293018074088</v>
      </c>
      <c r="U99">
        <f>Pro_Economic_Table[[#This Row],[Total Energy(MJ)]]*AHP!$P$3/TOPSIS!$B$4</f>
        <v>7.6355174329444248E-3</v>
      </c>
      <c r="V99">
        <f>Pro_Economic_Table[[#This Row],[Total Cost(LKR Million)]]*AHP!$P$4/TOPSIS!$C$4</f>
        <v>2.9575373341008862E-2</v>
      </c>
      <c r="W99">
        <f>Pro_Economic_Table[[#This Row],[Total Carbon (Metric T)]]*AHP!$P$5/TOPSIS!$D$4</f>
        <v>3.2787648134760881E-3</v>
      </c>
      <c r="X99">
        <f>((Pro_Economic_Table[[#This Row],[Weighted Energy]]-TOPSIS!$B$5)^2+(Pro_Economic_Table[[#This Row],[Weighted Cost]]-TOPSIS!$C$5)^2+(Pro_Economic_Table[[#This Row],[Weighted Co2]]-TOPSIS!$D$5)^2)^0.5</f>
        <v>1.8859328620643042E-3</v>
      </c>
      <c r="Y99">
        <f>((Pro_Economic_Table[[#This Row],[Weighted Energy]]-TOPSIS!$B$6)^2+(Pro_Economic_Table[[#This Row],[Weighted Cost]]-TOPSIS!$C$6)^2+(Pro_Economic_Table[[#This Row],[Weighted Co2]]-TOPSIS!$D$6)^2)^0.5</f>
        <v>5.4217699801666144E-3</v>
      </c>
      <c r="Z99">
        <f>Pro_Economic_Table[[#This Row],[S- Worst-Euclidean Distance]]/(Pro_Economic_Table[[#This Row],[S+ Best-Euclidean Distance]]+Pro_Economic_Table[[#This Row],[S- Worst-Euclidean Distance]])</f>
        <v>0.74192534880242056</v>
      </c>
      <c r="AA99">
        <v>98</v>
      </c>
    </row>
    <row r="100" spans="1:27" x14ac:dyDescent="0.3">
      <c r="A100">
        <v>222</v>
      </c>
      <c r="B100" t="s">
        <v>141</v>
      </c>
      <c r="C100" t="s">
        <v>149</v>
      </c>
      <c r="D100" t="s">
        <v>154</v>
      </c>
      <c r="E100" t="s">
        <v>156</v>
      </c>
      <c r="F100" t="s">
        <v>160</v>
      </c>
      <c r="G100" t="s">
        <v>224</v>
      </c>
      <c r="H100">
        <v>378.86695776343475</v>
      </c>
      <c r="I100">
        <v>27</v>
      </c>
      <c r="J100">
        <v>1390952.4122071636</v>
      </c>
      <c r="K100">
        <v>42357.290336363629</v>
      </c>
      <c r="L100">
        <v>250371434.19728944</v>
      </c>
      <c r="M100">
        <v>5692909.2613636348</v>
      </c>
      <c r="N100">
        <v>2086428618.3107452</v>
      </c>
      <c r="O100">
        <v>101147400</v>
      </c>
      <c r="P100">
        <v>22.474970877272725</v>
      </c>
      <c r="Q100">
        <v>20794.738562497096</v>
      </c>
      <c r="R100">
        <v>250413791.48762581</v>
      </c>
      <c r="S100">
        <v>2193.2689275721091</v>
      </c>
      <c r="T100">
        <v>20817.213533374368</v>
      </c>
      <c r="U100">
        <f>Pro_Economic_Table[[#This Row],[Total Energy(MJ)]]*AHP!$P$3/TOPSIS!$B$4</f>
        <v>7.6354837422133587E-3</v>
      </c>
      <c r="V100">
        <f>Pro_Economic_Table[[#This Row],[Total Cost(LKR Million)]]*AHP!$P$4/TOPSIS!$C$4</f>
        <v>2.9581887299576674E-2</v>
      </c>
      <c r="W100">
        <f>Pro_Economic_Table[[#This Row],[Total Carbon (Metric T)]]*AHP!$P$5/TOPSIS!$D$4</f>
        <v>3.2787522944787133E-3</v>
      </c>
      <c r="X100">
        <f>((Pro_Economic_Table[[#This Row],[Weighted Energy]]-TOPSIS!$B$5)^2+(Pro_Economic_Table[[#This Row],[Weighted Cost]]-TOPSIS!$C$5)^2+(Pro_Economic_Table[[#This Row],[Weighted Co2]]-TOPSIS!$D$5)^2)^0.5</f>
        <v>1.8921993606877076E-3</v>
      </c>
      <c r="Y100">
        <f>((Pro_Economic_Table[[#This Row],[Weighted Energy]]-TOPSIS!$B$6)^2+(Pro_Economic_Table[[#This Row],[Weighted Cost]]-TOPSIS!$C$6)^2+(Pro_Economic_Table[[#This Row],[Weighted Co2]]-TOPSIS!$D$6)^2)^0.5</f>
        <v>5.4154980227443727E-3</v>
      </c>
      <c r="Z100">
        <f>Pro_Economic_Table[[#This Row],[S- Worst-Euclidean Distance]]/(Pro_Economic_Table[[#This Row],[S+ Best-Euclidean Distance]]+Pro_Economic_Table[[#This Row],[S- Worst-Euclidean Distance]])</f>
        <v>0.74106763575381784</v>
      </c>
      <c r="AA100">
        <v>99</v>
      </c>
    </row>
    <row r="101" spans="1:27" x14ac:dyDescent="0.3">
      <c r="A101">
        <v>240</v>
      </c>
      <c r="B101" t="s">
        <v>141</v>
      </c>
      <c r="C101" t="s">
        <v>149</v>
      </c>
      <c r="D101" t="s">
        <v>155</v>
      </c>
      <c r="E101" t="s">
        <v>156</v>
      </c>
      <c r="F101" t="s">
        <v>160</v>
      </c>
      <c r="G101" t="s">
        <v>224</v>
      </c>
      <c r="H101">
        <v>378.87340486843476</v>
      </c>
      <c r="I101">
        <v>27</v>
      </c>
      <c r="J101">
        <v>1390958.6530048037</v>
      </c>
      <c r="K101">
        <v>42338.870036363631</v>
      </c>
      <c r="L101">
        <v>250372557.54086468</v>
      </c>
      <c r="M101">
        <v>5691988.2463636352</v>
      </c>
      <c r="N101">
        <v>2086437979.5072055</v>
      </c>
      <c r="O101">
        <v>101147400</v>
      </c>
      <c r="P101">
        <v>22.461155652272726</v>
      </c>
      <c r="Q101">
        <v>20794.831862421815</v>
      </c>
      <c r="R101">
        <v>250414896.41090104</v>
      </c>
      <c r="S101">
        <v>2193.2773677535693</v>
      </c>
      <c r="T101">
        <v>20817.293018074088</v>
      </c>
      <c r="U101">
        <f>Pro_Economic_Table[[#This Row],[Total Energy(MJ)]]*AHP!$P$3/TOPSIS!$B$4</f>
        <v>7.6355174329444248E-3</v>
      </c>
      <c r="V101">
        <f>Pro_Economic_Table[[#This Row],[Total Cost(LKR Million)]]*AHP!$P$4/TOPSIS!$C$4</f>
        <v>2.9582001137188473E-2</v>
      </c>
      <c r="W101">
        <f>Pro_Economic_Table[[#This Row],[Total Carbon (Metric T)]]*AHP!$P$5/TOPSIS!$D$4</f>
        <v>3.2787648134760881E-3</v>
      </c>
      <c r="X101">
        <f>((Pro_Economic_Table[[#This Row],[Weighted Energy]]-TOPSIS!$B$5)^2+(Pro_Economic_Table[[#This Row],[Weighted Cost]]-TOPSIS!$C$5)^2+(Pro_Economic_Table[[#This Row],[Weighted Co2]]-TOPSIS!$D$5)^2)^0.5</f>
        <v>1.8923186515426493E-3</v>
      </c>
      <c r="Y101">
        <f>((Pro_Economic_Table[[#This Row],[Weighted Energy]]-TOPSIS!$B$6)^2+(Pro_Economic_Table[[#This Row],[Weighted Cost]]-TOPSIS!$C$6)^2+(Pro_Economic_Table[[#This Row],[Weighted Co2]]-TOPSIS!$D$6)^2)^0.5</f>
        <v>5.4153787425885716E-3</v>
      </c>
      <c r="Z101">
        <f>Pro_Economic_Table[[#This Row],[S- Worst-Euclidean Distance]]/(Pro_Economic_Table[[#This Row],[S+ Best-Euclidean Distance]]+Pro_Economic_Table[[#This Row],[S- Worst-Euclidean Distance]])</f>
        <v>0.74105131213255193</v>
      </c>
      <c r="AA101">
        <v>100</v>
      </c>
    </row>
    <row r="102" spans="1:27" x14ac:dyDescent="0.3">
      <c r="A102">
        <v>221</v>
      </c>
      <c r="B102" t="s">
        <v>141</v>
      </c>
      <c r="C102" t="s">
        <v>149</v>
      </c>
      <c r="D102" t="s">
        <v>154</v>
      </c>
      <c r="E102" t="s">
        <v>156</v>
      </c>
      <c r="F102" t="s">
        <v>160</v>
      </c>
      <c r="G102" t="s">
        <v>226</v>
      </c>
      <c r="H102">
        <v>378.86695776343475</v>
      </c>
      <c r="I102">
        <v>27</v>
      </c>
      <c r="J102">
        <v>1390952.4122071636</v>
      </c>
      <c r="K102">
        <v>42357.290336363629</v>
      </c>
      <c r="L102">
        <v>250371434.19728944</v>
      </c>
      <c r="M102">
        <v>5692909.2613636348</v>
      </c>
      <c r="N102">
        <v>2086428618.3107452</v>
      </c>
      <c r="O102">
        <v>105300000</v>
      </c>
      <c r="P102">
        <v>22.474970877272725</v>
      </c>
      <c r="Q102">
        <v>20794.738562497096</v>
      </c>
      <c r="R102">
        <v>250413791.48762581</v>
      </c>
      <c r="S102">
        <v>2197.4215275721094</v>
      </c>
      <c r="T102">
        <v>20817.213533374368</v>
      </c>
      <c r="U102">
        <f>Pro_Economic_Table[[#This Row],[Total Energy(MJ)]]*AHP!$P$3/TOPSIS!$B$4</f>
        <v>7.6354837422133587E-3</v>
      </c>
      <c r="V102">
        <f>Pro_Economic_Table[[#This Row],[Total Cost(LKR Million)]]*AHP!$P$4/TOPSIS!$C$4</f>
        <v>2.9637895818940607E-2</v>
      </c>
      <c r="W102">
        <f>Pro_Economic_Table[[#This Row],[Total Carbon (Metric T)]]*AHP!$P$5/TOPSIS!$D$4</f>
        <v>3.2787522944787133E-3</v>
      </c>
      <c r="X102">
        <f>((Pro_Economic_Table[[#This Row],[Weighted Energy]]-TOPSIS!$B$5)^2+(Pro_Economic_Table[[#This Row],[Weighted Cost]]-TOPSIS!$C$5)^2+(Pro_Economic_Table[[#This Row],[Weighted Co2]]-TOPSIS!$D$5)^2)^0.5</f>
        <v>1.9462274395160995E-3</v>
      </c>
      <c r="Y102">
        <f>((Pro_Economic_Table[[#This Row],[Weighted Energy]]-TOPSIS!$B$6)^2+(Pro_Economic_Table[[#This Row],[Weighted Cost]]-TOPSIS!$C$6)^2+(Pro_Economic_Table[[#This Row],[Weighted Co2]]-TOPSIS!$D$6)^2)^0.5</f>
        <v>5.3615115032697057E-3</v>
      </c>
      <c r="Z102">
        <f>Pro_Economic_Table[[#This Row],[S- Worst-Euclidean Distance]]/(Pro_Economic_Table[[#This Row],[S+ Best-Euclidean Distance]]+Pro_Economic_Table[[#This Row],[S- Worst-Euclidean Distance]])</f>
        <v>0.73367583944177228</v>
      </c>
      <c r="AA102">
        <v>101</v>
      </c>
    </row>
    <row r="103" spans="1:27" x14ac:dyDescent="0.3">
      <c r="A103">
        <v>239</v>
      </c>
      <c r="B103" t="s">
        <v>141</v>
      </c>
      <c r="C103" t="s">
        <v>149</v>
      </c>
      <c r="D103" t="s">
        <v>155</v>
      </c>
      <c r="E103" t="s">
        <v>156</v>
      </c>
      <c r="F103" t="s">
        <v>160</v>
      </c>
      <c r="G103" t="s">
        <v>226</v>
      </c>
      <c r="H103">
        <v>378.87340486843476</v>
      </c>
      <c r="I103">
        <v>27</v>
      </c>
      <c r="J103">
        <v>1390958.6530048037</v>
      </c>
      <c r="K103">
        <v>42338.870036363631</v>
      </c>
      <c r="L103">
        <v>250372557.54086468</v>
      </c>
      <c r="M103">
        <v>5691988.2463636352</v>
      </c>
      <c r="N103">
        <v>2086437979.5072055</v>
      </c>
      <c r="O103">
        <v>105300000</v>
      </c>
      <c r="P103">
        <v>22.461155652272726</v>
      </c>
      <c r="Q103">
        <v>20794.831862421815</v>
      </c>
      <c r="R103">
        <v>250414896.41090104</v>
      </c>
      <c r="S103">
        <v>2197.4299677535691</v>
      </c>
      <c r="T103">
        <v>20817.293018074088</v>
      </c>
      <c r="U103">
        <f>Pro_Economic_Table[[#This Row],[Total Energy(MJ)]]*AHP!$P$3/TOPSIS!$B$4</f>
        <v>7.6355174329444248E-3</v>
      </c>
      <c r="V103">
        <f>Pro_Economic_Table[[#This Row],[Total Cost(LKR Million)]]*AHP!$P$4/TOPSIS!$C$4</f>
        <v>2.9638009656552399E-2</v>
      </c>
      <c r="W103">
        <f>Pro_Economic_Table[[#This Row],[Total Carbon (Metric T)]]*AHP!$P$5/TOPSIS!$D$4</f>
        <v>3.2787648134760881E-3</v>
      </c>
      <c r="X103">
        <f>((Pro_Economic_Table[[#This Row],[Weighted Energy]]-TOPSIS!$B$5)^2+(Pro_Economic_Table[[#This Row],[Weighted Cost]]-TOPSIS!$C$5)^2+(Pro_Economic_Table[[#This Row],[Weighted Co2]]-TOPSIS!$D$5)^2)^0.5</f>
        <v>1.9463466948277117E-3</v>
      </c>
      <c r="Y103">
        <f>((Pro_Economic_Table[[#This Row],[Weighted Energy]]-TOPSIS!$B$6)^2+(Pro_Economic_Table[[#This Row],[Weighted Cost]]-TOPSIS!$C$6)^2+(Pro_Economic_Table[[#This Row],[Weighted Co2]]-TOPSIS!$D$6)^2)^0.5</f>
        <v>5.3613922112430452E-3</v>
      </c>
      <c r="Z103">
        <f>Pro_Economic_Table[[#This Row],[S- Worst-Euclidean Distance]]/(Pro_Economic_Table[[#This Row],[S+ Best-Euclidean Distance]]+Pro_Economic_Table[[#This Row],[S- Worst-Euclidean Distance]])</f>
        <v>0.73365951905988003</v>
      </c>
      <c r="AA103">
        <v>102</v>
      </c>
    </row>
    <row r="104" spans="1:27" x14ac:dyDescent="0.3">
      <c r="A104">
        <v>229</v>
      </c>
      <c r="B104" t="s">
        <v>141</v>
      </c>
      <c r="C104" t="s">
        <v>149</v>
      </c>
      <c r="D104" t="s">
        <v>154</v>
      </c>
      <c r="E104" t="s">
        <v>157</v>
      </c>
      <c r="F104" t="s">
        <v>160</v>
      </c>
      <c r="G104" t="s">
        <v>225</v>
      </c>
      <c r="H104">
        <v>381.92373558161654</v>
      </c>
      <c r="I104">
        <v>55</v>
      </c>
      <c r="J104">
        <v>1393911.3731351637</v>
      </c>
      <c r="K104">
        <v>45086.556245454543</v>
      </c>
      <c r="L104">
        <v>250904047.1643295</v>
      </c>
      <c r="M104">
        <v>5147056.0795454532</v>
      </c>
      <c r="N104">
        <v>2090867059.7027457</v>
      </c>
      <c r="O104">
        <v>102520000</v>
      </c>
      <c r="P104">
        <v>25.20423678636363</v>
      </c>
      <c r="Q104">
        <v>20838.975028370696</v>
      </c>
      <c r="R104">
        <v>250949133.72057495</v>
      </c>
      <c r="S104">
        <v>2198.5341157822913</v>
      </c>
      <c r="T104">
        <v>20864.179265157061</v>
      </c>
      <c r="U104">
        <f>Pro_Economic_Table[[#This Row],[Total Energy(MJ)]]*AHP!$P$3/TOPSIS!$B$4</f>
        <v>7.6518071119923156E-3</v>
      </c>
      <c r="V104">
        <f>Pro_Economic_Table[[#This Row],[Total Cost(LKR Million)]]*AHP!$P$4/TOPSIS!$C$4</f>
        <v>2.9652901940000677E-2</v>
      </c>
      <c r="W104">
        <f>Pro_Economic_Table[[#This Row],[Total Carbon (Metric T)]]*AHP!$P$5/TOPSIS!$D$4</f>
        <v>3.2861494901023016E-3</v>
      </c>
      <c r="X104">
        <f>((Pro_Economic_Table[[#This Row],[Weighted Energy]]-TOPSIS!$B$5)^2+(Pro_Economic_Table[[#This Row],[Weighted Cost]]-TOPSIS!$C$5)^2+(Pro_Economic_Table[[#This Row],[Weighted Co2]]-TOPSIS!$D$5)^2)^0.5</f>
        <v>1.9654201636207127E-3</v>
      </c>
      <c r="Y104">
        <f>((Pro_Economic_Table[[#This Row],[Weighted Energy]]-TOPSIS!$B$6)^2+(Pro_Economic_Table[[#This Row],[Weighted Cost]]-TOPSIS!$C$6)^2+(Pro_Economic_Table[[#This Row],[Weighted Co2]]-TOPSIS!$D$6)^2)^0.5</f>
        <v>5.3422742201441617E-3</v>
      </c>
      <c r="Z104">
        <f>Pro_Economic_Table[[#This Row],[S- Worst-Euclidean Distance]]/(Pro_Economic_Table[[#This Row],[S+ Best-Euclidean Distance]]+Pro_Economic_Table[[#This Row],[S- Worst-Euclidean Distance]])</f>
        <v>0.73104784349121321</v>
      </c>
      <c r="AA104">
        <v>103</v>
      </c>
    </row>
    <row r="105" spans="1:27" x14ac:dyDescent="0.3">
      <c r="A105">
        <v>247</v>
      </c>
      <c r="B105" t="s">
        <v>141</v>
      </c>
      <c r="C105" t="s">
        <v>149</v>
      </c>
      <c r="D105" t="s">
        <v>155</v>
      </c>
      <c r="E105" t="s">
        <v>157</v>
      </c>
      <c r="F105" t="s">
        <v>160</v>
      </c>
      <c r="G105" t="s">
        <v>225</v>
      </c>
      <c r="H105">
        <v>381.93018268661655</v>
      </c>
      <c r="I105">
        <v>55</v>
      </c>
      <c r="J105">
        <v>1393917.6139328037</v>
      </c>
      <c r="K105">
        <v>45068.135945454545</v>
      </c>
      <c r="L105">
        <v>250905170.50790471</v>
      </c>
      <c r="M105">
        <v>5146135.0645454526</v>
      </c>
      <c r="N105">
        <v>2090876420.8992057</v>
      </c>
      <c r="O105">
        <v>102520000</v>
      </c>
      <c r="P105">
        <v>25.190421561363632</v>
      </c>
      <c r="Q105">
        <v>20839.068328295416</v>
      </c>
      <c r="R105">
        <v>250950238.64385018</v>
      </c>
      <c r="S105">
        <v>2198.5425559637511</v>
      </c>
      <c r="T105">
        <v>20864.258749856781</v>
      </c>
      <c r="U105">
        <f>Pro_Economic_Table[[#This Row],[Total Energy(MJ)]]*AHP!$P$3/TOPSIS!$B$4</f>
        <v>7.6518408027233826E-3</v>
      </c>
      <c r="V105">
        <f>Pro_Economic_Table[[#This Row],[Total Cost(LKR Million)]]*AHP!$P$4/TOPSIS!$C$4</f>
        <v>2.9653015777612469E-2</v>
      </c>
      <c r="W105">
        <f>Pro_Economic_Table[[#This Row],[Total Carbon (Metric T)]]*AHP!$P$5/TOPSIS!$D$4</f>
        <v>3.2861620090996763E-3</v>
      </c>
      <c r="X105">
        <f>((Pro_Economic_Table[[#This Row],[Weighted Energy]]-TOPSIS!$B$5)^2+(Pro_Economic_Table[[#This Row],[Weighted Cost]]-TOPSIS!$C$5)^2+(Pro_Economic_Table[[#This Row],[Weighted Co2]]-TOPSIS!$D$5)^2)^0.5</f>
        <v>1.9655394504648513E-3</v>
      </c>
      <c r="Y105">
        <f>((Pro_Economic_Table[[#This Row],[Weighted Energy]]-TOPSIS!$B$6)^2+(Pro_Economic_Table[[#This Row],[Weighted Cost]]-TOPSIS!$C$6)^2+(Pro_Economic_Table[[#This Row],[Weighted Co2]]-TOPSIS!$D$6)^2)^0.5</f>
        <v>5.3421549385923436E-3</v>
      </c>
      <c r="Z105">
        <f>Pro_Economic_Table[[#This Row],[S- Worst-Euclidean Distance]]/(Pro_Economic_Table[[#This Row],[S+ Best-Euclidean Distance]]+Pro_Economic_Table[[#This Row],[S- Worst-Euclidean Distance]])</f>
        <v>0.73103152022775875</v>
      </c>
      <c r="AA105">
        <v>104</v>
      </c>
    </row>
    <row r="106" spans="1:27" x14ac:dyDescent="0.3">
      <c r="A106">
        <v>231</v>
      </c>
      <c r="B106" t="s">
        <v>141</v>
      </c>
      <c r="C106" t="s">
        <v>149</v>
      </c>
      <c r="D106" t="s">
        <v>154</v>
      </c>
      <c r="E106" t="s">
        <v>157</v>
      </c>
      <c r="F106" t="s">
        <v>160</v>
      </c>
      <c r="G106" t="s">
        <v>224</v>
      </c>
      <c r="H106">
        <v>381.92373558161654</v>
      </c>
      <c r="I106">
        <v>28</v>
      </c>
      <c r="J106">
        <v>1393911.3731351637</v>
      </c>
      <c r="K106">
        <v>45086.556245454543</v>
      </c>
      <c r="L106">
        <v>250904047.1643295</v>
      </c>
      <c r="M106">
        <v>5147056.0795454532</v>
      </c>
      <c r="N106">
        <v>2090867059.7027457</v>
      </c>
      <c r="O106">
        <v>104893600</v>
      </c>
      <c r="P106">
        <v>25.20423678636363</v>
      </c>
      <c r="Q106">
        <v>20838.975028370696</v>
      </c>
      <c r="R106">
        <v>250949133.72057495</v>
      </c>
      <c r="S106">
        <v>2200.9077157822912</v>
      </c>
      <c r="T106">
        <v>20864.179265157061</v>
      </c>
      <c r="U106">
        <f>Pro_Economic_Table[[#This Row],[Total Energy(MJ)]]*AHP!$P$3/TOPSIS!$B$4</f>
        <v>7.6518071119923156E-3</v>
      </c>
      <c r="V106">
        <f>Pro_Economic_Table[[#This Row],[Total Cost(LKR Million)]]*AHP!$P$4/TOPSIS!$C$4</f>
        <v>2.9684916056834036E-2</v>
      </c>
      <c r="W106">
        <f>Pro_Economic_Table[[#This Row],[Total Carbon (Metric T)]]*AHP!$P$5/TOPSIS!$D$4</f>
        <v>3.2861494901023016E-3</v>
      </c>
      <c r="X106">
        <f>((Pro_Economic_Table[[#This Row],[Weighted Energy]]-TOPSIS!$B$5)^2+(Pro_Economic_Table[[#This Row],[Weighted Cost]]-TOPSIS!$C$5)^2+(Pro_Economic_Table[[#This Row],[Weighted Co2]]-TOPSIS!$D$5)^2)^0.5</f>
        <v>1.9962950480079118E-3</v>
      </c>
      <c r="Y106">
        <f>((Pro_Economic_Table[[#This Row],[Weighted Energy]]-TOPSIS!$B$6)^2+(Pro_Economic_Table[[#This Row],[Weighted Cost]]-TOPSIS!$C$6)^2+(Pro_Economic_Table[[#This Row],[Weighted Co2]]-TOPSIS!$D$6)^2)^0.5</f>
        <v>5.3114133567161922E-3</v>
      </c>
      <c r="Z106">
        <f>Pro_Economic_Table[[#This Row],[S- Worst-Euclidean Distance]]/(Pro_Economic_Table[[#This Row],[S+ Best-Euclidean Distance]]+Pro_Economic_Table[[#This Row],[S- Worst-Euclidean Distance]])</f>
        <v>0.72682338464443963</v>
      </c>
      <c r="AA106">
        <v>105</v>
      </c>
    </row>
    <row r="107" spans="1:27" x14ac:dyDescent="0.3">
      <c r="A107">
        <v>249</v>
      </c>
      <c r="B107" t="s">
        <v>141</v>
      </c>
      <c r="C107" t="s">
        <v>149</v>
      </c>
      <c r="D107" t="s">
        <v>155</v>
      </c>
      <c r="E107" t="s">
        <v>157</v>
      </c>
      <c r="F107" t="s">
        <v>160</v>
      </c>
      <c r="G107" t="s">
        <v>224</v>
      </c>
      <c r="H107">
        <v>381.93018268661655</v>
      </c>
      <c r="I107">
        <v>28</v>
      </c>
      <c r="J107">
        <v>1393917.6139328037</v>
      </c>
      <c r="K107">
        <v>45068.135945454545</v>
      </c>
      <c r="L107">
        <v>250905170.50790471</v>
      </c>
      <c r="M107">
        <v>5146135.0645454526</v>
      </c>
      <c r="N107">
        <v>2090876420.8992057</v>
      </c>
      <c r="O107">
        <v>104893600</v>
      </c>
      <c r="P107">
        <v>25.190421561363632</v>
      </c>
      <c r="Q107">
        <v>20839.068328295416</v>
      </c>
      <c r="R107">
        <v>250950238.64385018</v>
      </c>
      <c r="S107">
        <v>2200.916155963751</v>
      </c>
      <c r="T107">
        <v>20864.258749856781</v>
      </c>
      <c r="U107">
        <f>Pro_Economic_Table[[#This Row],[Total Energy(MJ)]]*AHP!$P$3/TOPSIS!$B$4</f>
        <v>7.6518408027233826E-3</v>
      </c>
      <c r="V107">
        <f>Pro_Economic_Table[[#This Row],[Total Cost(LKR Million)]]*AHP!$P$4/TOPSIS!$C$4</f>
        <v>2.9685029894445828E-2</v>
      </c>
      <c r="W107">
        <f>Pro_Economic_Table[[#This Row],[Total Carbon (Metric T)]]*AHP!$P$5/TOPSIS!$D$4</f>
        <v>3.2861620090996763E-3</v>
      </c>
      <c r="X107">
        <f>((Pro_Economic_Table[[#This Row],[Weighted Energy]]-TOPSIS!$B$5)^2+(Pro_Economic_Table[[#This Row],[Weighted Cost]]-TOPSIS!$C$5)^2+(Pro_Economic_Table[[#This Row],[Weighted Co2]]-TOPSIS!$D$5)^2)^0.5</f>
        <v>1.9964143155389662E-3</v>
      </c>
      <c r="Y107">
        <f>((Pro_Economic_Table[[#This Row],[Weighted Energy]]-TOPSIS!$B$6)^2+(Pro_Economic_Table[[#This Row],[Weighted Cost]]-TOPSIS!$C$6)^2+(Pro_Economic_Table[[#This Row],[Weighted Co2]]-TOPSIS!$D$6)^2)^0.5</f>
        <v>5.3112940682506016E-3</v>
      </c>
      <c r="Z107">
        <f>Pro_Economic_Table[[#This Row],[S- Worst-Euclidean Distance]]/(Pro_Economic_Table[[#This Row],[S+ Best-Euclidean Distance]]+Pro_Economic_Table[[#This Row],[S- Worst-Euclidean Distance]])</f>
        <v>0.72680706307773013</v>
      </c>
      <c r="AA107">
        <v>106</v>
      </c>
    </row>
    <row r="108" spans="1:27" x14ac:dyDescent="0.3">
      <c r="A108">
        <v>331</v>
      </c>
      <c r="B108" t="s">
        <v>142</v>
      </c>
      <c r="C108" t="s">
        <v>149</v>
      </c>
      <c r="D108" t="s">
        <v>154</v>
      </c>
      <c r="E108" t="s">
        <v>156</v>
      </c>
      <c r="F108" t="s">
        <v>161</v>
      </c>
      <c r="G108" t="s">
        <v>225</v>
      </c>
      <c r="H108">
        <v>380.78765243207874</v>
      </c>
      <c r="I108">
        <v>55</v>
      </c>
      <c r="J108">
        <v>1395126.4884099935</v>
      </c>
      <c r="K108">
        <v>39218.138199999994</v>
      </c>
      <c r="L108">
        <v>251122767.91379881</v>
      </c>
      <c r="M108">
        <v>5734542.9749999987</v>
      </c>
      <c r="N108">
        <v>2092689732.61499</v>
      </c>
      <c r="O108">
        <v>102520000</v>
      </c>
      <c r="P108">
        <v>22.709787013636358</v>
      </c>
      <c r="Q108">
        <v>20857.1410017294</v>
      </c>
      <c r="R108">
        <v>251161986.05199882</v>
      </c>
      <c r="S108">
        <v>2200.9442755899895</v>
      </c>
      <c r="T108">
        <v>20879.850788743035</v>
      </c>
      <c r="U108">
        <f>Pro_Economic_Table[[#This Row],[Total Energy(MJ)]]*AHP!$P$3/TOPSIS!$B$4</f>
        <v>7.6582972917321147E-3</v>
      </c>
      <c r="V108">
        <f>Pro_Economic_Table[[#This Row],[Total Cost(LKR Million)]]*AHP!$P$4/TOPSIS!$C$4</f>
        <v>2.9685409160118102E-2</v>
      </c>
      <c r="W108">
        <f>Pro_Economic_Table[[#This Row],[Total Carbon (Metric T)]]*AHP!$P$5/TOPSIS!$D$4</f>
        <v>3.2886177860552211E-3</v>
      </c>
      <c r="X108">
        <f>((Pro_Economic_Table[[#This Row],[Weighted Energy]]-TOPSIS!$B$5)^2+(Pro_Economic_Table[[#This Row],[Weighted Cost]]-TOPSIS!$C$5)^2+(Pro_Economic_Table[[#This Row],[Weighted Co2]]-TOPSIS!$D$5)^2)^0.5</f>
        <v>1.9986016527376222E-3</v>
      </c>
      <c r="Y108">
        <f>((Pro_Economic_Table[[#This Row],[Weighted Energy]]-TOPSIS!$B$6)^2+(Pro_Economic_Table[[#This Row],[Weighted Cost]]-TOPSIS!$C$6)^2+(Pro_Economic_Table[[#This Row],[Weighted Co2]]-TOPSIS!$D$6)^2)^0.5</f>
        <v>5.309091512158145E-3</v>
      </c>
      <c r="Z108">
        <f>Pro_Economic_Table[[#This Row],[S- Worst-Euclidean Distance]]/(Pro_Economic_Table[[#This Row],[S+ Best-Euclidean Distance]]+Pro_Economic_Table[[#This Row],[S- Worst-Euclidean Distance]])</f>
        <v>0.72650717433808276</v>
      </c>
      <c r="AA108">
        <v>107</v>
      </c>
    </row>
    <row r="109" spans="1:27" x14ac:dyDescent="0.3">
      <c r="A109">
        <v>349</v>
      </c>
      <c r="B109" t="s">
        <v>142</v>
      </c>
      <c r="C109" t="s">
        <v>149</v>
      </c>
      <c r="D109" t="s">
        <v>155</v>
      </c>
      <c r="E109" t="s">
        <v>156</v>
      </c>
      <c r="F109" t="s">
        <v>161</v>
      </c>
      <c r="G109" t="s">
        <v>225</v>
      </c>
      <c r="H109">
        <v>380.79409953707875</v>
      </c>
      <c r="I109">
        <v>55</v>
      </c>
      <c r="J109">
        <v>1395132.7292076338</v>
      </c>
      <c r="K109">
        <v>39199.717899999996</v>
      </c>
      <c r="L109">
        <v>251123891.25737408</v>
      </c>
      <c r="M109">
        <v>5733621.959999999</v>
      </c>
      <c r="N109">
        <v>2092699093.8114505</v>
      </c>
      <c r="O109">
        <v>102520000</v>
      </c>
      <c r="P109">
        <v>22.695971788636356</v>
      </c>
      <c r="Q109">
        <v>20857.234301654124</v>
      </c>
      <c r="R109">
        <v>251163090.97527409</v>
      </c>
      <c r="S109">
        <v>2200.9527157714506</v>
      </c>
      <c r="T109">
        <v>20879.930273442758</v>
      </c>
      <c r="U109">
        <f>Pro_Economic_Table[[#This Row],[Total Energy(MJ)]]*AHP!$P$3/TOPSIS!$B$4</f>
        <v>7.6583309824631825E-3</v>
      </c>
      <c r="V109">
        <f>Pro_Economic_Table[[#This Row],[Total Cost(LKR Million)]]*AHP!$P$4/TOPSIS!$C$4</f>
        <v>2.9685522997729911E-2</v>
      </c>
      <c r="W109">
        <f>Pro_Economic_Table[[#This Row],[Total Carbon (Metric T)]]*AHP!$P$5/TOPSIS!$D$4</f>
        <v>3.2886303050525968E-3</v>
      </c>
      <c r="X109">
        <f>((Pro_Economic_Table[[#This Row],[Weighted Energy]]-TOPSIS!$B$5)^2+(Pro_Economic_Table[[#This Row],[Weighted Cost]]-TOPSIS!$C$5)^2+(Pro_Economic_Table[[#This Row],[Weighted Co2]]-TOPSIS!$D$5)^2)^0.5</f>
        <v>1.9987209355735516E-3</v>
      </c>
      <c r="Y109">
        <f>((Pro_Economic_Table[[#This Row],[Weighted Energy]]-TOPSIS!$B$6)^2+(Pro_Economic_Table[[#This Row],[Weighted Cost]]-TOPSIS!$C$6)^2+(Pro_Economic_Table[[#This Row],[Weighted Co2]]-TOPSIS!$D$6)^2)^0.5</f>
        <v>5.3089722291029852E-3</v>
      </c>
      <c r="Z109">
        <f>Pro_Economic_Table[[#This Row],[S- Worst-Euclidean Distance]]/(Pro_Economic_Table[[#This Row],[S+ Best-Euclidean Distance]]+Pro_Economic_Table[[#This Row],[S- Worst-Euclidean Distance]])</f>
        <v>0.72649085141740188</v>
      </c>
      <c r="AA109">
        <v>108</v>
      </c>
    </row>
    <row r="110" spans="1:27" x14ac:dyDescent="0.3">
      <c r="A110">
        <v>79</v>
      </c>
      <c r="B110" t="s">
        <v>139</v>
      </c>
      <c r="C110" t="s">
        <v>151</v>
      </c>
      <c r="D110" t="s">
        <v>154</v>
      </c>
      <c r="E110" t="s">
        <v>156</v>
      </c>
      <c r="F110" t="s">
        <v>161</v>
      </c>
      <c r="G110" t="s">
        <v>225</v>
      </c>
      <c r="H110">
        <v>373.22477102860205</v>
      </c>
      <c r="I110">
        <v>54</v>
      </c>
      <c r="J110">
        <v>1398083.7609117997</v>
      </c>
      <c r="K110">
        <v>48275.676999999989</v>
      </c>
      <c r="L110">
        <v>251655076.96412393</v>
      </c>
      <c r="M110">
        <v>5064029.6549999993</v>
      </c>
      <c r="N110">
        <v>2097125641.3676996</v>
      </c>
      <c r="O110">
        <v>100656000</v>
      </c>
      <c r="P110">
        <v>20.627867413636363</v>
      </c>
      <c r="Q110">
        <v>20901.352225631406</v>
      </c>
      <c r="R110">
        <v>251703352.64112392</v>
      </c>
      <c r="S110">
        <v>2202.8456710226992</v>
      </c>
      <c r="T110">
        <v>20921.980093045044</v>
      </c>
      <c r="U110">
        <f>Pro_Economic_Table[[#This Row],[Total Energy(MJ)]]*AHP!$P$3/TOPSIS!$B$4</f>
        <v>7.6748043529657863E-3</v>
      </c>
      <c r="V110">
        <f>Pro_Economic_Table[[#This Row],[Total Cost(LKR Million)]]*AHP!$P$4/TOPSIS!$C$4</f>
        <v>2.9711054380681463E-2</v>
      </c>
      <c r="W110">
        <f>Pro_Economic_Table[[#This Row],[Total Carbon (Metric T)]]*AHP!$P$5/TOPSIS!$D$4</f>
        <v>3.2952532347872783E-3</v>
      </c>
      <c r="X110">
        <f>((Pro_Economic_Table[[#This Row],[Weighted Energy]]-TOPSIS!$B$5)^2+(Pro_Economic_Table[[#This Row],[Weighted Cost]]-TOPSIS!$C$5)^2+(Pro_Economic_Table[[#This Row],[Weighted Co2]]-TOPSIS!$D$5)^2)^0.5</f>
        <v>2.028075167191432E-3</v>
      </c>
      <c r="Y110">
        <f>((Pro_Economic_Table[[#This Row],[Weighted Energy]]-TOPSIS!$B$6)^2+(Pro_Economic_Table[[#This Row],[Weighted Cost]]-TOPSIS!$C$6)^2+(Pro_Economic_Table[[#This Row],[Weighted Co2]]-TOPSIS!$D$6)^2)^0.5</f>
        <v>5.2796539078875625E-3</v>
      </c>
      <c r="Z110">
        <f>Pro_Economic_Table[[#This Row],[S- Worst-Euclidean Distance]]/(Pro_Economic_Table[[#This Row],[S+ Best-Euclidean Distance]]+Pro_Economic_Table[[#This Row],[S- Worst-Euclidean Distance]])</f>
        <v>0.72247532080689392</v>
      </c>
      <c r="AA110">
        <v>109</v>
      </c>
    </row>
    <row r="111" spans="1:27" x14ac:dyDescent="0.3">
      <c r="A111">
        <v>97</v>
      </c>
      <c r="B111" t="s">
        <v>139</v>
      </c>
      <c r="C111" t="s">
        <v>151</v>
      </c>
      <c r="D111" t="s">
        <v>155</v>
      </c>
      <c r="E111" t="s">
        <v>156</v>
      </c>
      <c r="F111" t="s">
        <v>161</v>
      </c>
      <c r="G111" t="s">
        <v>225</v>
      </c>
      <c r="H111">
        <v>373.23121813360206</v>
      </c>
      <c r="I111">
        <v>54</v>
      </c>
      <c r="J111">
        <v>1398090.0017094396</v>
      </c>
      <c r="K111">
        <v>48257.256699999991</v>
      </c>
      <c r="L111">
        <v>251656200.30769911</v>
      </c>
      <c r="M111">
        <v>5063108.6399999997</v>
      </c>
      <c r="N111">
        <v>2097135002.5641592</v>
      </c>
      <c r="O111">
        <v>100656000</v>
      </c>
      <c r="P111">
        <v>20.614052188636361</v>
      </c>
      <c r="Q111">
        <v>20901.445525556119</v>
      </c>
      <c r="R111">
        <v>251704457.56439912</v>
      </c>
      <c r="S111">
        <v>2202.8541112041594</v>
      </c>
      <c r="T111">
        <v>20922.059577744756</v>
      </c>
      <c r="U111">
        <f>Pro_Economic_Table[[#This Row],[Total Energy(MJ)]]*AHP!$P$3/TOPSIS!$B$4</f>
        <v>7.6748380436968532E-3</v>
      </c>
      <c r="V111">
        <f>Pro_Economic_Table[[#This Row],[Total Cost(LKR Million)]]*AHP!$P$4/TOPSIS!$C$4</f>
        <v>2.9711168218293258E-2</v>
      </c>
      <c r="W111">
        <f>Pro_Economic_Table[[#This Row],[Total Carbon (Metric T)]]*AHP!$P$5/TOPSIS!$D$4</f>
        <v>3.2952657537846522E-3</v>
      </c>
      <c r="X111">
        <f>((Pro_Economic_Table[[#This Row],[Weighted Energy]]-TOPSIS!$B$5)^2+(Pro_Economic_Table[[#This Row],[Weighted Cost]]-TOPSIS!$C$5)^2+(Pro_Economic_Table[[#This Row],[Weighted Co2]]-TOPSIS!$D$5)^2)^0.5</f>
        <v>2.0281944711842935E-3</v>
      </c>
      <c r="Y111">
        <f>((Pro_Economic_Table[[#This Row],[Weighted Energy]]-TOPSIS!$B$6)^2+(Pro_Economic_Table[[#This Row],[Weighted Cost]]-TOPSIS!$C$6)^2+(Pro_Economic_Table[[#This Row],[Weighted Co2]]-TOPSIS!$D$6)^2)^0.5</f>
        <v>5.2795346337702149E-3</v>
      </c>
      <c r="Z111">
        <f>Pro_Economic_Table[[#This Row],[S- Worst-Euclidean Distance]]/(Pro_Economic_Table[[#This Row],[S+ Best-Euclidean Distance]]+Pro_Economic_Table[[#This Row],[S- Worst-Euclidean Distance]])</f>
        <v>0.72245899621412979</v>
      </c>
      <c r="AA111">
        <v>110</v>
      </c>
    </row>
    <row r="112" spans="1:27" x14ac:dyDescent="0.3">
      <c r="A112">
        <v>333</v>
      </c>
      <c r="B112" t="s">
        <v>142</v>
      </c>
      <c r="C112" t="s">
        <v>149</v>
      </c>
      <c r="D112" t="s">
        <v>154</v>
      </c>
      <c r="E112" t="s">
        <v>156</v>
      </c>
      <c r="F112" t="s">
        <v>161</v>
      </c>
      <c r="G112" t="s">
        <v>224</v>
      </c>
      <c r="H112">
        <v>380.78765243207874</v>
      </c>
      <c r="I112">
        <v>28</v>
      </c>
      <c r="J112">
        <v>1395126.4884099935</v>
      </c>
      <c r="K112">
        <v>39218.138199999994</v>
      </c>
      <c r="L112">
        <v>251122767.91379881</v>
      </c>
      <c r="M112">
        <v>5734542.9749999987</v>
      </c>
      <c r="N112">
        <v>2092689732.61499</v>
      </c>
      <c r="O112">
        <v>104893600</v>
      </c>
      <c r="P112">
        <v>22.709787013636358</v>
      </c>
      <c r="Q112">
        <v>20857.1410017294</v>
      </c>
      <c r="R112">
        <v>251161986.05199882</v>
      </c>
      <c r="S112">
        <v>2203.3178755899899</v>
      </c>
      <c r="T112">
        <v>20879.850788743035</v>
      </c>
      <c r="U112">
        <f>Pro_Economic_Table[[#This Row],[Total Energy(MJ)]]*AHP!$P$3/TOPSIS!$B$4</f>
        <v>7.6582972917321147E-3</v>
      </c>
      <c r="V112">
        <f>Pro_Economic_Table[[#This Row],[Total Cost(LKR Million)]]*AHP!$P$4/TOPSIS!$C$4</f>
        <v>2.9717423276951472E-2</v>
      </c>
      <c r="W112">
        <f>Pro_Economic_Table[[#This Row],[Total Carbon (Metric T)]]*AHP!$P$5/TOPSIS!$D$4</f>
        <v>3.2886177860552211E-3</v>
      </c>
      <c r="X112">
        <f>((Pro_Economic_Table[[#This Row],[Weighted Energy]]-TOPSIS!$B$5)^2+(Pro_Economic_Table[[#This Row],[Weighted Cost]]-TOPSIS!$C$5)^2+(Pro_Economic_Table[[#This Row],[Weighted Co2]]-TOPSIS!$D$5)^2)^0.5</f>
        <v>2.0294845270031432E-3</v>
      </c>
      <c r="Y112">
        <f>((Pro_Economic_Table[[#This Row],[Weighted Energy]]-TOPSIS!$B$6)^2+(Pro_Economic_Table[[#This Row],[Weighted Cost]]-TOPSIS!$C$6)^2+(Pro_Economic_Table[[#This Row],[Weighted Co2]]-TOPSIS!$D$6)^2)^0.5</f>
        <v>5.2782338018546836E-3</v>
      </c>
      <c r="Z112">
        <f>Pro_Economic_Table[[#This Row],[S- Worst-Euclidean Distance]]/(Pro_Economic_Table[[#This Row],[S+ Best-Euclidean Distance]]+Pro_Economic_Table[[#This Row],[S- Worst-Euclidean Distance]])</f>
        <v>0.72228205362146936</v>
      </c>
      <c r="AA112">
        <v>111</v>
      </c>
    </row>
    <row r="113" spans="1:27" x14ac:dyDescent="0.3">
      <c r="A113">
        <v>351</v>
      </c>
      <c r="B113" t="s">
        <v>142</v>
      </c>
      <c r="C113" t="s">
        <v>149</v>
      </c>
      <c r="D113" t="s">
        <v>155</v>
      </c>
      <c r="E113" t="s">
        <v>156</v>
      </c>
      <c r="F113" t="s">
        <v>161</v>
      </c>
      <c r="G113" t="s">
        <v>224</v>
      </c>
      <c r="H113">
        <v>380.79409953707875</v>
      </c>
      <c r="I113">
        <v>28</v>
      </c>
      <c r="J113">
        <v>1395132.7292076338</v>
      </c>
      <c r="K113">
        <v>39199.717899999996</v>
      </c>
      <c r="L113">
        <v>251123891.25737408</v>
      </c>
      <c r="M113">
        <v>5733621.959999999</v>
      </c>
      <c r="N113">
        <v>2092699093.8114505</v>
      </c>
      <c r="O113">
        <v>104893600</v>
      </c>
      <c r="P113">
        <v>22.695971788636356</v>
      </c>
      <c r="Q113">
        <v>20857.234301654124</v>
      </c>
      <c r="R113">
        <v>251163090.97527409</v>
      </c>
      <c r="S113">
        <v>2203.3263157714505</v>
      </c>
      <c r="T113">
        <v>20879.930273442758</v>
      </c>
      <c r="U113">
        <f>Pro_Economic_Table[[#This Row],[Total Energy(MJ)]]*AHP!$P$3/TOPSIS!$B$4</f>
        <v>7.6583309824631825E-3</v>
      </c>
      <c r="V113">
        <f>Pro_Economic_Table[[#This Row],[Total Cost(LKR Million)]]*AHP!$P$4/TOPSIS!$C$4</f>
        <v>2.9717537114563271E-2</v>
      </c>
      <c r="W113">
        <f>Pro_Economic_Table[[#This Row],[Total Carbon (Metric T)]]*AHP!$P$5/TOPSIS!$D$4</f>
        <v>3.2886303050525968E-3</v>
      </c>
      <c r="X113">
        <f>((Pro_Economic_Table[[#This Row],[Weighted Energy]]-TOPSIS!$B$5)^2+(Pro_Economic_Table[[#This Row],[Weighted Cost]]-TOPSIS!$C$5)^2+(Pro_Economic_Table[[#This Row],[Weighted Co2]]-TOPSIS!$D$5)^2)^0.5</f>
        <v>2.0296037904331964E-3</v>
      </c>
      <c r="Y113">
        <f>((Pro_Economic_Table[[#This Row],[Weighted Energy]]-TOPSIS!$B$6)^2+(Pro_Economic_Table[[#This Row],[Weighted Cost]]-TOPSIS!$C$6)^2+(Pro_Economic_Table[[#This Row],[Weighted Co2]]-TOPSIS!$D$6)^2)^0.5</f>
        <v>5.2781145119047699E-3</v>
      </c>
      <c r="Z113">
        <f>Pro_Economic_Table[[#This Row],[S- Worst-Euclidean Distance]]/(Pro_Economic_Table[[#This Row],[S+ Best-Euclidean Distance]]+Pro_Economic_Table[[#This Row],[S- Worst-Euclidean Distance]])</f>
        <v>0.72226573241282943</v>
      </c>
      <c r="AA113">
        <v>112</v>
      </c>
    </row>
    <row r="114" spans="1:27" x14ac:dyDescent="0.3">
      <c r="A114">
        <v>81</v>
      </c>
      <c r="B114" t="s">
        <v>139</v>
      </c>
      <c r="C114" t="s">
        <v>151</v>
      </c>
      <c r="D114" t="s">
        <v>154</v>
      </c>
      <c r="E114" t="s">
        <v>156</v>
      </c>
      <c r="F114" t="s">
        <v>161</v>
      </c>
      <c r="G114" t="s">
        <v>224</v>
      </c>
      <c r="H114">
        <v>373.22477102860205</v>
      </c>
      <c r="I114">
        <v>27</v>
      </c>
      <c r="J114">
        <v>1398083.7609117997</v>
      </c>
      <c r="K114">
        <v>48275.676999999989</v>
      </c>
      <c r="L114">
        <v>251655076.96412393</v>
      </c>
      <c r="M114">
        <v>5064029.6549999993</v>
      </c>
      <c r="N114">
        <v>2097125641.3676996</v>
      </c>
      <c r="O114">
        <v>101147400</v>
      </c>
      <c r="P114">
        <v>20.627867413636363</v>
      </c>
      <c r="Q114">
        <v>20901.352225631406</v>
      </c>
      <c r="R114">
        <v>251703352.64112392</v>
      </c>
      <c r="S114">
        <v>2203.3370710226995</v>
      </c>
      <c r="T114">
        <v>20921.980093045044</v>
      </c>
      <c r="U114">
        <f>Pro_Economic_Table[[#This Row],[Total Energy(MJ)]]*AHP!$P$3/TOPSIS!$B$4</f>
        <v>7.6748043529657863E-3</v>
      </c>
      <c r="V114">
        <f>Pro_Economic_Table[[#This Row],[Total Cost(LKR Million)]]*AHP!$P$4/TOPSIS!$C$4</f>
        <v>2.9717682176861073E-2</v>
      </c>
      <c r="W114">
        <f>Pro_Economic_Table[[#This Row],[Total Carbon (Metric T)]]*AHP!$P$5/TOPSIS!$D$4</f>
        <v>3.2952532347872783E-3</v>
      </c>
      <c r="X114">
        <f>((Pro_Economic_Table[[#This Row],[Weighted Energy]]-TOPSIS!$B$5)^2+(Pro_Economic_Table[[#This Row],[Weighted Cost]]-TOPSIS!$C$5)^2+(Pro_Economic_Table[[#This Row],[Weighted Co2]]-TOPSIS!$D$5)^2)^0.5</f>
        <v>2.0344568157357047E-3</v>
      </c>
      <c r="Y114">
        <f>((Pro_Economic_Table[[#This Row],[Weighted Energy]]-TOPSIS!$B$6)^2+(Pro_Economic_Table[[#This Row],[Weighted Cost]]-TOPSIS!$C$6)^2+(Pro_Economic_Table[[#This Row],[Weighted Co2]]-TOPSIS!$D$6)^2)^0.5</f>
        <v>5.2732609576494009E-3</v>
      </c>
      <c r="Z114">
        <f>Pro_Economic_Table[[#This Row],[S- Worst-Euclidean Distance]]/(Pro_Economic_Table[[#This Row],[S+ Best-Euclidean Distance]]+Pro_Economic_Table[[#This Row],[S- Worst-Euclidean Distance]])</f>
        <v>0.72160161642459042</v>
      </c>
      <c r="AA114">
        <v>113</v>
      </c>
    </row>
    <row r="115" spans="1:27" x14ac:dyDescent="0.3">
      <c r="A115">
        <v>99</v>
      </c>
      <c r="B115" t="s">
        <v>139</v>
      </c>
      <c r="C115" t="s">
        <v>151</v>
      </c>
      <c r="D115" t="s">
        <v>155</v>
      </c>
      <c r="E115" t="s">
        <v>156</v>
      </c>
      <c r="F115" t="s">
        <v>161</v>
      </c>
      <c r="G115" t="s">
        <v>224</v>
      </c>
      <c r="H115">
        <v>373.23121813360206</v>
      </c>
      <c r="I115">
        <v>27</v>
      </c>
      <c r="J115">
        <v>1398090.0017094396</v>
      </c>
      <c r="K115">
        <v>48257.256699999991</v>
      </c>
      <c r="L115">
        <v>251656200.30769911</v>
      </c>
      <c r="M115">
        <v>5063108.6399999997</v>
      </c>
      <c r="N115">
        <v>2097135002.5641592</v>
      </c>
      <c r="O115">
        <v>101147400</v>
      </c>
      <c r="P115">
        <v>20.614052188636361</v>
      </c>
      <c r="Q115">
        <v>20901.445525556119</v>
      </c>
      <c r="R115">
        <v>251704457.56439912</v>
      </c>
      <c r="S115">
        <v>2203.3455112041593</v>
      </c>
      <c r="T115">
        <v>20922.059577744756</v>
      </c>
      <c r="U115">
        <f>Pro_Economic_Table[[#This Row],[Total Energy(MJ)]]*AHP!$P$3/TOPSIS!$B$4</f>
        <v>7.6748380436968532E-3</v>
      </c>
      <c r="V115">
        <f>Pro_Economic_Table[[#This Row],[Total Cost(LKR Million)]]*AHP!$P$4/TOPSIS!$C$4</f>
        <v>2.9717796014472865E-2</v>
      </c>
      <c r="W115">
        <f>Pro_Economic_Table[[#This Row],[Total Carbon (Metric T)]]*AHP!$P$5/TOPSIS!$D$4</f>
        <v>3.2952657537846522E-3</v>
      </c>
      <c r="X115">
        <f>((Pro_Economic_Table[[#This Row],[Weighted Energy]]-TOPSIS!$B$5)^2+(Pro_Economic_Table[[#This Row],[Weighted Cost]]-TOPSIS!$C$5)^2+(Pro_Economic_Table[[#This Row],[Weighted Co2]]-TOPSIS!$D$5)^2)^0.5</f>
        <v>2.0345761163550525E-3</v>
      </c>
      <c r="Y115">
        <f>((Pro_Economic_Table[[#This Row],[Weighted Energy]]-TOPSIS!$B$6)^2+(Pro_Economic_Table[[#This Row],[Weighted Cost]]-TOPSIS!$C$6)^2+(Pro_Economic_Table[[#This Row],[Weighted Co2]]-TOPSIS!$D$6)^2)^0.5</f>
        <v>5.2731416820109497E-3</v>
      </c>
      <c r="Z115">
        <f>Pro_Economic_Table[[#This Row],[S- Worst-Euclidean Distance]]/(Pro_Economic_Table[[#This Row],[S+ Best-Euclidean Distance]]+Pro_Economic_Table[[#This Row],[S- Worst-Euclidean Distance]])</f>
        <v>0.72158529208530997</v>
      </c>
      <c r="AA115">
        <v>114</v>
      </c>
    </row>
    <row r="116" spans="1:27" x14ac:dyDescent="0.3">
      <c r="A116">
        <v>230</v>
      </c>
      <c r="B116" t="s">
        <v>141</v>
      </c>
      <c r="C116" t="s">
        <v>149</v>
      </c>
      <c r="D116" t="s">
        <v>154</v>
      </c>
      <c r="E116" t="s">
        <v>157</v>
      </c>
      <c r="F116" t="s">
        <v>160</v>
      </c>
      <c r="G116" t="s">
        <v>226</v>
      </c>
      <c r="H116">
        <v>381.92373558161654</v>
      </c>
      <c r="I116">
        <v>28</v>
      </c>
      <c r="J116">
        <v>1393911.3731351637</v>
      </c>
      <c r="K116">
        <v>45086.556245454543</v>
      </c>
      <c r="L116">
        <v>250904047.1643295</v>
      </c>
      <c r="M116">
        <v>5147056.0795454532</v>
      </c>
      <c r="N116">
        <v>2090867059.7027457</v>
      </c>
      <c r="O116">
        <v>109200000</v>
      </c>
      <c r="P116">
        <v>25.20423678636363</v>
      </c>
      <c r="Q116">
        <v>20838.975028370696</v>
      </c>
      <c r="R116">
        <v>250949133.72057495</v>
      </c>
      <c r="S116">
        <v>2205.2141157822916</v>
      </c>
      <c r="T116">
        <v>20864.179265157061</v>
      </c>
      <c r="U116">
        <f>Pro_Economic_Table[[#This Row],[Total Energy(MJ)]]*AHP!$P$3/TOPSIS!$B$4</f>
        <v>7.6518071119923156E-3</v>
      </c>
      <c r="V116">
        <f>Pro_Economic_Table[[#This Row],[Total Cost(LKR Million)]]*AHP!$P$4/TOPSIS!$C$4</f>
        <v>2.9742998965804044E-2</v>
      </c>
      <c r="W116">
        <f>Pro_Economic_Table[[#This Row],[Total Carbon (Metric T)]]*AHP!$P$5/TOPSIS!$D$4</f>
        <v>3.2861494901023016E-3</v>
      </c>
      <c r="X116">
        <f>((Pro_Economic_Table[[#This Row],[Weighted Energy]]-TOPSIS!$B$5)^2+(Pro_Economic_Table[[#This Row],[Weighted Cost]]-TOPSIS!$C$5)^2+(Pro_Economic_Table[[#This Row],[Weighted Co2]]-TOPSIS!$D$5)^2)^0.5</f>
        <v>2.0524001793699657E-3</v>
      </c>
      <c r="Y116">
        <f>((Pro_Economic_Table[[#This Row],[Weighted Energy]]-TOPSIS!$B$6)^2+(Pro_Economic_Table[[#This Row],[Weighted Cost]]-TOPSIS!$C$6)^2+(Pro_Economic_Table[[#This Row],[Weighted Co2]]-TOPSIS!$D$6)^2)^0.5</f>
        <v>5.2554580085249058E-3</v>
      </c>
      <c r="Z116">
        <f>Pro_Economic_Table[[#This Row],[S- Worst-Euclidean Distance]]/(Pro_Economic_Table[[#This Row],[S+ Best-Euclidean Distance]]+Pro_Economic_Table[[#This Row],[S- Worst-Euclidean Distance]])</f>
        <v>0.71915161370130698</v>
      </c>
      <c r="AA116">
        <v>115</v>
      </c>
    </row>
    <row r="117" spans="1:27" x14ac:dyDescent="0.3">
      <c r="A117">
        <v>248</v>
      </c>
      <c r="B117" t="s">
        <v>141</v>
      </c>
      <c r="C117" t="s">
        <v>149</v>
      </c>
      <c r="D117" t="s">
        <v>155</v>
      </c>
      <c r="E117" t="s">
        <v>157</v>
      </c>
      <c r="F117" t="s">
        <v>160</v>
      </c>
      <c r="G117" t="s">
        <v>226</v>
      </c>
      <c r="H117">
        <v>381.93018268661655</v>
      </c>
      <c r="I117">
        <v>28</v>
      </c>
      <c r="J117">
        <v>1393917.6139328037</v>
      </c>
      <c r="K117">
        <v>45068.135945454545</v>
      </c>
      <c r="L117">
        <v>250905170.50790471</v>
      </c>
      <c r="M117">
        <v>5146135.0645454526</v>
      </c>
      <c r="N117">
        <v>2090876420.8992057</v>
      </c>
      <c r="O117">
        <v>109200000</v>
      </c>
      <c r="P117">
        <v>25.190421561363632</v>
      </c>
      <c r="Q117">
        <v>20839.068328295416</v>
      </c>
      <c r="R117">
        <v>250950238.64385018</v>
      </c>
      <c r="S117">
        <v>2205.2225559637509</v>
      </c>
      <c r="T117">
        <v>20864.258749856781</v>
      </c>
      <c r="U117">
        <f>Pro_Economic_Table[[#This Row],[Total Energy(MJ)]]*AHP!$P$3/TOPSIS!$B$4</f>
        <v>7.6518408027233826E-3</v>
      </c>
      <c r="V117">
        <f>Pro_Economic_Table[[#This Row],[Total Cost(LKR Million)]]*AHP!$P$4/TOPSIS!$C$4</f>
        <v>2.9743112803415829E-2</v>
      </c>
      <c r="W117">
        <f>Pro_Economic_Table[[#This Row],[Total Carbon (Metric T)]]*AHP!$P$5/TOPSIS!$D$4</f>
        <v>3.2861620090996763E-3</v>
      </c>
      <c r="X117">
        <f>((Pro_Economic_Table[[#This Row],[Weighted Energy]]-TOPSIS!$B$5)^2+(Pro_Economic_Table[[#This Row],[Weighted Cost]]-TOPSIS!$C$5)^2+(Pro_Economic_Table[[#This Row],[Weighted Co2]]-TOPSIS!$D$5)^2)^0.5</f>
        <v>2.0525194081677115E-3</v>
      </c>
      <c r="Y117">
        <f>((Pro_Economic_Table[[#This Row],[Weighted Energy]]-TOPSIS!$B$6)^2+(Pro_Economic_Table[[#This Row],[Weighted Cost]]-TOPSIS!$C$6)^2+(Pro_Economic_Table[[#This Row],[Weighted Co2]]-TOPSIS!$D$6)^2)^0.5</f>
        <v>5.2553387081080497E-3</v>
      </c>
      <c r="Z117">
        <f>Pro_Economic_Table[[#This Row],[S- Worst-Euclidean Distance]]/(Pro_Economic_Table[[#This Row],[S+ Best-Euclidean Distance]]+Pro_Economic_Table[[#This Row],[S- Worst-Euclidean Distance]])</f>
        <v>0.71913529579940472</v>
      </c>
      <c r="AA117">
        <v>116</v>
      </c>
    </row>
    <row r="118" spans="1:27" x14ac:dyDescent="0.3">
      <c r="A118">
        <v>340</v>
      </c>
      <c r="B118" t="s">
        <v>142</v>
      </c>
      <c r="C118" t="s">
        <v>149</v>
      </c>
      <c r="D118" t="s">
        <v>154</v>
      </c>
      <c r="E118" t="s">
        <v>157</v>
      </c>
      <c r="F118" t="s">
        <v>161</v>
      </c>
      <c r="G118" t="s">
        <v>225</v>
      </c>
      <c r="H118">
        <v>383.84443025026053</v>
      </c>
      <c r="I118">
        <v>55</v>
      </c>
      <c r="J118">
        <v>1398085.4493379937</v>
      </c>
      <c r="K118">
        <v>41947.404109090901</v>
      </c>
      <c r="L118">
        <v>251655380.8808389</v>
      </c>
      <c r="M118">
        <v>5188689.793181817</v>
      </c>
      <c r="N118">
        <v>2097128174.0069909</v>
      </c>
      <c r="O118">
        <v>102520000</v>
      </c>
      <c r="P118">
        <v>25.439052922727267</v>
      </c>
      <c r="Q118">
        <v>20901.377467603008</v>
      </c>
      <c r="R118">
        <v>251697328.28494799</v>
      </c>
      <c r="S118">
        <v>2204.836863800173</v>
      </c>
      <c r="T118">
        <v>20926.816520525736</v>
      </c>
      <c r="U118">
        <f>Pro_Economic_Table[[#This Row],[Total Energy(MJ)]]*AHP!$P$3/TOPSIS!$B$4</f>
        <v>7.6746206615110743E-3</v>
      </c>
      <c r="V118">
        <f>Pro_Economic_Table[[#This Row],[Total Cost(LKR Million)]]*AHP!$P$4/TOPSIS!$C$4</f>
        <v>2.9737910750000551E-2</v>
      </c>
      <c r="W118">
        <f>Pro_Economic_Table[[#This Row],[Total Carbon (Metric T)]]*AHP!$P$5/TOPSIS!$D$4</f>
        <v>3.2960149816788097E-3</v>
      </c>
      <c r="X118">
        <f>((Pro_Economic_Table[[#This Row],[Weighted Energy]]-TOPSIS!$B$5)^2+(Pro_Economic_Table[[#This Row],[Weighted Cost]]-TOPSIS!$C$5)^2+(Pro_Economic_Table[[#This Row],[Weighted Co2]]-TOPSIS!$D$5)^2)^0.5</f>
        <v>2.0539789091130077E-3</v>
      </c>
      <c r="Y118">
        <f>((Pro_Economic_Table[[#This Row],[Weighted Energy]]-TOPSIS!$B$6)^2+(Pro_Economic_Table[[#This Row],[Weighted Cost]]-TOPSIS!$C$6)^2+(Pro_Economic_Table[[#This Row],[Weighted Co2]]-TOPSIS!$D$6)^2)^0.5</f>
        <v>5.2537178527340463E-3</v>
      </c>
      <c r="Z118">
        <f>Pro_Economic_Table[[#This Row],[S- Worst-Euclidean Distance]]/(Pro_Economic_Table[[#This Row],[S+ Best-Euclidean Distance]]+Pro_Economic_Table[[#This Row],[S- Worst-Euclidean Distance]])</f>
        <v>0.7189293732278712</v>
      </c>
      <c r="AA118">
        <v>117</v>
      </c>
    </row>
    <row r="119" spans="1:27" x14ac:dyDescent="0.3">
      <c r="A119">
        <v>358</v>
      </c>
      <c r="B119" t="s">
        <v>142</v>
      </c>
      <c r="C119" t="s">
        <v>149</v>
      </c>
      <c r="D119" t="s">
        <v>155</v>
      </c>
      <c r="E119" t="s">
        <v>157</v>
      </c>
      <c r="F119" t="s">
        <v>161</v>
      </c>
      <c r="G119" t="s">
        <v>225</v>
      </c>
      <c r="H119">
        <v>383.85087735526054</v>
      </c>
      <c r="I119">
        <v>55</v>
      </c>
      <c r="J119">
        <v>1398091.6901356336</v>
      </c>
      <c r="K119">
        <v>41928.983809090903</v>
      </c>
      <c r="L119">
        <v>251656504.22441405</v>
      </c>
      <c r="M119">
        <v>5187768.7781818165</v>
      </c>
      <c r="N119">
        <v>2097137535.2034504</v>
      </c>
      <c r="O119">
        <v>102520000</v>
      </c>
      <c r="P119">
        <v>25.425237697727269</v>
      </c>
      <c r="Q119">
        <v>20901.47076752772</v>
      </c>
      <c r="R119">
        <v>251698433.20822313</v>
      </c>
      <c r="S119">
        <v>2204.8453039816322</v>
      </c>
      <c r="T119">
        <v>20926.896005225448</v>
      </c>
      <c r="U119">
        <f>Pro_Economic_Table[[#This Row],[Total Energy(MJ)]]*AHP!$P$3/TOPSIS!$B$4</f>
        <v>7.6746543522421377E-3</v>
      </c>
      <c r="V119">
        <f>Pro_Economic_Table[[#This Row],[Total Cost(LKR Million)]]*AHP!$P$4/TOPSIS!$C$4</f>
        <v>2.9738024587612336E-2</v>
      </c>
      <c r="W119">
        <f>Pro_Economic_Table[[#This Row],[Total Carbon (Metric T)]]*AHP!$P$5/TOPSIS!$D$4</f>
        <v>3.2960275006761837E-3</v>
      </c>
      <c r="X119">
        <f>((Pro_Economic_Table[[#This Row],[Weighted Energy]]-TOPSIS!$B$5)^2+(Pro_Economic_Table[[#This Row],[Weighted Cost]]-TOPSIS!$C$5)^2+(Pro_Economic_Table[[#This Row],[Weighted Co2]]-TOPSIS!$D$5)^2)^0.5</f>
        <v>2.0540981985947273E-3</v>
      </c>
      <c r="Y119">
        <f>((Pro_Economic_Table[[#This Row],[Weighted Energy]]-TOPSIS!$B$6)^2+(Pro_Economic_Table[[#This Row],[Weighted Cost]]-TOPSIS!$C$6)^2+(Pro_Economic_Table[[#This Row],[Weighted Co2]]-TOPSIS!$D$6)^2)^0.5</f>
        <v>5.253598572356708E-3</v>
      </c>
      <c r="Z119">
        <f>Pro_Economic_Table[[#This Row],[S- Worst-Euclidean Distance]]/(Pro_Economic_Table[[#This Row],[S+ Best-Euclidean Distance]]+Pro_Economic_Table[[#This Row],[S- Worst-Euclidean Distance]])</f>
        <v>0.71891304976420212</v>
      </c>
      <c r="AA119">
        <v>118</v>
      </c>
    </row>
    <row r="120" spans="1:27" x14ac:dyDescent="0.3">
      <c r="A120">
        <v>88</v>
      </c>
      <c r="B120" t="s">
        <v>139</v>
      </c>
      <c r="C120" t="s">
        <v>151</v>
      </c>
      <c r="D120" t="s">
        <v>154</v>
      </c>
      <c r="E120" t="s">
        <v>157</v>
      </c>
      <c r="F120" t="s">
        <v>161</v>
      </c>
      <c r="G120" t="s">
        <v>225</v>
      </c>
      <c r="H120">
        <v>376.28154884678383</v>
      </c>
      <c r="I120">
        <v>54</v>
      </c>
      <c r="J120">
        <v>1401042.7218397998</v>
      </c>
      <c r="K120">
        <v>51004.942909090903</v>
      </c>
      <c r="L120">
        <v>252187689.931164</v>
      </c>
      <c r="M120">
        <v>4518176.4731818177</v>
      </c>
      <c r="N120">
        <v>2101564082.7596998</v>
      </c>
      <c r="O120">
        <v>100656000</v>
      </c>
      <c r="P120">
        <v>23.357133322727268</v>
      </c>
      <c r="Q120">
        <v>20945.588691505007</v>
      </c>
      <c r="R120">
        <v>252238694.87407309</v>
      </c>
      <c r="S120">
        <v>2206.7382592328813</v>
      </c>
      <c r="T120">
        <v>20968.945824827733</v>
      </c>
      <c r="U120">
        <f>Pro_Economic_Table[[#This Row],[Total Energy(MJ)]]*AHP!$P$3/TOPSIS!$B$4</f>
        <v>7.6911277227447459E-3</v>
      </c>
      <c r="V120">
        <f>Pro_Economic_Table[[#This Row],[Total Cost(LKR Million)]]*AHP!$P$4/TOPSIS!$C$4</f>
        <v>2.9763555970563894E-2</v>
      </c>
      <c r="W120">
        <f>Pro_Economic_Table[[#This Row],[Total Carbon (Metric T)]]*AHP!$P$5/TOPSIS!$D$4</f>
        <v>3.3026504304108661E-3</v>
      </c>
      <c r="X120">
        <f>((Pro_Economic_Table[[#This Row],[Weighted Energy]]-TOPSIS!$B$5)^2+(Pro_Economic_Table[[#This Row],[Weighted Cost]]-TOPSIS!$C$5)^2+(Pro_Economic_Table[[#This Row],[Weighted Co2]]-TOPSIS!$D$5)^2)^0.5</f>
        <v>2.0834681603980709E-3</v>
      </c>
      <c r="Y120">
        <f>((Pro_Economic_Table[[#This Row],[Weighted Energy]]-TOPSIS!$B$6)^2+(Pro_Economic_Table[[#This Row],[Weighted Cost]]-TOPSIS!$C$6)^2+(Pro_Economic_Table[[#This Row],[Weighted Co2]]-TOPSIS!$D$6)^2)^0.5</f>
        <v>5.2242869252748635E-3</v>
      </c>
      <c r="Z120">
        <f>Pro_Economic_Table[[#This Row],[S- Worst-Euclidean Distance]]/(Pro_Economic_Table[[#This Row],[S+ Best-Euclidean Distance]]+Pro_Economic_Table[[#This Row],[S- Worst-Euclidean Distance]])</f>
        <v>0.71489627991463878</v>
      </c>
      <c r="AA120">
        <v>119</v>
      </c>
    </row>
    <row r="121" spans="1:27" x14ac:dyDescent="0.3">
      <c r="A121">
        <v>106</v>
      </c>
      <c r="B121" t="s">
        <v>139</v>
      </c>
      <c r="C121" t="s">
        <v>151</v>
      </c>
      <c r="D121" t="s">
        <v>155</v>
      </c>
      <c r="E121" t="s">
        <v>157</v>
      </c>
      <c r="F121" t="s">
        <v>161</v>
      </c>
      <c r="G121" t="s">
        <v>225</v>
      </c>
      <c r="H121">
        <v>376.28799595178384</v>
      </c>
      <c r="I121">
        <v>54</v>
      </c>
      <c r="J121">
        <v>1401048.9626374398</v>
      </c>
      <c r="K121">
        <v>50986.522609090905</v>
      </c>
      <c r="L121">
        <v>252188813.27473921</v>
      </c>
      <c r="M121">
        <v>4517255.458181818</v>
      </c>
      <c r="N121">
        <v>2101573443.9561601</v>
      </c>
      <c r="O121">
        <v>100656000</v>
      </c>
      <c r="P121">
        <v>23.34331809772727</v>
      </c>
      <c r="Q121">
        <v>20945.681991429727</v>
      </c>
      <c r="R121">
        <v>252239799.79734829</v>
      </c>
      <c r="S121">
        <v>2206.7466994143419</v>
      </c>
      <c r="T121">
        <v>20969.025309527453</v>
      </c>
      <c r="U121">
        <f>Pro_Economic_Table[[#This Row],[Total Energy(MJ)]]*AHP!$P$3/TOPSIS!$B$4</f>
        <v>7.6911614134758119E-3</v>
      </c>
      <c r="V121">
        <f>Pro_Economic_Table[[#This Row],[Total Cost(LKR Million)]]*AHP!$P$4/TOPSIS!$C$4</f>
        <v>2.9763669808175696E-2</v>
      </c>
      <c r="W121">
        <f>Pro_Economic_Table[[#This Row],[Total Carbon (Metric T)]]*AHP!$P$5/TOPSIS!$D$4</f>
        <v>3.3026629494082413E-3</v>
      </c>
      <c r="X121">
        <f>((Pro_Economic_Table[[#This Row],[Weighted Energy]]-TOPSIS!$B$5)^2+(Pro_Economic_Table[[#This Row],[Weighted Cost]]-TOPSIS!$C$5)^2+(Pro_Economic_Table[[#This Row],[Weighted Co2]]-TOPSIS!$D$5)^2)^0.5</f>
        <v>2.0835874694793148E-3</v>
      </c>
      <c r="Y121">
        <f>((Pro_Economic_Table[[#This Row],[Weighted Energy]]-TOPSIS!$B$6)^2+(Pro_Economic_Table[[#This Row],[Weighted Cost]]-TOPSIS!$C$6)^2+(Pro_Economic_Table[[#This Row],[Weighted Co2]]-TOPSIS!$D$6)^2)^0.5</f>
        <v>5.2241676540975687E-3</v>
      </c>
      <c r="Z121">
        <f>Pro_Economic_Table[[#This Row],[S- Worst-Euclidean Distance]]/(Pro_Economic_Table[[#This Row],[S+ Best-Euclidean Distance]]+Pro_Economic_Table[[#This Row],[S- Worst-Euclidean Distance]])</f>
        <v>0.7148799550279028</v>
      </c>
      <c r="AA121">
        <v>120</v>
      </c>
    </row>
    <row r="122" spans="1:27" x14ac:dyDescent="0.3">
      <c r="A122">
        <v>342</v>
      </c>
      <c r="B122" t="s">
        <v>142</v>
      </c>
      <c r="C122" t="s">
        <v>149</v>
      </c>
      <c r="D122" t="s">
        <v>154</v>
      </c>
      <c r="E122" t="s">
        <v>157</v>
      </c>
      <c r="F122" t="s">
        <v>161</v>
      </c>
      <c r="G122" t="s">
        <v>224</v>
      </c>
      <c r="H122">
        <v>383.84443025026053</v>
      </c>
      <c r="I122">
        <v>28</v>
      </c>
      <c r="J122">
        <v>1398085.4493379937</v>
      </c>
      <c r="K122">
        <v>41947.404109090901</v>
      </c>
      <c r="L122">
        <v>251655380.8808389</v>
      </c>
      <c r="M122">
        <v>5188689.793181817</v>
      </c>
      <c r="N122">
        <v>2097128174.0069909</v>
      </c>
      <c r="O122">
        <v>104893600</v>
      </c>
      <c r="P122">
        <v>25.439052922727267</v>
      </c>
      <c r="Q122">
        <v>20901.377467603008</v>
      </c>
      <c r="R122">
        <v>251697328.28494799</v>
      </c>
      <c r="S122">
        <v>2207.2104638001729</v>
      </c>
      <c r="T122">
        <v>20926.816520525736</v>
      </c>
      <c r="U122">
        <f>Pro_Economic_Table[[#This Row],[Total Energy(MJ)]]*AHP!$P$3/TOPSIS!$B$4</f>
        <v>7.6746206615110743E-3</v>
      </c>
      <c r="V122">
        <f>Pro_Economic_Table[[#This Row],[Total Cost(LKR Million)]]*AHP!$P$4/TOPSIS!$C$4</f>
        <v>2.976992486683391E-2</v>
      </c>
      <c r="W122">
        <f>Pro_Economic_Table[[#This Row],[Total Carbon (Metric T)]]*AHP!$P$5/TOPSIS!$D$4</f>
        <v>3.2960149816788097E-3</v>
      </c>
      <c r="X122">
        <f>((Pro_Economic_Table[[#This Row],[Weighted Energy]]-TOPSIS!$B$5)^2+(Pro_Economic_Table[[#This Row],[Weighted Cost]]-TOPSIS!$C$5)^2+(Pro_Economic_Table[[#This Row],[Weighted Co2]]-TOPSIS!$D$5)^2)^0.5</f>
        <v>2.0848476736120328E-3</v>
      </c>
      <c r="Y122">
        <f>((Pro_Economic_Table[[#This Row],[Weighted Energy]]-TOPSIS!$B$6)^2+(Pro_Economic_Table[[#This Row],[Weighted Cost]]-TOPSIS!$C$6)^2+(Pro_Economic_Table[[#This Row],[Weighted Co2]]-TOPSIS!$D$6)^2)^0.5</f>
        <v>5.222854798170546E-3</v>
      </c>
      <c r="Z122">
        <f>Pro_Economic_Table[[#This Row],[S- Worst-Euclidean Distance]]/(Pro_Economic_Table[[#This Row],[S+ Best-Euclidean Distance]]+Pro_Economic_Table[[#This Row],[S- Worst-Euclidean Distance]])</f>
        <v>0.71470545199913249</v>
      </c>
      <c r="AA122">
        <v>121</v>
      </c>
    </row>
    <row r="123" spans="1:27" x14ac:dyDescent="0.3">
      <c r="A123">
        <v>360</v>
      </c>
      <c r="B123" t="s">
        <v>142</v>
      </c>
      <c r="C123" t="s">
        <v>149</v>
      </c>
      <c r="D123" t="s">
        <v>155</v>
      </c>
      <c r="E123" t="s">
        <v>157</v>
      </c>
      <c r="F123" t="s">
        <v>161</v>
      </c>
      <c r="G123" t="s">
        <v>224</v>
      </c>
      <c r="H123">
        <v>383.85087735526054</v>
      </c>
      <c r="I123">
        <v>28</v>
      </c>
      <c r="J123">
        <v>1398091.6901356336</v>
      </c>
      <c r="K123">
        <v>41928.983809090903</v>
      </c>
      <c r="L123">
        <v>251656504.22441405</v>
      </c>
      <c r="M123">
        <v>5187768.7781818165</v>
      </c>
      <c r="N123">
        <v>2097137535.2034504</v>
      </c>
      <c r="O123">
        <v>104893600</v>
      </c>
      <c r="P123">
        <v>25.425237697727269</v>
      </c>
      <c r="Q123">
        <v>20901.47076752772</v>
      </c>
      <c r="R123">
        <v>251698433.20822313</v>
      </c>
      <c r="S123">
        <v>2207.2189039816321</v>
      </c>
      <c r="T123">
        <v>20926.896005225448</v>
      </c>
      <c r="U123">
        <f>Pro_Economic_Table[[#This Row],[Total Energy(MJ)]]*AHP!$P$3/TOPSIS!$B$4</f>
        <v>7.6746543522421377E-3</v>
      </c>
      <c r="V123">
        <f>Pro_Economic_Table[[#This Row],[Total Cost(LKR Million)]]*AHP!$P$4/TOPSIS!$C$4</f>
        <v>2.9770038704445695E-2</v>
      </c>
      <c r="W123">
        <f>Pro_Economic_Table[[#This Row],[Total Carbon (Metric T)]]*AHP!$P$5/TOPSIS!$D$4</f>
        <v>3.2960275006761837E-3</v>
      </c>
      <c r="X123">
        <f>((Pro_Economic_Table[[#This Row],[Weighted Energy]]-TOPSIS!$B$5)^2+(Pro_Economic_Table[[#This Row],[Weighted Cost]]-TOPSIS!$C$5)^2+(Pro_Economic_Table[[#This Row],[Weighted Co2]]-TOPSIS!$D$5)^2)^0.5</f>
        <v>2.0849669449120182E-3</v>
      </c>
      <c r="Y123">
        <f>((Pro_Economic_Table[[#This Row],[Weighted Energy]]-TOPSIS!$B$6)^2+(Pro_Economic_Table[[#This Row],[Weighted Cost]]-TOPSIS!$C$6)^2+(Pro_Economic_Table[[#This Row],[Weighted Co2]]-TOPSIS!$D$6)^2)^0.5</f>
        <v>5.2227355107191007E-3</v>
      </c>
      <c r="Z123">
        <f>Pro_Economic_Table[[#This Row],[S- Worst-Euclidean Distance]]/(Pro_Economic_Table[[#This Row],[S+ Best-Euclidean Distance]]+Pro_Economic_Table[[#This Row],[S- Worst-Euclidean Distance]])</f>
        <v>0.71468913005545287</v>
      </c>
      <c r="AA123">
        <v>122</v>
      </c>
    </row>
    <row r="124" spans="1:27" x14ac:dyDescent="0.3">
      <c r="A124">
        <v>332</v>
      </c>
      <c r="B124" t="s">
        <v>142</v>
      </c>
      <c r="C124" t="s">
        <v>149</v>
      </c>
      <c r="D124" t="s">
        <v>154</v>
      </c>
      <c r="E124" t="s">
        <v>156</v>
      </c>
      <c r="F124" t="s">
        <v>161</v>
      </c>
      <c r="G124" t="s">
        <v>226</v>
      </c>
      <c r="H124">
        <v>380.78765243207874</v>
      </c>
      <c r="I124">
        <v>28</v>
      </c>
      <c r="J124">
        <v>1395126.4884099935</v>
      </c>
      <c r="K124">
        <v>39218.138199999994</v>
      </c>
      <c r="L124">
        <v>251122767.91379881</v>
      </c>
      <c r="M124">
        <v>5734542.9749999987</v>
      </c>
      <c r="N124">
        <v>2092689732.61499</v>
      </c>
      <c r="O124">
        <v>109200000</v>
      </c>
      <c r="P124">
        <v>22.709787013636358</v>
      </c>
      <c r="Q124">
        <v>20857.1410017294</v>
      </c>
      <c r="R124">
        <v>251161986.05199882</v>
      </c>
      <c r="S124">
        <v>2207.6242755899898</v>
      </c>
      <c r="T124">
        <v>20879.850788743035</v>
      </c>
      <c r="U124">
        <f>Pro_Economic_Table[[#This Row],[Total Energy(MJ)]]*AHP!$P$3/TOPSIS!$B$4</f>
        <v>7.6582972917321147E-3</v>
      </c>
      <c r="V124">
        <f>Pro_Economic_Table[[#This Row],[Total Cost(LKR Million)]]*AHP!$P$4/TOPSIS!$C$4</f>
        <v>2.9775506185921469E-2</v>
      </c>
      <c r="W124">
        <f>Pro_Economic_Table[[#This Row],[Total Carbon (Metric T)]]*AHP!$P$5/TOPSIS!$D$4</f>
        <v>3.2886177860552211E-3</v>
      </c>
      <c r="X124">
        <f>((Pro_Economic_Table[[#This Row],[Weighted Energy]]-TOPSIS!$B$5)^2+(Pro_Economic_Table[[#This Row],[Weighted Cost]]-TOPSIS!$C$5)^2+(Pro_Economic_Table[[#This Row],[Weighted Co2]]-TOPSIS!$D$5)^2)^0.5</f>
        <v>2.0856021314565212E-3</v>
      </c>
      <c r="Y124">
        <f>((Pro_Economic_Table[[#This Row],[Weighted Energy]]-TOPSIS!$B$6)^2+(Pro_Economic_Table[[#This Row],[Weighted Cost]]-TOPSIS!$C$6)^2+(Pro_Economic_Table[[#This Row],[Weighted Co2]]-TOPSIS!$D$6)^2)^0.5</f>
        <v>5.2222844932386389E-3</v>
      </c>
      <c r="Z124">
        <f>Pro_Economic_Table[[#This Row],[S- Worst-Euclidean Distance]]/(Pro_Economic_Table[[#This Row],[S+ Best-Euclidean Distance]]+Pro_Economic_Table[[#This Row],[S- Worst-Euclidean Distance]])</f>
        <v>0.71460940233955539</v>
      </c>
      <c r="AA124">
        <v>123</v>
      </c>
    </row>
    <row r="125" spans="1:27" x14ac:dyDescent="0.3">
      <c r="A125">
        <v>350</v>
      </c>
      <c r="B125" t="s">
        <v>142</v>
      </c>
      <c r="C125" t="s">
        <v>149</v>
      </c>
      <c r="D125" t="s">
        <v>155</v>
      </c>
      <c r="E125" t="s">
        <v>156</v>
      </c>
      <c r="F125" t="s">
        <v>161</v>
      </c>
      <c r="G125" t="s">
        <v>226</v>
      </c>
      <c r="H125">
        <v>380.79409953707875</v>
      </c>
      <c r="I125">
        <v>28</v>
      </c>
      <c r="J125">
        <v>1395132.7292076338</v>
      </c>
      <c r="K125">
        <v>39199.717899999996</v>
      </c>
      <c r="L125">
        <v>251123891.25737408</v>
      </c>
      <c r="M125">
        <v>5733621.959999999</v>
      </c>
      <c r="N125">
        <v>2092699093.8114505</v>
      </c>
      <c r="O125">
        <v>109200000</v>
      </c>
      <c r="P125">
        <v>22.695971788636356</v>
      </c>
      <c r="Q125">
        <v>20857.234301654124</v>
      </c>
      <c r="R125">
        <v>251163090.97527409</v>
      </c>
      <c r="S125">
        <v>2207.6327157714504</v>
      </c>
      <c r="T125">
        <v>20879.930273442758</v>
      </c>
      <c r="U125">
        <f>Pro_Economic_Table[[#This Row],[Total Energy(MJ)]]*AHP!$P$3/TOPSIS!$B$4</f>
        <v>7.6583309824631825E-3</v>
      </c>
      <c r="V125">
        <f>Pro_Economic_Table[[#This Row],[Total Cost(LKR Million)]]*AHP!$P$4/TOPSIS!$C$4</f>
        <v>2.9775620023533272E-2</v>
      </c>
      <c r="W125">
        <f>Pro_Economic_Table[[#This Row],[Total Carbon (Metric T)]]*AHP!$P$5/TOPSIS!$D$4</f>
        <v>3.2886303050525968E-3</v>
      </c>
      <c r="X125">
        <f>((Pro_Economic_Table[[#This Row],[Weighted Energy]]-TOPSIS!$B$5)^2+(Pro_Economic_Table[[#This Row],[Weighted Cost]]-TOPSIS!$C$5)^2+(Pro_Economic_Table[[#This Row],[Weighted Co2]]-TOPSIS!$D$5)^2)^0.5</f>
        <v>2.0857213561669523E-3</v>
      </c>
      <c r="Y125">
        <f>((Pro_Economic_Table[[#This Row],[Weighted Energy]]-TOPSIS!$B$6)^2+(Pro_Economic_Table[[#This Row],[Weighted Cost]]-TOPSIS!$C$6)^2+(Pro_Economic_Table[[#This Row],[Weighted Co2]]-TOPSIS!$D$6)^2)^0.5</f>
        <v>5.2221651913835869E-3</v>
      </c>
      <c r="Z125">
        <f>Pro_Economic_Table[[#This Row],[S- Worst-Euclidean Distance]]/(Pro_Economic_Table[[#This Row],[S+ Best-Euclidean Distance]]+Pro_Economic_Table[[#This Row],[S- Worst-Euclidean Distance]])</f>
        <v>0.71459308480014028</v>
      </c>
      <c r="AA125">
        <v>124</v>
      </c>
    </row>
    <row r="126" spans="1:27" x14ac:dyDescent="0.3">
      <c r="A126">
        <v>80</v>
      </c>
      <c r="B126" t="s">
        <v>139</v>
      </c>
      <c r="C126" t="s">
        <v>151</v>
      </c>
      <c r="D126" t="s">
        <v>154</v>
      </c>
      <c r="E126" t="s">
        <v>156</v>
      </c>
      <c r="F126" t="s">
        <v>161</v>
      </c>
      <c r="G126" t="s">
        <v>226</v>
      </c>
      <c r="H126">
        <v>373.22477102860205</v>
      </c>
      <c r="I126">
        <v>27</v>
      </c>
      <c r="J126">
        <v>1398083.7609117997</v>
      </c>
      <c r="K126">
        <v>48275.676999999989</v>
      </c>
      <c r="L126">
        <v>251655076.96412393</v>
      </c>
      <c r="M126">
        <v>5064029.6549999993</v>
      </c>
      <c r="N126">
        <v>2097125641.3676996</v>
      </c>
      <c r="O126">
        <v>105300000</v>
      </c>
      <c r="P126">
        <v>20.627867413636363</v>
      </c>
      <c r="Q126">
        <v>20901.352225631406</v>
      </c>
      <c r="R126">
        <v>251703352.64112392</v>
      </c>
      <c r="S126">
        <v>2207.4896710226994</v>
      </c>
      <c r="T126">
        <v>20921.980093045044</v>
      </c>
      <c r="U126">
        <f>Pro_Economic_Table[[#This Row],[Total Energy(MJ)]]*AHP!$P$3/TOPSIS!$B$4</f>
        <v>7.6748043529657863E-3</v>
      </c>
      <c r="V126">
        <f>Pro_Economic_Table[[#This Row],[Total Cost(LKR Million)]]*AHP!$P$4/TOPSIS!$C$4</f>
        <v>2.9773690696225E-2</v>
      </c>
      <c r="W126">
        <f>Pro_Economic_Table[[#This Row],[Total Carbon (Metric T)]]*AHP!$P$5/TOPSIS!$D$4</f>
        <v>3.2952532347872783E-3</v>
      </c>
      <c r="X126">
        <f>((Pro_Economic_Table[[#This Row],[Weighted Energy]]-TOPSIS!$B$5)^2+(Pro_Economic_Table[[#This Row],[Weighted Cost]]-TOPSIS!$C$5)^2+(Pro_Economic_Table[[#This Row],[Weighted Co2]]-TOPSIS!$D$5)^2)^0.5</f>
        <v>2.0884464802478592E-3</v>
      </c>
      <c r="Y126">
        <f>((Pro_Economic_Table[[#This Row],[Weighted Energy]]-TOPSIS!$B$6)^2+(Pro_Economic_Table[[#This Row],[Weighted Cost]]-TOPSIS!$C$6)^2+(Pro_Economic_Table[[#This Row],[Weighted Co2]]-TOPSIS!$D$6)^2)^0.5</f>
        <v>5.2192604105220242E-3</v>
      </c>
      <c r="Z126">
        <f>Pro_Economic_Table[[#This Row],[S- Worst-Euclidean Distance]]/(Pro_Economic_Table[[#This Row],[S+ Best-Euclidean Distance]]+Pro_Economic_Table[[#This Row],[S- Worst-Euclidean Distance]])</f>
        <v>0.71421315722368317</v>
      </c>
      <c r="AA126">
        <v>125</v>
      </c>
    </row>
    <row r="127" spans="1:27" x14ac:dyDescent="0.3">
      <c r="A127">
        <v>98</v>
      </c>
      <c r="B127" t="s">
        <v>139</v>
      </c>
      <c r="C127" t="s">
        <v>151</v>
      </c>
      <c r="D127" t="s">
        <v>155</v>
      </c>
      <c r="E127" t="s">
        <v>156</v>
      </c>
      <c r="F127" t="s">
        <v>161</v>
      </c>
      <c r="G127" t="s">
        <v>226</v>
      </c>
      <c r="H127">
        <v>373.23121813360206</v>
      </c>
      <c r="I127">
        <v>27</v>
      </c>
      <c r="J127">
        <v>1398090.0017094396</v>
      </c>
      <c r="K127">
        <v>48257.256699999991</v>
      </c>
      <c r="L127">
        <v>251656200.30769911</v>
      </c>
      <c r="M127">
        <v>5063108.6399999997</v>
      </c>
      <c r="N127">
        <v>2097135002.5641592</v>
      </c>
      <c r="O127">
        <v>105300000</v>
      </c>
      <c r="P127">
        <v>20.614052188636361</v>
      </c>
      <c r="Q127">
        <v>20901.445525556119</v>
      </c>
      <c r="R127">
        <v>251704457.56439912</v>
      </c>
      <c r="S127">
        <v>2207.4981112041592</v>
      </c>
      <c r="T127">
        <v>20922.059577744756</v>
      </c>
      <c r="U127">
        <f>Pro_Economic_Table[[#This Row],[Total Energy(MJ)]]*AHP!$P$3/TOPSIS!$B$4</f>
        <v>7.6748380436968532E-3</v>
      </c>
      <c r="V127">
        <f>Pro_Economic_Table[[#This Row],[Total Cost(LKR Million)]]*AHP!$P$4/TOPSIS!$C$4</f>
        <v>2.9773804533836788E-2</v>
      </c>
      <c r="W127">
        <f>Pro_Economic_Table[[#This Row],[Total Carbon (Metric T)]]*AHP!$P$5/TOPSIS!$D$4</f>
        <v>3.2952657537846522E-3</v>
      </c>
      <c r="X127">
        <f>((Pro_Economic_Table[[#This Row],[Weighted Energy]]-TOPSIS!$B$5)^2+(Pro_Economic_Table[[#This Row],[Weighted Cost]]-TOPSIS!$C$5)^2+(Pro_Economic_Table[[#This Row],[Weighted Co2]]-TOPSIS!$D$5)^2)^0.5</f>
        <v>2.0885657496858391E-3</v>
      </c>
      <c r="Y127">
        <f>((Pro_Economic_Table[[#This Row],[Weighted Energy]]-TOPSIS!$B$6)^2+(Pro_Economic_Table[[#This Row],[Weighted Cost]]-TOPSIS!$C$6)^2+(Pro_Economic_Table[[#This Row],[Weighted Co2]]-TOPSIS!$D$6)^2)^0.5</f>
        <v>5.2191411224153089E-3</v>
      </c>
      <c r="Z127">
        <f>Pro_Economic_Table[[#This Row],[S- Worst-Euclidean Distance]]/(Pro_Economic_Table[[#This Row],[S+ Best-Euclidean Distance]]+Pro_Economic_Table[[#This Row],[S- Worst-Euclidean Distance]])</f>
        <v>0.71419683544513546</v>
      </c>
      <c r="AA127">
        <v>126</v>
      </c>
    </row>
    <row r="128" spans="1:27" x14ac:dyDescent="0.3">
      <c r="A128">
        <v>90</v>
      </c>
      <c r="B128" t="s">
        <v>139</v>
      </c>
      <c r="C128" t="s">
        <v>151</v>
      </c>
      <c r="D128" t="s">
        <v>154</v>
      </c>
      <c r="E128" t="s">
        <v>157</v>
      </c>
      <c r="F128" t="s">
        <v>161</v>
      </c>
      <c r="G128" t="s">
        <v>224</v>
      </c>
      <c r="H128">
        <v>376.28154884678383</v>
      </c>
      <c r="I128">
        <v>27</v>
      </c>
      <c r="J128">
        <v>1401042.7218397998</v>
      </c>
      <c r="K128">
        <v>51004.942909090903</v>
      </c>
      <c r="L128">
        <v>252187689.931164</v>
      </c>
      <c r="M128">
        <v>4518176.4731818177</v>
      </c>
      <c r="N128">
        <v>2101564082.7596998</v>
      </c>
      <c r="O128">
        <v>101147400</v>
      </c>
      <c r="P128">
        <v>23.357133322727268</v>
      </c>
      <c r="Q128">
        <v>20945.588691505007</v>
      </c>
      <c r="R128">
        <v>252238694.87407309</v>
      </c>
      <c r="S128">
        <v>2207.2296592328817</v>
      </c>
      <c r="T128">
        <v>20968.945824827733</v>
      </c>
      <c r="U128">
        <f>Pro_Economic_Table[[#This Row],[Total Energy(MJ)]]*AHP!$P$3/TOPSIS!$B$4</f>
        <v>7.6911277227447459E-3</v>
      </c>
      <c r="V128">
        <f>Pro_Economic_Table[[#This Row],[Total Cost(LKR Million)]]*AHP!$P$4/TOPSIS!$C$4</f>
        <v>2.9770183766743504E-2</v>
      </c>
      <c r="W128">
        <f>Pro_Economic_Table[[#This Row],[Total Carbon (Metric T)]]*AHP!$P$5/TOPSIS!$D$4</f>
        <v>3.3026504304108661E-3</v>
      </c>
      <c r="X128">
        <f>((Pro_Economic_Table[[#This Row],[Weighted Energy]]-TOPSIS!$B$5)^2+(Pro_Economic_Table[[#This Row],[Weighted Cost]]-TOPSIS!$C$5)^2+(Pro_Economic_Table[[#This Row],[Weighted Co2]]-TOPSIS!$D$5)^2)^0.5</f>
        <v>2.0898471634024154E-3</v>
      </c>
      <c r="Y128">
        <f>((Pro_Economic_Table[[#This Row],[Weighted Energy]]-TOPSIS!$B$6)^2+(Pro_Economic_Table[[#This Row],[Weighted Cost]]-TOPSIS!$C$6)^2+(Pro_Economic_Table[[#This Row],[Weighted Co2]]-TOPSIS!$D$6)^2)^0.5</f>
        <v>5.2178928273459825E-3</v>
      </c>
      <c r="Z128">
        <f>Pro_Economic_Table[[#This Row],[S- Worst-Euclidean Distance]]/(Pro_Economic_Table[[#This Row],[S+ Best-Euclidean Distance]]+Pro_Economic_Table[[#This Row],[S- Worst-Euclidean Distance]])</f>
        <v>0.71402278049736811</v>
      </c>
      <c r="AA128">
        <v>127</v>
      </c>
    </row>
    <row r="129" spans="1:27" x14ac:dyDescent="0.3">
      <c r="A129">
        <v>108</v>
      </c>
      <c r="B129" t="s">
        <v>139</v>
      </c>
      <c r="C129" t="s">
        <v>151</v>
      </c>
      <c r="D129" t="s">
        <v>155</v>
      </c>
      <c r="E129" t="s">
        <v>157</v>
      </c>
      <c r="F129" t="s">
        <v>161</v>
      </c>
      <c r="G129" t="s">
        <v>224</v>
      </c>
      <c r="H129">
        <v>376.28799595178384</v>
      </c>
      <c r="I129">
        <v>27</v>
      </c>
      <c r="J129">
        <v>1401048.9626374398</v>
      </c>
      <c r="K129">
        <v>50986.522609090905</v>
      </c>
      <c r="L129">
        <v>252188813.27473921</v>
      </c>
      <c r="M129">
        <v>4517255.458181818</v>
      </c>
      <c r="N129">
        <v>2101573443.9561601</v>
      </c>
      <c r="O129">
        <v>101147400</v>
      </c>
      <c r="P129">
        <v>23.34331809772727</v>
      </c>
      <c r="Q129">
        <v>20945.681991429727</v>
      </c>
      <c r="R129">
        <v>252239799.79734829</v>
      </c>
      <c r="S129">
        <v>2207.2380994143418</v>
      </c>
      <c r="T129">
        <v>20969.025309527453</v>
      </c>
      <c r="U129">
        <f>Pro_Economic_Table[[#This Row],[Total Energy(MJ)]]*AHP!$P$3/TOPSIS!$B$4</f>
        <v>7.6911614134758119E-3</v>
      </c>
      <c r="V129">
        <f>Pro_Economic_Table[[#This Row],[Total Cost(LKR Million)]]*AHP!$P$4/TOPSIS!$C$4</f>
        <v>2.97702976043553E-2</v>
      </c>
      <c r="W129">
        <f>Pro_Economic_Table[[#This Row],[Total Carbon (Metric T)]]*AHP!$P$5/TOPSIS!$D$4</f>
        <v>3.3026629494082413E-3</v>
      </c>
      <c r="X129">
        <f>((Pro_Economic_Table[[#This Row],[Weighted Energy]]-TOPSIS!$B$5)^2+(Pro_Economic_Table[[#This Row],[Weighted Cost]]-TOPSIS!$C$5)^2+(Pro_Economic_Table[[#This Row],[Weighted Co2]]-TOPSIS!$D$5)^2)^0.5</f>
        <v>2.0899664693350378E-3</v>
      </c>
      <c r="Y129">
        <f>((Pro_Economic_Table[[#This Row],[Weighted Energy]]-TOPSIS!$B$6)^2+(Pro_Economic_Table[[#This Row],[Weighted Cost]]-TOPSIS!$C$6)^2+(Pro_Economic_Table[[#This Row],[Weighted Co2]]-TOPSIS!$D$6)^2)^0.5</f>
        <v>5.2177735546088139E-3</v>
      </c>
      <c r="Z129">
        <f>Pro_Economic_Table[[#This Row],[S- Worst-Euclidean Distance]]/(Pro_Economic_Table[[#This Row],[S+ Best-Euclidean Distance]]+Pro_Economic_Table[[#This Row],[S- Worst-Euclidean Distance]])</f>
        <v>0.7140064558280329</v>
      </c>
      <c r="AA129">
        <v>128</v>
      </c>
    </row>
    <row r="130" spans="1:27" x14ac:dyDescent="0.3">
      <c r="A130">
        <v>341</v>
      </c>
      <c r="B130" t="s">
        <v>142</v>
      </c>
      <c r="C130" t="s">
        <v>149</v>
      </c>
      <c r="D130" t="s">
        <v>154</v>
      </c>
      <c r="E130" t="s">
        <v>157</v>
      </c>
      <c r="F130" t="s">
        <v>161</v>
      </c>
      <c r="G130" t="s">
        <v>226</v>
      </c>
      <c r="H130">
        <v>383.84443025026053</v>
      </c>
      <c r="I130">
        <v>28</v>
      </c>
      <c r="J130">
        <v>1398085.4493379937</v>
      </c>
      <c r="K130">
        <v>41947.404109090901</v>
      </c>
      <c r="L130">
        <v>251655380.8808389</v>
      </c>
      <c r="M130">
        <v>5188689.793181817</v>
      </c>
      <c r="N130">
        <v>2097128174.0069909</v>
      </c>
      <c r="O130">
        <v>109200000</v>
      </c>
      <c r="P130">
        <v>25.439052922727267</v>
      </c>
      <c r="Q130">
        <v>20901.377467603008</v>
      </c>
      <c r="R130">
        <v>251697328.28494799</v>
      </c>
      <c r="S130">
        <v>2211.5168638001728</v>
      </c>
      <c r="T130">
        <v>20926.816520525736</v>
      </c>
      <c r="U130">
        <f>Pro_Economic_Table[[#This Row],[Total Energy(MJ)]]*AHP!$P$3/TOPSIS!$B$4</f>
        <v>7.6746206615110743E-3</v>
      </c>
      <c r="V130">
        <f>Pro_Economic_Table[[#This Row],[Total Cost(LKR Million)]]*AHP!$P$4/TOPSIS!$C$4</f>
        <v>2.9828007775803907E-2</v>
      </c>
      <c r="W130">
        <f>Pro_Economic_Table[[#This Row],[Total Carbon (Metric T)]]*AHP!$P$5/TOPSIS!$D$4</f>
        <v>3.2960149816788097E-3</v>
      </c>
      <c r="X130">
        <f>((Pro_Economic_Table[[#This Row],[Weighted Energy]]-TOPSIS!$B$5)^2+(Pro_Economic_Table[[#This Row],[Weighted Cost]]-TOPSIS!$C$5)^2+(Pro_Economic_Table[[#This Row],[Weighted Co2]]-TOPSIS!$D$5)^2)^0.5</f>
        <v>2.1409384665814568E-3</v>
      </c>
      <c r="Y130">
        <f>((Pro_Economic_Table[[#This Row],[Weighted Energy]]-TOPSIS!$B$6)^2+(Pro_Economic_Table[[#This Row],[Weighted Cost]]-TOPSIS!$C$6)^2+(Pro_Economic_Table[[#This Row],[Weighted Co2]]-TOPSIS!$D$6)^2)^0.5</f>
        <v>5.1668960115512624E-3</v>
      </c>
      <c r="Z130">
        <f>Pro_Economic_Table[[#This Row],[S- Worst-Euclidean Distance]]/(Pro_Economic_Table[[#This Row],[S+ Best-Euclidean Distance]]+Pro_Economic_Table[[#This Row],[S- Worst-Euclidean Distance]])</f>
        <v>0.70703517259623205</v>
      </c>
      <c r="AA130">
        <v>129</v>
      </c>
    </row>
    <row r="131" spans="1:27" x14ac:dyDescent="0.3">
      <c r="A131">
        <v>359</v>
      </c>
      <c r="B131" t="s">
        <v>142</v>
      </c>
      <c r="C131" t="s">
        <v>149</v>
      </c>
      <c r="D131" t="s">
        <v>155</v>
      </c>
      <c r="E131" t="s">
        <v>157</v>
      </c>
      <c r="F131" t="s">
        <v>161</v>
      </c>
      <c r="G131" t="s">
        <v>226</v>
      </c>
      <c r="H131">
        <v>383.85087735526054</v>
      </c>
      <c r="I131">
        <v>28</v>
      </c>
      <c r="J131">
        <v>1398091.6901356336</v>
      </c>
      <c r="K131">
        <v>41928.983809090903</v>
      </c>
      <c r="L131">
        <v>251656504.22441405</v>
      </c>
      <c r="M131">
        <v>5187768.7781818165</v>
      </c>
      <c r="N131">
        <v>2097137535.2034504</v>
      </c>
      <c r="O131">
        <v>109200000</v>
      </c>
      <c r="P131">
        <v>25.425237697727269</v>
      </c>
      <c r="Q131">
        <v>20901.47076752772</v>
      </c>
      <c r="R131">
        <v>251698433.20822313</v>
      </c>
      <c r="S131">
        <v>2211.5253039816321</v>
      </c>
      <c r="T131">
        <v>20926.896005225448</v>
      </c>
      <c r="U131">
        <f>Pro_Economic_Table[[#This Row],[Total Energy(MJ)]]*AHP!$P$3/TOPSIS!$B$4</f>
        <v>7.6746543522421377E-3</v>
      </c>
      <c r="V131">
        <f>Pro_Economic_Table[[#This Row],[Total Cost(LKR Million)]]*AHP!$P$4/TOPSIS!$C$4</f>
        <v>2.9828121613415692E-2</v>
      </c>
      <c r="W131">
        <f>Pro_Economic_Table[[#This Row],[Total Carbon (Metric T)]]*AHP!$P$5/TOPSIS!$D$4</f>
        <v>3.2960275006761837E-3</v>
      </c>
      <c r="X131">
        <f>((Pro_Economic_Table[[#This Row],[Weighted Energy]]-TOPSIS!$B$5)^2+(Pro_Economic_Table[[#This Row],[Weighted Cost]]-TOPSIS!$C$5)^2+(Pro_Economic_Table[[#This Row],[Weighted Co2]]-TOPSIS!$D$5)^2)^0.5</f>
        <v>2.1410577014498453E-3</v>
      </c>
      <c r="Y131">
        <f>((Pro_Economic_Table[[#This Row],[Weighted Energy]]-TOPSIS!$B$6)^2+(Pro_Economic_Table[[#This Row],[Weighted Cost]]-TOPSIS!$C$6)^2+(Pro_Economic_Table[[#This Row],[Weighted Co2]]-TOPSIS!$D$6)^2)^0.5</f>
        <v>5.1667767118752901E-3</v>
      </c>
      <c r="Z131">
        <f>Pro_Economic_Table[[#This Row],[S- Worst-Euclidean Distance]]/(Pro_Economic_Table[[#This Row],[S+ Best-Euclidean Distance]]+Pro_Economic_Table[[#This Row],[S- Worst-Euclidean Distance]])</f>
        <v>0.70701885396502251</v>
      </c>
      <c r="AA131">
        <v>130</v>
      </c>
    </row>
    <row r="132" spans="1:27" x14ac:dyDescent="0.3">
      <c r="A132">
        <v>217</v>
      </c>
      <c r="B132" t="s">
        <v>141</v>
      </c>
      <c r="C132" t="s">
        <v>149</v>
      </c>
      <c r="D132" t="s">
        <v>154</v>
      </c>
      <c r="E132" t="s">
        <v>156</v>
      </c>
      <c r="F132" t="s">
        <v>159</v>
      </c>
      <c r="G132" t="s">
        <v>225</v>
      </c>
      <c r="H132">
        <v>383.99563542805612</v>
      </c>
      <c r="I132">
        <v>55</v>
      </c>
      <c r="J132">
        <v>1401933.4566031951</v>
      </c>
      <c r="K132">
        <v>41538.510563636359</v>
      </c>
      <c r="L132">
        <v>252348022.18857512</v>
      </c>
      <c r="M132">
        <v>5665616.6022727257</v>
      </c>
      <c r="N132">
        <v>2102900184.9047925</v>
      </c>
      <c r="O132">
        <v>102520000</v>
      </c>
      <c r="P132">
        <v>22.747897468181815</v>
      </c>
      <c r="Q132">
        <v>20958.905176217766</v>
      </c>
      <c r="R132">
        <v>252389560.69913876</v>
      </c>
      <c r="S132">
        <v>2211.0858015070653</v>
      </c>
      <c r="T132">
        <v>20981.653073685949</v>
      </c>
      <c r="U132">
        <f>Pro_Economic_Table[[#This Row],[Total Energy(MJ)]]*AHP!$P$3/TOPSIS!$B$4</f>
        <v>7.6957278430005082E-3</v>
      </c>
      <c r="V132">
        <f>Pro_Economic_Table[[#This Row],[Total Cost(LKR Million)]]*AHP!$P$4/TOPSIS!$C$4</f>
        <v>2.9822193789195383E-2</v>
      </c>
      <c r="W132">
        <f>Pro_Economic_Table[[#This Row],[Total Carbon (Metric T)]]*AHP!$P$5/TOPSIS!$D$4</f>
        <v>3.3046518472327475E-3</v>
      </c>
      <c r="X132">
        <f>((Pro_Economic_Table[[#This Row],[Weighted Energy]]-TOPSIS!$B$5)^2+(Pro_Economic_Table[[#This Row],[Weighted Cost]]-TOPSIS!$C$5)^2+(Pro_Economic_Table[[#This Row],[Weighted Co2]]-TOPSIS!$D$5)^2)^0.5</f>
        <v>2.1412904670296286E-3</v>
      </c>
      <c r="Y132">
        <f>((Pro_Economic_Table[[#This Row],[Weighted Energy]]-TOPSIS!$B$6)^2+(Pro_Economic_Table[[#This Row],[Weighted Cost]]-TOPSIS!$C$6)^2+(Pro_Economic_Table[[#This Row],[Weighted Co2]]-TOPSIS!$D$6)^2)^0.5</f>
        <v>5.1664053724520698E-3</v>
      </c>
      <c r="Z132">
        <f>Pro_Economic_Table[[#This Row],[S- Worst-Euclidean Distance]]/(Pro_Economic_Table[[#This Row],[S+ Best-Euclidean Distance]]+Pro_Economic_Table[[#This Row],[S- Worst-Euclidean Distance]])</f>
        <v>0.7069814461268682</v>
      </c>
      <c r="AA132">
        <v>131</v>
      </c>
    </row>
    <row r="133" spans="1:27" x14ac:dyDescent="0.3">
      <c r="A133">
        <v>235</v>
      </c>
      <c r="B133" t="s">
        <v>141</v>
      </c>
      <c r="C133" t="s">
        <v>149</v>
      </c>
      <c r="D133" t="s">
        <v>155</v>
      </c>
      <c r="E133" t="s">
        <v>156</v>
      </c>
      <c r="F133" t="s">
        <v>159</v>
      </c>
      <c r="G133" t="s">
        <v>225</v>
      </c>
      <c r="H133">
        <v>384.00208253305613</v>
      </c>
      <c r="I133">
        <v>55</v>
      </c>
      <c r="J133">
        <v>1401939.6974008349</v>
      </c>
      <c r="K133">
        <v>41520.090263636361</v>
      </c>
      <c r="L133">
        <v>252349145.53215027</v>
      </c>
      <c r="M133">
        <v>5664695.587272726</v>
      </c>
      <c r="N133">
        <v>2102909546.1012523</v>
      </c>
      <c r="O133">
        <v>102520000</v>
      </c>
      <c r="P133">
        <v>22.734082243181817</v>
      </c>
      <c r="Q133">
        <v>20958.998476142482</v>
      </c>
      <c r="R133">
        <v>252390665.6224139</v>
      </c>
      <c r="S133">
        <v>2211.094241688525</v>
      </c>
      <c r="T133">
        <v>20981.732558385665</v>
      </c>
      <c r="U133">
        <f>Pro_Economic_Table[[#This Row],[Total Energy(MJ)]]*AHP!$P$3/TOPSIS!$B$4</f>
        <v>7.6957615337315717E-3</v>
      </c>
      <c r="V133">
        <f>Pro_Economic_Table[[#This Row],[Total Cost(LKR Million)]]*AHP!$P$4/TOPSIS!$C$4</f>
        <v>2.9822307626807175E-2</v>
      </c>
      <c r="W133">
        <f>Pro_Economic_Table[[#This Row],[Total Carbon (Metric T)]]*AHP!$P$5/TOPSIS!$D$4</f>
        <v>3.3046643662301219E-3</v>
      </c>
      <c r="X133">
        <f>((Pro_Economic_Table[[#This Row],[Weighted Energy]]-TOPSIS!$B$5)^2+(Pro_Economic_Table[[#This Row],[Weighted Cost]]-TOPSIS!$C$5)^2+(Pro_Economic_Table[[#This Row],[Weighted Co2]]-TOPSIS!$D$5)^2)^0.5</f>
        <v>2.1414097557971882E-3</v>
      </c>
      <c r="Y133">
        <f>((Pro_Economic_Table[[#This Row],[Weighted Energy]]-TOPSIS!$B$6)^2+(Pro_Economic_Table[[#This Row],[Weighted Cost]]-TOPSIS!$C$6)^2+(Pro_Economic_Table[[#This Row],[Weighted Co2]]-TOPSIS!$D$6)^2)^0.5</f>
        <v>5.1662860919112754E-3</v>
      </c>
      <c r="Z133">
        <f>Pro_Economic_Table[[#This Row],[S- Worst-Euclidean Distance]]/(Pro_Economic_Table[[#This Row],[S+ Best-Euclidean Distance]]+Pro_Economic_Table[[#This Row],[S- Worst-Euclidean Distance]])</f>
        <v>0.70696512273855949</v>
      </c>
      <c r="AA133">
        <v>132</v>
      </c>
    </row>
    <row r="134" spans="1:27" x14ac:dyDescent="0.3">
      <c r="A134">
        <v>89</v>
      </c>
      <c r="B134" t="s">
        <v>139</v>
      </c>
      <c r="C134" t="s">
        <v>151</v>
      </c>
      <c r="D134" t="s">
        <v>154</v>
      </c>
      <c r="E134" t="s">
        <v>157</v>
      </c>
      <c r="F134" t="s">
        <v>161</v>
      </c>
      <c r="G134" t="s">
        <v>226</v>
      </c>
      <c r="H134">
        <v>376.28154884678383</v>
      </c>
      <c r="I134">
        <v>27</v>
      </c>
      <c r="J134">
        <v>1401042.7218397998</v>
      </c>
      <c r="K134">
        <v>51004.942909090903</v>
      </c>
      <c r="L134">
        <v>252187689.931164</v>
      </c>
      <c r="M134">
        <v>4518176.4731818177</v>
      </c>
      <c r="N134">
        <v>2101564082.7596998</v>
      </c>
      <c r="O134">
        <v>105300000</v>
      </c>
      <c r="P134">
        <v>23.357133322727268</v>
      </c>
      <c r="Q134">
        <v>20945.588691505007</v>
      </c>
      <c r="R134">
        <v>252238694.87407309</v>
      </c>
      <c r="S134">
        <v>2211.3822592328816</v>
      </c>
      <c r="T134">
        <v>20968.945824827733</v>
      </c>
      <c r="U134">
        <f>Pro_Economic_Table[[#This Row],[Total Energy(MJ)]]*AHP!$P$3/TOPSIS!$B$4</f>
        <v>7.6911277227447459E-3</v>
      </c>
      <c r="V134">
        <f>Pro_Economic_Table[[#This Row],[Total Cost(LKR Million)]]*AHP!$P$4/TOPSIS!$C$4</f>
        <v>2.9826192286107431E-2</v>
      </c>
      <c r="W134">
        <f>Pro_Economic_Table[[#This Row],[Total Carbon (Metric T)]]*AHP!$P$5/TOPSIS!$D$4</f>
        <v>3.3026504304108661E-3</v>
      </c>
      <c r="X134">
        <f>((Pro_Economic_Table[[#This Row],[Weighted Energy]]-TOPSIS!$B$5)^2+(Pro_Economic_Table[[#This Row],[Weighted Cost]]-TOPSIS!$C$5)^2+(Pro_Economic_Table[[#This Row],[Weighted Co2]]-TOPSIS!$D$5)^2)^0.5</f>
        <v>2.1438135191229821E-3</v>
      </c>
      <c r="Y134">
        <f>((Pro_Economic_Table[[#This Row],[Weighted Energy]]-TOPSIS!$B$6)^2+(Pro_Economic_Table[[#This Row],[Weighted Cost]]-TOPSIS!$C$6)^2+(Pro_Economic_Table[[#This Row],[Weighted Co2]]-TOPSIS!$D$6)^2)^0.5</f>
        <v>5.1638827190079398E-3</v>
      </c>
      <c r="Z134">
        <f>Pro_Economic_Table[[#This Row],[S- Worst-Euclidean Distance]]/(Pro_Economic_Table[[#This Row],[S+ Best-Euclidean Distance]]+Pro_Economic_Table[[#This Row],[S- Worst-Euclidean Distance]])</f>
        <v>0.70663620253716208</v>
      </c>
      <c r="AA134">
        <v>133</v>
      </c>
    </row>
    <row r="135" spans="1:27" x14ac:dyDescent="0.3">
      <c r="A135">
        <v>107</v>
      </c>
      <c r="B135" t="s">
        <v>139</v>
      </c>
      <c r="C135" t="s">
        <v>151</v>
      </c>
      <c r="D135" t="s">
        <v>155</v>
      </c>
      <c r="E135" t="s">
        <v>157</v>
      </c>
      <c r="F135" t="s">
        <v>161</v>
      </c>
      <c r="G135" t="s">
        <v>226</v>
      </c>
      <c r="H135">
        <v>376.28799595178384</v>
      </c>
      <c r="I135">
        <v>27</v>
      </c>
      <c r="J135">
        <v>1401048.9626374398</v>
      </c>
      <c r="K135">
        <v>50986.522609090905</v>
      </c>
      <c r="L135">
        <v>252188813.27473921</v>
      </c>
      <c r="M135">
        <v>4517255.458181818</v>
      </c>
      <c r="N135">
        <v>2101573443.9561601</v>
      </c>
      <c r="O135">
        <v>105300000</v>
      </c>
      <c r="P135">
        <v>23.34331809772727</v>
      </c>
      <c r="Q135">
        <v>20945.681991429727</v>
      </c>
      <c r="R135">
        <v>252239799.79734829</v>
      </c>
      <c r="S135">
        <v>2211.3906994143417</v>
      </c>
      <c r="T135">
        <v>20969.025309527453</v>
      </c>
      <c r="U135">
        <f>Pro_Economic_Table[[#This Row],[Total Energy(MJ)]]*AHP!$P$3/TOPSIS!$B$4</f>
        <v>7.6911614134758119E-3</v>
      </c>
      <c r="V135">
        <f>Pro_Economic_Table[[#This Row],[Total Cost(LKR Million)]]*AHP!$P$4/TOPSIS!$C$4</f>
        <v>2.9826306123719226E-2</v>
      </c>
      <c r="W135">
        <f>Pro_Economic_Table[[#This Row],[Total Carbon (Metric T)]]*AHP!$P$5/TOPSIS!$D$4</f>
        <v>3.3026629494082413E-3</v>
      </c>
      <c r="X135">
        <f>((Pro_Economic_Table[[#This Row],[Weighted Energy]]-TOPSIS!$B$5)^2+(Pro_Economic_Table[[#This Row],[Weighted Cost]]-TOPSIS!$C$5)^2+(Pro_Economic_Table[[#This Row],[Weighted Co2]]-TOPSIS!$D$5)^2)^0.5</f>
        <v>2.1439327958427882E-3</v>
      </c>
      <c r="Y135">
        <f>((Pro_Economic_Table[[#This Row],[Weighted Energy]]-TOPSIS!$B$6)^2+(Pro_Economic_Table[[#This Row],[Weighted Cost]]-TOPSIS!$C$6)^2+(Pro_Economic_Table[[#This Row],[Weighted Co2]]-TOPSIS!$D$6)^2)^0.5</f>
        <v>5.1637634334782854E-3</v>
      </c>
      <c r="Z135">
        <f>Pro_Economic_Table[[#This Row],[S- Worst-Euclidean Distance]]/(Pro_Economic_Table[[#This Row],[S+ Best-Euclidean Distance]]+Pro_Economic_Table[[#This Row],[S- Worst-Euclidean Distance]])</f>
        <v>0.70661988011480725</v>
      </c>
      <c r="AA135">
        <v>134</v>
      </c>
    </row>
    <row r="136" spans="1:27" x14ac:dyDescent="0.3">
      <c r="A136">
        <v>219</v>
      </c>
      <c r="B136" t="s">
        <v>141</v>
      </c>
      <c r="C136" t="s">
        <v>149</v>
      </c>
      <c r="D136" t="s">
        <v>154</v>
      </c>
      <c r="E136" t="s">
        <v>156</v>
      </c>
      <c r="F136" t="s">
        <v>159</v>
      </c>
      <c r="G136" t="s">
        <v>224</v>
      </c>
      <c r="H136">
        <v>383.99563542805612</v>
      </c>
      <c r="I136">
        <v>28</v>
      </c>
      <c r="J136">
        <v>1401933.4566031951</v>
      </c>
      <c r="K136">
        <v>41538.510563636359</v>
      </c>
      <c r="L136">
        <v>252348022.18857512</v>
      </c>
      <c r="M136">
        <v>5665616.6022727257</v>
      </c>
      <c r="N136">
        <v>2102900184.9047925</v>
      </c>
      <c r="O136">
        <v>104893600</v>
      </c>
      <c r="P136">
        <v>22.747897468181815</v>
      </c>
      <c r="Q136">
        <v>20958.905176217766</v>
      </c>
      <c r="R136">
        <v>252389560.69913876</v>
      </c>
      <c r="S136">
        <v>2213.4594015070652</v>
      </c>
      <c r="T136">
        <v>20981.653073685949</v>
      </c>
      <c r="U136">
        <f>Pro_Economic_Table[[#This Row],[Total Energy(MJ)]]*AHP!$P$3/TOPSIS!$B$4</f>
        <v>7.6957278430005082E-3</v>
      </c>
      <c r="V136">
        <f>Pro_Economic_Table[[#This Row],[Total Cost(LKR Million)]]*AHP!$P$4/TOPSIS!$C$4</f>
        <v>2.9854207906028742E-2</v>
      </c>
      <c r="W136">
        <f>Pro_Economic_Table[[#This Row],[Total Carbon (Metric T)]]*AHP!$P$5/TOPSIS!$D$4</f>
        <v>3.3046518472327475E-3</v>
      </c>
      <c r="X136">
        <f>((Pro_Economic_Table[[#This Row],[Weighted Energy]]-TOPSIS!$B$5)^2+(Pro_Economic_Table[[#This Row],[Weighted Cost]]-TOPSIS!$C$5)^2+(Pro_Economic_Table[[#This Row],[Weighted Co2]]-TOPSIS!$D$5)^2)^0.5</f>
        <v>2.1721606343463912E-3</v>
      </c>
      <c r="Y136">
        <f>((Pro_Economic_Table[[#This Row],[Weighted Energy]]-TOPSIS!$B$6)^2+(Pro_Economic_Table[[#This Row],[Weighted Cost]]-TOPSIS!$C$6)^2+(Pro_Economic_Table[[#This Row],[Weighted Co2]]-TOPSIS!$D$6)^2)^0.5</f>
        <v>5.135543002766696E-3</v>
      </c>
      <c r="Z136">
        <f>Pro_Economic_Table[[#This Row],[S- Worst-Euclidean Distance]]/(Pro_Economic_Table[[#This Row],[S+ Best-Euclidean Distance]]+Pro_Economic_Table[[#This Row],[S- Worst-Euclidean Distance]])</f>
        <v>0.70275742665386687</v>
      </c>
      <c r="AA136">
        <v>135</v>
      </c>
    </row>
    <row r="137" spans="1:27" x14ac:dyDescent="0.3">
      <c r="A137">
        <v>237</v>
      </c>
      <c r="B137" t="s">
        <v>141</v>
      </c>
      <c r="C137" t="s">
        <v>149</v>
      </c>
      <c r="D137" t="s">
        <v>155</v>
      </c>
      <c r="E137" t="s">
        <v>156</v>
      </c>
      <c r="F137" t="s">
        <v>159</v>
      </c>
      <c r="G137" t="s">
        <v>224</v>
      </c>
      <c r="H137">
        <v>384.00208253305613</v>
      </c>
      <c r="I137">
        <v>28</v>
      </c>
      <c r="J137">
        <v>1401939.6974008349</v>
      </c>
      <c r="K137">
        <v>41520.090263636361</v>
      </c>
      <c r="L137">
        <v>252349145.53215027</v>
      </c>
      <c r="M137">
        <v>5664695.587272726</v>
      </c>
      <c r="N137">
        <v>2102909546.1012523</v>
      </c>
      <c r="O137">
        <v>104893600</v>
      </c>
      <c r="P137">
        <v>22.734082243181817</v>
      </c>
      <c r="Q137">
        <v>20958.998476142482</v>
      </c>
      <c r="R137">
        <v>252390665.6224139</v>
      </c>
      <c r="S137">
        <v>2213.4678416885254</v>
      </c>
      <c r="T137">
        <v>20981.732558385665</v>
      </c>
      <c r="U137">
        <f>Pro_Economic_Table[[#This Row],[Total Energy(MJ)]]*AHP!$P$3/TOPSIS!$B$4</f>
        <v>7.6957615337315717E-3</v>
      </c>
      <c r="V137">
        <f>Pro_Economic_Table[[#This Row],[Total Cost(LKR Million)]]*AHP!$P$4/TOPSIS!$C$4</f>
        <v>2.9854321743640538E-2</v>
      </c>
      <c r="W137">
        <f>Pro_Economic_Table[[#This Row],[Total Carbon (Metric T)]]*AHP!$P$5/TOPSIS!$D$4</f>
        <v>3.3046643662301219E-3</v>
      </c>
      <c r="X137">
        <f>((Pro_Economic_Table[[#This Row],[Weighted Energy]]-TOPSIS!$B$5)^2+(Pro_Economic_Table[[#This Row],[Weighted Cost]]-TOPSIS!$C$5)^2+(Pro_Economic_Table[[#This Row],[Weighted Co2]]-TOPSIS!$D$5)^2)^0.5</f>
        <v>2.1722799055961333E-3</v>
      </c>
      <c r="Y137">
        <f>((Pro_Economic_Table[[#This Row],[Weighted Energy]]-TOPSIS!$B$6)^2+(Pro_Economic_Table[[#This Row],[Weighted Cost]]-TOPSIS!$C$6)^2+(Pro_Economic_Table[[#This Row],[Weighted Co2]]-TOPSIS!$D$6)^2)^0.5</f>
        <v>5.135423715046444E-3</v>
      </c>
      <c r="Z137">
        <f>Pro_Economic_Table[[#This Row],[S- Worst-Euclidean Distance]]/(Pro_Economic_Table[[#This Row],[S+ Best-Euclidean Distance]]+Pro_Economic_Table[[#This Row],[S- Worst-Euclidean Distance]])</f>
        <v>0.70274110468027962</v>
      </c>
      <c r="AA137">
        <v>136</v>
      </c>
    </row>
    <row r="138" spans="1:27" x14ac:dyDescent="0.3">
      <c r="A138">
        <v>226</v>
      </c>
      <c r="B138" t="s">
        <v>141</v>
      </c>
      <c r="C138" t="s">
        <v>149</v>
      </c>
      <c r="D138" t="s">
        <v>154</v>
      </c>
      <c r="E138" t="s">
        <v>157</v>
      </c>
      <c r="F138" t="s">
        <v>159</v>
      </c>
      <c r="G138" t="s">
        <v>225</v>
      </c>
      <c r="H138">
        <v>387.0524132462379</v>
      </c>
      <c r="I138">
        <v>56</v>
      </c>
      <c r="J138">
        <v>1404892.4175311949</v>
      </c>
      <c r="K138">
        <v>44267.776472727273</v>
      </c>
      <c r="L138">
        <v>252880635.15561509</v>
      </c>
      <c r="M138">
        <v>5119763.420454544</v>
      </c>
      <c r="N138">
        <v>2107338626.2967925</v>
      </c>
      <c r="O138">
        <v>104384000</v>
      </c>
      <c r="P138">
        <v>25.477163377272721</v>
      </c>
      <c r="Q138">
        <v>21003.141642091363</v>
      </c>
      <c r="R138">
        <v>252924902.93208781</v>
      </c>
      <c r="S138">
        <v>2216.842389717247</v>
      </c>
      <c r="T138">
        <v>21028.618805468635</v>
      </c>
      <c r="U138">
        <f>Pro_Economic_Table[[#This Row],[Total Energy(MJ)]]*AHP!$P$3/TOPSIS!$B$4</f>
        <v>7.7120512127794635E-3</v>
      </c>
      <c r="V138">
        <f>Pro_Economic_Table[[#This Row],[Total Cost(LKR Million)]]*AHP!$P$4/TOPSIS!$C$4</f>
        <v>2.9899836225798986E-2</v>
      </c>
      <c r="W138">
        <f>Pro_Economic_Table[[#This Row],[Total Carbon (Metric T)]]*AHP!$P$5/TOPSIS!$D$4</f>
        <v>3.312049042856334E-3</v>
      </c>
      <c r="X138">
        <f>((Pro_Economic_Table[[#This Row],[Weighted Energy]]-TOPSIS!$B$5)^2+(Pro_Economic_Table[[#This Row],[Weighted Cost]]-TOPSIS!$C$5)^2+(Pro_Economic_Table[[#This Row],[Weighted Co2]]-TOPSIS!$D$5)^2)^0.5</f>
        <v>2.2209015227592941E-3</v>
      </c>
      <c r="Y138">
        <f>((Pro_Economic_Table[[#This Row],[Weighted Energy]]-TOPSIS!$B$6)^2+(Pro_Economic_Table[[#This Row],[Weighted Cost]]-TOPSIS!$C$6)^2+(Pro_Economic_Table[[#This Row],[Weighted Co2]]-TOPSIS!$D$6)^2)^0.5</f>
        <v>5.0867917473664398E-3</v>
      </c>
      <c r="Z138">
        <f>Pro_Economic_Table[[#This Row],[S- Worst-Euclidean Distance]]/(Pro_Economic_Table[[#This Row],[S+ Best-Euclidean Distance]]+Pro_Economic_Table[[#This Row],[S- Worst-Euclidean Distance]])</f>
        <v>0.69608720006921121</v>
      </c>
      <c r="AA138">
        <v>137</v>
      </c>
    </row>
    <row r="139" spans="1:27" x14ac:dyDescent="0.3">
      <c r="A139">
        <v>244</v>
      </c>
      <c r="B139" t="s">
        <v>141</v>
      </c>
      <c r="C139" t="s">
        <v>149</v>
      </c>
      <c r="D139" t="s">
        <v>155</v>
      </c>
      <c r="E139" t="s">
        <v>157</v>
      </c>
      <c r="F139" t="s">
        <v>159</v>
      </c>
      <c r="G139" t="s">
        <v>225</v>
      </c>
      <c r="H139">
        <v>387.05886035123791</v>
      </c>
      <c r="I139">
        <v>56</v>
      </c>
      <c r="J139">
        <v>1404898.6583288347</v>
      </c>
      <c r="K139">
        <v>44249.356172727275</v>
      </c>
      <c r="L139">
        <v>252881758.49919027</v>
      </c>
      <c r="M139">
        <v>5118842.4054545434</v>
      </c>
      <c r="N139">
        <v>2107347987.4932523</v>
      </c>
      <c r="O139">
        <v>104384000</v>
      </c>
      <c r="P139">
        <v>25.463348152272722</v>
      </c>
      <c r="Q139">
        <v>21003.234942016079</v>
      </c>
      <c r="R139">
        <v>252926007.85536301</v>
      </c>
      <c r="S139">
        <v>2216.8508298987067</v>
      </c>
      <c r="T139">
        <v>21028.698290168351</v>
      </c>
      <c r="U139">
        <f>Pro_Economic_Table[[#This Row],[Total Energy(MJ)]]*AHP!$P$3/TOPSIS!$B$4</f>
        <v>7.7120849035105295E-3</v>
      </c>
      <c r="V139">
        <f>Pro_Economic_Table[[#This Row],[Total Cost(LKR Million)]]*AHP!$P$4/TOPSIS!$C$4</f>
        <v>2.9899950063410775E-2</v>
      </c>
      <c r="W139">
        <f>Pro_Economic_Table[[#This Row],[Total Carbon (Metric T)]]*AHP!$P$5/TOPSIS!$D$4</f>
        <v>3.3120615618537088E-3</v>
      </c>
      <c r="X139">
        <f>((Pro_Economic_Table[[#This Row],[Weighted Energy]]-TOPSIS!$B$5)^2+(Pro_Economic_Table[[#This Row],[Weighted Cost]]-TOPSIS!$C$5)^2+(Pro_Economic_Table[[#This Row],[Weighted Co2]]-TOPSIS!$D$5)^2)^0.5</f>
        <v>2.2210208045375279E-3</v>
      </c>
      <c r="Y139">
        <f>((Pro_Economic_Table[[#This Row],[Weighted Energy]]-TOPSIS!$B$6)^2+(Pro_Economic_Table[[#This Row],[Weighted Cost]]-TOPSIS!$C$6)^2+(Pro_Economic_Table[[#This Row],[Weighted Co2]]-TOPSIS!$D$6)^2)^0.5</f>
        <v>5.0866724638423694E-3</v>
      </c>
      <c r="Z139">
        <f>Pro_Economic_Table[[#This Row],[S- Worst-Euclidean Distance]]/(Pro_Economic_Table[[#This Row],[S+ Best-Euclidean Distance]]+Pro_Economic_Table[[#This Row],[S- Worst-Euclidean Distance]])</f>
        <v>0.696070877229098</v>
      </c>
      <c r="AA139">
        <v>138</v>
      </c>
    </row>
    <row r="140" spans="1:27" x14ac:dyDescent="0.3">
      <c r="A140">
        <v>228</v>
      </c>
      <c r="B140" t="s">
        <v>141</v>
      </c>
      <c r="C140" t="s">
        <v>149</v>
      </c>
      <c r="D140" t="s">
        <v>154</v>
      </c>
      <c r="E140" t="s">
        <v>157</v>
      </c>
      <c r="F140" t="s">
        <v>159</v>
      </c>
      <c r="G140" t="s">
        <v>224</v>
      </c>
      <c r="H140">
        <v>387.0524132462379</v>
      </c>
      <c r="I140">
        <v>28</v>
      </c>
      <c r="J140">
        <v>1404892.4175311949</v>
      </c>
      <c r="K140">
        <v>44267.776472727273</v>
      </c>
      <c r="L140">
        <v>252880635.15561509</v>
      </c>
      <c r="M140">
        <v>5119763.420454544</v>
      </c>
      <c r="N140">
        <v>2107338626.2967925</v>
      </c>
      <c r="O140">
        <v>104893600</v>
      </c>
      <c r="P140">
        <v>25.477163377272721</v>
      </c>
      <c r="Q140">
        <v>21003.141642091363</v>
      </c>
      <c r="R140">
        <v>252924902.93208781</v>
      </c>
      <c r="S140">
        <v>2217.3519897172469</v>
      </c>
      <c r="T140">
        <v>21028.618805468635</v>
      </c>
      <c r="U140">
        <f>Pro_Economic_Table[[#This Row],[Total Energy(MJ)]]*AHP!$P$3/TOPSIS!$B$4</f>
        <v>7.7120512127794635E-3</v>
      </c>
      <c r="V140">
        <f>Pro_Economic_Table[[#This Row],[Total Cost(LKR Million)]]*AHP!$P$4/TOPSIS!$C$4</f>
        <v>2.9906709495911163E-2</v>
      </c>
      <c r="W140">
        <f>Pro_Economic_Table[[#This Row],[Total Carbon (Metric T)]]*AHP!$P$5/TOPSIS!$D$4</f>
        <v>3.312049042856334E-3</v>
      </c>
      <c r="X140">
        <f>((Pro_Economic_Table[[#This Row],[Weighted Energy]]-TOPSIS!$B$5)^2+(Pro_Economic_Table[[#This Row],[Weighted Cost]]-TOPSIS!$C$5)^2+(Pro_Economic_Table[[#This Row],[Weighted Co2]]-TOPSIS!$D$5)^2)^0.5</f>
        <v>2.2275291735134586E-3</v>
      </c>
      <c r="Y140">
        <f>((Pro_Economic_Table[[#This Row],[Weighted Energy]]-TOPSIS!$B$6)^2+(Pro_Economic_Table[[#This Row],[Weighted Cost]]-TOPSIS!$C$6)^2+(Pro_Economic_Table[[#This Row],[Weighted Co2]]-TOPSIS!$D$6)^2)^0.5</f>
        <v>5.0801657580857628E-3</v>
      </c>
      <c r="Z140">
        <f>Pro_Economic_Table[[#This Row],[S- Worst-Euclidean Distance]]/(Pro_Economic_Table[[#This Row],[S+ Best-Euclidean Distance]]+Pro_Economic_Table[[#This Row],[S- Worst-Euclidean Distance]])</f>
        <v>0.69518032781015604</v>
      </c>
      <c r="AA140">
        <v>139</v>
      </c>
    </row>
    <row r="141" spans="1:27" x14ac:dyDescent="0.3">
      <c r="A141">
        <v>246</v>
      </c>
      <c r="B141" t="s">
        <v>141</v>
      </c>
      <c r="C141" t="s">
        <v>149</v>
      </c>
      <c r="D141" t="s">
        <v>155</v>
      </c>
      <c r="E141" t="s">
        <v>157</v>
      </c>
      <c r="F141" t="s">
        <v>159</v>
      </c>
      <c r="G141" t="s">
        <v>224</v>
      </c>
      <c r="H141">
        <v>387.05886035123791</v>
      </c>
      <c r="I141">
        <v>28</v>
      </c>
      <c r="J141">
        <v>1404898.6583288347</v>
      </c>
      <c r="K141">
        <v>44249.356172727275</v>
      </c>
      <c r="L141">
        <v>252881758.49919027</v>
      </c>
      <c r="M141">
        <v>5118842.4054545434</v>
      </c>
      <c r="N141">
        <v>2107347987.4932523</v>
      </c>
      <c r="O141">
        <v>104893600</v>
      </c>
      <c r="P141">
        <v>25.463348152272722</v>
      </c>
      <c r="Q141">
        <v>21003.234942016079</v>
      </c>
      <c r="R141">
        <v>252926007.85536301</v>
      </c>
      <c r="S141">
        <v>2217.360429898707</v>
      </c>
      <c r="T141">
        <v>21028.698290168351</v>
      </c>
      <c r="U141">
        <f>Pro_Economic_Table[[#This Row],[Total Energy(MJ)]]*AHP!$P$3/TOPSIS!$B$4</f>
        <v>7.7120849035105295E-3</v>
      </c>
      <c r="V141">
        <f>Pro_Economic_Table[[#This Row],[Total Cost(LKR Million)]]*AHP!$P$4/TOPSIS!$C$4</f>
        <v>2.9906823333522962E-2</v>
      </c>
      <c r="W141">
        <f>Pro_Economic_Table[[#This Row],[Total Carbon (Metric T)]]*AHP!$P$5/TOPSIS!$D$4</f>
        <v>3.3120615618537088E-3</v>
      </c>
      <c r="X141">
        <f>((Pro_Economic_Table[[#This Row],[Weighted Energy]]-TOPSIS!$B$5)^2+(Pro_Economic_Table[[#This Row],[Weighted Cost]]-TOPSIS!$C$5)^2+(Pro_Economic_Table[[#This Row],[Weighted Co2]]-TOPSIS!$D$5)^2)^0.5</f>
        <v>2.227648451646014E-3</v>
      </c>
      <c r="Y141">
        <f>((Pro_Economic_Table[[#This Row],[Weighted Energy]]-TOPSIS!$B$6)^2+(Pro_Economic_Table[[#This Row],[Weighted Cost]]-TOPSIS!$C$6)^2+(Pro_Economic_Table[[#This Row],[Weighted Co2]]-TOPSIS!$D$6)^2)^0.5</f>
        <v>5.0800464729997483E-3</v>
      </c>
      <c r="Z141">
        <f>Pro_Economic_Table[[#This Row],[S- Worst-Euclidean Distance]]/(Pro_Economic_Table[[#This Row],[S+ Best-Euclidean Distance]]+Pro_Economic_Table[[#This Row],[S- Worst-Euclidean Distance]])</f>
        <v>0.69516400525518673</v>
      </c>
      <c r="AA141">
        <v>140</v>
      </c>
    </row>
    <row r="142" spans="1:27" x14ac:dyDescent="0.3">
      <c r="A142">
        <v>218</v>
      </c>
      <c r="B142" t="s">
        <v>141</v>
      </c>
      <c r="C142" t="s">
        <v>149</v>
      </c>
      <c r="D142" t="s">
        <v>154</v>
      </c>
      <c r="E142" t="s">
        <v>156</v>
      </c>
      <c r="F142" t="s">
        <v>159</v>
      </c>
      <c r="G142" t="s">
        <v>226</v>
      </c>
      <c r="H142">
        <v>383.99563542805612</v>
      </c>
      <c r="I142">
        <v>28</v>
      </c>
      <c r="J142">
        <v>1401933.4566031951</v>
      </c>
      <c r="K142">
        <v>41538.510563636359</v>
      </c>
      <c r="L142">
        <v>252348022.18857512</v>
      </c>
      <c r="M142">
        <v>5665616.6022727257</v>
      </c>
      <c r="N142">
        <v>2102900184.9047925</v>
      </c>
      <c r="O142">
        <v>109200000</v>
      </c>
      <c r="P142">
        <v>22.747897468181815</v>
      </c>
      <c r="Q142">
        <v>20958.905176217766</v>
      </c>
      <c r="R142">
        <v>252389560.69913876</v>
      </c>
      <c r="S142">
        <v>2217.7658015070651</v>
      </c>
      <c r="T142">
        <v>20981.653073685949</v>
      </c>
      <c r="U142">
        <f>Pro_Economic_Table[[#This Row],[Total Energy(MJ)]]*AHP!$P$3/TOPSIS!$B$4</f>
        <v>7.6957278430005082E-3</v>
      </c>
      <c r="V142">
        <f>Pro_Economic_Table[[#This Row],[Total Cost(LKR Million)]]*AHP!$P$4/TOPSIS!$C$4</f>
        <v>2.991229081499874E-2</v>
      </c>
      <c r="W142">
        <f>Pro_Economic_Table[[#This Row],[Total Carbon (Metric T)]]*AHP!$P$5/TOPSIS!$D$4</f>
        <v>3.3046518472327475E-3</v>
      </c>
      <c r="X142">
        <f>((Pro_Economic_Table[[#This Row],[Weighted Energy]]-TOPSIS!$B$5)^2+(Pro_Economic_Table[[#This Row],[Weighted Cost]]-TOPSIS!$C$5)^2+(Pro_Economic_Table[[#This Row],[Weighted Co2]]-TOPSIS!$D$5)^2)^0.5</f>
        <v>2.2282505077107708E-3</v>
      </c>
      <c r="Y142">
        <f>((Pro_Economic_Table[[#This Row],[Weighted Energy]]-TOPSIS!$B$6)^2+(Pro_Economic_Table[[#This Row],[Weighted Cost]]-TOPSIS!$C$6)^2+(Pro_Economic_Table[[#This Row],[Weighted Co2]]-TOPSIS!$D$6)^2)^0.5</f>
        <v>5.0795860946403646E-3</v>
      </c>
      <c r="Z142">
        <f>Pro_Economic_Table[[#This Row],[S- Worst-Euclidean Distance]]/(Pro_Economic_Table[[#This Row],[S+ Best-Euclidean Distance]]+Pro_Economic_Table[[#This Row],[S- Worst-Euclidean Distance]])</f>
        <v>0.69508753014621583</v>
      </c>
      <c r="AA142">
        <v>141</v>
      </c>
    </row>
    <row r="143" spans="1:27" x14ac:dyDescent="0.3">
      <c r="A143">
        <v>236</v>
      </c>
      <c r="B143" t="s">
        <v>141</v>
      </c>
      <c r="C143" t="s">
        <v>149</v>
      </c>
      <c r="D143" t="s">
        <v>155</v>
      </c>
      <c r="E143" t="s">
        <v>156</v>
      </c>
      <c r="F143" t="s">
        <v>159</v>
      </c>
      <c r="G143" t="s">
        <v>226</v>
      </c>
      <c r="H143">
        <v>384.00208253305613</v>
      </c>
      <c r="I143">
        <v>28</v>
      </c>
      <c r="J143">
        <v>1401939.6974008349</v>
      </c>
      <c r="K143">
        <v>41520.090263636361</v>
      </c>
      <c r="L143">
        <v>252349145.53215027</v>
      </c>
      <c r="M143">
        <v>5664695.587272726</v>
      </c>
      <c r="N143">
        <v>2102909546.1012523</v>
      </c>
      <c r="O143">
        <v>109200000</v>
      </c>
      <c r="P143">
        <v>22.734082243181817</v>
      </c>
      <c r="Q143">
        <v>20958.998476142482</v>
      </c>
      <c r="R143">
        <v>252390665.6224139</v>
      </c>
      <c r="S143">
        <v>2217.7742416885253</v>
      </c>
      <c r="T143">
        <v>20981.732558385665</v>
      </c>
      <c r="U143">
        <f>Pro_Economic_Table[[#This Row],[Total Energy(MJ)]]*AHP!$P$3/TOPSIS!$B$4</f>
        <v>7.6957615337315717E-3</v>
      </c>
      <c r="V143">
        <f>Pro_Economic_Table[[#This Row],[Total Cost(LKR Million)]]*AHP!$P$4/TOPSIS!$C$4</f>
        <v>2.9912404652610535E-2</v>
      </c>
      <c r="W143">
        <f>Pro_Economic_Table[[#This Row],[Total Carbon (Metric T)]]*AHP!$P$5/TOPSIS!$D$4</f>
        <v>3.3046643662301219E-3</v>
      </c>
      <c r="X143">
        <f>((Pro_Economic_Table[[#This Row],[Weighted Energy]]-TOPSIS!$B$5)^2+(Pro_Economic_Table[[#This Row],[Weighted Cost]]-TOPSIS!$C$5)^2+(Pro_Economic_Table[[#This Row],[Weighted Co2]]-TOPSIS!$D$5)^2)^0.5</f>
        <v>2.2283697440068661E-3</v>
      </c>
      <c r="Y143">
        <f>((Pro_Economic_Table[[#This Row],[Weighted Energy]]-TOPSIS!$B$6)^2+(Pro_Economic_Table[[#This Row],[Weighted Cost]]-TOPSIS!$C$6)^2+(Pro_Economic_Table[[#This Row],[Weighted Co2]]-TOPSIS!$D$6)^2)^0.5</f>
        <v>5.079466794526615E-3</v>
      </c>
      <c r="Z143">
        <f>Pro_Economic_Table[[#This Row],[S- Worst-Euclidean Distance]]/(Pro_Economic_Table[[#This Row],[S+ Best-Euclidean Distance]]+Pro_Economic_Table[[#This Row],[S- Worst-Euclidean Distance]])</f>
        <v>0.69507121125973481</v>
      </c>
      <c r="AA143">
        <v>142</v>
      </c>
    </row>
    <row r="144" spans="1:27" x14ac:dyDescent="0.3">
      <c r="A144">
        <v>227</v>
      </c>
      <c r="B144" t="s">
        <v>141</v>
      </c>
      <c r="C144" t="s">
        <v>149</v>
      </c>
      <c r="D144" t="s">
        <v>154</v>
      </c>
      <c r="E144" t="s">
        <v>157</v>
      </c>
      <c r="F144" t="s">
        <v>159</v>
      </c>
      <c r="G144" t="s">
        <v>226</v>
      </c>
      <c r="H144">
        <v>387.0524132462379</v>
      </c>
      <c r="I144">
        <v>28</v>
      </c>
      <c r="J144">
        <v>1404892.4175311949</v>
      </c>
      <c r="K144">
        <v>44267.776472727273</v>
      </c>
      <c r="L144">
        <v>252880635.15561509</v>
      </c>
      <c r="M144">
        <v>5119763.420454544</v>
      </c>
      <c r="N144">
        <v>2107338626.2967925</v>
      </c>
      <c r="O144">
        <v>109200000</v>
      </c>
      <c r="P144">
        <v>25.477163377272721</v>
      </c>
      <c r="Q144">
        <v>21003.141642091363</v>
      </c>
      <c r="R144">
        <v>252924902.93208781</v>
      </c>
      <c r="S144">
        <v>2221.6583897172468</v>
      </c>
      <c r="T144">
        <v>21028.618805468635</v>
      </c>
      <c r="U144">
        <f>Pro_Economic_Table[[#This Row],[Total Energy(MJ)]]*AHP!$P$3/TOPSIS!$B$4</f>
        <v>7.7120512127794635E-3</v>
      </c>
      <c r="V144">
        <f>Pro_Economic_Table[[#This Row],[Total Cost(LKR Million)]]*AHP!$P$4/TOPSIS!$C$4</f>
        <v>2.9964792404881164E-2</v>
      </c>
      <c r="W144">
        <f>Pro_Economic_Table[[#This Row],[Total Carbon (Metric T)]]*AHP!$P$5/TOPSIS!$D$4</f>
        <v>3.312049042856334E-3</v>
      </c>
      <c r="X144">
        <f>((Pro_Economic_Table[[#This Row],[Weighted Energy]]-TOPSIS!$B$5)^2+(Pro_Economic_Table[[#This Row],[Weighted Cost]]-TOPSIS!$C$5)^2+(Pro_Economic_Table[[#This Row],[Weighted Co2]]-TOPSIS!$D$5)^2)^0.5</f>
        <v>2.2835944501365824E-3</v>
      </c>
      <c r="Y144">
        <f>((Pro_Economic_Table[[#This Row],[Weighted Energy]]-TOPSIS!$B$6)^2+(Pro_Economic_Table[[#This Row],[Weighted Cost]]-TOPSIS!$C$6)^2+(Pro_Economic_Table[[#This Row],[Weighted Co2]]-TOPSIS!$D$6)^2)^0.5</f>
        <v>5.0241990385888058E-3</v>
      </c>
      <c r="Z144">
        <f>Pro_Economic_Table[[#This Row],[S- Worst-Euclidean Distance]]/(Pro_Economic_Table[[#This Row],[S+ Best-Euclidean Distance]]+Pro_Economic_Table[[#This Row],[S- Worst-Euclidean Distance]])</f>
        <v>0.68751245452409704</v>
      </c>
      <c r="AA144">
        <v>143</v>
      </c>
    </row>
    <row r="145" spans="1:27" x14ac:dyDescent="0.3">
      <c r="A145">
        <v>245</v>
      </c>
      <c r="B145" t="s">
        <v>141</v>
      </c>
      <c r="C145" t="s">
        <v>149</v>
      </c>
      <c r="D145" t="s">
        <v>155</v>
      </c>
      <c r="E145" t="s">
        <v>157</v>
      </c>
      <c r="F145" t="s">
        <v>159</v>
      </c>
      <c r="G145" t="s">
        <v>226</v>
      </c>
      <c r="H145">
        <v>387.05886035123791</v>
      </c>
      <c r="I145">
        <v>28</v>
      </c>
      <c r="J145">
        <v>1404898.6583288347</v>
      </c>
      <c r="K145">
        <v>44249.356172727275</v>
      </c>
      <c r="L145">
        <v>252881758.49919027</v>
      </c>
      <c r="M145">
        <v>5118842.4054545434</v>
      </c>
      <c r="N145">
        <v>2107347987.4932523</v>
      </c>
      <c r="O145">
        <v>109200000</v>
      </c>
      <c r="P145">
        <v>25.463348152272722</v>
      </c>
      <c r="Q145">
        <v>21003.234942016079</v>
      </c>
      <c r="R145">
        <v>252926007.85536301</v>
      </c>
      <c r="S145">
        <v>2221.666829898707</v>
      </c>
      <c r="T145">
        <v>21028.698290168351</v>
      </c>
      <c r="U145">
        <f>Pro_Economic_Table[[#This Row],[Total Energy(MJ)]]*AHP!$P$3/TOPSIS!$B$4</f>
        <v>7.7120849035105295E-3</v>
      </c>
      <c r="V145">
        <f>Pro_Economic_Table[[#This Row],[Total Cost(LKR Million)]]*AHP!$P$4/TOPSIS!$C$4</f>
        <v>2.9964906242492959E-2</v>
      </c>
      <c r="W145">
        <f>Pro_Economic_Table[[#This Row],[Total Carbon (Metric T)]]*AHP!$P$5/TOPSIS!$D$4</f>
        <v>3.3120615618537088E-3</v>
      </c>
      <c r="X145">
        <f>((Pro_Economic_Table[[#This Row],[Weighted Energy]]-TOPSIS!$B$5)^2+(Pro_Economic_Table[[#This Row],[Weighted Cost]]-TOPSIS!$C$5)^2+(Pro_Economic_Table[[#This Row],[Weighted Co2]]-TOPSIS!$D$5)^2)^0.5</f>
        <v>2.283713695278198E-3</v>
      </c>
      <c r="Y145">
        <f>((Pro_Economic_Table[[#This Row],[Weighted Energy]]-TOPSIS!$B$6)^2+(Pro_Economic_Table[[#This Row],[Weighted Cost]]-TOPSIS!$C$6)^2+(Pro_Economic_Table[[#This Row],[Weighted Co2]]-TOPSIS!$D$6)^2)^0.5</f>
        <v>5.0240797407690579E-3</v>
      </c>
      <c r="Z145">
        <f>Pro_Economic_Table[[#This Row],[S- Worst-Euclidean Distance]]/(Pro_Economic_Table[[#This Row],[S+ Best-Euclidean Distance]]+Pro_Economic_Table[[#This Row],[S- Worst-Euclidean Distance]])</f>
        <v>0.6874961347411257</v>
      </c>
      <c r="AA145">
        <v>144</v>
      </c>
    </row>
    <row r="146" spans="1:27" x14ac:dyDescent="0.3">
      <c r="A146">
        <v>187</v>
      </c>
      <c r="B146" t="s">
        <v>140</v>
      </c>
      <c r="C146" t="s">
        <v>151</v>
      </c>
      <c r="D146" t="s">
        <v>154</v>
      </c>
      <c r="E146" t="s">
        <v>156</v>
      </c>
      <c r="F146" t="s">
        <v>161</v>
      </c>
      <c r="G146" t="s">
        <v>225</v>
      </c>
      <c r="H146">
        <v>379.24732322278118</v>
      </c>
      <c r="I146">
        <v>54</v>
      </c>
      <c r="J146">
        <v>1415865.3334238695</v>
      </c>
      <c r="K146">
        <v>44645.256999999991</v>
      </c>
      <c r="L146">
        <v>254855760.01629648</v>
      </c>
      <c r="M146">
        <v>5427071.6549999993</v>
      </c>
      <c r="N146">
        <v>2123798000.1358039</v>
      </c>
      <c r="O146">
        <v>100656000</v>
      </c>
      <c r="P146">
        <v>20.990909413636359</v>
      </c>
      <c r="Q146">
        <v>21167.186734686846</v>
      </c>
      <c r="R146">
        <v>254900405.27329648</v>
      </c>
      <c r="S146">
        <v>2229.8810717908041</v>
      </c>
      <c r="T146">
        <v>21188.17764410048</v>
      </c>
      <c r="U146">
        <f>Pro_Economic_Table[[#This Row],[Total Energy(MJ)]]*AHP!$P$3/TOPSIS!$B$4</f>
        <v>7.7722871762996608E-3</v>
      </c>
      <c r="V146">
        <f>Pro_Economic_Table[[#This Row],[Total Cost(LKR Million)]]*AHP!$P$4/TOPSIS!$C$4</f>
        <v>3.0075696476580881E-2</v>
      </c>
      <c r="W146">
        <f>Pro_Economic_Table[[#This Row],[Total Carbon (Metric T)]]*AHP!$P$5/TOPSIS!$D$4</f>
        <v>3.3371798754449414E-3</v>
      </c>
      <c r="X146">
        <f>((Pro_Economic_Table[[#This Row],[Weighted Energy]]-TOPSIS!$B$5)^2+(Pro_Economic_Table[[#This Row],[Weighted Cost]]-TOPSIS!$C$5)^2+(Pro_Economic_Table[[#This Row],[Weighted Co2]]-TOPSIS!$D$5)^2)^0.5</f>
        <v>2.4078302587285483E-3</v>
      </c>
      <c r="Y146">
        <f>((Pro_Economic_Table[[#This Row],[Weighted Energy]]-TOPSIS!$B$6)^2+(Pro_Economic_Table[[#This Row],[Weighted Cost]]-TOPSIS!$C$6)^2+(Pro_Economic_Table[[#This Row],[Weighted Co2]]-TOPSIS!$D$6)^2)^0.5</f>
        <v>4.8999395202526221E-3</v>
      </c>
      <c r="Z146">
        <f>Pro_Economic_Table[[#This Row],[S- Worst-Euclidean Distance]]/(Pro_Economic_Table[[#This Row],[S+ Best-Euclidean Distance]]+Pro_Economic_Table[[#This Row],[S- Worst-Euclidean Distance]])</f>
        <v>0.67051093130300543</v>
      </c>
      <c r="AA146">
        <v>145</v>
      </c>
    </row>
    <row r="147" spans="1:27" x14ac:dyDescent="0.3">
      <c r="A147">
        <v>205</v>
      </c>
      <c r="B147" t="s">
        <v>140</v>
      </c>
      <c r="C147" t="s">
        <v>151</v>
      </c>
      <c r="D147" t="s">
        <v>155</v>
      </c>
      <c r="E147" t="s">
        <v>156</v>
      </c>
      <c r="F147" t="s">
        <v>161</v>
      </c>
      <c r="G147" t="s">
        <v>225</v>
      </c>
      <c r="H147">
        <v>379.25377032778107</v>
      </c>
      <c r="I147">
        <v>54</v>
      </c>
      <c r="J147">
        <v>1415871.5742215095</v>
      </c>
      <c r="K147">
        <v>44626.836699999993</v>
      </c>
      <c r="L147">
        <v>254856883.35987169</v>
      </c>
      <c r="M147">
        <v>5426150.6399999997</v>
      </c>
      <c r="N147">
        <v>2123807361.3322642</v>
      </c>
      <c r="O147">
        <v>100656000</v>
      </c>
      <c r="P147">
        <v>20.977094188636361</v>
      </c>
      <c r="Q147">
        <v>21167.280034611565</v>
      </c>
      <c r="R147">
        <v>254901510.19657168</v>
      </c>
      <c r="S147">
        <v>2229.8895119722642</v>
      </c>
      <c r="T147">
        <v>21188.257128800204</v>
      </c>
      <c r="U147">
        <f>Pro_Economic_Table[[#This Row],[Total Energy(MJ)]]*AHP!$P$3/TOPSIS!$B$4</f>
        <v>7.7723208670307277E-3</v>
      </c>
      <c r="V147">
        <f>Pro_Economic_Table[[#This Row],[Total Cost(LKR Million)]]*AHP!$P$4/TOPSIS!$C$4</f>
        <v>3.0075810314192677E-2</v>
      </c>
      <c r="W147">
        <f>Pro_Economic_Table[[#This Row],[Total Carbon (Metric T)]]*AHP!$P$5/TOPSIS!$D$4</f>
        <v>3.337192394442317E-3</v>
      </c>
      <c r="X147">
        <f>((Pro_Economic_Table[[#This Row],[Weighted Energy]]-TOPSIS!$B$5)^2+(Pro_Economic_Table[[#This Row],[Weighted Cost]]-TOPSIS!$C$5)^2+(Pro_Economic_Table[[#This Row],[Weighted Co2]]-TOPSIS!$D$5)^2)^0.5</f>
        <v>2.4079495680511382E-3</v>
      </c>
      <c r="Y147">
        <f>((Pro_Economic_Table[[#This Row],[Weighted Energy]]-TOPSIS!$B$6)^2+(Pro_Economic_Table[[#This Row],[Weighted Cost]]-TOPSIS!$C$6)^2+(Pro_Economic_Table[[#This Row],[Weighted Co2]]-TOPSIS!$D$6)^2)^0.5</f>
        <v>4.8998202520608011E-3</v>
      </c>
      <c r="Z147">
        <f>Pro_Economic_Table[[#This Row],[S- Worst-Euclidean Distance]]/(Pro_Economic_Table[[#This Row],[S+ Best-Euclidean Distance]]+Pro_Economic_Table[[#This Row],[S- Worst-Euclidean Distance]])</f>
        <v>0.6704946067917813</v>
      </c>
      <c r="AA147">
        <v>146</v>
      </c>
    </row>
    <row r="148" spans="1:27" x14ac:dyDescent="0.3">
      <c r="A148">
        <v>189</v>
      </c>
      <c r="B148" t="s">
        <v>140</v>
      </c>
      <c r="C148" t="s">
        <v>151</v>
      </c>
      <c r="D148" t="s">
        <v>154</v>
      </c>
      <c r="E148" t="s">
        <v>156</v>
      </c>
      <c r="F148" t="s">
        <v>161</v>
      </c>
      <c r="G148" t="s">
        <v>224</v>
      </c>
      <c r="H148">
        <v>379.24732322278118</v>
      </c>
      <c r="I148">
        <v>27</v>
      </c>
      <c r="J148">
        <v>1415865.3334238695</v>
      </c>
      <c r="K148">
        <v>44645.256999999991</v>
      </c>
      <c r="L148">
        <v>254855760.01629648</v>
      </c>
      <c r="M148">
        <v>5427071.6549999993</v>
      </c>
      <c r="N148">
        <v>2123798000.1358039</v>
      </c>
      <c r="O148">
        <v>101147400</v>
      </c>
      <c r="P148">
        <v>20.990909413636359</v>
      </c>
      <c r="Q148">
        <v>21167.186734686846</v>
      </c>
      <c r="R148">
        <v>254900405.27329648</v>
      </c>
      <c r="S148">
        <v>2230.372471790804</v>
      </c>
      <c r="T148">
        <v>21188.17764410048</v>
      </c>
      <c r="U148">
        <f>Pro_Economic_Table[[#This Row],[Total Energy(MJ)]]*AHP!$P$3/TOPSIS!$B$4</f>
        <v>7.7722871762996608E-3</v>
      </c>
      <c r="V148">
        <f>Pro_Economic_Table[[#This Row],[Total Cost(LKR Million)]]*AHP!$P$4/TOPSIS!$C$4</f>
        <v>3.0082324272760488E-2</v>
      </c>
      <c r="W148">
        <f>Pro_Economic_Table[[#This Row],[Total Carbon (Metric T)]]*AHP!$P$5/TOPSIS!$D$4</f>
        <v>3.3371798754449414E-3</v>
      </c>
      <c r="X148">
        <f>((Pro_Economic_Table[[#This Row],[Weighted Energy]]-TOPSIS!$B$5)^2+(Pro_Economic_Table[[#This Row],[Weighted Cost]]-TOPSIS!$C$5)^2+(Pro_Economic_Table[[#This Row],[Weighted Co2]]-TOPSIS!$D$5)^2)^0.5</f>
        <v>2.4142091361652857E-3</v>
      </c>
      <c r="Y148">
        <f>((Pro_Economic_Table[[#This Row],[Weighted Energy]]-TOPSIS!$B$6)^2+(Pro_Economic_Table[[#This Row],[Weighted Cost]]-TOPSIS!$C$6)^2+(Pro_Economic_Table[[#This Row],[Weighted Co2]]-TOPSIS!$D$6)^2)^0.5</f>
        <v>4.8935443790274194E-3</v>
      </c>
      <c r="Z148">
        <f>Pro_Economic_Table[[#This Row],[S- Worst-Euclidean Distance]]/(Pro_Economic_Table[[#This Row],[S+ Best-Euclidean Distance]]+Pro_Economic_Table[[#This Row],[S- Worst-Euclidean Distance]])</f>
        <v>0.66963730630128915</v>
      </c>
      <c r="AA148">
        <v>147</v>
      </c>
    </row>
    <row r="149" spans="1:27" x14ac:dyDescent="0.3">
      <c r="A149">
        <v>207</v>
      </c>
      <c r="B149" t="s">
        <v>140</v>
      </c>
      <c r="C149" t="s">
        <v>151</v>
      </c>
      <c r="D149" t="s">
        <v>155</v>
      </c>
      <c r="E149" t="s">
        <v>156</v>
      </c>
      <c r="F149" t="s">
        <v>161</v>
      </c>
      <c r="G149" t="s">
        <v>224</v>
      </c>
      <c r="H149">
        <v>379.25377032778107</v>
      </c>
      <c r="I149">
        <v>27</v>
      </c>
      <c r="J149">
        <v>1415871.5742215095</v>
      </c>
      <c r="K149">
        <v>44626.836699999993</v>
      </c>
      <c r="L149">
        <v>254856883.35987169</v>
      </c>
      <c r="M149">
        <v>5426150.6399999997</v>
      </c>
      <c r="N149">
        <v>2123807361.3322642</v>
      </c>
      <c r="O149">
        <v>101147400</v>
      </c>
      <c r="P149">
        <v>20.977094188636361</v>
      </c>
      <c r="Q149">
        <v>21167.280034611565</v>
      </c>
      <c r="R149">
        <v>254901510.19657168</v>
      </c>
      <c r="S149">
        <v>2230.3809119722641</v>
      </c>
      <c r="T149">
        <v>21188.257128800204</v>
      </c>
      <c r="U149">
        <f>Pro_Economic_Table[[#This Row],[Total Energy(MJ)]]*AHP!$P$3/TOPSIS!$B$4</f>
        <v>7.7723208670307277E-3</v>
      </c>
      <c r="V149">
        <f>Pro_Economic_Table[[#This Row],[Total Cost(LKR Million)]]*AHP!$P$4/TOPSIS!$C$4</f>
        <v>3.0082438110372284E-2</v>
      </c>
      <c r="W149">
        <f>Pro_Economic_Table[[#This Row],[Total Carbon (Metric T)]]*AHP!$P$5/TOPSIS!$D$4</f>
        <v>3.337192394442317E-3</v>
      </c>
      <c r="X149">
        <f>((Pro_Economic_Table[[#This Row],[Weighted Energy]]-TOPSIS!$B$5)^2+(Pro_Economic_Table[[#This Row],[Weighted Cost]]-TOPSIS!$C$5)^2+(Pro_Economic_Table[[#This Row],[Weighted Co2]]-TOPSIS!$D$5)^2)^0.5</f>
        <v>2.4143284427678409E-3</v>
      </c>
      <c r="Y149">
        <f>((Pro_Economic_Table[[#This Row],[Weighted Energy]]-TOPSIS!$B$6)^2+(Pro_Economic_Table[[#This Row],[Weighted Cost]]-TOPSIS!$C$6)^2+(Pro_Economic_Table[[#This Row],[Weighted Co2]]-TOPSIS!$D$6)^2)^0.5</f>
        <v>4.8934251091507985E-3</v>
      </c>
      <c r="Z149">
        <f>Pro_Economic_Table[[#This Row],[S- Worst-Euclidean Distance]]/(Pro_Economic_Table[[#This Row],[S+ Best-Euclidean Distance]]+Pro_Economic_Table[[#This Row],[S- Worst-Euclidean Distance]])</f>
        <v>0.66962098193172337</v>
      </c>
      <c r="AA149">
        <v>148</v>
      </c>
    </row>
    <row r="150" spans="1:27" x14ac:dyDescent="0.3">
      <c r="A150">
        <v>188</v>
      </c>
      <c r="B150" t="s">
        <v>140</v>
      </c>
      <c r="C150" t="s">
        <v>151</v>
      </c>
      <c r="D150" t="s">
        <v>154</v>
      </c>
      <c r="E150" t="s">
        <v>156</v>
      </c>
      <c r="F150" t="s">
        <v>161</v>
      </c>
      <c r="G150" t="s">
        <v>226</v>
      </c>
      <c r="H150">
        <v>379.24732322278118</v>
      </c>
      <c r="I150">
        <v>27</v>
      </c>
      <c r="J150">
        <v>1415865.3334238695</v>
      </c>
      <c r="K150">
        <v>44645.256999999991</v>
      </c>
      <c r="L150">
        <v>254855760.01629648</v>
      </c>
      <c r="M150">
        <v>5427071.6549999993</v>
      </c>
      <c r="N150">
        <v>2123798000.1358039</v>
      </c>
      <c r="O150">
        <v>105300000</v>
      </c>
      <c r="P150">
        <v>20.990909413636359</v>
      </c>
      <c r="Q150">
        <v>21167.186734686846</v>
      </c>
      <c r="R150">
        <v>254900405.27329648</v>
      </c>
      <c r="S150">
        <v>2234.5250717908038</v>
      </c>
      <c r="T150">
        <v>21188.17764410048</v>
      </c>
      <c r="U150">
        <f>Pro_Economic_Table[[#This Row],[Total Energy(MJ)]]*AHP!$P$3/TOPSIS!$B$4</f>
        <v>7.7722871762996608E-3</v>
      </c>
      <c r="V150">
        <f>Pro_Economic_Table[[#This Row],[Total Cost(LKR Million)]]*AHP!$P$4/TOPSIS!$C$4</f>
        <v>3.0138332792124415E-2</v>
      </c>
      <c r="W150">
        <f>Pro_Economic_Table[[#This Row],[Total Carbon (Metric T)]]*AHP!$P$5/TOPSIS!$D$4</f>
        <v>3.3371798754449414E-3</v>
      </c>
      <c r="X150">
        <f>((Pro_Economic_Table[[#This Row],[Weighted Energy]]-TOPSIS!$B$5)^2+(Pro_Economic_Table[[#This Row],[Weighted Cost]]-TOPSIS!$C$5)^2+(Pro_Economic_Table[[#This Row],[Weighted Co2]]-TOPSIS!$D$5)^2)^0.5</f>
        <v>2.4681665354445419E-3</v>
      </c>
      <c r="Y150">
        <f>((Pro_Economic_Table[[#This Row],[Weighted Energy]]-TOPSIS!$B$6)^2+(Pro_Economic_Table[[#This Row],[Weighted Cost]]-TOPSIS!$C$6)^2+(Pro_Economic_Table[[#This Row],[Weighted Co2]]-TOPSIS!$D$6)^2)^0.5</f>
        <v>4.8395269213696987E-3</v>
      </c>
      <c r="Z150">
        <f>Pro_Economic_Table[[#This Row],[S- Worst-Euclidean Distance]]/(Pro_Economic_Table[[#This Row],[S+ Best-Euclidean Distance]]+Pro_Economic_Table[[#This Row],[S- Worst-Euclidean Distance]])</f>
        <v>0.66225094826014652</v>
      </c>
      <c r="AA150">
        <v>149</v>
      </c>
    </row>
    <row r="151" spans="1:27" x14ac:dyDescent="0.3">
      <c r="A151">
        <v>206</v>
      </c>
      <c r="B151" t="s">
        <v>140</v>
      </c>
      <c r="C151" t="s">
        <v>151</v>
      </c>
      <c r="D151" t="s">
        <v>155</v>
      </c>
      <c r="E151" t="s">
        <v>156</v>
      </c>
      <c r="F151" t="s">
        <v>161</v>
      </c>
      <c r="G151" t="s">
        <v>226</v>
      </c>
      <c r="H151">
        <v>379.25377032778107</v>
      </c>
      <c r="I151">
        <v>27</v>
      </c>
      <c r="J151">
        <v>1415871.5742215095</v>
      </c>
      <c r="K151">
        <v>44626.836699999993</v>
      </c>
      <c r="L151">
        <v>254856883.35987169</v>
      </c>
      <c r="M151">
        <v>5426150.6399999997</v>
      </c>
      <c r="N151">
        <v>2123807361.3322642</v>
      </c>
      <c r="O151">
        <v>105300000</v>
      </c>
      <c r="P151">
        <v>20.977094188636361</v>
      </c>
      <c r="Q151">
        <v>21167.280034611565</v>
      </c>
      <c r="R151">
        <v>254901510.19657168</v>
      </c>
      <c r="S151">
        <v>2234.5335119722645</v>
      </c>
      <c r="T151">
        <v>21188.257128800204</v>
      </c>
      <c r="U151">
        <f>Pro_Economic_Table[[#This Row],[Total Energy(MJ)]]*AHP!$P$3/TOPSIS!$B$4</f>
        <v>7.7723208670307277E-3</v>
      </c>
      <c r="V151">
        <f>Pro_Economic_Table[[#This Row],[Total Cost(LKR Million)]]*AHP!$P$4/TOPSIS!$C$4</f>
        <v>3.0138446629736214E-2</v>
      </c>
      <c r="W151">
        <f>Pro_Economic_Table[[#This Row],[Total Carbon (Metric T)]]*AHP!$P$5/TOPSIS!$D$4</f>
        <v>3.337192394442317E-3</v>
      </c>
      <c r="X151">
        <f>((Pro_Economic_Table[[#This Row],[Weighted Energy]]-TOPSIS!$B$5)^2+(Pro_Economic_Table[[#This Row],[Weighted Cost]]-TOPSIS!$C$5)^2+(Pro_Economic_Table[[#This Row],[Weighted Co2]]-TOPSIS!$D$5)^2)^0.5</f>
        <v>2.4682858170913574E-3</v>
      </c>
      <c r="Y151">
        <f>((Pro_Economic_Table[[#This Row],[Weighted Energy]]-TOPSIS!$B$6)^2+(Pro_Economic_Table[[#This Row],[Weighted Cost]]-TOPSIS!$C$6)^2+(Pro_Economic_Table[[#This Row],[Weighted Co2]]-TOPSIS!$D$6)^2)^0.5</f>
        <v>4.8394076376939831E-3</v>
      </c>
      <c r="Z151">
        <f>Pro_Economic_Table[[#This Row],[S- Worst-Euclidean Distance]]/(Pro_Economic_Table[[#This Row],[S+ Best-Euclidean Distance]]+Pro_Economic_Table[[#This Row],[S- Worst-Euclidean Distance]])</f>
        <v>0.66223462541726696</v>
      </c>
      <c r="AA151">
        <v>150</v>
      </c>
    </row>
    <row r="152" spans="1:27" x14ac:dyDescent="0.3">
      <c r="A152">
        <v>196</v>
      </c>
      <c r="B152" t="s">
        <v>140</v>
      </c>
      <c r="C152" t="s">
        <v>151</v>
      </c>
      <c r="D152" t="s">
        <v>154</v>
      </c>
      <c r="E152" t="s">
        <v>157</v>
      </c>
      <c r="F152" t="s">
        <v>161</v>
      </c>
      <c r="G152" t="s">
        <v>225</v>
      </c>
      <c r="H152">
        <v>382.30410104096296</v>
      </c>
      <c r="I152">
        <v>55</v>
      </c>
      <c r="J152">
        <v>1418824.2943518695</v>
      </c>
      <c r="K152">
        <v>47374.522909090905</v>
      </c>
      <c r="L152">
        <v>255388372.98333651</v>
      </c>
      <c r="M152">
        <v>4881218.4731818177</v>
      </c>
      <c r="N152">
        <v>2128236441.5278044</v>
      </c>
      <c r="O152">
        <v>102520000</v>
      </c>
      <c r="P152">
        <v>23.720175322727272</v>
      </c>
      <c r="Q152">
        <v>21211.423200560446</v>
      </c>
      <c r="R152">
        <v>255435747.50624561</v>
      </c>
      <c r="S152">
        <v>2235.6376600009862</v>
      </c>
      <c r="T152">
        <v>21235.143375883174</v>
      </c>
      <c r="U152">
        <f>Pro_Economic_Table[[#This Row],[Total Energy(MJ)]]*AHP!$P$3/TOPSIS!$B$4</f>
        <v>7.7886105460786186E-3</v>
      </c>
      <c r="V152">
        <f>Pro_Economic_Table[[#This Row],[Total Cost(LKR Million)]]*AHP!$P$4/TOPSIS!$C$4</f>
        <v>3.0153338913184488E-2</v>
      </c>
      <c r="W152">
        <f>Pro_Economic_Table[[#This Row],[Total Carbon (Metric T)]]*AHP!$P$5/TOPSIS!$D$4</f>
        <v>3.3445770710685296E-3</v>
      </c>
      <c r="X152">
        <f>((Pro_Economic_Table[[#This Row],[Weighted Energy]]-TOPSIS!$B$5)^2+(Pro_Economic_Table[[#This Row],[Weighted Cost]]-TOPSIS!$C$5)^2+(Pro_Economic_Table[[#This Row],[Weighted Co2]]-TOPSIS!$D$5)^2)^0.5</f>
        <v>2.4874225700733991E-3</v>
      </c>
      <c r="Y152">
        <f>((Pro_Economic_Table[[#This Row],[Weighted Energy]]-TOPSIS!$B$6)^2+(Pro_Economic_Table[[#This Row],[Weighted Cost]]-TOPSIS!$C$6)^2+(Pro_Economic_Table[[#This Row],[Weighted Co2]]-TOPSIS!$D$6)^2)^0.5</f>
        <v>4.8203173016271783E-3</v>
      </c>
      <c r="Z152">
        <f>Pro_Economic_Table[[#This Row],[S- Worst-Euclidean Distance]]/(Pro_Economic_Table[[#This Row],[S+ Best-Euclidean Distance]]+Pro_Economic_Table[[#This Row],[S- Worst-Euclidean Distance]])</f>
        <v>0.65961807429599251</v>
      </c>
      <c r="AA152">
        <v>151</v>
      </c>
    </row>
    <row r="153" spans="1:27" x14ac:dyDescent="0.3">
      <c r="A153">
        <v>214</v>
      </c>
      <c r="B153" t="s">
        <v>140</v>
      </c>
      <c r="C153" t="s">
        <v>151</v>
      </c>
      <c r="D153" t="s">
        <v>155</v>
      </c>
      <c r="E153" t="s">
        <v>157</v>
      </c>
      <c r="F153" t="s">
        <v>161</v>
      </c>
      <c r="G153" t="s">
        <v>225</v>
      </c>
      <c r="H153">
        <v>382.31054814596297</v>
      </c>
      <c r="I153">
        <v>55</v>
      </c>
      <c r="J153">
        <v>1418830.5351495093</v>
      </c>
      <c r="K153">
        <v>47356.102609090907</v>
      </c>
      <c r="L153">
        <v>255389496.32691169</v>
      </c>
      <c r="M153">
        <v>4880297.458181818</v>
      </c>
      <c r="N153">
        <v>2128245802.7242639</v>
      </c>
      <c r="O153">
        <v>102520000</v>
      </c>
      <c r="P153">
        <v>23.706360097727273</v>
      </c>
      <c r="Q153">
        <v>21211.516500485162</v>
      </c>
      <c r="R153">
        <v>255436852.42952079</v>
      </c>
      <c r="S153">
        <v>2235.6461001824455</v>
      </c>
      <c r="T153">
        <v>21235.22286058289</v>
      </c>
      <c r="U153">
        <f>Pro_Economic_Table[[#This Row],[Total Energy(MJ)]]*AHP!$P$3/TOPSIS!$B$4</f>
        <v>7.7886442368096838E-3</v>
      </c>
      <c r="V153">
        <f>Pro_Economic_Table[[#This Row],[Total Cost(LKR Million)]]*AHP!$P$4/TOPSIS!$C$4</f>
        <v>3.0153452750796273E-2</v>
      </c>
      <c r="W153">
        <f>Pro_Economic_Table[[#This Row],[Total Carbon (Metric T)]]*AHP!$P$5/TOPSIS!$D$4</f>
        <v>3.3445895900659044E-3</v>
      </c>
      <c r="X153">
        <f>((Pro_Economic_Table[[#This Row],[Weighted Energy]]-TOPSIS!$B$5)^2+(Pro_Economic_Table[[#This Row],[Weighted Cost]]-TOPSIS!$C$5)^2+(Pro_Economic_Table[[#This Row],[Weighted Co2]]-TOPSIS!$D$5)^2)^0.5</f>
        <v>2.4875418733966985E-3</v>
      </c>
      <c r="Y153">
        <f>((Pro_Economic_Table[[#This Row],[Weighted Energy]]-TOPSIS!$B$6)^2+(Pro_Economic_Table[[#This Row],[Weighted Cost]]-TOPSIS!$C$6)^2+(Pro_Economic_Table[[#This Row],[Weighted Co2]]-TOPSIS!$D$6)^2)^0.5</f>
        <v>4.8201980302784945E-3</v>
      </c>
      <c r="Z153">
        <f>Pro_Economic_Table[[#This Row],[S- Worst-Euclidean Distance]]/(Pro_Economic_Table[[#This Row],[S+ Best-Euclidean Distance]]+Pro_Economic_Table[[#This Row],[S- Worst-Euclidean Distance]])</f>
        <v>0.6596017501737208</v>
      </c>
      <c r="AA153">
        <v>152</v>
      </c>
    </row>
    <row r="154" spans="1:27" x14ac:dyDescent="0.3">
      <c r="A154">
        <v>198</v>
      </c>
      <c r="B154" t="s">
        <v>140</v>
      </c>
      <c r="C154" t="s">
        <v>151</v>
      </c>
      <c r="D154" t="s">
        <v>154</v>
      </c>
      <c r="E154" t="s">
        <v>157</v>
      </c>
      <c r="F154" t="s">
        <v>161</v>
      </c>
      <c r="G154" t="s">
        <v>224</v>
      </c>
      <c r="H154">
        <v>382.30410104096296</v>
      </c>
      <c r="I154">
        <v>28</v>
      </c>
      <c r="J154">
        <v>1418824.2943518695</v>
      </c>
      <c r="K154">
        <v>47374.522909090905</v>
      </c>
      <c r="L154">
        <v>255388372.98333651</v>
      </c>
      <c r="M154">
        <v>4881218.4731818177</v>
      </c>
      <c r="N154">
        <v>2128236441.5278044</v>
      </c>
      <c r="O154">
        <v>104893600</v>
      </c>
      <c r="P154">
        <v>23.720175322727272</v>
      </c>
      <c r="Q154">
        <v>21211.423200560446</v>
      </c>
      <c r="R154">
        <v>255435747.50624561</v>
      </c>
      <c r="S154">
        <v>2238.0112600009861</v>
      </c>
      <c r="T154">
        <v>21235.143375883174</v>
      </c>
      <c r="U154">
        <f>Pro_Economic_Table[[#This Row],[Total Energy(MJ)]]*AHP!$P$3/TOPSIS!$B$4</f>
        <v>7.7886105460786186E-3</v>
      </c>
      <c r="V154">
        <f>Pro_Economic_Table[[#This Row],[Total Cost(LKR Million)]]*AHP!$P$4/TOPSIS!$C$4</f>
        <v>3.0185353030017847E-2</v>
      </c>
      <c r="W154">
        <f>Pro_Economic_Table[[#This Row],[Total Carbon (Metric T)]]*AHP!$P$5/TOPSIS!$D$4</f>
        <v>3.3445770710685296E-3</v>
      </c>
      <c r="X154">
        <f>((Pro_Economic_Table[[#This Row],[Weighted Energy]]-TOPSIS!$B$5)^2+(Pro_Economic_Table[[#This Row],[Weighted Cost]]-TOPSIS!$C$5)^2+(Pro_Economic_Table[[#This Row],[Weighted Co2]]-TOPSIS!$D$5)^2)^0.5</f>
        <v>2.5182594458671398E-3</v>
      </c>
      <c r="Y154">
        <f>((Pro_Economic_Table[[#This Row],[Weighted Energy]]-TOPSIS!$B$6)^2+(Pro_Economic_Table[[#This Row],[Weighted Cost]]-TOPSIS!$C$6)^2+(Pro_Economic_Table[[#This Row],[Weighted Co2]]-TOPSIS!$D$6)^2)^0.5</f>
        <v>4.7894382746316976E-3</v>
      </c>
      <c r="Z154">
        <f>Pro_Economic_Table[[#This Row],[S- Worst-Euclidean Distance]]/(Pro_Economic_Table[[#This Row],[S+ Best-Euclidean Distance]]+Pro_Economic_Table[[#This Row],[S- Worst-Euclidean Distance]])</f>
        <v>0.6553963310765899</v>
      </c>
      <c r="AA154">
        <v>153</v>
      </c>
    </row>
    <row r="155" spans="1:27" x14ac:dyDescent="0.3">
      <c r="A155">
        <v>216</v>
      </c>
      <c r="B155" t="s">
        <v>140</v>
      </c>
      <c r="C155" t="s">
        <v>151</v>
      </c>
      <c r="D155" t="s">
        <v>155</v>
      </c>
      <c r="E155" t="s">
        <v>157</v>
      </c>
      <c r="F155" t="s">
        <v>161</v>
      </c>
      <c r="G155" t="s">
        <v>224</v>
      </c>
      <c r="H155">
        <v>382.31054814596297</v>
      </c>
      <c r="I155">
        <v>28</v>
      </c>
      <c r="J155">
        <v>1418830.5351495093</v>
      </c>
      <c r="K155">
        <v>47356.102609090907</v>
      </c>
      <c r="L155">
        <v>255389496.32691169</v>
      </c>
      <c r="M155">
        <v>4880297.458181818</v>
      </c>
      <c r="N155">
        <v>2128245802.7242639</v>
      </c>
      <c r="O155">
        <v>104893600</v>
      </c>
      <c r="P155">
        <v>23.706360097727273</v>
      </c>
      <c r="Q155">
        <v>21211.516500485162</v>
      </c>
      <c r="R155">
        <v>255436852.42952079</v>
      </c>
      <c r="S155">
        <v>2238.0197001824454</v>
      </c>
      <c r="T155">
        <v>21235.22286058289</v>
      </c>
      <c r="U155">
        <f>Pro_Economic_Table[[#This Row],[Total Energy(MJ)]]*AHP!$P$3/TOPSIS!$B$4</f>
        <v>7.7886442368096838E-3</v>
      </c>
      <c r="V155">
        <f>Pro_Economic_Table[[#This Row],[Total Cost(LKR Million)]]*AHP!$P$4/TOPSIS!$C$4</f>
        <v>3.0185466867629632E-2</v>
      </c>
      <c r="W155">
        <f>Pro_Economic_Table[[#This Row],[Total Carbon (Metric T)]]*AHP!$P$5/TOPSIS!$D$4</f>
        <v>3.3445895900659044E-3</v>
      </c>
      <c r="X155">
        <f>((Pro_Economic_Table[[#This Row],[Weighted Energy]]-TOPSIS!$B$5)^2+(Pro_Economic_Table[[#This Row],[Weighted Cost]]-TOPSIS!$C$5)^2+(Pro_Economic_Table[[#This Row],[Weighted Co2]]-TOPSIS!$D$5)^2)^0.5</f>
        <v>2.5183787354787772E-3</v>
      </c>
      <c r="Y155">
        <f>((Pro_Economic_Table[[#This Row],[Weighted Energy]]-TOPSIS!$B$6)^2+(Pro_Economic_Table[[#This Row],[Weighted Cost]]-TOPSIS!$C$6)^2+(Pro_Economic_Table[[#This Row],[Weighted Co2]]-TOPSIS!$D$6)^2)^0.5</f>
        <v>4.789318995229136E-3</v>
      </c>
      <c r="Z155">
        <f>Pro_Economic_Table[[#This Row],[S- Worst-Euclidean Distance]]/(Pro_Economic_Table[[#This Row],[S+ Best-Euclidean Distance]]+Pro_Economic_Table[[#This Row],[S- Worst-Euclidean Distance]])</f>
        <v>0.65538000772853311</v>
      </c>
      <c r="AA155">
        <v>154</v>
      </c>
    </row>
    <row r="156" spans="1:27" x14ac:dyDescent="0.3">
      <c r="A156">
        <v>197</v>
      </c>
      <c r="B156" t="s">
        <v>140</v>
      </c>
      <c r="C156" t="s">
        <v>151</v>
      </c>
      <c r="D156" t="s">
        <v>154</v>
      </c>
      <c r="E156" t="s">
        <v>157</v>
      </c>
      <c r="F156" t="s">
        <v>161</v>
      </c>
      <c r="G156" t="s">
        <v>226</v>
      </c>
      <c r="H156">
        <v>382.30410104096296</v>
      </c>
      <c r="I156">
        <v>28</v>
      </c>
      <c r="J156">
        <v>1418824.2943518695</v>
      </c>
      <c r="K156">
        <v>47374.522909090905</v>
      </c>
      <c r="L156">
        <v>255388372.98333651</v>
      </c>
      <c r="M156">
        <v>4881218.4731818177</v>
      </c>
      <c r="N156">
        <v>2128236441.5278044</v>
      </c>
      <c r="O156">
        <v>109200000</v>
      </c>
      <c r="P156">
        <v>23.720175322727272</v>
      </c>
      <c r="Q156">
        <v>21211.423200560446</v>
      </c>
      <c r="R156">
        <v>255435747.50624561</v>
      </c>
      <c r="S156">
        <v>2242.3176600009861</v>
      </c>
      <c r="T156">
        <v>21235.143375883174</v>
      </c>
      <c r="U156">
        <f>Pro_Economic_Table[[#This Row],[Total Energy(MJ)]]*AHP!$P$3/TOPSIS!$B$4</f>
        <v>7.7886105460786186E-3</v>
      </c>
      <c r="V156">
        <f>Pro_Economic_Table[[#This Row],[Total Cost(LKR Million)]]*AHP!$P$4/TOPSIS!$C$4</f>
        <v>3.0243435938987848E-2</v>
      </c>
      <c r="W156">
        <f>Pro_Economic_Table[[#This Row],[Total Carbon (Metric T)]]*AHP!$P$5/TOPSIS!$D$4</f>
        <v>3.3445770710685296E-3</v>
      </c>
      <c r="X156">
        <f>((Pro_Economic_Table[[#This Row],[Weighted Energy]]-TOPSIS!$B$5)^2+(Pro_Economic_Table[[#This Row],[Weighted Cost]]-TOPSIS!$C$5)^2+(Pro_Economic_Table[[#This Row],[Weighted Co2]]-TOPSIS!$D$5)^2)^0.5</f>
        <v>2.5742798768963173E-3</v>
      </c>
      <c r="Y156">
        <f>((Pro_Economic_Table[[#This Row],[Weighted Energy]]-TOPSIS!$B$6)^2+(Pro_Economic_Table[[#This Row],[Weighted Cost]]-TOPSIS!$C$6)^2+(Pro_Economic_Table[[#This Row],[Weighted Co2]]-TOPSIS!$D$6)^2)^0.5</f>
        <v>4.7334532521500451E-3</v>
      </c>
      <c r="Z156">
        <f>Pro_Economic_Table[[#This Row],[S- Worst-Euclidean Distance]]/(Pro_Economic_Table[[#This Row],[S+ Best-Euclidean Distance]]+Pro_Economic_Table[[#This Row],[S- Worst-Euclidean Distance]])</f>
        <v>0.64773208990566222</v>
      </c>
      <c r="AA156">
        <v>155</v>
      </c>
    </row>
    <row r="157" spans="1:27" x14ac:dyDescent="0.3">
      <c r="A157">
        <v>215</v>
      </c>
      <c r="B157" t="s">
        <v>140</v>
      </c>
      <c r="C157" t="s">
        <v>151</v>
      </c>
      <c r="D157" t="s">
        <v>155</v>
      </c>
      <c r="E157" t="s">
        <v>157</v>
      </c>
      <c r="F157" t="s">
        <v>161</v>
      </c>
      <c r="G157" t="s">
        <v>226</v>
      </c>
      <c r="H157">
        <v>382.31054814596297</v>
      </c>
      <c r="I157">
        <v>28</v>
      </c>
      <c r="J157">
        <v>1418830.5351495093</v>
      </c>
      <c r="K157">
        <v>47356.102609090907</v>
      </c>
      <c r="L157">
        <v>255389496.32691169</v>
      </c>
      <c r="M157">
        <v>4880297.458181818</v>
      </c>
      <c r="N157">
        <v>2128245802.7242639</v>
      </c>
      <c r="O157">
        <v>109200000</v>
      </c>
      <c r="P157">
        <v>23.706360097727273</v>
      </c>
      <c r="Q157">
        <v>21211.516500485162</v>
      </c>
      <c r="R157">
        <v>255436852.42952079</v>
      </c>
      <c r="S157">
        <v>2242.3261001824453</v>
      </c>
      <c r="T157">
        <v>21235.22286058289</v>
      </c>
      <c r="U157">
        <f>Pro_Economic_Table[[#This Row],[Total Energy(MJ)]]*AHP!$P$3/TOPSIS!$B$4</f>
        <v>7.7886442368096838E-3</v>
      </c>
      <c r="V157">
        <f>Pro_Economic_Table[[#This Row],[Total Cost(LKR Million)]]*AHP!$P$4/TOPSIS!$C$4</f>
        <v>3.024354977659963E-2</v>
      </c>
      <c r="W157">
        <f>Pro_Economic_Table[[#This Row],[Total Carbon (Metric T)]]*AHP!$P$5/TOPSIS!$D$4</f>
        <v>3.3445895900659044E-3</v>
      </c>
      <c r="X157">
        <f>((Pro_Economic_Table[[#This Row],[Weighted Energy]]-TOPSIS!$B$5)^2+(Pro_Economic_Table[[#This Row],[Weighted Cost]]-TOPSIS!$C$5)^2+(Pro_Economic_Table[[#This Row],[Weighted Co2]]-TOPSIS!$D$5)^2)^0.5</f>
        <v>2.5743991390701632E-3</v>
      </c>
      <c r="Y157">
        <f>((Pro_Economic_Table[[#This Row],[Weighted Energy]]-TOPSIS!$B$6)^2+(Pro_Economic_Table[[#This Row],[Weighted Cost]]-TOPSIS!$C$6)^2+(Pro_Economic_Table[[#This Row],[Weighted Co2]]-TOPSIS!$D$6)^2)^0.5</f>
        <v>4.7333339588375468E-3</v>
      </c>
      <c r="Z157">
        <f>Pro_Economic_Table[[#This Row],[S- Worst-Euclidean Distance]]/(Pro_Economic_Table[[#This Row],[S+ Best-Euclidean Distance]]+Pro_Economic_Table[[#This Row],[S- Worst-Euclidean Distance]])</f>
        <v>0.64771576840877731</v>
      </c>
      <c r="AA157">
        <v>156</v>
      </c>
    </row>
    <row r="158" spans="1:27" x14ac:dyDescent="0.3">
      <c r="A158">
        <v>436</v>
      </c>
      <c r="B158" t="s">
        <v>143</v>
      </c>
      <c r="C158" t="s">
        <v>149</v>
      </c>
      <c r="D158" t="s">
        <v>154</v>
      </c>
      <c r="E158" t="s">
        <v>156</v>
      </c>
      <c r="F158" t="s">
        <v>160</v>
      </c>
      <c r="G158" t="s">
        <v>225</v>
      </c>
      <c r="H158">
        <v>396.65344687022224</v>
      </c>
      <c r="I158">
        <v>57</v>
      </c>
      <c r="J158">
        <v>1422056.3086430903</v>
      </c>
      <c r="K158">
        <v>35096.450336363632</v>
      </c>
      <c r="L158">
        <v>255970135.55575627</v>
      </c>
      <c r="M158">
        <v>5638452.961363635</v>
      </c>
      <c r="N158">
        <v>2133084462.9646356</v>
      </c>
      <c r="O158">
        <v>106248000</v>
      </c>
      <c r="P158">
        <v>23.927138877272721</v>
      </c>
      <c r="Q158">
        <v>21259.741814214201</v>
      </c>
      <c r="R158">
        <v>256005232.00609264</v>
      </c>
      <c r="S158">
        <v>2244.9709159259992</v>
      </c>
      <c r="T158">
        <v>21283.668953091474</v>
      </c>
      <c r="U158">
        <f>Pro_Economic_Table[[#This Row],[Total Energy(MJ)]]*AHP!$P$3/TOPSIS!$B$4</f>
        <v>7.8059749636460087E-3</v>
      </c>
      <c r="V158">
        <f>Pro_Economic_Table[[#This Row],[Total Cost(LKR Million)]]*AHP!$P$4/TOPSIS!$C$4</f>
        <v>3.0279221937122403E-2</v>
      </c>
      <c r="W158">
        <f>Pro_Economic_Table[[#This Row],[Total Carbon (Metric T)]]*AHP!$P$5/TOPSIS!$D$4</f>
        <v>3.3522199454310152E-3</v>
      </c>
      <c r="X158">
        <f>((Pro_Economic_Table[[#This Row],[Weighted Energy]]-TOPSIS!$B$5)^2+(Pro_Economic_Table[[#This Row],[Weighted Cost]]-TOPSIS!$C$5)^2+(Pro_Economic_Table[[#This Row],[Weighted Co2]]-TOPSIS!$D$5)^2)^0.5</f>
        <v>2.613794445897401E-3</v>
      </c>
      <c r="Y158">
        <f>((Pro_Economic_Table[[#This Row],[Weighted Energy]]-TOPSIS!$B$6)^2+(Pro_Economic_Table[[#This Row],[Weighted Cost]]-TOPSIS!$C$6)^2+(Pro_Economic_Table[[#This Row],[Weighted Co2]]-TOPSIS!$D$6)^2)^0.5</f>
        <v>4.693900988837367E-3</v>
      </c>
      <c r="Z158">
        <f>Pro_Economic_Table[[#This Row],[S- Worst-Euclidean Distance]]/(Pro_Economic_Table[[#This Row],[S+ Best-Euclidean Distance]]+Pro_Economic_Table[[#This Row],[S- Worst-Euclidean Distance]])</f>
        <v>0.64232301835219152</v>
      </c>
      <c r="AA158">
        <v>157</v>
      </c>
    </row>
    <row r="159" spans="1:27" x14ac:dyDescent="0.3">
      <c r="A159">
        <v>454</v>
      </c>
      <c r="B159" t="s">
        <v>143</v>
      </c>
      <c r="C159" t="s">
        <v>149</v>
      </c>
      <c r="D159" t="s">
        <v>155</v>
      </c>
      <c r="E159" t="s">
        <v>156</v>
      </c>
      <c r="F159" t="s">
        <v>160</v>
      </c>
      <c r="G159" t="s">
        <v>225</v>
      </c>
      <c r="H159">
        <v>396.65989397522213</v>
      </c>
      <c r="I159">
        <v>57</v>
      </c>
      <c r="J159">
        <v>1422062.5494407301</v>
      </c>
      <c r="K159">
        <v>35078.030036363634</v>
      </c>
      <c r="L159">
        <v>255971258.89933145</v>
      </c>
      <c r="M159">
        <v>5637531.9463636354</v>
      </c>
      <c r="N159">
        <v>2133093824.1610954</v>
      </c>
      <c r="O159">
        <v>106248000</v>
      </c>
      <c r="P159">
        <v>23.913323652272723</v>
      </c>
      <c r="Q159">
        <v>21259.835114138918</v>
      </c>
      <c r="R159">
        <v>256006336.92936781</v>
      </c>
      <c r="S159">
        <v>2244.9793561074589</v>
      </c>
      <c r="T159">
        <v>21283.74843779119</v>
      </c>
      <c r="U159">
        <f>Pro_Economic_Table[[#This Row],[Total Energy(MJ)]]*AHP!$P$3/TOPSIS!$B$4</f>
        <v>7.8060086543770739E-3</v>
      </c>
      <c r="V159">
        <f>Pro_Economic_Table[[#This Row],[Total Cost(LKR Million)]]*AHP!$P$4/TOPSIS!$C$4</f>
        <v>3.0279335774734194E-2</v>
      </c>
      <c r="W159">
        <f>Pro_Economic_Table[[#This Row],[Total Carbon (Metric T)]]*AHP!$P$5/TOPSIS!$D$4</f>
        <v>3.35223246442839E-3</v>
      </c>
      <c r="X159">
        <f>((Pro_Economic_Table[[#This Row],[Weighted Energy]]-TOPSIS!$B$5)^2+(Pro_Economic_Table[[#This Row],[Weighted Cost]]-TOPSIS!$C$5)^2+(Pro_Economic_Table[[#This Row],[Weighted Co2]]-TOPSIS!$D$5)^2)^0.5</f>
        <v>2.6139137241009409E-3</v>
      </c>
      <c r="Y159">
        <f>((Pro_Economic_Table[[#This Row],[Weighted Energy]]-TOPSIS!$B$6)^2+(Pro_Economic_Table[[#This Row],[Weighted Cost]]-TOPSIS!$C$6)^2+(Pro_Economic_Table[[#This Row],[Weighted Co2]]-TOPSIS!$D$6)^2)^0.5</f>
        <v>4.6937817032314593E-3</v>
      </c>
      <c r="Z159">
        <f>Pro_Economic_Table[[#This Row],[S- Worst-Euclidean Distance]]/(Pro_Economic_Table[[#This Row],[S+ Best-Euclidean Distance]]+Pro_Economic_Table[[#This Row],[S- Worst-Euclidean Distance]])</f>
        <v>0.64230669571636445</v>
      </c>
      <c r="AA159">
        <v>158</v>
      </c>
    </row>
    <row r="160" spans="1:27" x14ac:dyDescent="0.3">
      <c r="A160">
        <v>438</v>
      </c>
      <c r="B160" t="s">
        <v>143</v>
      </c>
      <c r="C160" t="s">
        <v>149</v>
      </c>
      <c r="D160" t="s">
        <v>154</v>
      </c>
      <c r="E160" t="s">
        <v>156</v>
      </c>
      <c r="F160" t="s">
        <v>160</v>
      </c>
      <c r="G160" t="s">
        <v>224</v>
      </c>
      <c r="H160">
        <v>396.65344687022224</v>
      </c>
      <c r="I160">
        <v>29</v>
      </c>
      <c r="J160">
        <v>1422056.3086430903</v>
      </c>
      <c r="K160">
        <v>35096.450336363632</v>
      </c>
      <c r="L160">
        <v>255970135.55575627</v>
      </c>
      <c r="M160">
        <v>5638452.961363635</v>
      </c>
      <c r="N160">
        <v>2133084462.9646356</v>
      </c>
      <c r="O160">
        <v>108639800</v>
      </c>
      <c r="P160">
        <v>23.927138877272721</v>
      </c>
      <c r="Q160">
        <v>21259.741814214201</v>
      </c>
      <c r="R160">
        <v>256005232.00609264</v>
      </c>
      <c r="S160">
        <v>2247.3627159259991</v>
      </c>
      <c r="T160">
        <v>21283.668953091474</v>
      </c>
      <c r="U160">
        <f>Pro_Economic_Table[[#This Row],[Total Energy(MJ)]]*AHP!$P$3/TOPSIS!$B$4</f>
        <v>7.8059749636460087E-3</v>
      </c>
      <c r="V160">
        <f>Pro_Economic_Table[[#This Row],[Total Cost(LKR Million)]]*AHP!$P$4/TOPSIS!$C$4</f>
        <v>3.0311481527888338E-2</v>
      </c>
      <c r="W160">
        <f>Pro_Economic_Table[[#This Row],[Total Carbon (Metric T)]]*AHP!$P$5/TOPSIS!$D$4</f>
        <v>3.3522199454310152E-3</v>
      </c>
      <c r="X160">
        <f>((Pro_Economic_Table[[#This Row],[Weighted Energy]]-TOPSIS!$B$5)^2+(Pro_Economic_Table[[#This Row],[Weighted Cost]]-TOPSIS!$C$5)^2+(Pro_Economic_Table[[#This Row],[Weighted Co2]]-TOPSIS!$D$5)^2)^0.5</f>
        <v>2.644918593868137E-3</v>
      </c>
      <c r="Y160">
        <f>((Pro_Economic_Table[[#This Row],[Weighted Energy]]-TOPSIS!$B$6)^2+(Pro_Economic_Table[[#This Row],[Weighted Cost]]-TOPSIS!$C$6)^2+(Pro_Economic_Table[[#This Row],[Weighted Co2]]-TOPSIS!$D$6)^2)^0.5</f>
        <v>4.6628125711587849E-3</v>
      </c>
      <c r="Z160">
        <f>Pro_Economic_Table[[#This Row],[S- Worst-Euclidean Distance]]/(Pro_Economic_Table[[#This Row],[S+ Best-Euclidean Distance]]+Pro_Economic_Table[[#This Row],[S- Worst-Euclidean Distance]])</f>
        <v>0.63806569588573625</v>
      </c>
      <c r="AA160">
        <v>159</v>
      </c>
    </row>
    <row r="161" spans="1:27" x14ac:dyDescent="0.3">
      <c r="A161">
        <v>456</v>
      </c>
      <c r="B161" t="s">
        <v>143</v>
      </c>
      <c r="C161" t="s">
        <v>149</v>
      </c>
      <c r="D161" t="s">
        <v>155</v>
      </c>
      <c r="E161" t="s">
        <v>156</v>
      </c>
      <c r="F161" t="s">
        <v>160</v>
      </c>
      <c r="G161" t="s">
        <v>224</v>
      </c>
      <c r="H161">
        <v>396.65989397522213</v>
      </c>
      <c r="I161">
        <v>29</v>
      </c>
      <c r="J161">
        <v>1422062.5494407301</v>
      </c>
      <c r="K161">
        <v>35078.030036363634</v>
      </c>
      <c r="L161">
        <v>255971258.89933145</v>
      </c>
      <c r="M161">
        <v>5637531.9463636354</v>
      </c>
      <c r="N161">
        <v>2133093824.1610954</v>
      </c>
      <c r="O161">
        <v>108639800</v>
      </c>
      <c r="P161">
        <v>23.913323652272723</v>
      </c>
      <c r="Q161">
        <v>21259.835114138918</v>
      </c>
      <c r="R161">
        <v>256006336.92936781</v>
      </c>
      <c r="S161">
        <v>2247.3711561074592</v>
      </c>
      <c r="T161">
        <v>21283.74843779119</v>
      </c>
      <c r="U161">
        <f>Pro_Economic_Table[[#This Row],[Total Energy(MJ)]]*AHP!$P$3/TOPSIS!$B$4</f>
        <v>7.8060086543770739E-3</v>
      </c>
      <c r="V161">
        <f>Pro_Economic_Table[[#This Row],[Total Cost(LKR Million)]]*AHP!$P$4/TOPSIS!$C$4</f>
        <v>3.0311595365500137E-2</v>
      </c>
      <c r="W161">
        <f>Pro_Economic_Table[[#This Row],[Total Carbon (Metric T)]]*AHP!$P$5/TOPSIS!$D$4</f>
        <v>3.35223246442839E-3</v>
      </c>
      <c r="X161">
        <f>((Pro_Economic_Table[[#This Row],[Weighted Energy]]-TOPSIS!$B$5)^2+(Pro_Economic_Table[[#This Row],[Weighted Cost]]-TOPSIS!$C$5)^2+(Pro_Economic_Table[[#This Row],[Weighted Co2]]-TOPSIS!$D$5)^2)^0.5</f>
        <v>2.6450378569196561E-3</v>
      </c>
      <c r="Y161">
        <f>((Pro_Economic_Table[[#This Row],[Weighted Energy]]-TOPSIS!$B$6)^2+(Pro_Economic_Table[[#This Row],[Weighted Cost]]-TOPSIS!$C$6)^2+(Pro_Economic_Table[[#This Row],[Weighted Co2]]-TOPSIS!$D$6)^2)^0.5</f>
        <v>4.6626932778221523E-3</v>
      </c>
      <c r="Z161">
        <f>Pro_Economic_Table[[#This Row],[S- Worst-Euclidean Distance]]/(Pro_Economic_Table[[#This Row],[S+ Best-Euclidean Distance]]+Pro_Economic_Table[[#This Row],[S- Worst-Euclidean Distance]])</f>
        <v>0.63804937426544928</v>
      </c>
      <c r="AA161">
        <v>160</v>
      </c>
    </row>
    <row r="162" spans="1:27" x14ac:dyDescent="0.3">
      <c r="A162">
        <v>445</v>
      </c>
      <c r="B162" t="s">
        <v>143</v>
      </c>
      <c r="C162" t="s">
        <v>149</v>
      </c>
      <c r="D162" t="s">
        <v>154</v>
      </c>
      <c r="E162" t="s">
        <v>157</v>
      </c>
      <c r="F162" t="s">
        <v>160</v>
      </c>
      <c r="G162" t="s">
        <v>225</v>
      </c>
      <c r="H162">
        <v>399.71022468840403</v>
      </c>
      <c r="I162">
        <v>57</v>
      </c>
      <c r="J162">
        <v>1425015.2695710903</v>
      </c>
      <c r="K162">
        <v>37825.71624545454</v>
      </c>
      <c r="L162">
        <v>256502748.52279627</v>
      </c>
      <c r="M162">
        <v>5092599.7795454534</v>
      </c>
      <c r="N162">
        <v>2137522904.3566356</v>
      </c>
      <c r="O162">
        <v>106248000</v>
      </c>
      <c r="P162">
        <v>26.656404786363634</v>
      </c>
      <c r="Q162">
        <v>21303.978280087798</v>
      </c>
      <c r="R162">
        <v>256540574.23904172</v>
      </c>
      <c r="S162">
        <v>2248.8635041361808</v>
      </c>
      <c r="T162">
        <v>21330.634684874163</v>
      </c>
      <c r="U162">
        <f>Pro_Economic_Table[[#This Row],[Total Energy(MJ)]]*AHP!$P$3/TOPSIS!$B$4</f>
        <v>7.8222983334249648E-3</v>
      </c>
      <c r="V162">
        <f>Pro_Economic_Table[[#This Row],[Total Cost(LKR Million)]]*AHP!$P$4/TOPSIS!$C$4</f>
        <v>3.0331723527004823E-2</v>
      </c>
      <c r="W162">
        <f>Pro_Economic_Table[[#This Row],[Total Carbon (Metric T)]]*AHP!$P$5/TOPSIS!$D$4</f>
        <v>3.359617141054603E-3</v>
      </c>
      <c r="X162">
        <f>((Pro_Economic_Table[[#This Row],[Weighted Energy]]-TOPSIS!$B$5)^2+(Pro_Economic_Table[[#This Row],[Weighted Cost]]-TOPSIS!$C$5)^2+(Pro_Economic_Table[[#This Row],[Weighted Co2]]-TOPSIS!$D$5)^2)^0.5</f>
        <v>2.6691677687349291E-3</v>
      </c>
      <c r="Y162">
        <f>((Pro_Economic_Table[[#This Row],[Weighted Energy]]-TOPSIS!$B$6)^2+(Pro_Economic_Table[[#This Row],[Weighted Cost]]-TOPSIS!$C$6)^2+(Pro_Economic_Table[[#This Row],[Weighted Co2]]-TOPSIS!$D$6)^2)^0.5</f>
        <v>4.6385255700674309E-3</v>
      </c>
      <c r="Z162">
        <f>Pro_Economic_Table[[#This Row],[S- Worst-Euclidean Distance]]/(Pro_Economic_Table[[#This Row],[S+ Best-Euclidean Distance]]+Pro_Economic_Table[[#This Row],[S- Worst-Euclidean Distance]])</f>
        <v>0.63474551476288787</v>
      </c>
      <c r="AA162">
        <v>161</v>
      </c>
    </row>
    <row r="163" spans="1:27" x14ac:dyDescent="0.3">
      <c r="A163">
        <v>463</v>
      </c>
      <c r="B163" t="s">
        <v>143</v>
      </c>
      <c r="C163" t="s">
        <v>149</v>
      </c>
      <c r="D163" t="s">
        <v>155</v>
      </c>
      <c r="E163" t="s">
        <v>157</v>
      </c>
      <c r="F163" t="s">
        <v>160</v>
      </c>
      <c r="G163" t="s">
        <v>225</v>
      </c>
      <c r="H163">
        <v>399.71667179340403</v>
      </c>
      <c r="I163">
        <v>57</v>
      </c>
      <c r="J163">
        <v>1425021.5103687299</v>
      </c>
      <c r="K163">
        <v>37807.295945454542</v>
      </c>
      <c r="L163">
        <v>256503871.86637136</v>
      </c>
      <c r="M163">
        <v>5091678.7645454537</v>
      </c>
      <c r="N163">
        <v>2137532265.5530949</v>
      </c>
      <c r="O163">
        <v>106248000</v>
      </c>
      <c r="P163">
        <v>26.642589561363632</v>
      </c>
      <c r="Q163">
        <v>21304.071580012511</v>
      </c>
      <c r="R163">
        <v>256541679.16231683</v>
      </c>
      <c r="S163">
        <v>2248.8719443176401</v>
      </c>
      <c r="T163">
        <v>21330.714169573876</v>
      </c>
      <c r="U163">
        <f>Pro_Economic_Table[[#This Row],[Total Energy(MJ)]]*AHP!$P$3/TOPSIS!$B$4</f>
        <v>7.8223320241560274E-3</v>
      </c>
      <c r="V163">
        <f>Pro_Economic_Table[[#This Row],[Total Cost(LKR Million)]]*AHP!$P$4/TOPSIS!$C$4</f>
        <v>3.0331837364616608E-2</v>
      </c>
      <c r="W163">
        <f>Pro_Economic_Table[[#This Row],[Total Carbon (Metric T)]]*AHP!$P$5/TOPSIS!$D$4</f>
        <v>3.3596296600519769E-3</v>
      </c>
      <c r="X163">
        <f>((Pro_Economic_Table[[#This Row],[Weighted Energy]]-TOPSIS!$B$5)^2+(Pro_Economic_Table[[#This Row],[Weighted Cost]]-TOPSIS!$C$5)^2+(Pro_Economic_Table[[#This Row],[Weighted Co2]]-TOPSIS!$D$5)^2)^0.5</f>
        <v>2.6692870523244952E-3</v>
      </c>
      <c r="Y163">
        <f>((Pro_Economic_Table[[#This Row],[Weighted Energy]]-TOPSIS!$B$6)^2+(Pro_Economic_Table[[#This Row],[Weighted Cost]]-TOPSIS!$C$6)^2+(Pro_Economic_Table[[#This Row],[Weighted Co2]]-TOPSIS!$D$6)^2)^0.5</f>
        <v>4.6384062874187879E-3</v>
      </c>
      <c r="Z163">
        <f>Pro_Economic_Table[[#This Row],[S- Worst-Euclidean Distance]]/(Pro_Economic_Table[[#This Row],[S+ Best-Euclidean Distance]]+Pro_Economic_Table[[#This Row],[S- Worst-Euclidean Distance]])</f>
        <v>0.634729191794703</v>
      </c>
      <c r="AA163">
        <v>162</v>
      </c>
    </row>
    <row r="164" spans="1:27" x14ac:dyDescent="0.3">
      <c r="A164">
        <v>447</v>
      </c>
      <c r="B164" t="s">
        <v>143</v>
      </c>
      <c r="C164" t="s">
        <v>149</v>
      </c>
      <c r="D164" t="s">
        <v>154</v>
      </c>
      <c r="E164" t="s">
        <v>157</v>
      </c>
      <c r="F164" t="s">
        <v>160</v>
      </c>
      <c r="G164" t="s">
        <v>224</v>
      </c>
      <c r="H164">
        <v>399.71022468840403</v>
      </c>
      <c r="I164">
        <v>29</v>
      </c>
      <c r="J164">
        <v>1425015.2695710903</v>
      </c>
      <c r="K164">
        <v>37825.71624545454</v>
      </c>
      <c r="L164">
        <v>256502748.52279627</v>
      </c>
      <c r="M164">
        <v>5092599.7795454534</v>
      </c>
      <c r="N164">
        <v>2137522904.3566356</v>
      </c>
      <c r="O164">
        <v>108639800</v>
      </c>
      <c r="P164">
        <v>26.656404786363634</v>
      </c>
      <c r="Q164">
        <v>21303.978280087798</v>
      </c>
      <c r="R164">
        <v>256540574.23904172</v>
      </c>
      <c r="S164">
        <v>2251.2553041361807</v>
      </c>
      <c r="T164">
        <v>21330.634684874163</v>
      </c>
      <c r="U164">
        <f>Pro_Economic_Table[[#This Row],[Total Energy(MJ)]]*AHP!$P$3/TOPSIS!$B$4</f>
        <v>7.8222983334249648E-3</v>
      </c>
      <c r="V164">
        <f>Pro_Economic_Table[[#This Row],[Total Cost(LKR Million)]]*AHP!$P$4/TOPSIS!$C$4</f>
        <v>3.0363983117770763E-2</v>
      </c>
      <c r="W164">
        <f>Pro_Economic_Table[[#This Row],[Total Carbon (Metric T)]]*AHP!$P$5/TOPSIS!$D$4</f>
        <v>3.359617141054603E-3</v>
      </c>
      <c r="X164">
        <f>((Pro_Economic_Table[[#This Row],[Weighted Energy]]-TOPSIS!$B$5)^2+(Pro_Economic_Table[[#This Row],[Weighted Cost]]-TOPSIS!$C$5)^2+(Pro_Economic_Table[[#This Row],[Weighted Co2]]-TOPSIS!$D$5)^2)^0.5</f>
        <v>2.7002808928048676E-3</v>
      </c>
      <c r="Y164">
        <f>((Pro_Economic_Table[[#This Row],[Weighted Energy]]-TOPSIS!$B$6)^2+(Pro_Economic_Table[[#This Row],[Weighted Cost]]-TOPSIS!$C$6)^2+(Pro_Economic_Table[[#This Row],[Weighted Co2]]-TOPSIS!$D$6)^2)^0.5</f>
        <v>4.6074311068670009E-3</v>
      </c>
      <c r="Z164">
        <f>Pro_Economic_Table[[#This Row],[S- Worst-Euclidean Distance]]/(Pro_Economic_Table[[#This Row],[S+ Best-Euclidean Distance]]+Pro_Economic_Table[[#This Row],[S- Worst-Euclidean Distance]])</f>
        <v>0.63048887354535654</v>
      </c>
      <c r="AA164">
        <v>163</v>
      </c>
    </row>
    <row r="165" spans="1:27" x14ac:dyDescent="0.3">
      <c r="A165">
        <v>465</v>
      </c>
      <c r="B165" t="s">
        <v>143</v>
      </c>
      <c r="C165" t="s">
        <v>149</v>
      </c>
      <c r="D165" t="s">
        <v>155</v>
      </c>
      <c r="E165" t="s">
        <v>157</v>
      </c>
      <c r="F165" t="s">
        <v>160</v>
      </c>
      <c r="G165" t="s">
        <v>224</v>
      </c>
      <c r="H165">
        <v>399.71667179340403</v>
      </c>
      <c r="I165">
        <v>29</v>
      </c>
      <c r="J165">
        <v>1425021.5103687299</v>
      </c>
      <c r="K165">
        <v>37807.295945454542</v>
      </c>
      <c r="L165">
        <v>256503871.86637136</v>
      </c>
      <c r="M165">
        <v>5091678.7645454537</v>
      </c>
      <c r="N165">
        <v>2137532265.5530949</v>
      </c>
      <c r="O165">
        <v>108639800</v>
      </c>
      <c r="P165">
        <v>26.642589561363632</v>
      </c>
      <c r="Q165">
        <v>21304.071580012511</v>
      </c>
      <c r="R165">
        <v>256541679.16231683</v>
      </c>
      <c r="S165">
        <v>2251.2637443176404</v>
      </c>
      <c r="T165">
        <v>21330.714169573876</v>
      </c>
      <c r="U165">
        <f>Pro_Economic_Table[[#This Row],[Total Energy(MJ)]]*AHP!$P$3/TOPSIS!$B$4</f>
        <v>7.8223320241560274E-3</v>
      </c>
      <c r="V165">
        <f>Pro_Economic_Table[[#This Row],[Total Cost(LKR Million)]]*AHP!$P$4/TOPSIS!$C$4</f>
        <v>3.0364096955382554E-2</v>
      </c>
      <c r="W165">
        <f>Pro_Economic_Table[[#This Row],[Total Carbon (Metric T)]]*AHP!$P$5/TOPSIS!$D$4</f>
        <v>3.3596296600519769E-3</v>
      </c>
      <c r="X165">
        <f>((Pro_Economic_Table[[#This Row],[Weighted Energy]]-TOPSIS!$B$5)^2+(Pro_Economic_Table[[#This Row],[Weighted Cost]]-TOPSIS!$C$5)^2+(Pro_Economic_Table[[#This Row],[Weighted Co2]]-TOPSIS!$D$5)^2)^0.5</f>
        <v>2.7004001619779284E-3</v>
      </c>
      <c r="Y165">
        <f>((Pro_Economic_Table[[#This Row],[Weighted Energy]]-TOPSIS!$B$6)^2+(Pro_Economic_Table[[#This Row],[Weighted Cost]]-TOPSIS!$C$6)^2+(Pro_Economic_Table[[#This Row],[Weighted Co2]]-TOPSIS!$D$6)^2)^0.5</f>
        <v>4.6073118162581438E-3</v>
      </c>
      <c r="Z165">
        <f>Pro_Economic_Table[[#This Row],[S- Worst-Euclidean Distance]]/(Pro_Economic_Table[[#This Row],[S+ Best-Euclidean Distance]]+Pro_Economic_Table[[#This Row],[S- Worst-Euclidean Distance]])</f>
        <v>0.63047255146066283</v>
      </c>
      <c r="AA165">
        <v>164</v>
      </c>
    </row>
    <row r="166" spans="1:27" x14ac:dyDescent="0.3">
      <c r="A166">
        <v>437</v>
      </c>
      <c r="B166" t="s">
        <v>143</v>
      </c>
      <c r="C166" t="s">
        <v>149</v>
      </c>
      <c r="D166" t="s">
        <v>154</v>
      </c>
      <c r="E166" t="s">
        <v>156</v>
      </c>
      <c r="F166" t="s">
        <v>160</v>
      </c>
      <c r="G166" t="s">
        <v>226</v>
      </c>
      <c r="H166">
        <v>396.65344687022224</v>
      </c>
      <c r="I166">
        <v>29</v>
      </c>
      <c r="J166">
        <v>1422056.3086430903</v>
      </c>
      <c r="K166">
        <v>35096.450336363632</v>
      </c>
      <c r="L166">
        <v>255970135.55575627</v>
      </c>
      <c r="M166">
        <v>5638452.961363635</v>
      </c>
      <c r="N166">
        <v>2133084462.9646356</v>
      </c>
      <c r="O166">
        <v>113100000</v>
      </c>
      <c r="P166">
        <v>23.927138877272721</v>
      </c>
      <c r="Q166">
        <v>21259.741814214201</v>
      </c>
      <c r="R166">
        <v>256005232.00609264</v>
      </c>
      <c r="S166">
        <v>2251.822915925999</v>
      </c>
      <c r="T166">
        <v>21283.668953091474</v>
      </c>
      <c r="U166">
        <f>Pro_Economic_Table[[#This Row],[Total Energy(MJ)]]*AHP!$P$3/TOPSIS!$B$4</f>
        <v>7.8059749636460087E-3</v>
      </c>
      <c r="V166">
        <f>Pro_Economic_Table[[#This Row],[Total Cost(LKR Million)]]*AHP!$P$4/TOPSIS!$C$4</f>
        <v>3.037163882646441E-2</v>
      </c>
      <c r="W166">
        <f>Pro_Economic_Table[[#This Row],[Total Carbon (Metric T)]]*AHP!$P$5/TOPSIS!$D$4</f>
        <v>3.3522199454310152E-3</v>
      </c>
      <c r="X166">
        <f>((Pro_Economic_Table[[#This Row],[Weighted Energy]]-TOPSIS!$B$5)^2+(Pro_Economic_Table[[#This Row],[Weighted Cost]]-TOPSIS!$C$5)^2+(Pro_Economic_Table[[#This Row],[Weighted Co2]]-TOPSIS!$D$5)^2)^0.5</f>
        <v>2.7030296520269407E-3</v>
      </c>
      <c r="Y166">
        <f>((Pro_Economic_Table[[#This Row],[Weighted Energy]]-TOPSIS!$B$6)^2+(Pro_Economic_Table[[#This Row],[Weighted Cost]]-TOPSIS!$C$6)^2+(Pro_Economic_Table[[#This Row],[Weighted Co2]]-TOPSIS!$D$6)^2)^0.5</f>
        <v>4.6048822978958064E-3</v>
      </c>
      <c r="Z166">
        <f>Pro_Economic_Table[[#This Row],[S- Worst-Euclidean Distance]]/(Pro_Economic_Table[[#This Row],[S+ Best-Euclidean Distance]]+Pro_Economic_Table[[#This Row],[S- Worst-Euclidean Distance]])</f>
        <v>0.63012284896843695</v>
      </c>
      <c r="AA166">
        <v>165</v>
      </c>
    </row>
    <row r="167" spans="1:27" x14ac:dyDescent="0.3">
      <c r="A167">
        <v>455</v>
      </c>
      <c r="B167" t="s">
        <v>143</v>
      </c>
      <c r="C167" t="s">
        <v>149</v>
      </c>
      <c r="D167" t="s">
        <v>155</v>
      </c>
      <c r="E167" t="s">
        <v>156</v>
      </c>
      <c r="F167" t="s">
        <v>160</v>
      </c>
      <c r="G167" t="s">
        <v>226</v>
      </c>
      <c r="H167">
        <v>396.65989397522213</v>
      </c>
      <c r="I167">
        <v>29</v>
      </c>
      <c r="J167">
        <v>1422062.5494407301</v>
      </c>
      <c r="K167">
        <v>35078.030036363634</v>
      </c>
      <c r="L167">
        <v>255971258.89933145</v>
      </c>
      <c r="M167">
        <v>5637531.9463636354</v>
      </c>
      <c r="N167">
        <v>2133093824.1610954</v>
      </c>
      <c r="O167">
        <v>113100000</v>
      </c>
      <c r="P167">
        <v>23.913323652272723</v>
      </c>
      <c r="Q167">
        <v>21259.835114138918</v>
      </c>
      <c r="R167">
        <v>256006336.92936781</v>
      </c>
      <c r="S167">
        <v>2251.8313561074592</v>
      </c>
      <c r="T167">
        <v>21283.74843779119</v>
      </c>
      <c r="U167">
        <f>Pro_Economic_Table[[#This Row],[Total Energy(MJ)]]*AHP!$P$3/TOPSIS!$B$4</f>
        <v>7.8060086543770739E-3</v>
      </c>
      <c r="V167">
        <f>Pro_Economic_Table[[#This Row],[Total Cost(LKR Million)]]*AHP!$P$4/TOPSIS!$C$4</f>
        <v>3.0371752664076206E-2</v>
      </c>
      <c r="W167">
        <f>Pro_Economic_Table[[#This Row],[Total Carbon (Metric T)]]*AHP!$P$5/TOPSIS!$D$4</f>
        <v>3.35223246442839E-3</v>
      </c>
      <c r="X167">
        <f>((Pro_Economic_Table[[#This Row],[Weighted Energy]]-TOPSIS!$B$5)^2+(Pro_Economic_Table[[#This Row],[Weighted Cost]]-TOPSIS!$C$5)^2+(Pro_Economic_Table[[#This Row],[Weighted Co2]]-TOPSIS!$D$5)^2)^0.5</f>
        <v>2.7031488846180848E-3</v>
      </c>
      <c r="Y167">
        <f>((Pro_Economic_Table[[#This Row],[Weighted Energy]]-TOPSIS!$B$6)^2+(Pro_Economic_Table[[#This Row],[Weighted Cost]]-TOPSIS!$C$6)^2+(Pro_Economic_Table[[#This Row],[Weighted Co2]]-TOPSIS!$D$6)^2)^0.5</f>
        <v>4.6047629909792406E-3</v>
      </c>
      <c r="Z167">
        <f>Pro_Economic_Table[[#This Row],[S- Worst-Euclidean Distance]]/(Pro_Economic_Table[[#This Row],[S+ Best-Euclidean Distance]]+Pro_Economic_Table[[#This Row],[S- Worst-Euclidean Distance]])</f>
        <v>0.63010652965801695</v>
      </c>
      <c r="AA167">
        <v>166</v>
      </c>
    </row>
    <row r="168" spans="1:27" x14ac:dyDescent="0.3">
      <c r="A168">
        <v>446</v>
      </c>
      <c r="B168" t="s">
        <v>143</v>
      </c>
      <c r="C168" t="s">
        <v>149</v>
      </c>
      <c r="D168" t="s">
        <v>154</v>
      </c>
      <c r="E168" t="s">
        <v>157</v>
      </c>
      <c r="F168" t="s">
        <v>160</v>
      </c>
      <c r="G168" t="s">
        <v>226</v>
      </c>
      <c r="H168">
        <v>399.71022468840403</v>
      </c>
      <c r="I168">
        <v>29</v>
      </c>
      <c r="J168">
        <v>1425015.2695710903</v>
      </c>
      <c r="K168">
        <v>37825.71624545454</v>
      </c>
      <c r="L168">
        <v>256502748.52279627</v>
      </c>
      <c r="M168">
        <v>5092599.7795454534</v>
      </c>
      <c r="N168">
        <v>2137522904.3566356</v>
      </c>
      <c r="O168">
        <v>113100000</v>
      </c>
      <c r="P168">
        <v>26.656404786363634</v>
      </c>
      <c r="Q168">
        <v>21303.978280087798</v>
      </c>
      <c r="R168">
        <v>256540574.23904172</v>
      </c>
      <c r="S168">
        <v>2255.7155041361807</v>
      </c>
      <c r="T168">
        <v>21330.634684874163</v>
      </c>
      <c r="U168">
        <f>Pro_Economic_Table[[#This Row],[Total Energy(MJ)]]*AHP!$P$3/TOPSIS!$B$4</f>
        <v>7.8222983334249648E-3</v>
      </c>
      <c r="V168">
        <f>Pro_Economic_Table[[#This Row],[Total Cost(LKR Million)]]*AHP!$P$4/TOPSIS!$C$4</f>
        <v>3.0424140416346834E-2</v>
      </c>
      <c r="W168">
        <f>Pro_Economic_Table[[#This Row],[Total Carbon (Metric T)]]*AHP!$P$5/TOPSIS!$D$4</f>
        <v>3.359617141054603E-3</v>
      </c>
      <c r="X168">
        <f>((Pro_Economic_Table[[#This Row],[Weighted Energy]]-TOPSIS!$B$5)^2+(Pro_Economic_Table[[#This Row],[Weighted Cost]]-TOPSIS!$C$5)^2+(Pro_Economic_Table[[#This Row],[Weighted Co2]]-TOPSIS!$D$5)^2)^0.5</f>
        <v>2.7583706312298002E-3</v>
      </c>
      <c r="Y168">
        <f>((Pro_Economic_Table[[#This Row],[Weighted Energy]]-TOPSIS!$B$6)^2+(Pro_Economic_Table[[#This Row],[Weighted Cost]]-TOPSIS!$C$6)^2+(Pro_Economic_Table[[#This Row],[Weighted Co2]]-TOPSIS!$D$6)^2)^0.5</f>
        <v>4.5494898632571978E-3</v>
      </c>
      <c r="Z168">
        <f>Pro_Economic_Table[[#This Row],[S- Worst-Euclidean Distance]]/(Pro_Economic_Table[[#This Row],[S+ Best-Euclidean Distance]]+Pro_Economic_Table[[#This Row],[S- Worst-Euclidean Distance]])</f>
        <v>0.62254744281028673</v>
      </c>
      <c r="AA168">
        <v>167</v>
      </c>
    </row>
    <row r="169" spans="1:27" x14ac:dyDescent="0.3">
      <c r="A169">
        <v>464</v>
      </c>
      <c r="B169" t="s">
        <v>143</v>
      </c>
      <c r="C169" t="s">
        <v>149</v>
      </c>
      <c r="D169" t="s">
        <v>155</v>
      </c>
      <c r="E169" t="s">
        <v>157</v>
      </c>
      <c r="F169" t="s">
        <v>160</v>
      </c>
      <c r="G169" t="s">
        <v>226</v>
      </c>
      <c r="H169">
        <v>399.71667179340403</v>
      </c>
      <c r="I169">
        <v>29</v>
      </c>
      <c r="J169">
        <v>1425021.5103687299</v>
      </c>
      <c r="K169">
        <v>37807.295945454542</v>
      </c>
      <c r="L169">
        <v>256503871.86637136</v>
      </c>
      <c r="M169">
        <v>5091678.7645454537</v>
      </c>
      <c r="N169">
        <v>2137532265.5530949</v>
      </c>
      <c r="O169">
        <v>113100000</v>
      </c>
      <c r="P169">
        <v>26.642589561363632</v>
      </c>
      <c r="Q169">
        <v>21304.071580012511</v>
      </c>
      <c r="R169">
        <v>256541679.16231683</v>
      </c>
      <c r="S169">
        <v>2255.7239443176404</v>
      </c>
      <c r="T169">
        <v>21330.714169573876</v>
      </c>
      <c r="U169">
        <f>Pro_Economic_Table[[#This Row],[Total Energy(MJ)]]*AHP!$P$3/TOPSIS!$B$4</f>
        <v>7.8223320241560274E-3</v>
      </c>
      <c r="V169">
        <f>Pro_Economic_Table[[#This Row],[Total Cost(LKR Million)]]*AHP!$P$4/TOPSIS!$C$4</f>
        <v>3.0424254253958623E-2</v>
      </c>
      <c r="W169">
        <f>Pro_Economic_Table[[#This Row],[Total Carbon (Metric T)]]*AHP!$P$5/TOPSIS!$D$4</f>
        <v>3.3596296600519769E-3</v>
      </c>
      <c r="X169">
        <f>((Pro_Economic_Table[[#This Row],[Weighted Energy]]-TOPSIS!$B$5)^2+(Pro_Economic_Table[[#This Row],[Weighted Cost]]-TOPSIS!$C$5)^2+(Pro_Economic_Table[[#This Row],[Weighted Co2]]-TOPSIS!$D$5)^2)^0.5</f>
        <v>2.7584898713464293E-3</v>
      </c>
      <c r="Y169">
        <f>((Pro_Economic_Table[[#This Row],[Weighted Energy]]-TOPSIS!$B$6)^2+(Pro_Economic_Table[[#This Row],[Weighted Cost]]-TOPSIS!$C$6)^2+(Pro_Economic_Table[[#This Row],[Weighted Co2]]-TOPSIS!$D$6)^2)^0.5</f>
        <v>4.5493705586501371E-3</v>
      </c>
      <c r="Z169">
        <f>Pro_Economic_Table[[#This Row],[S- Worst-Euclidean Distance]]/(Pro_Economic_Table[[#This Row],[S+ Best-Euclidean Distance]]+Pro_Economic_Table[[#This Row],[S- Worst-Euclidean Distance]])</f>
        <v>0.62253112278613598</v>
      </c>
      <c r="AA169">
        <v>168</v>
      </c>
    </row>
    <row r="170" spans="1:27" x14ac:dyDescent="0.3">
      <c r="A170">
        <v>433</v>
      </c>
      <c r="B170" t="s">
        <v>143</v>
      </c>
      <c r="C170" t="s">
        <v>149</v>
      </c>
      <c r="D170" t="s">
        <v>154</v>
      </c>
      <c r="E170" t="s">
        <v>156</v>
      </c>
      <c r="F170" t="s">
        <v>159</v>
      </c>
      <c r="G170" t="s">
        <v>225</v>
      </c>
      <c r="H170">
        <v>401.7821245348436</v>
      </c>
      <c r="I170">
        <v>58</v>
      </c>
      <c r="J170">
        <v>1433037.353039122</v>
      </c>
      <c r="K170">
        <v>34277.670563636362</v>
      </c>
      <c r="L170">
        <v>257946723.54704195</v>
      </c>
      <c r="M170">
        <v>5611160.3022727259</v>
      </c>
      <c r="N170">
        <v>2149556029.5586829</v>
      </c>
      <c r="O170">
        <v>108112000</v>
      </c>
      <c r="P170">
        <v>24.200065468181812</v>
      </c>
      <c r="Q170">
        <v>21423.908427934872</v>
      </c>
      <c r="R170">
        <v>257981001.21760559</v>
      </c>
      <c r="S170">
        <v>2263.2791898609557</v>
      </c>
      <c r="T170">
        <v>21448.108493403055</v>
      </c>
      <c r="U170">
        <f>Pro_Economic_Table[[#This Row],[Total Energy(MJ)]]*AHP!$P$3/TOPSIS!$B$4</f>
        <v>7.8662190644331591E-3</v>
      </c>
      <c r="V170">
        <f>Pro_Economic_Table[[#This Row],[Total Cost(LKR Million)]]*AHP!$P$4/TOPSIS!$C$4</f>
        <v>3.0526156222920719E-2</v>
      </c>
      <c r="W170">
        <f>Pro_Economic_Table[[#This Row],[Total Carbon (Metric T)]]*AHP!$P$5/TOPSIS!$D$4</f>
        <v>3.3781194981850494E-3</v>
      </c>
      <c r="X170">
        <f>((Pro_Economic_Table[[#This Row],[Weighted Energy]]-TOPSIS!$B$5)^2+(Pro_Economic_Table[[#This Row],[Weighted Cost]]-TOPSIS!$C$5)^2+(Pro_Economic_Table[[#This Row],[Weighted Co2]]-TOPSIS!$D$5)^2)^0.5</f>
        <v>2.8692797214014522E-3</v>
      </c>
      <c r="Y170">
        <f>((Pro_Economic_Table[[#This Row],[Weighted Energy]]-TOPSIS!$B$6)^2+(Pro_Economic_Table[[#This Row],[Weighted Cost]]-TOPSIS!$C$6)^2+(Pro_Economic_Table[[#This Row],[Weighted Co2]]-TOPSIS!$D$6)^2)^0.5</f>
        <v>4.4384209456608016E-3</v>
      </c>
      <c r="Z170">
        <f>Pro_Economic_Table[[#This Row],[S- Worst-Euclidean Distance]]/(Pro_Economic_Table[[#This Row],[S+ Best-Euclidean Distance]]+Pro_Economic_Table[[#This Row],[S- Worst-Euclidean Distance]])</f>
        <v>0.60736217147836158</v>
      </c>
      <c r="AA170">
        <v>169</v>
      </c>
    </row>
    <row r="171" spans="1:27" x14ac:dyDescent="0.3">
      <c r="A171">
        <v>451</v>
      </c>
      <c r="B171" t="s">
        <v>143</v>
      </c>
      <c r="C171" t="s">
        <v>149</v>
      </c>
      <c r="D171" t="s">
        <v>155</v>
      </c>
      <c r="E171" t="s">
        <v>156</v>
      </c>
      <c r="F171" t="s">
        <v>159</v>
      </c>
      <c r="G171" t="s">
        <v>225</v>
      </c>
      <c r="H171">
        <v>401.7885716398435</v>
      </c>
      <c r="I171">
        <v>58</v>
      </c>
      <c r="J171">
        <v>1433043.5938367618</v>
      </c>
      <c r="K171">
        <v>34259.250263636364</v>
      </c>
      <c r="L171">
        <v>257947846.8906171</v>
      </c>
      <c r="M171">
        <v>5610239.2872727262</v>
      </c>
      <c r="N171">
        <v>2149565390.7551427</v>
      </c>
      <c r="O171">
        <v>108112000</v>
      </c>
      <c r="P171">
        <v>24.186250243181814</v>
      </c>
      <c r="Q171">
        <v>21424.001727859588</v>
      </c>
      <c r="R171">
        <v>257982106.14088073</v>
      </c>
      <c r="S171">
        <v>2263.2876300424155</v>
      </c>
      <c r="T171">
        <v>21448.187978102771</v>
      </c>
      <c r="U171">
        <f>Pro_Economic_Table[[#This Row],[Total Energy(MJ)]]*AHP!$P$3/TOPSIS!$B$4</f>
        <v>7.8662527551642235E-3</v>
      </c>
      <c r="V171">
        <f>Pro_Economic_Table[[#This Row],[Total Cost(LKR Million)]]*AHP!$P$4/TOPSIS!$C$4</f>
        <v>3.0526270060532511E-2</v>
      </c>
      <c r="W171">
        <f>Pro_Economic_Table[[#This Row],[Total Carbon (Metric T)]]*AHP!$P$5/TOPSIS!$D$4</f>
        <v>3.3781320171824242E-3</v>
      </c>
      <c r="X171">
        <f>((Pro_Economic_Table[[#This Row],[Weighted Energy]]-TOPSIS!$B$5)^2+(Pro_Economic_Table[[#This Row],[Weighted Cost]]-TOPSIS!$C$5)^2+(Pro_Economic_Table[[#This Row],[Weighted Co2]]-TOPSIS!$D$5)^2)^0.5</f>
        <v>2.8693989962903271E-3</v>
      </c>
      <c r="Y171">
        <f>((Pro_Economic_Table[[#This Row],[Weighted Energy]]-TOPSIS!$B$6)^2+(Pro_Economic_Table[[#This Row],[Weighted Cost]]-TOPSIS!$C$6)^2+(Pro_Economic_Table[[#This Row],[Weighted Co2]]-TOPSIS!$D$6)^2)^0.5</f>
        <v>4.4383016576264528E-3</v>
      </c>
      <c r="Z171">
        <f>Pro_Economic_Table[[#This Row],[S- Worst-Euclidean Distance]]/(Pro_Economic_Table[[#This Row],[S+ Best-Euclidean Distance]]+Pro_Economic_Table[[#This Row],[S- Worst-Euclidean Distance]])</f>
        <v>0.60734584896380672</v>
      </c>
      <c r="AA171">
        <v>170</v>
      </c>
    </row>
    <row r="172" spans="1:27" x14ac:dyDescent="0.3">
      <c r="A172">
        <v>435</v>
      </c>
      <c r="B172" t="s">
        <v>143</v>
      </c>
      <c r="C172" t="s">
        <v>149</v>
      </c>
      <c r="D172" t="s">
        <v>154</v>
      </c>
      <c r="E172" t="s">
        <v>156</v>
      </c>
      <c r="F172" t="s">
        <v>159</v>
      </c>
      <c r="G172" t="s">
        <v>224</v>
      </c>
      <c r="H172">
        <v>401.7821245348436</v>
      </c>
      <c r="I172">
        <v>29</v>
      </c>
      <c r="J172">
        <v>1433037.353039122</v>
      </c>
      <c r="K172">
        <v>34277.670563636362</v>
      </c>
      <c r="L172">
        <v>257946723.54704195</v>
      </c>
      <c r="M172">
        <v>5611160.3022727259</v>
      </c>
      <c r="N172">
        <v>2149556029.5586829</v>
      </c>
      <c r="O172">
        <v>108639800</v>
      </c>
      <c r="P172">
        <v>24.200065468181812</v>
      </c>
      <c r="Q172">
        <v>21423.908427934872</v>
      </c>
      <c r="R172">
        <v>257981001.21760559</v>
      </c>
      <c r="S172">
        <v>2263.8069898609556</v>
      </c>
      <c r="T172">
        <v>21448.108493403055</v>
      </c>
      <c r="U172">
        <f>Pro_Economic_Table[[#This Row],[Total Energy(MJ)]]*AHP!$P$3/TOPSIS!$B$4</f>
        <v>7.8662190644331591E-3</v>
      </c>
      <c r="V172">
        <f>Pro_Economic_Table[[#This Row],[Total Cost(LKR Million)]]*AHP!$P$4/TOPSIS!$C$4</f>
        <v>3.0533274966965479E-2</v>
      </c>
      <c r="W172">
        <f>Pro_Economic_Table[[#This Row],[Total Carbon (Metric T)]]*AHP!$P$5/TOPSIS!$D$4</f>
        <v>3.3781194981850494E-3</v>
      </c>
      <c r="X172">
        <f>((Pro_Economic_Table[[#This Row],[Weighted Energy]]-TOPSIS!$B$5)^2+(Pro_Economic_Table[[#This Row],[Weighted Cost]]-TOPSIS!$C$5)^2+(Pro_Economic_Table[[#This Row],[Weighted Co2]]-TOPSIS!$D$5)^2)^0.5</f>
        <v>2.8761468473079079E-3</v>
      </c>
      <c r="Y172">
        <f>((Pro_Economic_Table[[#This Row],[Weighted Energy]]-TOPSIS!$B$6)^2+(Pro_Economic_Table[[#This Row],[Weighted Cost]]-TOPSIS!$C$6)^2+(Pro_Economic_Table[[#This Row],[Weighted Co2]]-TOPSIS!$D$6)^2)^0.5</f>
        <v>4.4315603771603171E-3</v>
      </c>
      <c r="Z172">
        <f>Pro_Economic_Table[[#This Row],[S- Worst-Euclidean Distance]]/(Pro_Economic_Table[[#This Row],[S+ Best-Euclidean Distance]]+Pro_Economic_Table[[#This Row],[S- Worst-Euclidean Distance]])</f>
        <v>0.6064228137550759</v>
      </c>
      <c r="AA172">
        <v>171</v>
      </c>
    </row>
    <row r="173" spans="1:27" x14ac:dyDescent="0.3">
      <c r="A173">
        <v>453</v>
      </c>
      <c r="B173" t="s">
        <v>143</v>
      </c>
      <c r="C173" t="s">
        <v>149</v>
      </c>
      <c r="D173" t="s">
        <v>155</v>
      </c>
      <c r="E173" t="s">
        <v>156</v>
      </c>
      <c r="F173" t="s">
        <v>159</v>
      </c>
      <c r="G173" t="s">
        <v>224</v>
      </c>
      <c r="H173">
        <v>401.7885716398435</v>
      </c>
      <c r="I173">
        <v>29</v>
      </c>
      <c r="J173">
        <v>1433043.5938367618</v>
      </c>
      <c r="K173">
        <v>34259.250263636364</v>
      </c>
      <c r="L173">
        <v>257947846.8906171</v>
      </c>
      <c r="M173">
        <v>5610239.2872727262</v>
      </c>
      <c r="N173">
        <v>2149565390.7551427</v>
      </c>
      <c r="O173">
        <v>108639800</v>
      </c>
      <c r="P173">
        <v>24.186250243181814</v>
      </c>
      <c r="Q173">
        <v>21424.001727859588</v>
      </c>
      <c r="R173">
        <v>257982106.14088073</v>
      </c>
      <c r="S173">
        <v>2263.8154300424158</v>
      </c>
      <c r="T173">
        <v>21448.187978102771</v>
      </c>
      <c r="U173">
        <f>Pro_Economic_Table[[#This Row],[Total Energy(MJ)]]*AHP!$P$3/TOPSIS!$B$4</f>
        <v>7.8662527551642235E-3</v>
      </c>
      <c r="V173">
        <f>Pro_Economic_Table[[#This Row],[Total Cost(LKR Million)]]*AHP!$P$4/TOPSIS!$C$4</f>
        <v>3.0533388804577278E-2</v>
      </c>
      <c r="W173">
        <f>Pro_Economic_Table[[#This Row],[Total Carbon (Metric T)]]*AHP!$P$5/TOPSIS!$D$4</f>
        <v>3.3781320171824242E-3</v>
      </c>
      <c r="X173">
        <f>((Pro_Economic_Table[[#This Row],[Weighted Energy]]-TOPSIS!$B$5)^2+(Pro_Economic_Table[[#This Row],[Weighted Cost]]-TOPSIS!$C$5)^2+(Pro_Economic_Table[[#This Row],[Weighted Co2]]-TOPSIS!$D$5)^2)^0.5</f>
        <v>2.876266119173822E-3</v>
      </c>
      <c r="Y173">
        <f>((Pro_Economic_Table[[#This Row],[Weighted Energy]]-TOPSIS!$B$6)^2+(Pro_Economic_Table[[#This Row],[Weighted Cost]]-TOPSIS!$C$6)^2+(Pro_Economic_Table[[#This Row],[Weighted Co2]]-TOPSIS!$D$6)^2)^0.5</f>
        <v>4.431441087320024E-3</v>
      </c>
      <c r="Z173">
        <f>Pro_Economic_Table[[#This Row],[S- Worst-Euclidean Distance]]/(Pro_Economic_Table[[#This Row],[S+ Best-Euclidean Distance]]+Pro_Economic_Table[[#This Row],[S- Worst-Euclidean Distance]])</f>
        <v>0.60640649140706038</v>
      </c>
      <c r="AA173">
        <v>172</v>
      </c>
    </row>
    <row r="174" spans="1:27" x14ac:dyDescent="0.3">
      <c r="A174">
        <v>442</v>
      </c>
      <c r="B174" t="s">
        <v>143</v>
      </c>
      <c r="C174" t="s">
        <v>149</v>
      </c>
      <c r="D174" t="s">
        <v>154</v>
      </c>
      <c r="E174" t="s">
        <v>157</v>
      </c>
      <c r="F174" t="s">
        <v>159</v>
      </c>
      <c r="G174" t="s">
        <v>225</v>
      </c>
      <c r="H174">
        <v>404.83890235302539</v>
      </c>
      <c r="I174">
        <v>58</v>
      </c>
      <c r="J174">
        <v>1435996.3139671218</v>
      </c>
      <c r="K174">
        <v>37006.936472727262</v>
      </c>
      <c r="L174">
        <v>258479336.51408193</v>
      </c>
      <c r="M174">
        <v>5065307.1204545442</v>
      </c>
      <c r="N174">
        <v>2153994470.9506826</v>
      </c>
      <c r="O174">
        <v>108112000</v>
      </c>
      <c r="P174">
        <v>26.929331377272725</v>
      </c>
      <c r="Q174">
        <v>21468.144893808469</v>
      </c>
      <c r="R174">
        <v>258516343.45055464</v>
      </c>
      <c r="S174">
        <v>2267.1717780711369</v>
      </c>
      <c r="T174">
        <v>21495.074225185741</v>
      </c>
      <c r="U174">
        <f>Pro_Economic_Table[[#This Row],[Total Energy(MJ)]]*AHP!$P$3/TOPSIS!$B$4</f>
        <v>7.8825424342121135E-3</v>
      </c>
      <c r="V174">
        <f>Pro_Economic_Table[[#This Row],[Total Cost(LKR Million)]]*AHP!$P$4/TOPSIS!$C$4</f>
        <v>3.0578657812803136E-2</v>
      </c>
      <c r="W174">
        <f>Pro_Economic_Table[[#This Row],[Total Carbon (Metric T)]]*AHP!$P$5/TOPSIS!$D$4</f>
        <v>3.3855166938086367E-3</v>
      </c>
      <c r="X174">
        <f>((Pro_Economic_Table[[#This Row],[Weighted Energy]]-TOPSIS!$B$5)^2+(Pro_Economic_Table[[#This Row],[Weighted Cost]]-TOPSIS!$C$5)^2+(Pro_Economic_Table[[#This Row],[Weighted Co2]]-TOPSIS!$D$5)^2)^0.5</f>
        <v>2.9246504267487292E-3</v>
      </c>
      <c r="Y174">
        <f>((Pro_Economic_Table[[#This Row],[Weighted Energy]]-TOPSIS!$B$6)^2+(Pro_Economic_Table[[#This Row],[Weighted Cost]]-TOPSIS!$C$6)^2+(Pro_Economic_Table[[#This Row],[Weighted Co2]]-TOPSIS!$D$6)^2)^0.5</f>
        <v>4.3830437242660695E-3</v>
      </c>
      <c r="Z174">
        <f>Pro_Economic_Table[[#This Row],[S- Worst-Euclidean Distance]]/(Pro_Economic_Table[[#This Row],[S+ Best-Euclidean Distance]]+Pro_Economic_Table[[#This Row],[S- Worst-Euclidean Distance]])</f>
        <v>0.59978477939685104</v>
      </c>
      <c r="AA174">
        <v>173</v>
      </c>
    </row>
    <row r="175" spans="1:27" x14ac:dyDescent="0.3">
      <c r="A175">
        <v>460</v>
      </c>
      <c r="B175" t="s">
        <v>143</v>
      </c>
      <c r="C175" t="s">
        <v>149</v>
      </c>
      <c r="D175" t="s">
        <v>155</v>
      </c>
      <c r="E175" t="s">
        <v>157</v>
      </c>
      <c r="F175" t="s">
        <v>159</v>
      </c>
      <c r="G175" t="s">
        <v>225</v>
      </c>
      <c r="H175">
        <v>404.8453494580254</v>
      </c>
      <c r="I175">
        <v>58</v>
      </c>
      <c r="J175">
        <v>1436002.5547647618</v>
      </c>
      <c r="K175">
        <v>36988.516172727264</v>
      </c>
      <c r="L175">
        <v>258480459.85765716</v>
      </c>
      <c r="M175">
        <v>5064386.1054545445</v>
      </c>
      <c r="N175">
        <v>2154003832.1471429</v>
      </c>
      <c r="O175">
        <v>108112000</v>
      </c>
      <c r="P175">
        <v>26.915516152272723</v>
      </c>
      <c r="Q175">
        <v>21468.238193733188</v>
      </c>
      <c r="R175">
        <v>258517448.3738299</v>
      </c>
      <c r="S175">
        <v>2267.1802182525971</v>
      </c>
      <c r="T175">
        <v>21495.153709885461</v>
      </c>
      <c r="U175">
        <f>Pro_Economic_Table[[#This Row],[Total Energy(MJ)]]*AHP!$P$3/TOPSIS!$B$4</f>
        <v>7.8825761249431813E-3</v>
      </c>
      <c r="V175">
        <f>Pro_Economic_Table[[#This Row],[Total Cost(LKR Million)]]*AHP!$P$4/TOPSIS!$C$4</f>
        <v>3.0578771650414935E-2</v>
      </c>
      <c r="W175">
        <f>Pro_Economic_Table[[#This Row],[Total Carbon (Metric T)]]*AHP!$P$5/TOPSIS!$D$4</f>
        <v>3.3855292128060115E-3</v>
      </c>
      <c r="X175">
        <f>((Pro_Economic_Table[[#This Row],[Weighted Energy]]-TOPSIS!$B$5)^2+(Pro_Economic_Table[[#This Row],[Weighted Cost]]-TOPSIS!$C$5)^2+(Pro_Economic_Table[[#This Row],[Weighted Co2]]-TOPSIS!$D$5)^2)^0.5</f>
        <v>2.9247697067226663E-3</v>
      </c>
      <c r="Y175">
        <f>((Pro_Economic_Table[[#This Row],[Weighted Energy]]-TOPSIS!$B$6)^2+(Pro_Economic_Table[[#This Row],[Weighted Cost]]-TOPSIS!$C$6)^2+(Pro_Economic_Table[[#This Row],[Weighted Co2]]-TOPSIS!$D$6)^2)^0.5</f>
        <v>4.3829244392816083E-3</v>
      </c>
      <c r="Z175">
        <f>Pro_Economic_Table[[#This Row],[S- Worst-Euclidean Distance]]/(Pro_Economic_Table[[#This Row],[S+ Best-Euclidean Distance]]+Pro_Economic_Table[[#This Row],[S- Worst-Euclidean Distance]])</f>
        <v>0.59976845660380007</v>
      </c>
      <c r="AA175">
        <v>174</v>
      </c>
    </row>
    <row r="176" spans="1:27" x14ac:dyDescent="0.3">
      <c r="A176">
        <v>444</v>
      </c>
      <c r="B176" t="s">
        <v>143</v>
      </c>
      <c r="C176" t="s">
        <v>149</v>
      </c>
      <c r="D176" t="s">
        <v>154</v>
      </c>
      <c r="E176" t="s">
        <v>157</v>
      </c>
      <c r="F176" t="s">
        <v>159</v>
      </c>
      <c r="G176" t="s">
        <v>224</v>
      </c>
      <c r="H176">
        <v>404.83890235302539</v>
      </c>
      <c r="I176">
        <v>29</v>
      </c>
      <c r="J176">
        <v>1435996.3139671218</v>
      </c>
      <c r="K176">
        <v>37006.936472727262</v>
      </c>
      <c r="L176">
        <v>258479336.51408193</v>
      </c>
      <c r="M176">
        <v>5065307.1204545442</v>
      </c>
      <c r="N176">
        <v>2153994470.9506826</v>
      </c>
      <c r="O176">
        <v>108639800</v>
      </c>
      <c r="P176">
        <v>26.929331377272725</v>
      </c>
      <c r="Q176">
        <v>21468.144893808469</v>
      </c>
      <c r="R176">
        <v>258516343.45055464</v>
      </c>
      <c r="S176">
        <v>2267.6995780711368</v>
      </c>
      <c r="T176">
        <v>21495.074225185741</v>
      </c>
      <c r="U176">
        <f>Pro_Economic_Table[[#This Row],[Total Energy(MJ)]]*AHP!$P$3/TOPSIS!$B$4</f>
        <v>7.8825424342121135E-3</v>
      </c>
      <c r="V176">
        <f>Pro_Economic_Table[[#This Row],[Total Cost(LKR Million)]]*AHP!$P$4/TOPSIS!$C$4</f>
        <v>3.05857765568479E-2</v>
      </c>
      <c r="W176">
        <f>Pro_Economic_Table[[#This Row],[Total Carbon (Metric T)]]*AHP!$P$5/TOPSIS!$D$4</f>
        <v>3.3855166938086367E-3</v>
      </c>
      <c r="X176">
        <f>((Pro_Economic_Table[[#This Row],[Weighted Energy]]-TOPSIS!$B$5)^2+(Pro_Economic_Table[[#This Row],[Weighted Cost]]-TOPSIS!$C$5)^2+(Pro_Economic_Table[[#This Row],[Weighted Co2]]-TOPSIS!$D$5)^2)^0.5</f>
        <v>2.9315153380249943E-3</v>
      </c>
      <c r="Y176">
        <f>((Pro_Economic_Table[[#This Row],[Weighted Energy]]-TOPSIS!$B$6)^2+(Pro_Economic_Table[[#This Row],[Weighted Cost]]-TOPSIS!$C$6)^2+(Pro_Economic_Table[[#This Row],[Weighted Co2]]-TOPSIS!$D$6)^2)^0.5</f>
        <v>4.3761817449833543E-3</v>
      </c>
      <c r="Z176">
        <f>Pro_Economic_Table[[#This Row],[S- Worst-Euclidean Distance]]/(Pro_Economic_Table[[#This Row],[S+ Best-Euclidean Distance]]+Pro_Economic_Table[[#This Row],[S- Worst-Euclidean Distance]])</f>
        <v>0.59884553167354582</v>
      </c>
      <c r="AA176">
        <v>175</v>
      </c>
    </row>
    <row r="177" spans="1:27" x14ac:dyDescent="0.3">
      <c r="A177">
        <v>462</v>
      </c>
      <c r="B177" t="s">
        <v>143</v>
      </c>
      <c r="C177" t="s">
        <v>149</v>
      </c>
      <c r="D177" t="s">
        <v>155</v>
      </c>
      <c r="E177" t="s">
        <v>157</v>
      </c>
      <c r="F177" t="s">
        <v>159</v>
      </c>
      <c r="G177" t="s">
        <v>224</v>
      </c>
      <c r="H177">
        <v>404.8453494580254</v>
      </c>
      <c r="I177">
        <v>29</v>
      </c>
      <c r="J177">
        <v>1436002.5547647618</v>
      </c>
      <c r="K177">
        <v>36988.516172727264</v>
      </c>
      <c r="L177">
        <v>258480459.85765716</v>
      </c>
      <c r="M177">
        <v>5064386.1054545445</v>
      </c>
      <c r="N177">
        <v>2154003832.1471429</v>
      </c>
      <c r="O177">
        <v>108639800</v>
      </c>
      <c r="P177">
        <v>26.915516152272723</v>
      </c>
      <c r="Q177">
        <v>21468.238193733188</v>
      </c>
      <c r="R177">
        <v>258517448.3738299</v>
      </c>
      <c r="S177">
        <v>2267.7080182525974</v>
      </c>
      <c r="T177">
        <v>21495.153709885461</v>
      </c>
      <c r="U177">
        <f>Pro_Economic_Table[[#This Row],[Total Energy(MJ)]]*AHP!$P$3/TOPSIS!$B$4</f>
        <v>7.8825761249431813E-3</v>
      </c>
      <c r="V177">
        <f>Pro_Economic_Table[[#This Row],[Total Cost(LKR Million)]]*AHP!$P$4/TOPSIS!$C$4</f>
        <v>3.0585890394459702E-2</v>
      </c>
      <c r="W177">
        <f>Pro_Economic_Table[[#This Row],[Total Carbon (Metric T)]]*AHP!$P$5/TOPSIS!$D$4</f>
        <v>3.3855292128060115E-3</v>
      </c>
      <c r="X177">
        <f>((Pro_Economic_Table[[#This Row],[Weighted Energy]]-TOPSIS!$B$5)^2+(Pro_Economic_Table[[#This Row],[Weighted Cost]]-TOPSIS!$C$5)^2+(Pro_Economic_Table[[#This Row],[Weighted Co2]]-TOPSIS!$D$5)^2)^0.5</f>
        <v>2.9316346151112569E-3</v>
      </c>
      <c r="Y177">
        <f>((Pro_Economic_Table[[#This Row],[Weighted Energy]]-TOPSIS!$B$6)^2+(Pro_Economic_Table[[#This Row],[Weighted Cost]]-TOPSIS!$C$6)^2+(Pro_Economic_Table[[#This Row],[Weighted Co2]]-TOPSIS!$D$6)^2)^0.5</f>
        <v>4.376062458136422E-3</v>
      </c>
      <c r="Z177">
        <f>Pro_Economic_Table[[#This Row],[S- Worst-Euclidean Distance]]/(Pro_Economic_Table[[#This Row],[S+ Best-Euclidean Distance]]+Pro_Economic_Table[[#This Row],[S- Worst-Euclidean Distance]])</f>
        <v>0.59882920902078618</v>
      </c>
      <c r="AA177">
        <v>176</v>
      </c>
    </row>
    <row r="178" spans="1:27" x14ac:dyDescent="0.3">
      <c r="A178">
        <v>434</v>
      </c>
      <c r="B178" t="s">
        <v>143</v>
      </c>
      <c r="C178" t="s">
        <v>149</v>
      </c>
      <c r="D178" t="s">
        <v>154</v>
      </c>
      <c r="E178" t="s">
        <v>156</v>
      </c>
      <c r="F178" t="s">
        <v>159</v>
      </c>
      <c r="G178" t="s">
        <v>226</v>
      </c>
      <c r="H178">
        <v>401.7821245348436</v>
      </c>
      <c r="I178">
        <v>29</v>
      </c>
      <c r="J178">
        <v>1433037.353039122</v>
      </c>
      <c r="K178">
        <v>34277.670563636362</v>
      </c>
      <c r="L178">
        <v>257946723.54704195</v>
      </c>
      <c r="M178">
        <v>5611160.3022727259</v>
      </c>
      <c r="N178">
        <v>2149556029.5586829</v>
      </c>
      <c r="O178">
        <v>113100000</v>
      </c>
      <c r="P178">
        <v>24.200065468181812</v>
      </c>
      <c r="Q178">
        <v>21423.908427934872</v>
      </c>
      <c r="R178">
        <v>257981001.21760559</v>
      </c>
      <c r="S178">
        <v>2268.2671898609556</v>
      </c>
      <c r="T178">
        <v>21448.108493403055</v>
      </c>
      <c r="U178">
        <f>Pro_Economic_Table[[#This Row],[Total Energy(MJ)]]*AHP!$P$3/TOPSIS!$B$4</f>
        <v>7.8662190644331591E-3</v>
      </c>
      <c r="V178">
        <f>Pro_Economic_Table[[#This Row],[Total Cost(LKR Million)]]*AHP!$P$4/TOPSIS!$C$4</f>
        <v>3.0593432265541547E-2</v>
      </c>
      <c r="W178">
        <f>Pro_Economic_Table[[#This Row],[Total Carbon (Metric T)]]*AHP!$P$5/TOPSIS!$D$4</f>
        <v>3.3781194981850494E-3</v>
      </c>
      <c r="X178">
        <f>((Pro_Economic_Table[[#This Row],[Weighted Energy]]-TOPSIS!$B$5)^2+(Pro_Economic_Table[[#This Row],[Weighted Cost]]-TOPSIS!$C$5)^2+(Pro_Economic_Table[[#This Row],[Weighted Co2]]-TOPSIS!$D$5)^2)^0.5</f>
        <v>2.9342257253149825E-3</v>
      </c>
      <c r="Y178">
        <f>((Pro_Economic_Table[[#This Row],[Weighted Energy]]-TOPSIS!$B$6)^2+(Pro_Economic_Table[[#This Row],[Weighted Cost]]-TOPSIS!$C$6)^2+(Pro_Economic_Table[[#This Row],[Weighted Co2]]-TOPSIS!$D$6)^2)^0.5</f>
        <v>4.373617755178044E-3</v>
      </c>
      <c r="Z178">
        <f>Pro_Economic_Table[[#This Row],[S- Worst-Euclidean Distance]]/(Pro_Economic_Table[[#This Row],[S+ Best-Euclidean Distance]]+Pro_Economic_Table[[#This Row],[S- Worst-Euclidean Distance]])</f>
        <v>0.59848268054079556</v>
      </c>
      <c r="AA178">
        <v>177</v>
      </c>
    </row>
    <row r="179" spans="1:27" x14ac:dyDescent="0.3">
      <c r="A179">
        <v>452</v>
      </c>
      <c r="B179" t="s">
        <v>143</v>
      </c>
      <c r="C179" t="s">
        <v>149</v>
      </c>
      <c r="D179" t="s">
        <v>155</v>
      </c>
      <c r="E179" t="s">
        <v>156</v>
      </c>
      <c r="F179" t="s">
        <v>159</v>
      </c>
      <c r="G179" t="s">
        <v>226</v>
      </c>
      <c r="H179">
        <v>401.7885716398435</v>
      </c>
      <c r="I179">
        <v>29</v>
      </c>
      <c r="J179">
        <v>1433043.5938367618</v>
      </c>
      <c r="K179">
        <v>34259.250263636364</v>
      </c>
      <c r="L179">
        <v>257947846.8906171</v>
      </c>
      <c r="M179">
        <v>5610239.2872727262</v>
      </c>
      <c r="N179">
        <v>2149565390.7551427</v>
      </c>
      <c r="O179">
        <v>113100000</v>
      </c>
      <c r="P179">
        <v>24.186250243181814</v>
      </c>
      <c r="Q179">
        <v>21424.001727859588</v>
      </c>
      <c r="R179">
        <v>257982106.14088073</v>
      </c>
      <c r="S179">
        <v>2268.2756300424157</v>
      </c>
      <c r="T179">
        <v>21448.187978102771</v>
      </c>
      <c r="U179">
        <f>Pro_Economic_Table[[#This Row],[Total Energy(MJ)]]*AHP!$P$3/TOPSIS!$B$4</f>
        <v>7.8662527551642235E-3</v>
      </c>
      <c r="V179">
        <f>Pro_Economic_Table[[#This Row],[Total Cost(LKR Million)]]*AHP!$P$4/TOPSIS!$C$4</f>
        <v>3.0593546103153346E-2</v>
      </c>
      <c r="W179">
        <f>Pro_Economic_Table[[#This Row],[Total Carbon (Metric T)]]*AHP!$P$5/TOPSIS!$D$4</f>
        <v>3.3781320171824242E-3</v>
      </c>
      <c r="X179">
        <f>((Pro_Economic_Table[[#This Row],[Weighted Energy]]-TOPSIS!$B$5)^2+(Pro_Economic_Table[[#This Row],[Weighted Cost]]-TOPSIS!$C$5)^2+(Pro_Economic_Table[[#This Row],[Weighted Co2]]-TOPSIS!$D$5)^2)^0.5</f>
        <v>2.9343449702539507E-3</v>
      </c>
      <c r="Y179">
        <f>((Pro_Economic_Table[[#This Row],[Weighted Energy]]-TOPSIS!$B$6)^2+(Pro_Economic_Table[[#This Row],[Weighted Cost]]-TOPSIS!$C$6)^2+(Pro_Economic_Table[[#This Row],[Weighted Co2]]-TOPSIS!$D$6)^2)^0.5</f>
        <v>4.3734984507492192E-3</v>
      </c>
      <c r="Z179">
        <f>Pro_Economic_Table[[#This Row],[S- Worst-Euclidean Distance]]/(Pro_Economic_Table[[#This Row],[S+ Best-Euclidean Distance]]+Pro_Economic_Table[[#This Row],[S- Worst-Euclidean Distance]])</f>
        <v>0.59846635988115571</v>
      </c>
      <c r="AA179">
        <v>178</v>
      </c>
    </row>
    <row r="180" spans="1:27" x14ac:dyDescent="0.3">
      <c r="A180">
        <v>295</v>
      </c>
      <c r="B180" t="s">
        <v>141</v>
      </c>
      <c r="C180" t="s">
        <v>151</v>
      </c>
      <c r="D180" t="s">
        <v>154</v>
      </c>
      <c r="E180" t="s">
        <v>156</v>
      </c>
      <c r="F180" t="s">
        <v>161</v>
      </c>
      <c r="G180" t="s">
        <v>225</v>
      </c>
      <c r="H180">
        <v>386.90615114000894</v>
      </c>
      <c r="I180">
        <v>56</v>
      </c>
      <c r="J180">
        <v>1439466.6557800993</v>
      </c>
      <c r="K180">
        <v>41014.836999999992</v>
      </c>
      <c r="L180">
        <v>259103998.04041788</v>
      </c>
      <c r="M180">
        <v>5154790.1549999993</v>
      </c>
      <c r="N180">
        <v>2159199983.6701488</v>
      </c>
      <c r="O180">
        <v>104384000</v>
      </c>
      <c r="P180">
        <v>19.538741413636362</v>
      </c>
      <c r="Q180">
        <v>21520.026503912482</v>
      </c>
      <c r="R180">
        <v>259145012.87741789</v>
      </c>
      <c r="S180">
        <v>2268.7387738251491</v>
      </c>
      <c r="T180">
        <v>21539.565245326117</v>
      </c>
      <c r="U180">
        <f>Pro_Economic_Table[[#This Row],[Total Energy(MJ)]]*AHP!$P$3/TOPSIS!$B$4</f>
        <v>7.9017114870007996E-3</v>
      </c>
      <c r="V180">
        <f>Pro_Economic_Table[[#This Row],[Total Cost(LKR Million)]]*AHP!$P$4/TOPSIS!$C$4</f>
        <v>3.0599792791378439E-2</v>
      </c>
      <c r="W180">
        <f>Pro_Economic_Table[[#This Row],[Total Carbon (Metric T)]]*AHP!$P$5/TOPSIS!$D$4</f>
        <v>3.3925241174551819E-3</v>
      </c>
      <c r="X180">
        <f>((Pro_Economic_Table[[#This Row],[Weighted Energy]]-TOPSIS!$B$5)^2+(Pro_Economic_Table[[#This Row],[Weighted Cost]]-TOPSIS!$C$5)^2+(Pro_Economic_Table[[#This Row],[Weighted Co2]]-TOPSIS!$D$5)^2)^0.5</f>
        <v>2.9504631486586032E-3</v>
      </c>
      <c r="Y180">
        <f>((Pro_Economic_Table[[#This Row],[Weighted Energy]]-TOPSIS!$B$6)^2+(Pro_Economic_Table[[#This Row],[Weighted Cost]]-TOPSIS!$C$6)^2+(Pro_Economic_Table[[#This Row],[Weighted Co2]]-TOPSIS!$D$6)^2)^0.5</f>
        <v>4.3572727996257351E-3</v>
      </c>
      <c r="Z180">
        <f>Pro_Economic_Table[[#This Row],[S- Worst-Euclidean Distance]]/(Pro_Economic_Table[[#This Row],[S+ Best-Euclidean Distance]]+Pro_Economic_Table[[#This Row],[S- Worst-Euclidean Distance]])</f>
        <v>0.59625482235010241</v>
      </c>
      <c r="AA180">
        <v>179</v>
      </c>
    </row>
    <row r="181" spans="1:27" x14ac:dyDescent="0.3">
      <c r="A181">
        <v>313</v>
      </c>
      <c r="B181" t="s">
        <v>141</v>
      </c>
      <c r="C181" t="s">
        <v>151</v>
      </c>
      <c r="D181" t="s">
        <v>155</v>
      </c>
      <c r="E181" t="s">
        <v>156</v>
      </c>
      <c r="F181" t="s">
        <v>161</v>
      </c>
      <c r="G181" t="s">
        <v>225</v>
      </c>
      <c r="H181">
        <v>386.91259824500884</v>
      </c>
      <c r="I181">
        <v>56</v>
      </c>
      <c r="J181">
        <v>1439472.8965777396</v>
      </c>
      <c r="K181">
        <v>40996.416699999994</v>
      </c>
      <c r="L181">
        <v>259105121.38399315</v>
      </c>
      <c r="M181">
        <v>5153869.1399999997</v>
      </c>
      <c r="N181">
        <v>2159209344.8666096</v>
      </c>
      <c r="O181">
        <v>104384000</v>
      </c>
      <c r="P181">
        <v>19.524926188636361</v>
      </c>
      <c r="Q181">
        <v>21520.119803837206</v>
      </c>
      <c r="R181">
        <v>259146117.80069315</v>
      </c>
      <c r="S181">
        <v>2268.7472140066093</v>
      </c>
      <c r="T181">
        <v>21539.644730025841</v>
      </c>
      <c r="U181">
        <f>Pro_Economic_Table[[#This Row],[Total Energy(MJ)]]*AHP!$P$3/TOPSIS!$B$4</f>
        <v>7.9017451777318674E-3</v>
      </c>
      <c r="V181">
        <f>Pro_Economic_Table[[#This Row],[Total Cost(LKR Million)]]*AHP!$P$4/TOPSIS!$C$4</f>
        <v>3.0599906628990231E-2</v>
      </c>
      <c r="W181">
        <f>Pro_Economic_Table[[#This Row],[Total Carbon (Metric T)]]*AHP!$P$5/TOPSIS!$D$4</f>
        <v>3.3925366364525576E-3</v>
      </c>
      <c r="X181">
        <f>((Pro_Economic_Table[[#This Row],[Weighted Energy]]-TOPSIS!$B$5)^2+(Pro_Economic_Table[[#This Row],[Weighted Cost]]-TOPSIS!$C$5)^2+(Pro_Economic_Table[[#This Row],[Weighted Co2]]-TOPSIS!$D$5)^2)^0.5</f>
        <v>2.9505824491572979E-3</v>
      </c>
      <c r="Y181">
        <f>((Pro_Economic_Table[[#This Row],[Weighted Energy]]-TOPSIS!$B$6)^2+(Pro_Economic_Table[[#This Row],[Weighted Cost]]-TOPSIS!$C$6)^2+(Pro_Economic_Table[[#This Row],[Weighted Co2]]-TOPSIS!$D$6)^2)^0.5</f>
        <v>4.3571535296548563E-3</v>
      </c>
      <c r="Z181">
        <f>Pro_Economic_Table[[#This Row],[S- Worst-Euclidean Distance]]/(Pro_Economic_Table[[#This Row],[S+ Best-Euclidean Distance]]+Pro_Economic_Table[[#This Row],[S- Worst-Euclidean Distance]])</f>
        <v>0.59623849880289403</v>
      </c>
      <c r="AA181">
        <v>180</v>
      </c>
    </row>
    <row r="182" spans="1:27" x14ac:dyDescent="0.3">
      <c r="A182">
        <v>297</v>
      </c>
      <c r="B182" t="s">
        <v>141</v>
      </c>
      <c r="C182" t="s">
        <v>151</v>
      </c>
      <c r="D182" t="s">
        <v>154</v>
      </c>
      <c r="E182" t="s">
        <v>156</v>
      </c>
      <c r="F182" t="s">
        <v>161</v>
      </c>
      <c r="G182" t="s">
        <v>224</v>
      </c>
      <c r="H182">
        <v>386.90615114000894</v>
      </c>
      <c r="I182">
        <v>28</v>
      </c>
      <c r="J182">
        <v>1439466.6557800993</v>
      </c>
      <c r="K182">
        <v>41014.836999999992</v>
      </c>
      <c r="L182">
        <v>259103998.04041788</v>
      </c>
      <c r="M182">
        <v>5154790.1549999993</v>
      </c>
      <c r="N182">
        <v>2159199983.6701488</v>
      </c>
      <c r="O182">
        <v>104893600</v>
      </c>
      <c r="P182">
        <v>19.538741413636362</v>
      </c>
      <c r="Q182">
        <v>21520.026503912482</v>
      </c>
      <c r="R182">
        <v>259145012.87741789</v>
      </c>
      <c r="S182">
        <v>2269.248373825149</v>
      </c>
      <c r="T182">
        <v>21539.565245326117</v>
      </c>
      <c r="U182">
        <f>Pro_Economic_Table[[#This Row],[Total Energy(MJ)]]*AHP!$P$3/TOPSIS!$B$4</f>
        <v>7.9017114870007996E-3</v>
      </c>
      <c r="V182">
        <f>Pro_Economic_Table[[#This Row],[Total Cost(LKR Million)]]*AHP!$P$4/TOPSIS!$C$4</f>
        <v>3.0606666061490616E-2</v>
      </c>
      <c r="W182">
        <f>Pro_Economic_Table[[#This Row],[Total Carbon (Metric T)]]*AHP!$P$5/TOPSIS!$D$4</f>
        <v>3.3925241174551819E-3</v>
      </c>
      <c r="X182">
        <f>((Pro_Economic_Table[[#This Row],[Weighted Energy]]-TOPSIS!$B$5)^2+(Pro_Economic_Table[[#This Row],[Weighted Cost]]-TOPSIS!$C$5)^2+(Pro_Economic_Table[[#This Row],[Weighted Co2]]-TOPSIS!$D$5)^2)^0.5</f>
        <v>2.9570825855453338E-3</v>
      </c>
      <c r="Y182">
        <f>((Pro_Economic_Table[[#This Row],[Weighted Energy]]-TOPSIS!$B$6)^2+(Pro_Economic_Table[[#This Row],[Weighted Cost]]-TOPSIS!$C$6)^2+(Pro_Economic_Table[[#This Row],[Weighted Co2]]-TOPSIS!$D$6)^2)^0.5</f>
        <v>4.3506415710782365E-3</v>
      </c>
      <c r="Z182">
        <f>Pro_Economic_Table[[#This Row],[S- Worst-Euclidean Distance]]/(Pro_Economic_Table[[#This Row],[S+ Best-Euclidean Distance]]+Pro_Economic_Table[[#This Row],[S- Worst-Euclidean Distance]])</f>
        <v>0.595348357140014</v>
      </c>
      <c r="AA182">
        <v>181</v>
      </c>
    </row>
    <row r="183" spans="1:27" x14ac:dyDescent="0.3">
      <c r="A183">
        <v>315</v>
      </c>
      <c r="B183" t="s">
        <v>141</v>
      </c>
      <c r="C183" t="s">
        <v>151</v>
      </c>
      <c r="D183" t="s">
        <v>155</v>
      </c>
      <c r="E183" t="s">
        <v>156</v>
      </c>
      <c r="F183" t="s">
        <v>161</v>
      </c>
      <c r="G183" t="s">
        <v>224</v>
      </c>
      <c r="H183">
        <v>386.91259824500884</v>
      </c>
      <c r="I183">
        <v>28</v>
      </c>
      <c r="J183">
        <v>1439472.8965777396</v>
      </c>
      <c r="K183">
        <v>40996.416699999994</v>
      </c>
      <c r="L183">
        <v>259105121.38399315</v>
      </c>
      <c r="M183">
        <v>5153869.1399999997</v>
      </c>
      <c r="N183">
        <v>2159209344.8666096</v>
      </c>
      <c r="O183">
        <v>104893600</v>
      </c>
      <c r="P183">
        <v>19.524926188636361</v>
      </c>
      <c r="Q183">
        <v>21520.119803837206</v>
      </c>
      <c r="R183">
        <v>259146117.80069315</v>
      </c>
      <c r="S183">
        <v>2269.2568140066096</v>
      </c>
      <c r="T183">
        <v>21539.644730025841</v>
      </c>
      <c r="U183">
        <f>Pro_Economic_Table[[#This Row],[Total Energy(MJ)]]*AHP!$P$3/TOPSIS!$B$4</f>
        <v>7.9017451777318674E-3</v>
      </c>
      <c r="V183">
        <f>Pro_Economic_Table[[#This Row],[Total Cost(LKR Million)]]*AHP!$P$4/TOPSIS!$C$4</f>
        <v>3.0606779899102422E-2</v>
      </c>
      <c r="W183">
        <f>Pro_Economic_Table[[#This Row],[Total Carbon (Metric T)]]*AHP!$P$5/TOPSIS!$D$4</f>
        <v>3.3925366364525576E-3</v>
      </c>
      <c r="X183">
        <f>((Pro_Economic_Table[[#This Row],[Weighted Energy]]-TOPSIS!$B$5)^2+(Pro_Economic_Table[[#This Row],[Weighted Cost]]-TOPSIS!$C$5)^2+(Pro_Economic_Table[[#This Row],[Weighted Co2]]-TOPSIS!$D$5)^2)^0.5</f>
        <v>2.9572018835871705E-3</v>
      </c>
      <c r="Y183">
        <f>((Pro_Economic_Table[[#This Row],[Weighted Energy]]-TOPSIS!$B$6)^2+(Pro_Economic_Table[[#This Row],[Weighted Cost]]-TOPSIS!$C$6)^2+(Pro_Economic_Table[[#This Row],[Weighted Co2]]-TOPSIS!$D$6)^2)^0.5</f>
        <v>4.3505222991605027E-3</v>
      </c>
      <c r="Z183">
        <f>Pro_Economic_Table[[#This Row],[S- Worst-Euclidean Distance]]/(Pro_Economic_Table[[#This Row],[S+ Best-Euclidean Distance]]+Pro_Economic_Table[[#This Row],[S- Worst-Euclidean Distance]])</f>
        <v>0.59533203366259579</v>
      </c>
      <c r="AA183">
        <v>182</v>
      </c>
    </row>
    <row r="184" spans="1:27" x14ac:dyDescent="0.3">
      <c r="A184">
        <v>328</v>
      </c>
      <c r="B184" t="s">
        <v>142</v>
      </c>
      <c r="C184" t="s">
        <v>149</v>
      </c>
      <c r="D184" t="s">
        <v>154</v>
      </c>
      <c r="E184" t="s">
        <v>156</v>
      </c>
      <c r="F184" t="s">
        <v>160</v>
      </c>
      <c r="G184" t="s">
        <v>225</v>
      </c>
      <c r="H184">
        <v>399.51152748379343</v>
      </c>
      <c r="I184">
        <v>57</v>
      </c>
      <c r="J184">
        <v>1438476.79272393</v>
      </c>
      <c r="K184">
        <v>38726.87033636363</v>
      </c>
      <c r="L184">
        <v>258925822.69030738</v>
      </c>
      <c r="M184">
        <v>5783669.7613636348</v>
      </c>
      <c r="N184">
        <v>2157715189.0858946</v>
      </c>
      <c r="O184">
        <v>106248000</v>
      </c>
      <c r="P184">
        <v>23.201054877272725</v>
      </c>
      <c r="Q184">
        <v>21505.228051222748</v>
      </c>
      <c r="R184">
        <v>258964549.56064373</v>
      </c>
      <c r="S184">
        <v>2269.746858847258</v>
      </c>
      <c r="T184">
        <v>21528.429106100022</v>
      </c>
      <c r="U184">
        <f>Pro_Economic_Table[[#This Row],[Total Energy(MJ)]]*AHP!$P$3/TOPSIS!$B$4</f>
        <v>7.8962088958171861E-3</v>
      </c>
      <c r="V184">
        <f>Pro_Economic_Table[[#This Row],[Total Cost(LKR Million)]]*AHP!$P$4/TOPSIS!$C$4</f>
        <v>3.0613389417463603E-2</v>
      </c>
      <c r="W184">
        <f>Pro_Economic_Table[[#This Row],[Total Carbon (Metric T)]]*AHP!$P$5/TOPSIS!$D$4</f>
        <v>3.3907701535069979E-3</v>
      </c>
      <c r="X184">
        <f>((Pro_Economic_Table[[#This Row],[Weighted Energy]]-TOPSIS!$B$5)^2+(Pro_Economic_Table[[#This Row],[Weighted Cost]]-TOPSIS!$C$5)^2+(Pro_Economic_Table[[#This Row],[Weighted Co2]]-TOPSIS!$D$5)^2)^0.5</f>
        <v>2.9620212575292163E-3</v>
      </c>
      <c r="Y184">
        <f>((Pro_Economic_Table[[#This Row],[Weighted Energy]]-TOPSIS!$B$6)^2+(Pro_Economic_Table[[#This Row],[Weighted Cost]]-TOPSIS!$C$6)^2+(Pro_Economic_Table[[#This Row],[Weighted Co2]]-TOPSIS!$D$6)^2)^0.5</f>
        <v>4.3456746391527237E-3</v>
      </c>
      <c r="Z184">
        <f>Pro_Economic_Table[[#This Row],[S- Worst-Euclidean Distance]]/(Pro_Economic_Table[[#This Row],[S+ Best-Euclidean Distance]]+Pro_Economic_Table[[#This Row],[S- Worst-Euclidean Distance]])</f>
        <v>0.5946709743526517</v>
      </c>
      <c r="AA184">
        <v>183</v>
      </c>
    </row>
    <row r="185" spans="1:27" x14ac:dyDescent="0.3">
      <c r="A185">
        <v>346</v>
      </c>
      <c r="B185" t="s">
        <v>142</v>
      </c>
      <c r="C185" t="s">
        <v>149</v>
      </c>
      <c r="D185" t="s">
        <v>155</v>
      </c>
      <c r="E185" t="s">
        <v>156</v>
      </c>
      <c r="F185" t="s">
        <v>160</v>
      </c>
      <c r="G185" t="s">
        <v>225</v>
      </c>
      <c r="H185">
        <v>399.51797458879338</v>
      </c>
      <c r="I185">
        <v>57</v>
      </c>
      <c r="J185">
        <v>1438483.0335215698</v>
      </c>
      <c r="K185">
        <v>38708.450036363633</v>
      </c>
      <c r="L185">
        <v>258926946.03388256</v>
      </c>
      <c r="M185">
        <v>5782748.7463636352</v>
      </c>
      <c r="N185">
        <v>2157724550.2823544</v>
      </c>
      <c r="O185">
        <v>106248000</v>
      </c>
      <c r="P185">
        <v>23.187239652272723</v>
      </c>
      <c r="Q185">
        <v>21505.321351147464</v>
      </c>
      <c r="R185">
        <v>258965654.48391894</v>
      </c>
      <c r="S185">
        <v>2269.7552990287181</v>
      </c>
      <c r="T185">
        <v>21528.508590799738</v>
      </c>
      <c r="U185">
        <f>Pro_Economic_Table[[#This Row],[Total Energy(MJ)]]*AHP!$P$3/TOPSIS!$B$4</f>
        <v>7.8962425865482504E-3</v>
      </c>
      <c r="V185">
        <f>Pro_Economic_Table[[#This Row],[Total Cost(LKR Million)]]*AHP!$P$4/TOPSIS!$C$4</f>
        <v>3.0613503255075399E-2</v>
      </c>
      <c r="W185">
        <f>Pro_Economic_Table[[#This Row],[Total Carbon (Metric T)]]*AHP!$P$5/TOPSIS!$D$4</f>
        <v>3.3907826725043727E-3</v>
      </c>
      <c r="X185">
        <f>((Pro_Economic_Table[[#This Row],[Weighted Energy]]-TOPSIS!$B$5)^2+(Pro_Economic_Table[[#This Row],[Weighted Cost]]-TOPSIS!$C$5)^2+(Pro_Economic_Table[[#This Row],[Weighted Co2]]-TOPSIS!$D$5)^2)^0.5</f>
        <v>2.9621405450559095E-3</v>
      </c>
      <c r="Y185">
        <f>((Pro_Economic_Table[[#This Row],[Weighted Energy]]-TOPSIS!$B$6)^2+(Pro_Economic_Table[[#This Row],[Weighted Cost]]-TOPSIS!$C$6)^2+(Pro_Economic_Table[[#This Row],[Weighted Co2]]-TOPSIS!$D$6)^2)^0.5</f>
        <v>4.3455553593214208E-3</v>
      </c>
      <c r="Z185">
        <f>Pro_Economic_Table[[#This Row],[S- Worst-Euclidean Distance]]/(Pro_Economic_Table[[#This Row],[S+ Best-Euclidean Distance]]+Pro_Economic_Table[[#This Row],[S- Worst-Euclidean Distance]])</f>
        <v>0.59465465123123429</v>
      </c>
      <c r="AA185">
        <v>184</v>
      </c>
    </row>
    <row r="186" spans="1:27" x14ac:dyDescent="0.3">
      <c r="A186">
        <v>443</v>
      </c>
      <c r="B186" t="s">
        <v>143</v>
      </c>
      <c r="C186" t="s">
        <v>149</v>
      </c>
      <c r="D186" t="s">
        <v>154</v>
      </c>
      <c r="E186" t="s">
        <v>157</v>
      </c>
      <c r="F186" t="s">
        <v>159</v>
      </c>
      <c r="G186" t="s">
        <v>226</v>
      </c>
      <c r="H186">
        <v>404.83890235302539</v>
      </c>
      <c r="I186">
        <v>29</v>
      </c>
      <c r="J186">
        <v>1435996.3139671218</v>
      </c>
      <c r="K186">
        <v>37006.936472727262</v>
      </c>
      <c r="L186">
        <v>258479336.51408193</v>
      </c>
      <c r="M186">
        <v>5065307.1204545442</v>
      </c>
      <c r="N186">
        <v>2153994470.9506826</v>
      </c>
      <c r="O186">
        <v>113100000</v>
      </c>
      <c r="P186">
        <v>26.929331377272725</v>
      </c>
      <c r="Q186">
        <v>21468.144893808469</v>
      </c>
      <c r="R186">
        <v>258516343.45055464</v>
      </c>
      <c r="S186">
        <v>2272.1597780711368</v>
      </c>
      <c r="T186">
        <v>21495.074225185741</v>
      </c>
      <c r="U186">
        <f>Pro_Economic_Table[[#This Row],[Total Energy(MJ)]]*AHP!$P$3/TOPSIS!$B$4</f>
        <v>7.8825424342121135E-3</v>
      </c>
      <c r="V186">
        <f>Pro_Economic_Table[[#This Row],[Total Cost(LKR Million)]]*AHP!$P$4/TOPSIS!$C$4</f>
        <v>3.0645933855423968E-2</v>
      </c>
      <c r="W186">
        <f>Pro_Economic_Table[[#This Row],[Total Carbon (Metric T)]]*AHP!$P$5/TOPSIS!$D$4</f>
        <v>3.3855166938086367E-3</v>
      </c>
      <c r="X186">
        <f>((Pro_Economic_Table[[#This Row],[Weighted Energy]]-TOPSIS!$B$5)^2+(Pro_Economic_Table[[#This Row],[Weighted Cost]]-TOPSIS!$C$5)^2+(Pro_Economic_Table[[#This Row],[Weighted Co2]]-TOPSIS!$D$5)^2)^0.5</f>
        <v>2.9895750207234078E-3</v>
      </c>
      <c r="Y186">
        <f>((Pro_Economic_Table[[#This Row],[Weighted Energy]]-TOPSIS!$B$6)^2+(Pro_Economic_Table[[#This Row],[Weighted Cost]]-TOPSIS!$C$6)^2+(Pro_Economic_Table[[#This Row],[Weighted Co2]]-TOPSIS!$D$6)^2)^0.5</f>
        <v>4.3182274447686811E-3</v>
      </c>
      <c r="Z186">
        <f>Pro_Economic_Table[[#This Row],[S- Worst-Euclidean Distance]]/(Pro_Economic_Table[[#This Row],[S+ Best-Euclidean Distance]]+Pro_Economic_Table[[#This Row],[S- Worst-Euclidean Distance]])</f>
        <v>0.5909064270907195</v>
      </c>
      <c r="AA186">
        <v>185</v>
      </c>
    </row>
    <row r="187" spans="1:27" x14ac:dyDescent="0.3">
      <c r="A187">
        <v>461</v>
      </c>
      <c r="B187" t="s">
        <v>143</v>
      </c>
      <c r="C187" t="s">
        <v>149</v>
      </c>
      <c r="D187" t="s">
        <v>155</v>
      </c>
      <c r="E187" t="s">
        <v>157</v>
      </c>
      <c r="F187" t="s">
        <v>159</v>
      </c>
      <c r="G187" t="s">
        <v>226</v>
      </c>
      <c r="H187">
        <v>404.8453494580254</v>
      </c>
      <c r="I187">
        <v>29</v>
      </c>
      <c r="J187">
        <v>1436002.5547647618</v>
      </c>
      <c r="K187">
        <v>36988.516172727264</v>
      </c>
      <c r="L187">
        <v>258480459.85765716</v>
      </c>
      <c r="M187">
        <v>5064386.1054545445</v>
      </c>
      <c r="N187">
        <v>2154003832.1471429</v>
      </c>
      <c r="O187">
        <v>113100000</v>
      </c>
      <c r="P187">
        <v>26.915516152272723</v>
      </c>
      <c r="Q187">
        <v>21468.238193733188</v>
      </c>
      <c r="R187">
        <v>258517448.3738299</v>
      </c>
      <c r="S187">
        <v>2272.1682182525974</v>
      </c>
      <c r="T187">
        <v>21495.153709885461</v>
      </c>
      <c r="U187">
        <f>Pro_Economic_Table[[#This Row],[Total Energy(MJ)]]*AHP!$P$3/TOPSIS!$B$4</f>
        <v>7.8825761249431813E-3</v>
      </c>
      <c r="V187">
        <f>Pro_Economic_Table[[#This Row],[Total Cost(LKR Million)]]*AHP!$P$4/TOPSIS!$C$4</f>
        <v>3.0646047693035774E-2</v>
      </c>
      <c r="W187">
        <f>Pro_Economic_Table[[#This Row],[Total Carbon (Metric T)]]*AHP!$P$5/TOPSIS!$D$4</f>
        <v>3.3855292128060115E-3</v>
      </c>
      <c r="X187">
        <f>((Pro_Economic_Table[[#This Row],[Weighted Energy]]-TOPSIS!$B$5)^2+(Pro_Economic_Table[[#This Row],[Weighted Cost]]-TOPSIS!$C$5)^2+(Pro_Economic_Table[[#This Row],[Weighted Co2]]-TOPSIS!$D$5)^2)^0.5</f>
        <v>2.989694272045641E-3</v>
      </c>
      <c r="Y187">
        <f>((Pro_Economic_Table[[#This Row],[Weighted Energy]]-TOPSIS!$B$6)^2+(Pro_Economic_Table[[#This Row],[Weighted Cost]]-TOPSIS!$C$6)^2+(Pro_Economic_Table[[#This Row],[Weighted Co2]]-TOPSIS!$D$6)^2)^0.5</f>
        <v>4.3181081428636378E-3</v>
      </c>
      <c r="Z187">
        <f>Pro_Economic_Table[[#This Row],[S- Worst-Euclidean Distance]]/(Pro_Economic_Table[[#This Row],[S+ Best-Euclidean Distance]]+Pro_Economic_Table[[#This Row],[S- Worst-Euclidean Distance]])</f>
        <v>0.59089010590295821</v>
      </c>
      <c r="AA187">
        <v>186</v>
      </c>
    </row>
    <row r="188" spans="1:27" x14ac:dyDescent="0.3">
      <c r="A188">
        <v>76</v>
      </c>
      <c r="B188" t="s">
        <v>139</v>
      </c>
      <c r="C188" t="s">
        <v>151</v>
      </c>
      <c r="D188" t="s">
        <v>154</v>
      </c>
      <c r="E188" t="s">
        <v>156</v>
      </c>
      <c r="F188" t="s">
        <v>160</v>
      </c>
      <c r="G188" t="s">
        <v>225</v>
      </c>
      <c r="H188">
        <v>391.94864608031673</v>
      </c>
      <c r="I188">
        <v>56</v>
      </c>
      <c r="J188">
        <v>1441434.065225736</v>
      </c>
      <c r="K188">
        <v>47784.409136363625</v>
      </c>
      <c r="L188">
        <v>259458131.74063247</v>
      </c>
      <c r="M188">
        <v>5113156.4413636355</v>
      </c>
      <c r="N188">
        <v>2162151097.838604</v>
      </c>
      <c r="O188">
        <v>104384000</v>
      </c>
      <c r="P188">
        <v>21.119135277272726</v>
      </c>
      <c r="Q188">
        <v>21549.439275124751</v>
      </c>
      <c r="R188">
        <v>259505916.14976883</v>
      </c>
      <c r="S188">
        <v>2271.6482542799677</v>
      </c>
      <c r="T188">
        <v>21570.558410402024</v>
      </c>
      <c r="U188">
        <f>Pro_Economic_Table[[#This Row],[Total Energy(MJ)]]*AHP!$P$3/TOPSIS!$B$4</f>
        <v>7.9127159570508577E-3</v>
      </c>
      <c r="V188">
        <f>Pro_Economic_Table[[#This Row],[Total Cost(LKR Million)]]*AHP!$P$4/TOPSIS!$C$4</f>
        <v>3.0639034638026964E-2</v>
      </c>
      <c r="W188">
        <f>Pro_Economic_Table[[#This Row],[Total Carbon (Metric T)]]*AHP!$P$5/TOPSIS!$D$4</f>
        <v>3.3974056022390542E-3</v>
      </c>
      <c r="X188">
        <f>((Pro_Economic_Table[[#This Row],[Weighted Energy]]-TOPSIS!$B$5)^2+(Pro_Economic_Table[[#This Row],[Weighted Cost]]-TOPSIS!$C$5)^2+(Pro_Economic_Table[[#This Row],[Weighted Co2]]-TOPSIS!$D$5)^2)^0.5</f>
        <v>2.9914974278263946E-3</v>
      </c>
      <c r="Y188">
        <f>((Pro_Economic_Table[[#This Row],[Weighted Energy]]-TOPSIS!$B$6)^2+(Pro_Economic_Table[[#This Row],[Weighted Cost]]-TOPSIS!$C$6)^2+(Pro_Economic_Table[[#This Row],[Weighted Co2]]-TOPSIS!$D$6)^2)^0.5</f>
        <v>4.316246909661434E-3</v>
      </c>
      <c r="Z188">
        <f>Pro_Economic_Table[[#This Row],[S- Worst-Euclidean Distance]]/(Pro_Economic_Table[[#This Row],[S+ Best-Euclidean Distance]]+Pro_Economic_Table[[#This Row],[S- Worst-Euclidean Distance]])</f>
        <v>0.59064010867479566</v>
      </c>
      <c r="AA188">
        <v>187</v>
      </c>
    </row>
    <row r="189" spans="1:27" x14ac:dyDescent="0.3">
      <c r="A189">
        <v>94</v>
      </c>
      <c r="B189" t="s">
        <v>139</v>
      </c>
      <c r="C189" t="s">
        <v>151</v>
      </c>
      <c r="D189" t="s">
        <v>155</v>
      </c>
      <c r="E189" t="s">
        <v>156</v>
      </c>
      <c r="F189" t="s">
        <v>160</v>
      </c>
      <c r="G189" t="s">
        <v>225</v>
      </c>
      <c r="H189">
        <v>391.9550931853168</v>
      </c>
      <c r="I189">
        <v>56</v>
      </c>
      <c r="J189">
        <v>1441440.3060233761</v>
      </c>
      <c r="K189">
        <v>47765.988836363627</v>
      </c>
      <c r="L189">
        <v>259459255.08420768</v>
      </c>
      <c r="M189">
        <v>5112235.4263636358</v>
      </c>
      <c r="N189">
        <v>2162160459.0350637</v>
      </c>
      <c r="O189">
        <v>104384000</v>
      </c>
      <c r="P189">
        <v>21.105320052272724</v>
      </c>
      <c r="Q189">
        <v>21549.53257504947</v>
      </c>
      <c r="R189">
        <v>259507021.07304406</v>
      </c>
      <c r="S189">
        <v>2271.6566944614274</v>
      </c>
      <c r="T189">
        <v>21570.637895101743</v>
      </c>
      <c r="U189">
        <f>Pro_Economic_Table[[#This Row],[Total Energy(MJ)]]*AHP!$P$3/TOPSIS!$B$4</f>
        <v>7.9127496477819238E-3</v>
      </c>
      <c r="V189">
        <f>Pro_Economic_Table[[#This Row],[Total Cost(LKR Million)]]*AHP!$P$4/TOPSIS!$C$4</f>
        <v>3.0639148475638756E-2</v>
      </c>
      <c r="W189">
        <f>Pro_Economic_Table[[#This Row],[Total Carbon (Metric T)]]*AHP!$P$5/TOPSIS!$D$4</f>
        <v>3.3974181212364295E-3</v>
      </c>
      <c r="X189">
        <f>((Pro_Economic_Table[[#This Row],[Weighted Energy]]-TOPSIS!$B$5)^2+(Pro_Economic_Table[[#This Row],[Weighted Cost]]-TOPSIS!$C$5)^2+(Pro_Economic_Table[[#This Row],[Weighted Co2]]-TOPSIS!$D$5)^2)^0.5</f>
        <v>2.9916167295445206E-3</v>
      </c>
      <c r="Y189">
        <f>((Pro_Economic_Table[[#This Row],[Weighted Energy]]-TOPSIS!$B$6)^2+(Pro_Economic_Table[[#This Row],[Weighted Cost]]-TOPSIS!$C$6)^2+(Pro_Economic_Table[[#This Row],[Weighted Co2]]-TOPSIS!$D$6)^2)^0.5</f>
        <v>4.316127641057833E-3</v>
      </c>
      <c r="Z189">
        <f>Pro_Economic_Table[[#This Row],[S- Worst-Euclidean Distance]]/(Pro_Economic_Table[[#This Row],[S+ Best-Euclidean Distance]]+Pro_Economic_Table[[#This Row],[S- Worst-Euclidean Distance]])</f>
        <v>0.59062378514781966</v>
      </c>
      <c r="AA189">
        <v>188</v>
      </c>
    </row>
    <row r="190" spans="1:27" x14ac:dyDescent="0.3">
      <c r="A190">
        <v>330</v>
      </c>
      <c r="B190" t="s">
        <v>142</v>
      </c>
      <c r="C190" t="s">
        <v>149</v>
      </c>
      <c r="D190" t="s">
        <v>154</v>
      </c>
      <c r="E190" t="s">
        <v>156</v>
      </c>
      <c r="F190" t="s">
        <v>160</v>
      </c>
      <c r="G190" t="s">
        <v>224</v>
      </c>
      <c r="H190">
        <v>399.51152748379343</v>
      </c>
      <c r="I190">
        <v>29</v>
      </c>
      <c r="J190">
        <v>1438476.79272393</v>
      </c>
      <c r="K190">
        <v>38726.87033636363</v>
      </c>
      <c r="L190">
        <v>258925822.69030738</v>
      </c>
      <c r="M190">
        <v>5783669.7613636348</v>
      </c>
      <c r="N190">
        <v>2157715189.0858946</v>
      </c>
      <c r="O190">
        <v>108639800</v>
      </c>
      <c r="P190">
        <v>23.201054877272725</v>
      </c>
      <c r="Q190">
        <v>21505.228051222748</v>
      </c>
      <c r="R190">
        <v>258964549.56064373</v>
      </c>
      <c r="S190">
        <v>2272.1386588472583</v>
      </c>
      <c r="T190">
        <v>21528.429106100022</v>
      </c>
      <c r="U190">
        <f>Pro_Economic_Table[[#This Row],[Total Energy(MJ)]]*AHP!$P$3/TOPSIS!$B$4</f>
        <v>7.8962088958171861E-3</v>
      </c>
      <c r="V190">
        <f>Pro_Economic_Table[[#This Row],[Total Cost(LKR Million)]]*AHP!$P$4/TOPSIS!$C$4</f>
        <v>3.0645649008229549E-2</v>
      </c>
      <c r="W190">
        <f>Pro_Economic_Table[[#This Row],[Total Carbon (Metric T)]]*AHP!$P$5/TOPSIS!$D$4</f>
        <v>3.3907701535069979E-3</v>
      </c>
      <c r="X190">
        <f>((Pro_Economic_Table[[#This Row],[Weighted Energy]]-TOPSIS!$B$5)^2+(Pro_Economic_Table[[#This Row],[Weighted Cost]]-TOPSIS!$C$5)^2+(Pro_Economic_Table[[#This Row],[Weighted Co2]]-TOPSIS!$D$5)^2)^0.5</f>
        <v>2.9931259754922617E-3</v>
      </c>
      <c r="Y190">
        <f>((Pro_Economic_Table[[#This Row],[Weighted Energy]]-TOPSIS!$B$6)^2+(Pro_Economic_Table[[#This Row],[Weighted Cost]]-TOPSIS!$C$6)^2+(Pro_Economic_Table[[#This Row],[Weighted Co2]]-TOPSIS!$D$6)^2)^0.5</f>
        <v>4.3145756294738005E-3</v>
      </c>
      <c r="Z190">
        <f>Pro_Economic_Table[[#This Row],[S- Worst-Euclidean Distance]]/(Pro_Economic_Table[[#This Row],[S+ Best-Euclidean Distance]]+Pro_Economic_Table[[#This Row],[S- Worst-Euclidean Distance]])</f>
        <v>0.59041486129397558</v>
      </c>
      <c r="AA190">
        <v>189</v>
      </c>
    </row>
    <row r="191" spans="1:27" x14ac:dyDescent="0.3">
      <c r="A191">
        <v>348</v>
      </c>
      <c r="B191" t="s">
        <v>142</v>
      </c>
      <c r="C191" t="s">
        <v>149</v>
      </c>
      <c r="D191" t="s">
        <v>155</v>
      </c>
      <c r="E191" t="s">
        <v>156</v>
      </c>
      <c r="F191" t="s">
        <v>160</v>
      </c>
      <c r="G191" t="s">
        <v>224</v>
      </c>
      <c r="H191">
        <v>399.51797458879338</v>
      </c>
      <c r="I191">
        <v>29</v>
      </c>
      <c r="J191">
        <v>1438483.0335215698</v>
      </c>
      <c r="K191">
        <v>38708.450036363633</v>
      </c>
      <c r="L191">
        <v>258926946.03388256</v>
      </c>
      <c r="M191">
        <v>5782748.7463636352</v>
      </c>
      <c r="N191">
        <v>2157724550.2823544</v>
      </c>
      <c r="O191">
        <v>108639800</v>
      </c>
      <c r="P191">
        <v>23.187239652272723</v>
      </c>
      <c r="Q191">
        <v>21505.321351147464</v>
      </c>
      <c r="R191">
        <v>258965654.48391894</v>
      </c>
      <c r="S191">
        <v>2272.147099028718</v>
      </c>
      <c r="T191">
        <v>21528.508590799738</v>
      </c>
      <c r="U191">
        <f>Pro_Economic_Table[[#This Row],[Total Energy(MJ)]]*AHP!$P$3/TOPSIS!$B$4</f>
        <v>7.8962425865482504E-3</v>
      </c>
      <c r="V191">
        <f>Pro_Economic_Table[[#This Row],[Total Cost(LKR Million)]]*AHP!$P$4/TOPSIS!$C$4</f>
        <v>3.0645762845841338E-2</v>
      </c>
      <c r="W191">
        <f>Pro_Economic_Table[[#This Row],[Total Carbon (Metric T)]]*AHP!$P$5/TOPSIS!$D$4</f>
        <v>3.3907826725043727E-3</v>
      </c>
      <c r="X191">
        <f>((Pro_Economic_Table[[#This Row],[Weighted Energy]]-TOPSIS!$B$5)^2+(Pro_Economic_Table[[#This Row],[Weighted Cost]]-TOPSIS!$C$5)^2+(Pro_Economic_Table[[#This Row],[Weighted Co2]]-TOPSIS!$D$5)^2)^0.5</f>
        <v>2.9932452503069582E-3</v>
      </c>
      <c r="Y191">
        <f>((Pro_Economic_Table[[#This Row],[Weighted Energy]]-TOPSIS!$B$6)^2+(Pro_Economic_Table[[#This Row],[Weighted Cost]]-TOPSIS!$C$6)^2+(Pro_Economic_Table[[#This Row],[Weighted Co2]]-TOPSIS!$D$6)^2)^0.5</f>
        <v>4.3144563410365865E-3</v>
      </c>
      <c r="Z191">
        <f>Pro_Economic_Table[[#This Row],[S- Worst-Euclidean Distance]]/(Pro_Economic_Table[[#This Row],[S+ Best-Euclidean Distance]]+Pro_Economic_Table[[#This Row],[S- Worst-Euclidean Distance]])</f>
        <v>0.59039853873444215</v>
      </c>
      <c r="AA191">
        <v>190</v>
      </c>
    </row>
    <row r="192" spans="1:27" x14ac:dyDescent="0.3">
      <c r="A192">
        <v>78</v>
      </c>
      <c r="B192" t="s">
        <v>139</v>
      </c>
      <c r="C192" t="s">
        <v>151</v>
      </c>
      <c r="D192" t="s">
        <v>154</v>
      </c>
      <c r="E192" t="s">
        <v>156</v>
      </c>
      <c r="F192" t="s">
        <v>160</v>
      </c>
      <c r="G192" t="s">
        <v>224</v>
      </c>
      <c r="H192">
        <v>391.94864608031673</v>
      </c>
      <c r="I192">
        <v>28</v>
      </c>
      <c r="J192">
        <v>1441434.065225736</v>
      </c>
      <c r="K192">
        <v>47784.409136363625</v>
      </c>
      <c r="L192">
        <v>259458131.74063247</v>
      </c>
      <c r="M192">
        <v>5113156.4413636355</v>
      </c>
      <c r="N192">
        <v>2162151097.838604</v>
      </c>
      <c r="O192">
        <v>104893600</v>
      </c>
      <c r="P192">
        <v>21.119135277272726</v>
      </c>
      <c r="Q192">
        <v>21549.439275124751</v>
      </c>
      <c r="R192">
        <v>259505916.14976883</v>
      </c>
      <c r="S192">
        <v>2272.157854279968</v>
      </c>
      <c r="T192">
        <v>21570.558410402024</v>
      </c>
      <c r="U192">
        <f>Pro_Economic_Table[[#This Row],[Total Energy(MJ)]]*AHP!$P$3/TOPSIS!$B$4</f>
        <v>7.9127159570508577E-3</v>
      </c>
      <c r="V192">
        <f>Pro_Economic_Table[[#This Row],[Total Cost(LKR Million)]]*AHP!$P$4/TOPSIS!$C$4</f>
        <v>3.0645907908139151E-2</v>
      </c>
      <c r="W192">
        <f>Pro_Economic_Table[[#This Row],[Total Carbon (Metric T)]]*AHP!$P$5/TOPSIS!$D$4</f>
        <v>3.3974056022390542E-3</v>
      </c>
      <c r="X192">
        <f>((Pro_Economic_Table[[#This Row],[Weighted Energy]]-TOPSIS!$B$5)^2+(Pro_Economic_Table[[#This Row],[Weighted Cost]]-TOPSIS!$C$5)^2+(Pro_Economic_Table[[#This Row],[Weighted Co2]]-TOPSIS!$D$5)^2)^0.5</f>
        <v>2.9981162296446187E-3</v>
      </c>
      <c r="Y192">
        <f>((Pro_Economic_Table[[#This Row],[Weighted Energy]]-TOPSIS!$B$6)^2+(Pro_Economic_Table[[#This Row],[Weighted Cost]]-TOPSIS!$C$6)^2+(Pro_Economic_Table[[#This Row],[Weighted Co2]]-TOPSIS!$D$6)^2)^0.5</f>
        <v>4.3096151399424328E-3</v>
      </c>
      <c r="Z192">
        <f>Pro_Economic_Table[[#This Row],[S- Worst-Euclidean Distance]]/(Pro_Economic_Table[[#This Row],[S+ Best-Euclidean Distance]]+Pro_Economic_Table[[#This Row],[S- Worst-Euclidean Distance]])</f>
        <v>0.58973365631336316</v>
      </c>
      <c r="AA192">
        <v>191</v>
      </c>
    </row>
    <row r="193" spans="1:27" x14ac:dyDescent="0.3">
      <c r="A193">
        <v>96</v>
      </c>
      <c r="B193" t="s">
        <v>139</v>
      </c>
      <c r="C193" t="s">
        <v>151</v>
      </c>
      <c r="D193" t="s">
        <v>155</v>
      </c>
      <c r="E193" t="s">
        <v>156</v>
      </c>
      <c r="F193" t="s">
        <v>160</v>
      </c>
      <c r="G193" t="s">
        <v>224</v>
      </c>
      <c r="H193">
        <v>391.9550931853168</v>
      </c>
      <c r="I193">
        <v>28</v>
      </c>
      <c r="J193">
        <v>1441440.3060233761</v>
      </c>
      <c r="K193">
        <v>47765.988836363627</v>
      </c>
      <c r="L193">
        <v>259459255.08420768</v>
      </c>
      <c r="M193">
        <v>5112235.4263636358</v>
      </c>
      <c r="N193">
        <v>2162160459.0350637</v>
      </c>
      <c r="O193">
        <v>104893600</v>
      </c>
      <c r="P193">
        <v>21.105320052272724</v>
      </c>
      <c r="Q193">
        <v>21549.53257504947</v>
      </c>
      <c r="R193">
        <v>259507021.07304406</v>
      </c>
      <c r="S193">
        <v>2272.1662944614272</v>
      </c>
      <c r="T193">
        <v>21570.637895101743</v>
      </c>
      <c r="U193">
        <f>Pro_Economic_Table[[#This Row],[Total Energy(MJ)]]*AHP!$P$3/TOPSIS!$B$4</f>
        <v>7.9127496477819238E-3</v>
      </c>
      <c r="V193">
        <f>Pro_Economic_Table[[#This Row],[Total Cost(LKR Million)]]*AHP!$P$4/TOPSIS!$C$4</f>
        <v>3.0646021745750936E-2</v>
      </c>
      <c r="W193">
        <f>Pro_Economic_Table[[#This Row],[Total Carbon (Metric T)]]*AHP!$P$5/TOPSIS!$D$4</f>
        <v>3.3974181212364295E-3</v>
      </c>
      <c r="X193">
        <f>((Pro_Economic_Table[[#This Row],[Weighted Energy]]-TOPSIS!$B$5)^2+(Pro_Economic_Table[[#This Row],[Weighted Cost]]-TOPSIS!$C$5)^2+(Pro_Economic_Table[[#This Row],[Weighted Co2]]-TOPSIS!$D$5)^2)^0.5</f>
        <v>2.9982355289620687E-3</v>
      </c>
      <c r="Y193">
        <f>((Pro_Economic_Table[[#This Row],[Weighted Energy]]-TOPSIS!$B$6)^2+(Pro_Economic_Table[[#This Row],[Weighted Cost]]-TOPSIS!$C$6)^2+(Pro_Economic_Table[[#This Row],[Weighted Co2]]-TOPSIS!$D$6)^2)^0.5</f>
        <v>4.3094958693605896E-3</v>
      </c>
      <c r="Z193">
        <f>Pro_Economic_Table[[#This Row],[S- Worst-Euclidean Distance]]/(Pro_Economic_Table[[#This Row],[S+ Best-Euclidean Distance]]+Pro_Economic_Table[[#This Row],[S- Worst-Euclidean Distance]])</f>
        <v>0.58971733284419114</v>
      </c>
      <c r="AA193">
        <v>192</v>
      </c>
    </row>
    <row r="194" spans="1:27" x14ac:dyDescent="0.3">
      <c r="A194">
        <v>304</v>
      </c>
      <c r="B194" t="s">
        <v>141</v>
      </c>
      <c r="C194" t="s">
        <v>151</v>
      </c>
      <c r="D194" t="s">
        <v>154</v>
      </c>
      <c r="E194" t="s">
        <v>157</v>
      </c>
      <c r="F194" t="s">
        <v>161</v>
      </c>
      <c r="G194" t="s">
        <v>225</v>
      </c>
      <c r="H194">
        <v>389.96292895819073</v>
      </c>
      <c r="I194">
        <v>56</v>
      </c>
      <c r="J194">
        <v>1442425.6167080994</v>
      </c>
      <c r="K194">
        <v>43744.102909090907</v>
      </c>
      <c r="L194">
        <v>259636611.00745788</v>
      </c>
      <c r="M194">
        <v>4608936.9731818177</v>
      </c>
      <c r="N194">
        <v>2163638425.062149</v>
      </c>
      <c r="O194">
        <v>104384000</v>
      </c>
      <c r="P194">
        <v>22.268007322727268</v>
      </c>
      <c r="Q194">
        <v>21564.262969786083</v>
      </c>
      <c r="R194">
        <v>259680355.11036697</v>
      </c>
      <c r="S194">
        <v>2272.6313620353308</v>
      </c>
      <c r="T194">
        <v>21586.53097710881</v>
      </c>
      <c r="U194">
        <f>Pro_Economic_Table[[#This Row],[Total Energy(MJ)]]*AHP!$P$3/TOPSIS!$B$4</f>
        <v>7.9180348567797539E-3</v>
      </c>
      <c r="V194">
        <f>Pro_Economic_Table[[#This Row],[Total Cost(LKR Million)]]*AHP!$P$4/TOPSIS!$C$4</f>
        <v>3.065229438126086E-2</v>
      </c>
      <c r="W194">
        <f>Pro_Economic_Table[[#This Row],[Total Carbon (Metric T)]]*AHP!$P$5/TOPSIS!$D$4</f>
        <v>3.3999213130787706E-3</v>
      </c>
      <c r="X194">
        <f>((Pro_Economic_Table[[#This Row],[Weighted Energy]]-TOPSIS!$B$5)^2+(Pro_Economic_Table[[#This Row],[Weighted Cost]]-TOPSIS!$C$5)^2+(Pro_Economic_Table[[#This Row],[Weighted Co2]]-TOPSIS!$D$5)^2)^0.5</f>
        <v>3.0058527382279578E-3</v>
      </c>
      <c r="Y194">
        <f>((Pro_Economic_Table[[#This Row],[Weighted Energy]]-TOPSIS!$B$6)^2+(Pro_Economic_Table[[#This Row],[Weighted Cost]]-TOPSIS!$C$6)^2+(Pro_Economic_Table[[#This Row],[Weighted Co2]]-TOPSIS!$D$6)^2)^0.5</f>
        <v>4.3019091042919592E-3</v>
      </c>
      <c r="Z194">
        <f>Pro_Economic_Table[[#This Row],[S- Worst-Euclidean Distance]]/(Pro_Economic_Table[[#This Row],[S+ Best-Euclidean Distance]]+Pro_Economic_Table[[#This Row],[S- Worst-Euclidean Distance]])</f>
        <v>0.58867669705127434</v>
      </c>
      <c r="AA194">
        <v>193</v>
      </c>
    </row>
    <row r="195" spans="1:27" x14ac:dyDescent="0.3">
      <c r="A195">
        <v>322</v>
      </c>
      <c r="B195" t="s">
        <v>141</v>
      </c>
      <c r="C195" t="s">
        <v>151</v>
      </c>
      <c r="D195" t="s">
        <v>155</v>
      </c>
      <c r="E195" t="s">
        <v>157</v>
      </c>
      <c r="F195" t="s">
        <v>161</v>
      </c>
      <c r="G195" t="s">
        <v>225</v>
      </c>
      <c r="H195">
        <v>389.96937606319074</v>
      </c>
      <c r="I195">
        <v>56</v>
      </c>
      <c r="J195">
        <v>1442431.8575057394</v>
      </c>
      <c r="K195">
        <v>43725.682609090902</v>
      </c>
      <c r="L195">
        <v>259637734.35103309</v>
      </c>
      <c r="M195">
        <v>4608015.958181818</v>
      </c>
      <c r="N195">
        <v>2163647786.2586088</v>
      </c>
      <c r="O195">
        <v>104384000</v>
      </c>
      <c r="P195">
        <v>22.25419209772727</v>
      </c>
      <c r="Q195">
        <v>21564.356269710803</v>
      </c>
      <c r="R195">
        <v>259681460.03364217</v>
      </c>
      <c r="S195">
        <v>2272.6398022167905</v>
      </c>
      <c r="T195">
        <v>21586.61046180853</v>
      </c>
      <c r="U195">
        <f>Pro_Economic_Table[[#This Row],[Total Energy(MJ)]]*AHP!$P$3/TOPSIS!$B$4</f>
        <v>7.91806854751082E-3</v>
      </c>
      <c r="V195">
        <f>Pro_Economic_Table[[#This Row],[Total Cost(LKR Million)]]*AHP!$P$4/TOPSIS!$C$4</f>
        <v>3.0652408218872648E-2</v>
      </c>
      <c r="W195">
        <f>Pro_Economic_Table[[#This Row],[Total Carbon (Metric T)]]*AHP!$P$5/TOPSIS!$D$4</f>
        <v>3.3999338320761453E-3</v>
      </c>
      <c r="X195">
        <f>((Pro_Economic_Table[[#This Row],[Weighted Energy]]-TOPSIS!$B$5)^2+(Pro_Economic_Table[[#This Row],[Weighted Cost]]-TOPSIS!$C$5)^2+(Pro_Economic_Table[[#This Row],[Weighted Co2]]-TOPSIS!$D$5)^2)^0.5</f>
        <v>3.0059720424531252E-3</v>
      </c>
      <c r="Y195">
        <f>((Pro_Economic_Table[[#This Row],[Weighted Energy]]-TOPSIS!$B$6)^2+(Pro_Economic_Table[[#This Row],[Weighted Cost]]-TOPSIS!$C$6)^2+(Pro_Economic_Table[[#This Row],[Weighted Co2]]-TOPSIS!$D$6)^2)^0.5</f>
        <v>4.3017898380360523E-3</v>
      </c>
      <c r="Z195">
        <f>Pro_Economic_Table[[#This Row],[S- Worst-Euclidean Distance]]/(Pro_Economic_Table[[#This Row],[S+ Best-Euclidean Distance]]+Pro_Economic_Table[[#This Row],[S- Worst-Euclidean Distance]])</f>
        <v>0.58866037350249467</v>
      </c>
      <c r="AA195">
        <v>194</v>
      </c>
    </row>
    <row r="196" spans="1:27" x14ac:dyDescent="0.3">
      <c r="A196">
        <v>306</v>
      </c>
      <c r="B196" t="s">
        <v>141</v>
      </c>
      <c r="C196" t="s">
        <v>151</v>
      </c>
      <c r="D196" t="s">
        <v>154</v>
      </c>
      <c r="E196" t="s">
        <v>157</v>
      </c>
      <c r="F196" t="s">
        <v>161</v>
      </c>
      <c r="G196" t="s">
        <v>224</v>
      </c>
      <c r="H196">
        <v>389.96292895819073</v>
      </c>
      <c r="I196">
        <v>28</v>
      </c>
      <c r="J196">
        <v>1442425.6167080994</v>
      </c>
      <c r="K196">
        <v>43744.102909090907</v>
      </c>
      <c r="L196">
        <v>259636611.00745788</v>
      </c>
      <c r="M196">
        <v>4608936.9731818177</v>
      </c>
      <c r="N196">
        <v>2163638425.062149</v>
      </c>
      <c r="O196">
        <v>104893600</v>
      </c>
      <c r="P196">
        <v>22.268007322727268</v>
      </c>
      <c r="Q196">
        <v>21564.262969786083</v>
      </c>
      <c r="R196">
        <v>259680355.11036697</v>
      </c>
      <c r="S196">
        <v>2273.1409620353306</v>
      </c>
      <c r="T196">
        <v>21586.53097710881</v>
      </c>
      <c r="U196">
        <f>Pro_Economic_Table[[#This Row],[Total Energy(MJ)]]*AHP!$P$3/TOPSIS!$B$4</f>
        <v>7.9180348567797539E-3</v>
      </c>
      <c r="V196">
        <f>Pro_Economic_Table[[#This Row],[Total Cost(LKR Million)]]*AHP!$P$4/TOPSIS!$C$4</f>
        <v>3.0659167651373043E-2</v>
      </c>
      <c r="W196">
        <f>Pro_Economic_Table[[#This Row],[Total Carbon (Metric T)]]*AHP!$P$5/TOPSIS!$D$4</f>
        <v>3.3999213130787706E-3</v>
      </c>
      <c r="X196">
        <f>((Pro_Economic_Table[[#This Row],[Weighted Energy]]-TOPSIS!$B$5)^2+(Pro_Economic_Table[[#This Row],[Weighted Cost]]-TOPSIS!$C$5)^2+(Pro_Economic_Table[[#This Row],[Weighted Co2]]-TOPSIS!$D$5)^2)^0.5</f>
        <v>3.0124702530104344E-3</v>
      </c>
      <c r="Y196">
        <f>((Pro_Economic_Table[[#This Row],[Weighted Energy]]-TOPSIS!$B$6)^2+(Pro_Economic_Table[[#This Row],[Weighted Cost]]-TOPSIS!$C$6)^2+(Pro_Economic_Table[[#This Row],[Weighted Co2]]-TOPSIS!$D$6)^2)^0.5</f>
        <v>4.2952764156038853E-3</v>
      </c>
      <c r="Z196">
        <f>Pro_Economic_Table[[#This Row],[S- Worst-Euclidean Distance]]/(Pro_Economic_Table[[#This Row],[S+ Best-Euclidean Distance]]+Pro_Economic_Table[[#This Row],[S- Worst-Euclidean Distance]])</f>
        <v>0.58777029505571887</v>
      </c>
      <c r="AA196">
        <v>195</v>
      </c>
    </row>
    <row r="197" spans="1:27" x14ac:dyDescent="0.3">
      <c r="A197">
        <v>324</v>
      </c>
      <c r="B197" t="s">
        <v>141</v>
      </c>
      <c r="C197" t="s">
        <v>151</v>
      </c>
      <c r="D197" t="s">
        <v>155</v>
      </c>
      <c r="E197" t="s">
        <v>157</v>
      </c>
      <c r="F197" t="s">
        <v>161</v>
      </c>
      <c r="G197" t="s">
        <v>224</v>
      </c>
      <c r="H197">
        <v>389.96937606319074</v>
      </c>
      <c r="I197">
        <v>28</v>
      </c>
      <c r="J197">
        <v>1442431.8575057394</v>
      </c>
      <c r="K197">
        <v>43725.682609090902</v>
      </c>
      <c r="L197">
        <v>259637734.35103309</v>
      </c>
      <c r="M197">
        <v>4608015.958181818</v>
      </c>
      <c r="N197">
        <v>2163647786.2586088</v>
      </c>
      <c r="O197">
        <v>104893600</v>
      </c>
      <c r="P197">
        <v>22.25419209772727</v>
      </c>
      <c r="Q197">
        <v>21564.356269710803</v>
      </c>
      <c r="R197">
        <v>259681460.03364217</v>
      </c>
      <c r="S197">
        <v>2273.1494022167908</v>
      </c>
      <c r="T197">
        <v>21586.61046180853</v>
      </c>
      <c r="U197">
        <f>Pro_Economic_Table[[#This Row],[Total Energy(MJ)]]*AHP!$P$3/TOPSIS!$B$4</f>
        <v>7.91806854751082E-3</v>
      </c>
      <c r="V197">
        <f>Pro_Economic_Table[[#This Row],[Total Cost(LKR Million)]]*AHP!$P$4/TOPSIS!$C$4</f>
        <v>3.0659281488984842E-2</v>
      </c>
      <c r="W197">
        <f>Pro_Economic_Table[[#This Row],[Total Carbon (Metric T)]]*AHP!$P$5/TOPSIS!$D$4</f>
        <v>3.3999338320761453E-3</v>
      </c>
      <c r="X197">
        <f>((Pro_Economic_Table[[#This Row],[Weighted Energy]]-TOPSIS!$B$5)^2+(Pro_Economic_Table[[#This Row],[Weighted Cost]]-TOPSIS!$C$5)^2+(Pro_Economic_Table[[#This Row],[Weighted Co2]]-TOPSIS!$D$5)^2)^0.5</f>
        <v>3.0125895548918412E-3</v>
      </c>
      <c r="Y197">
        <f>((Pro_Economic_Table[[#This Row],[Weighted Energy]]-TOPSIS!$B$6)^2+(Pro_Economic_Table[[#This Row],[Weighted Cost]]-TOPSIS!$C$6)^2+(Pro_Economic_Table[[#This Row],[Weighted Co2]]-TOPSIS!$D$6)^2)^0.5</f>
        <v>4.2951571473412225E-3</v>
      </c>
      <c r="Z197">
        <f>Pro_Economic_Table[[#This Row],[S- Worst-Euclidean Distance]]/(Pro_Economic_Table[[#This Row],[S+ Best-Euclidean Distance]]+Pro_Economic_Table[[#This Row],[S- Worst-Euclidean Distance]])</f>
        <v>0.58775397155305487</v>
      </c>
      <c r="AA197">
        <v>196</v>
      </c>
    </row>
    <row r="198" spans="1:27" x14ac:dyDescent="0.3">
      <c r="A198">
        <v>296</v>
      </c>
      <c r="B198" t="s">
        <v>141</v>
      </c>
      <c r="C198" t="s">
        <v>151</v>
      </c>
      <c r="D198" t="s">
        <v>154</v>
      </c>
      <c r="E198" t="s">
        <v>156</v>
      </c>
      <c r="F198" t="s">
        <v>161</v>
      </c>
      <c r="G198" t="s">
        <v>226</v>
      </c>
      <c r="H198">
        <v>386.90615114000894</v>
      </c>
      <c r="I198">
        <v>28</v>
      </c>
      <c r="J198">
        <v>1439466.6557800993</v>
      </c>
      <c r="K198">
        <v>41014.836999999992</v>
      </c>
      <c r="L198">
        <v>259103998.04041788</v>
      </c>
      <c r="M198">
        <v>5154790.1549999993</v>
      </c>
      <c r="N198">
        <v>2159199983.6701488</v>
      </c>
      <c r="O198">
        <v>109200000</v>
      </c>
      <c r="P198">
        <v>19.538741413636362</v>
      </c>
      <c r="Q198">
        <v>21520.026503912482</v>
      </c>
      <c r="R198">
        <v>259145012.87741789</v>
      </c>
      <c r="S198">
        <v>2273.5547738251489</v>
      </c>
      <c r="T198">
        <v>21539.565245326117</v>
      </c>
      <c r="U198">
        <f>Pro_Economic_Table[[#This Row],[Total Energy(MJ)]]*AHP!$P$3/TOPSIS!$B$4</f>
        <v>7.9017114870007996E-3</v>
      </c>
      <c r="V198">
        <f>Pro_Economic_Table[[#This Row],[Total Cost(LKR Million)]]*AHP!$P$4/TOPSIS!$C$4</f>
        <v>3.0664748970460617E-2</v>
      </c>
      <c r="W198">
        <f>Pro_Economic_Table[[#This Row],[Total Carbon (Metric T)]]*AHP!$P$5/TOPSIS!$D$4</f>
        <v>3.3925241174551819E-3</v>
      </c>
      <c r="X198">
        <f>((Pro_Economic_Table[[#This Row],[Weighted Energy]]-TOPSIS!$B$5)^2+(Pro_Economic_Table[[#This Row],[Weighted Cost]]-TOPSIS!$C$5)^2+(Pro_Economic_Table[[#This Row],[Weighted Co2]]-TOPSIS!$D$5)^2)^0.5</f>
        <v>3.0130658536679112E-3</v>
      </c>
      <c r="Y198">
        <f>((Pro_Economic_Table[[#This Row],[Weighted Energy]]-TOPSIS!$B$6)^2+(Pro_Economic_Table[[#This Row],[Weighted Cost]]-TOPSIS!$C$6)^2+(Pro_Economic_Table[[#This Row],[Weighted Co2]]-TOPSIS!$D$6)^2)^0.5</f>
        <v>4.2946344380734788E-3</v>
      </c>
      <c r="Z198">
        <f>Pro_Economic_Table[[#This Row],[S- Worst-Euclidean Distance]]/(Pro_Economic_Table[[#This Row],[S+ Best-Euclidean Distance]]+Pro_Economic_Table[[#This Row],[S- Worst-Euclidean Distance]])</f>
        <v>0.58768617576270199</v>
      </c>
      <c r="AA198">
        <v>197</v>
      </c>
    </row>
    <row r="199" spans="1:27" x14ac:dyDescent="0.3">
      <c r="A199">
        <v>314</v>
      </c>
      <c r="B199" t="s">
        <v>141</v>
      </c>
      <c r="C199" t="s">
        <v>151</v>
      </c>
      <c r="D199" t="s">
        <v>155</v>
      </c>
      <c r="E199" t="s">
        <v>156</v>
      </c>
      <c r="F199" t="s">
        <v>161</v>
      </c>
      <c r="G199" t="s">
        <v>226</v>
      </c>
      <c r="H199">
        <v>386.91259824500884</v>
      </c>
      <c r="I199">
        <v>28</v>
      </c>
      <c r="J199">
        <v>1439472.8965777396</v>
      </c>
      <c r="K199">
        <v>40996.416699999994</v>
      </c>
      <c r="L199">
        <v>259105121.38399315</v>
      </c>
      <c r="M199">
        <v>5153869.1399999997</v>
      </c>
      <c r="N199">
        <v>2159209344.8666096</v>
      </c>
      <c r="O199">
        <v>109200000</v>
      </c>
      <c r="P199">
        <v>19.524926188636361</v>
      </c>
      <c r="Q199">
        <v>21520.119803837206</v>
      </c>
      <c r="R199">
        <v>259146117.80069315</v>
      </c>
      <c r="S199">
        <v>2273.5632140066095</v>
      </c>
      <c r="T199">
        <v>21539.644730025841</v>
      </c>
      <c r="U199">
        <f>Pro_Economic_Table[[#This Row],[Total Energy(MJ)]]*AHP!$P$3/TOPSIS!$B$4</f>
        <v>7.9017451777318674E-3</v>
      </c>
      <c r="V199">
        <f>Pro_Economic_Table[[#This Row],[Total Cost(LKR Million)]]*AHP!$P$4/TOPSIS!$C$4</f>
        <v>3.0664862808072419E-2</v>
      </c>
      <c r="W199">
        <f>Pro_Economic_Table[[#This Row],[Total Carbon (Metric T)]]*AHP!$P$5/TOPSIS!$D$4</f>
        <v>3.3925366364525576E-3</v>
      </c>
      <c r="X199">
        <f>((Pro_Economic_Table[[#This Row],[Weighted Energy]]-TOPSIS!$B$5)^2+(Pro_Economic_Table[[#This Row],[Weighted Cost]]-TOPSIS!$C$5)^2+(Pro_Economic_Table[[#This Row],[Weighted Co2]]-TOPSIS!$D$5)^2)^0.5</f>
        <v>3.0131851295821231E-3</v>
      </c>
      <c r="Y199">
        <f>((Pro_Economic_Table[[#This Row],[Weighted Energy]]-TOPSIS!$B$6)^2+(Pro_Economic_Table[[#This Row],[Weighted Cost]]-TOPSIS!$C$6)^2+(Pro_Economic_Table[[#This Row],[Weighted Co2]]-TOPSIS!$D$6)^2)^0.5</f>
        <v>4.2945151503079714E-3</v>
      </c>
      <c r="Z199">
        <f>Pro_Economic_Table[[#This Row],[S- Worst-Euclidean Distance]]/(Pro_Economic_Table[[#This Row],[S+ Best-Euclidean Distance]]+Pro_Economic_Table[[#This Row],[S- Worst-Euclidean Distance]])</f>
        <v>0.58766985314462838</v>
      </c>
      <c r="AA199">
        <v>198</v>
      </c>
    </row>
    <row r="200" spans="1:27" x14ac:dyDescent="0.3">
      <c r="A200">
        <v>337</v>
      </c>
      <c r="B200" t="s">
        <v>142</v>
      </c>
      <c r="C200" t="s">
        <v>149</v>
      </c>
      <c r="D200" t="s">
        <v>154</v>
      </c>
      <c r="E200" t="s">
        <v>157</v>
      </c>
      <c r="F200" t="s">
        <v>160</v>
      </c>
      <c r="G200" t="s">
        <v>225</v>
      </c>
      <c r="H200">
        <v>402.56830530197522</v>
      </c>
      <c r="I200">
        <v>58</v>
      </c>
      <c r="J200">
        <v>1441435.7536519296</v>
      </c>
      <c r="K200">
        <v>41456.136245454538</v>
      </c>
      <c r="L200">
        <v>259458435.65734732</v>
      </c>
      <c r="M200">
        <v>5237816.5795454532</v>
      </c>
      <c r="N200">
        <v>2162153630.4778943</v>
      </c>
      <c r="O200">
        <v>108112000</v>
      </c>
      <c r="P200">
        <v>25.93032078636363</v>
      </c>
      <c r="Q200">
        <v>21549.464517096345</v>
      </c>
      <c r="R200">
        <v>259499891.79359278</v>
      </c>
      <c r="S200">
        <v>2275.5034470574396</v>
      </c>
      <c r="T200">
        <v>21575.394837882708</v>
      </c>
      <c r="U200">
        <f>Pro_Economic_Table[[#This Row],[Total Energy(MJ)]]*AHP!$P$3/TOPSIS!$B$4</f>
        <v>7.9125322655961405E-3</v>
      </c>
      <c r="V200">
        <f>Pro_Economic_Table[[#This Row],[Total Cost(LKR Million)]]*AHP!$P$4/TOPSIS!$C$4</f>
        <v>3.0691031854067206E-2</v>
      </c>
      <c r="W200">
        <f>Pro_Economic_Table[[#This Row],[Total Carbon (Metric T)]]*AHP!$P$5/TOPSIS!$D$4</f>
        <v>3.3981673491305848E-3</v>
      </c>
      <c r="X200">
        <f>((Pro_Economic_Table[[#This Row],[Weighted Energy]]-TOPSIS!$B$5)^2+(Pro_Economic_Table[[#This Row],[Weighted Cost]]-TOPSIS!$C$5)^2+(Pro_Economic_Table[[#This Row],[Weighted Co2]]-TOPSIS!$D$5)^2)^0.5</f>
        <v>3.0416325342009082E-3</v>
      </c>
      <c r="Y200">
        <f>((Pro_Economic_Table[[#This Row],[Weighted Energy]]-TOPSIS!$B$6)^2+(Pro_Economic_Table[[#This Row],[Weighted Cost]]-TOPSIS!$C$6)^2+(Pro_Economic_Table[[#This Row],[Weighted Co2]]-TOPSIS!$D$6)^2)^0.5</f>
        <v>4.266060678354301E-3</v>
      </c>
      <c r="Z200">
        <f>Pro_Economic_Table[[#This Row],[S- Worst-Euclidean Distance]]/(Pro_Economic_Table[[#This Row],[S+ Best-Euclidean Distance]]+Pro_Economic_Table[[#This Row],[S- Worst-Euclidean Distance]])</f>
        <v>0.58377665212120056</v>
      </c>
      <c r="AA200">
        <v>199</v>
      </c>
    </row>
    <row r="201" spans="1:27" x14ac:dyDescent="0.3">
      <c r="A201">
        <v>355</v>
      </c>
      <c r="B201" t="s">
        <v>142</v>
      </c>
      <c r="C201" t="s">
        <v>149</v>
      </c>
      <c r="D201" t="s">
        <v>155</v>
      </c>
      <c r="E201" t="s">
        <v>157</v>
      </c>
      <c r="F201" t="s">
        <v>160</v>
      </c>
      <c r="G201" t="s">
        <v>225</v>
      </c>
      <c r="H201">
        <v>402.57475240697528</v>
      </c>
      <c r="I201">
        <v>58</v>
      </c>
      <c r="J201">
        <v>1441441.9944495698</v>
      </c>
      <c r="K201">
        <v>41437.71594545454</v>
      </c>
      <c r="L201">
        <v>259459559.00092259</v>
      </c>
      <c r="M201">
        <v>5236895.5645454526</v>
      </c>
      <c r="N201">
        <v>2162162991.674355</v>
      </c>
      <c r="O201">
        <v>108112000</v>
      </c>
      <c r="P201">
        <v>25.916505561363632</v>
      </c>
      <c r="Q201">
        <v>21549.557817021068</v>
      </c>
      <c r="R201">
        <v>259500996.71686804</v>
      </c>
      <c r="S201">
        <v>2275.5118872389007</v>
      </c>
      <c r="T201">
        <v>21575.474322582431</v>
      </c>
      <c r="U201">
        <f>Pro_Economic_Table[[#This Row],[Total Energy(MJ)]]*AHP!$P$3/TOPSIS!$B$4</f>
        <v>7.9125659563272083E-3</v>
      </c>
      <c r="V201">
        <f>Pro_Economic_Table[[#This Row],[Total Cost(LKR Million)]]*AHP!$P$4/TOPSIS!$C$4</f>
        <v>3.0691145691679016E-2</v>
      </c>
      <c r="W201">
        <f>Pro_Economic_Table[[#This Row],[Total Carbon (Metric T)]]*AHP!$P$5/TOPSIS!$D$4</f>
        <v>3.3981798681279604E-3</v>
      </c>
      <c r="X201">
        <f>((Pro_Economic_Table[[#This Row],[Weighted Energy]]-TOPSIS!$B$5)^2+(Pro_Economic_Table[[#This Row],[Weighted Cost]]-TOPSIS!$C$5)^2+(Pro_Economic_Table[[#This Row],[Weighted Co2]]-TOPSIS!$D$5)^2)^0.5</f>
        <v>3.0417518166479772E-3</v>
      </c>
      <c r="Y201">
        <f>((Pro_Economic_Table[[#This Row],[Weighted Energy]]-TOPSIS!$B$6)^2+(Pro_Economic_Table[[#This Row],[Weighted Cost]]-TOPSIS!$C$6)^2+(Pro_Economic_Table[[#This Row],[Weighted Co2]]-TOPSIS!$D$6)^2)^0.5</f>
        <v>4.265941394969601E-3</v>
      </c>
      <c r="Z201">
        <f>Pro_Economic_Table[[#This Row],[S- Worst-Euclidean Distance]]/(Pro_Economic_Table[[#This Row],[S+ Best-Euclidean Distance]]+Pro_Economic_Table[[#This Row],[S- Worst-Euclidean Distance]])</f>
        <v>0.58376032920863719</v>
      </c>
      <c r="AA201">
        <v>200</v>
      </c>
    </row>
    <row r="202" spans="1:27" x14ac:dyDescent="0.3">
      <c r="A202">
        <v>339</v>
      </c>
      <c r="B202" t="s">
        <v>142</v>
      </c>
      <c r="C202" t="s">
        <v>149</v>
      </c>
      <c r="D202" t="s">
        <v>154</v>
      </c>
      <c r="E202" t="s">
        <v>157</v>
      </c>
      <c r="F202" t="s">
        <v>160</v>
      </c>
      <c r="G202" t="s">
        <v>224</v>
      </c>
      <c r="H202">
        <v>402.56830530197522</v>
      </c>
      <c r="I202">
        <v>29</v>
      </c>
      <c r="J202">
        <v>1441435.7536519296</v>
      </c>
      <c r="K202">
        <v>41456.136245454538</v>
      </c>
      <c r="L202">
        <v>259458435.65734732</v>
      </c>
      <c r="M202">
        <v>5237816.5795454532</v>
      </c>
      <c r="N202">
        <v>2162153630.4778943</v>
      </c>
      <c r="O202">
        <v>108639800</v>
      </c>
      <c r="P202">
        <v>25.93032078636363</v>
      </c>
      <c r="Q202">
        <v>21549.464517096345</v>
      </c>
      <c r="R202">
        <v>259499891.79359278</v>
      </c>
      <c r="S202">
        <v>2276.0312470574399</v>
      </c>
      <c r="T202">
        <v>21575.394837882708</v>
      </c>
      <c r="U202">
        <f>Pro_Economic_Table[[#This Row],[Total Energy(MJ)]]*AHP!$P$3/TOPSIS!$B$4</f>
        <v>7.9125322655961405E-3</v>
      </c>
      <c r="V202">
        <f>Pro_Economic_Table[[#This Row],[Total Cost(LKR Million)]]*AHP!$P$4/TOPSIS!$C$4</f>
        <v>3.069815059811197E-2</v>
      </c>
      <c r="W202">
        <f>Pro_Economic_Table[[#This Row],[Total Carbon (Metric T)]]*AHP!$P$5/TOPSIS!$D$4</f>
        <v>3.3981673491305848E-3</v>
      </c>
      <c r="X202">
        <f>((Pro_Economic_Table[[#This Row],[Weighted Energy]]-TOPSIS!$B$5)^2+(Pro_Economic_Table[[#This Row],[Weighted Cost]]-TOPSIS!$C$5)^2+(Pro_Economic_Table[[#This Row],[Weighted Co2]]-TOPSIS!$D$5)^2)^0.5</f>
        <v>3.0484964253837958E-3</v>
      </c>
      <c r="Y202">
        <f>((Pro_Economic_Table[[#This Row],[Weighted Energy]]-TOPSIS!$B$6)^2+(Pro_Economic_Table[[#This Row],[Weighted Cost]]-TOPSIS!$C$6)^2+(Pro_Economic_Table[[#This Row],[Weighted Co2]]-TOPSIS!$D$6)^2)^0.5</f>
        <v>4.2591980479630438E-3</v>
      </c>
      <c r="Z202">
        <f>Pro_Economic_Table[[#This Row],[S- Worst-Euclidean Distance]]/(Pro_Economic_Table[[#This Row],[S+ Best-Euclidean Distance]]+Pro_Economic_Table[[#This Row],[S- Worst-Euclidean Distance]])</f>
        <v>0.5828374548905273</v>
      </c>
      <c r="AA202">
        <v>201</v>
      </c>
    </row>
    <row r="203" spans="1:27" x14ac:dyDescent="0.3">
      <c r="A203">
        <v>357</v>
      </c>
      <c r="B203" t="s">
        <v>142</v>
      </c>
      <c r="C203" t="s">
        <v>149</v>
      </c>
      <c r="D203" t="s">
        <v>155</v>
      </c>
      <c r="E203" t="s">
        <v>157</v>
      </c>
      <c r="F203" t="s">
        <v>160</v>
      </c>
      <c r="G203" t="s">
        <v>224</v>
      </c>
      <c r="H203">
        <v>402.57475240697528</v>
      </c>
      <c r="I203">
        <v>29</v>
      </c>
      <c r="J203">
        <v>1441441.9944495698</v>
      </c>
      <c r="K203">
        <v>41437.71594545454</v>
      </c>
      <c r="L203">
        <v>259459559.00092259</v>
      </c>
      <c r="M203">
        <v>5236895.5645454526</v>
      </c>
      <c r="N203">
        <v>2162162991.674355</v>
      </c>
      <c r="O203">
        <v>108639800</v>
      </c>
      <c r="P203">
        <v>25.916505561363632</v>
      </c>
      <c r="Q203">
        <v>21549.557817021068</v>
      </c>
      <c r="R203">
        <v>259500996.71686804</v>
      </c>
      <c r="S203">
        <v>2276.0396872389006</v>
      </c>
      <c r="T203">
        <v>21575.474322582431</v>
      </c>
      <c r="U203">
        <f>Pro_Economic_Table[[#This Row],[Total Energy(MJ)]]*AHP!$P$3/TOPSIS!$B$4</f>
        <v>7.9125659563272083E-3</v>
      </c>
      <c r="V203">
        <f>Pro_Economic_Table[[#This Row],[Total Cost(LKR Million)]]*AHP!$P$4/TOPSIS!$C$4</f>
        <v>3.0698264435723776E-2</v>
      </c>
      <c r="W203">
        <f>Pro_Economic_Table[[#This Row],[Total Carbon (Metric T)]]*AHP!$P$5/TOPSIS!$D$4</f>
        <v>3.3981798681279604E-3</v>
      </c>
      <c r="X203">
        <f>((Pro_Economic_Table[[#This Row],[Weighted Energy]]-TOPSIS!$B$5)^2+(Pro_Economic_Table[[#This Row],[Weighted Cost]]-TOPSIS!$C$5)^2+(Pro_Economic_Table[[#This Row],[Weighted Co2]]-TOPSIS!$D$5)^2)^0.5</f>
        <v>3.048615705088333E-3</v>
      </c>
      <c r="Y203">
        <f>((Pro_Economic_Table[[#This Row],[Weighted Energy]]-TOPSIS!$B$6)^2+(Pro_Economic_Table[[#This Row],[Weighted Cost]]-TOPSIS!$C$6)^2+(Pro_Economic_Table[[#This Row],[Weighted Co2]]-TOPSIS!$D$6)^2)^0.5</f>
        <v>4.2590787626490666E-3</v>
      </c>
      <c r="Z203">
        <f>Pro_Economic_Table[[#This Row],[S- Worst-Euclidean Distance]]/(Pro_Economic_Table[[#This Row],[S+ Best-Euclidean Distance]]+Pro_Economic_Table[[#This Row],[S- Worst-Euclidean Distance]])</f>
        <v>0.5828211320892509</v>
      </c>
      <c r="AA203">
        <v>202</v>
      </c>
    </row>
    <row r="204" spans="1:27" x14ac:dyDescent="0.3">
      <c r="A204">
        <v>329</v>
      </c>
      <c r="B204" t="s">
        <v>142</v>
      </c>
      <c r="C204" t="s">
        <v>149</v>
      </c>
      <c r="D204" t="s">
        <v>154</v>
      </c>
      <c r="E204" t="s">
        <v>156</v>
      </c>
      <c r="F204" t="s">
        <v>160</v>
      </c>
      <c r="G204" t="s">
        <v>226</v>
      </c>
      <c r="H204">
        <v>399.51152748379343</v>
      </c>
      <c r="I204">
        <v>29</v>
      </c>
      <c r="J204">
        <v>1438476.79272393</v>
      </c>
      <c r="K204">
        <v>38726.87033636363</v>
      </c>
      <c r="L204">
        <v>258925822.69030738</v>
      </c>
      <c r="M204">
        <v>5783669.7613636348</v>
      </c>
      <c r="N204">
        <v>2157715189.0858946</v>
      </c>
      <c r="O204">
        <v>113100000</v>
      </c>
      <c r="P204">
        <v>23.201054877272725</v>
      </c>
      <c r="Q204">
        <v>21505.228051222748</v>
      </c>
      <c r="R204">
        <v>258964549.56064373</v>
      </c>
      <c r="S204">
        <v>2276.5988588472583</v>
      </c>
      <c r="T204">
        <v>21528.429106100022</v>
      </c>
      <c r="U204">
        <f>Pro_Economic_Table[[#This Row],[Total Energy(MJ)]]*AHP!$P$3/TOPSIS!$B$4</f>
        <v>7.8962088958171861E-3</v>
      </c>
      <c r="V204">
        <f>Pro_Economic_Table[[#This Row],[Total Cost(LKR Million)]]*AHP!$P$4/TOPSIS!$C$4</f>
        <v>3.0705806306805618E-2</v>
      </c>
      <c r="W204">
        <f>Pro_Economic_Table[[#This Row],[Total Carbon (Metric T)]]*AHP!$P$5/TOPSIS!$D$4</f>
        <v>3.3907701535069979E-3</v>
      </c>
      <c r="X204">
        <f>((Pro_Economic_Table[[#This Row],[Weighted Energy]]-TOPSIS!$B$5)^2+(Pro_Economic_Table[[#This Row],[Weighted Cost]]-TOPSIS!$C$5)^2+(Pro_Economic_Table[[#This Row],[Weighted Co2]]-TOPSIS!$D$5)^2)^0.5</f>
        <v>3.0511937438472444E-3</v>
      </c>
      <c r="Y204">
        <f>((Pro_Economic_Table[[#This Row],[Weighted Energy]]-TOPSIS!$B$6)^2+(Pro_Economic_Table[[#This Row],[Weighted Cost]]-TOPSIS!$C$6)^2+(Pro_Economic_Table[[#This Row],[Weighted Co2]]-TOPSIS!$D$6)^2)^0.5</f>
        <v>4.2566287120144302E-3</v>
      </c>
      <c r="Z204">
        <f>Pro_Economic_Table[[#This Row],[S- Worst-Euclidean Distance]]/(Pro_Economic_Table[[#This Row],[S+ Best-Euclidean Distance]]+Pro_Economic_Table[[#This Row],[S- Worst-Euclidean Distance]])</f>
        <v>0.58247566053005939</v>
      </c>
      <c r="AA204">
        <v>203</v>
      </c>
    </row>
    <row r="205" spans="1:27" x14ac:dyDescent="0.3">
      <c r="A205">
        <v>347</v>
      </c>
      <c r="B205" t="s">
        <v>142</v>
      </c>
      <c r="C205" t="s">
        <v>149</v>
      </c>
      <c r="D205" t="s">
        <v>155</v>
      </c>
      <c r="E205" t="s">
        <v>156</v>
      </c>
      <c r="F205" t="s">
        <v>160</v>
      </c>
      <c r="G205" t="s">
        <v>226</v>
      </c>
      <c r="H205">
        <v>399.51797458879338</v>
      </c>
      <c r="I205">
        <v>29</v>
      </c>
      <c r="J205">
        <v>1438483.0335215698</v>
      </c>
      <c r="K205">
        <v>38708.450036363633</v>
      </c>
      <c r="L205">
        <v>258926946.03388256</v>
      </c>
      <c r="M205">
        <v>5782748.7463636352</v>
      </c>
      <c r="N205">
        <v>2157724550.2823544</v>
      </c>
      <c r="O205">
        <v>113100000</v>
      </c>
      <c r="P205">
        <v>23.187239652272723</v>
      </c>
      <c r="Q205">
        <v>21505.321351147464</v>
      </c>
      <c r="R205">
        <v>258965654.48391894</v>
      </c>
      <c r="S205">
        <v>2276.607299028718</v>
      </c>
      <c r="T205">
        <v>21528.508590799738</v>
      </c>
      <c r="U205">
        <f>Pro_Economic_Table[[#This Row],[Total Energy(MJ)]]*AHP!$P$3/TOPSIS!$B$4</f>
        <v>7.8962425865482504E-3</v>
      </c>
      <c r="V205">
        <f>Pro_Economic_Table[[#This Row],[Total Cost(LKR Million)]]*AHP!$P$4/TOPSIS!$C$4</f>
        <v>3.070592014441741E-2</v>
      </c>
      <c r="W205">
        <f>Pro_Economic_Table[[#This Row],[Total Carbon (Metric T)]]*AHP!$P$5/TOPSIS!$D$4</f>
        <v>3.3907826725043727E-3</v>
      </c>
      <c r="X205">
        <f>((Pro_Economic_Table[[#This Row],[Weighted Energy]]-TOPSIS!$B$5)^2+(Pro_Economic_Table[[#This Row],[Weighted Cost]]-TOPSIS!$C$5)^2+(Pro_Economic_Table[[#This Row],[Weighted Co2]]-TOPSIS!$D$5)^2)^0.5</f>
        <v>3.0513129931453525E-3</v>
      </c>
      <c r="Y205">
        <f>((Pro_Economic_Table[[#This Row],[Weighted Energy]]-TOPSIS!$B$6)^2+(Pro_Economic_Table[[#This Row],[Weighted Cost]]-TOPSIS!$C$6)^2+(Pro_Economic_Table[[#This Row],[Weighted Co2]]-TOPSIS!$D$6)^2)^0.5</f>
        <v>4.2565094084864386E-3</v>
      </c>
      <c r="Z205">
        <f>Pro_Economic_Table[[#This Row],[S- Worst-Euclidean Distance]]/(Pro_Economic_Table[[#This Row],[S+ Best-Euclidean Distance]]+Pro_Economic_Table[[#This Row],[S- Worst-Euclidean Distance]])</f>
        <v>0.58245933939718986</v>
      </c>
      <c r="AA205">
        <v>204</v>
      </c>
    </row>
    <row r="206" spans="1:27" x14ac:dyDescent="0.3">
      <c r="A206">
        <v>77</v>
      </c>
      <c r="B206" t="s">
        <v>139</v>
      </c>
      <c r="C206" t="s">
        <v>151</v>
      </c>
      <c r="D206" t="s">
        <v>154</v>
      </c>
      <c r="E206" t="s">
        <v>156</v>
      </c>
      <c r="F206" t="s">
        <v>160</v>
      </c>
      <c r="G206" t="s">
        <v>226</v>
      </c>
      <c r="H206">
        <v>391.94864608031673</v>
      </c>
      <c r="I206">
        <v>28</v>
      </c>
      <c r="J206">
        <v>1441434.065225736</v>
      </c>
      <c r="K206">
        <v>47784.409136363625</v>
      </c>
      <c r="L206">
        <v>259458131.74063247</v>
      </c>
      <c r="M206">
        <v>5113156.4413636355</v>
      </c>
      <c r="N206">
        <v>2162151097.838604</v>
      </c>
      <c r="O206">
        <v>109200000</v>
      </c>
      <c r="P206">
        <v>21.119135277272726</v>
      </c>
      <c r="Q206">
        <v>21549.439275124751</v>
      </c>
      <c r="R206">
        <v>259505916.14976883</v>
      </c>
      <c r="S206">
        <v>2276.4642542799679</v>
      </c>
      <c r="T206">
        <v>21570.558410402024</v>
      </c>
      <c r="U206">
        <f>Pro_Economic_Table[[#This Row],[Total Energy(MJ)]]*AHP!$P$3/TOPSIS!$B$4</f>
        <v>7.9127159570508577E-3</v>
      </c>
      <c r="V206">
        <f>Pro_Economic_Table[[#This Row],[Total Cost(LKR Million)]]*AHP!$P$4/TOPSIS!$C$4</f>
        <v>3.0703990817109148E-2</v>
      </c>
      <c r="W206">
        <f>Pro_Economic_Table[[#This Row],[Total Carbon (Metric T)]]*AHP!$P$5/TOPSIS!$D$4</f>
        <v>3.3974056022390542E-3</v>
      </c>
      <c r="X206">
        <f>((Pro_Economic_Table[[#This Row],[Weighted Energy]]-TOPSIS!$B$5)^2+(Pro_Economic_Table[[#This Row],[Weighted Cost]]-TOPSIS!$C$5)^2+(Pro_Economic_Table[[#This Row],[Weighted Co2]]-TOPSIS!$D$5)^2)^0.5</f>
        <v>3.054093631255582E-3</v>
      </c>
      <c r="Y206">
        <f>((Pro_Economic_Table[[#This Row],[Weighted Energy]]-TOPSIS!$B$6)^2+(Pro_Economic_Table[[#This Row],[Weighted Cost]]-TOPSIS!$C$6)^2+(Pro_Economic_Table[[#This Row],[Weighted Co2]]-TOPSIS!$D$6)^2)^0.5</f>
        <v>4.2536036595253049E-3</v>
      </c>
      <c r="Z206">
        <f>Pro_Economic_Table[[#This Row],[S- Worst-Euclidean Distance]]/(Pro_Economic_Table[[#This Row],[S+ Best-Euclidean Distance]]+Pro_Economic_Table[[#This Row],[S- Worst-Euclidean Distance]])</f>
        <v>0.58207168281196997</v>
      </c>
      <c r="AA206">
        <v>205</v>
      </c>
    </row>
    <row r="207" spans="1:27" x14ac:dyDescent="0.3">
      <c r="A207">
        <v>95</v>
      </c>
      <c r="B207" t="s">
        <v>139</v>
      </c>
      <c r="C207" t="s">
        <v>151</v>
      </c>
      <c r="D207" t="s">
        <v>155</v>
      </c>
      <c r="E207" t="s">
        <v>156</v>
      </c>
      <c r="F207" t="s">
        <v>160</v>
      </c>
      <c r="G207" t="s">
        <v>226</v>
      </c>
      <c r="H207">
        <v>391.9550931853168</v>
      </c>
      <c r="I207">
        <v>28</v>
      </c>
      <c r="J207">
        <v>1441440.3060233761</v>
      </c>
      <c r="K207">
        <v>47765.988836363627</v>
      </c>
      <c r="L207">
        <v>259459255.08420768</v>
      </c>
      <c r="M207">
        <v>5112235.4263636358</v>
      </c>
      <c r="N207">
        <v>2162160459.0350637</v>
      </c>
      <c r="O207">
        <v>109200000</v>
      </c>
      <c r="P207">
        <v>21.105320052272724</v>
      </c>
      <c r="Q207">
        <v>21549.53257504947</v>
      </c>
      <c r="R207">
        <v>259507021.07304406</v>
      </c>
      <c r="S207">
        <v>2276.4726944614272</v>
      </c>
      <c r="T207">
        <v>21570.637895101743</v>
      </c>
      <c r="U207">
        <f>Pro_Economic_Table[[#This Row],[Total Energy(MJ)]]*AHP!$P$3/TOPSIS!$B$4</f>
        <v>7.9127496477819238E-3</v>
      </c>
      <c r="V207">
        <f>Pro_Economic_Table[[#This Row],[Total Cost(LKR Million)]]*AHP!$P$4/TOPSIS!$C$4</f>
        <v>3.0704104654720933E-2</v>
      </c>
      <c r="W207">
        <f>Pro_Economic_Table[[#This Row],[Total Carbon (Metric T)]]*AHP!$P$5/TOPSIS!$D$4</f>
        <v>3.3974181212364295E-3</v>
      </c>
      <c r="X207">
        <f>((Pro_Economic_Table[[#This Row],[Weighted Energy]]-TOPSIS!$B$5)^2+(Pro_Economic_Table[[#This Row],[Weighted Cost]]-TOPSIS!$C$5)^2+(Pro_Economic_Table[[#This Row],[Weighted Co2]]-TOPSIS!$D$5)^2)^0.5</f>
        <v>3.0542129089484223E-3</v>
      </c>
      <c r="Y207">
        <f>((Pro_Economic_Table[[#This Row],[Weighted Energy]]-TOPSIS!$B$6)^2+(Pro_Economic_Table[[#This Row],[Weighted Cost]]-TOPSIS!$C$6)^2+(Pro_Economic_Table[[#This Row],[Weighted Co2]]-TOPSIS!$D$6)^2)^0.5</f>
        <v>4.2534843728384963E-3</v>
      </c>
      <c r="Z207">
        <f>Pro_Economic_Table[[#This Row],[S- Worst-Euclidean Distance]]/(Pro_Economic_Table[[#This Row],[S+ Best-Euclidean Distance]]+Pro_Economic_Table[[#This Row],[S- Worst-Euclidean Distance]])</f>
        <v>0.58205536009811432</v>
      </c>
      <c r="AA207">
        <v>206</v>
      </c>
    </row>
    <row r="208" spans="1:27" x14ac:dyDescent="0.3">
      <c r="A208">
        <v>305</v>
      </c>
      <c r="B208" t="s">
        <v>141</v>
      </c>
      <c r="C208" t="s">
        <v>151</v>
      </c>
      <c r="D208" t="s">
        <v>154</v>
      </c>
      <c r="E208" t="s">
        <v>157</v>
      </c>
      <c r="F208" t="s">
        <v>161</v>
      </c>
      <c r="G208" t="s">
        <v>226</v>
      </c>
      <c r="H208">
        <v>389.96292895819073</v>
      </c>
      <c r="I208">
        <v>28</v>
      </c>
      <c r="J208">
        <v>1442425.6167080994</v>
      </c>
      <c r="K208">
        <v>43744.102909090907</v>
      </c>
      <c r="L208">
        <v>259636611.00745788</v>
      </c>
      <c r="M208">
        <v>4608936.9731818177</v>
      </c>
      <c r="N208">
        <v>2163638425.062149</v>
      </c>
      <c r="O208">
        <v>109200000</v>
      </c>
      <c r="P208">
        <v>22.268007322727268</v>
      </c>
      <c r="Q208">
        <v>21564.262969786083</v>
      </c>
      <c r="R208">
        <v>259680355.11036697</v>
      </c>
      <c r="S208">
        <v>2277.4473620353306</v>
      </c>
      <c r="T208">
        <v>21586.53097710881</v>
      </c>
      <c r="U208">
        <f>Pro_Economic_Table[[#This Row],[Total Energy(MJ)]]*AHP!$P$3/TOPSIS!$B$4</f>
        <v>7.9180348567797539E-3</v>
      </c>
      <c r="V208">
        <f>Pro_Economic_Table[[#This Row],[Total Cost(LKR Million)]]*AHP!$P$4/TOPSIS!$C$4</f>
        <v>3.0717250560343041E-2</v>
      </c>
      <c r="W208">
        <f>Pro_Economic_Table[[#This Row],[Total Carbon (Metric T)]]*AHP!$P$5/TOPSIS!$D$4</f>
        <v>3.3999213130787706E-3</v>
      </c>
      <c r="X208">
        <f>((Pro_Economic_Table[[#This Row],[Weighted Energy]]-TOPSIS!$B$5)^2+(Pro_Economic_Table[[#This Row],[Weighted Cost]]-TOPSIS!$C$5)^2+(Pro_Economic_Table[[#This Row],[Weighted Co2]]-TOPSIS!$D$5)^2)^0.5</f>
        <v>3.0684367903231497E-3</v>
      </c>
      <c r="Y208">
        <f>((Pro_Economic_Table[[#This Row],[Weighted Energy]]-TOPSIS!$B$6)^2+(Pro_Economic_Table[[#This Row],[Weighted Cost]]-TOPSIS!$C$6)^2+(Pro_Economic_Table[[#This Row],[Weighted Co2]]-TOPSIS!$D$6)^2)^0.5</f>
        <v>4.2392571581902679E-3</v>
      </c>
      <c r="Z208">
        <f>Pro_Economic_Table[[#This Row],[S- Worst-Euclidean Distance]]/(Pro_Economic_Table[[#This Row],[S+ Best-Euclidean Distance]]+Pro_Economic_Table[[#This Row],[S- Worst-Euclidean Distance]])</f>
        <v>0.58010874402487089</v>
      </c>
      <c r="AA208">
        <v>207</v>
      </c>
    </row>
    <row r="209" spans="1:27" x14ac:dyDescent="0.3">
      <c r="A209">
        <v>323</v>
      </c>
      <c r="B209" t="s">
        <v>141</v>
      </c>
      <c r="C209" t="s">
        <v>151</v>
      </c>
      <c r="D209" t="s">
        <v>155</v>
      </c>
      <c r="E209" t="s">
        <v>157</v>
      </c>
      <c r="F209" t="s">
        <v>161</v>
      </c>
      <c r="G209" t="s">
        <v>226</v>
      </c>
      <c r="H209">
        <v>389.96937606319074</v>
      </c>
      <c r="I209">
        <v>28</v>
      </c>
      <c r="J209">
        <v>1442431.8575057394</v>
      </c>
      <c r="K209">
        <v>43725.682609090902</v>
      </c>
      <c r="L209">
        <v>259637734.35103309</v>
      </c>
      <c r="M209">
        <v>4608015.958181818</v>
      </c>
      <c r="N209">
        <v>2163647786.2586088</v>
      </c>
      <c r="O209">
        <v>109200000</v>
      </c>
      <c r="P209">
        <v>22.25419209772727</v>
      </c>
      <c r="Q209">
        <v>21564.356269710803</v>
      </c>
      <c r="R209">
        <v>259681460.03364217</v>
      </c>
      <c r="S209">
        <v>2277.4558022167907</v>
      </c>
      <c r="T209">
        <v>21586.61046180853</v>
      </c>
      <c r="U209">
        <f>Pro_Economic_Table[[#This Row],[Total Energy(MJ)]]*AHP!$P$3/TOPSIS!$B$4</f>
        <v>7.91806854751082E-3</v>
      </c>
      <c r="V209">
        <f>Pro_Economic_Table[[#This Row],[Total Cost(LKR Million)]]*AHP!$P$4/TOPSIS!$C$4</f>
        <v>3.0717364397954836E-2</v>
      </c>
      <c r="W209">
        <f>Pro_Economic_Table[[#This Row],[Total Carbon (Metric T)]]*AHP!$P$5/TOPSIS!$D$4</f>
        <v>3.3999338320761453E-3</v>
      </c>
      <c r="X209">
        <f>((Pro_Economic_Table[[#This Row],[Weighted Energy]]-TOPSIS!$B$5)^2+(Pro_Economic_Table[[#This Row],[Weighted Cost]]-TOPSIS!$C$5)^2+(Pro_Economic_Table[[#This Row],[Weighted Co2]]-TOPSIS!$D$5)^2)^0.5</f>
        <v>3.0685560710566415E-3</v>
      </c>
      <c r="Y209">
        <f>((Pro_Economic_Table[[#This Row],[Weighted Energy]]-TOPSIS!$B$6)^2+(Pro_Economic_Table[[#This Row],[Weighted Cost]]-TOPSIS!$C$6)^2+(Pro_Economic_Table[[#This Row],[Weighted Co2]]-TOPSIS!$D$6)^2)^0.5</f>
        <v>4.2391378735799779E-3</v>
      </c>
      <c r="Z209">
        <f>Pro_Economic_Table[[#This Row],[S- Worst-Euclidean Distance]]/(Pro_Economic_Table[[#This Row],[S+ Best-Euclidean Distance]]+Pro_Economic_Table[[#This Row],[S- Worst-Euclidean Distance]])</f>
        <v>0.58009242117908266</v>
      </c>
      <c r="AA209">
        <v>208</v>
      </c>
    </row>
    <row r="210" spans="1:27" x14ac:dyDescent="0.3">
      <c r="A210">
        <v>85</v>
      </c>
      <c r="B210" t="s">
        <v>139</v>
      </c>
      <c r="C210" t="s">
        <v>151</v>
      </c>
      <c r="D210" t="s">
        <v>154</v>
      </c>
      <c r="E210" t="s">
        <v>157</v>
      </c>
      <c r="F210" t="s">
        <v>160</v>
      </c>
      <c r="G210" t="s">
        <v>225</v>
      </c>
      <c r="H210">
        <v>395.00542389849852</v>
      </c>
      <c r="I210">
        <v>57</v>
      </c>
      <c r="J210">
        <v>1444393.026153736</v>
      </c>
      <c r="K210">
        <v>50513.67504545454</v>
      </c>
      <c r="L210">
        <v>259990744.70767251</v>
      </c>
      <c r="M210">
        <v>4567303.2595454538</v>
      </c>
      <c r="N210">
        <v>2166589539.2306042</v>
      </c>
      <c r="O210">
        <v>106248000</v>
      </c>
      <c r="P210">
        <v>23.848401186363635</v>
      </c>
      <c r="Q210">
        <v>21593.675740998355</v>
      </c>
      <c r="R210">
        <v>260041258.38271797</v>
      </c>
      <c r="S210">
        <v>2277.4048424901493</v>
      </c>
      <c r="T210">
        <v>21617.524142184717</v>
      </c>
      <c r="U210">
        <f>Pro_Economic_Table[[#This Row],[Total Energy(MJ)]]*AHP!$P$3/TOPSIS!$B$4</f>
        <v>7.9290393268298155E-3</v>
      </c>
      <c r="V210">
        <f>Pro_Economic_Table[[#This Row],[Total Cost(LKR Million)]]*AHP!$P$4/TOPSIS!$C$4</f>
        <v>3.0716677074630567E-2</v>
      </c>
      <c r="W210">
        <f>Pro_Economic_Table[[#This Row],[Total Carbon (Metric T)]]*AHP!$P$5/TOPSIS!$D$4</f>
        <v>3.4048027978626424E-3</v>
      </c>
      <c r="X210">
        <f>((Pro_Economic_Table[[#This Row],[Weighted Energy]]-TOPSIS!$B$5)^2+(Pro_Economic_Table[[#This Row],[Weighted Cost]]-TOPSIS!$C$5)^2+(Pro_Economic_Table[[#This Row],[Weighted Co2]]-TOPSIS!$D$5)^2)^0.5</f>
        <v>3.0710966750858845E-3</v>
      </c>
      <c r="Y210">
        <f>((Pro_Economic_Table[[#This Row],[Weighted Energy]]-TOPSIS!$B$6)^2+(Pro_Economic_Table[[#This Row],[Weighted Cost]]-TOPSIS!$C$6)^2+(Pro_Economic_Table[[#This Row],[Weighted Co2]]-TOPSIS!$D$6)^2)^0.5</f>
        <v>4.2366251204425239E-3</v>
      </c>
      <c r="Z210">
        <f>Pro_Economic_Table[[#This Row],[S- Worst-Euclidean Distance]]/(Pro_Economic_Table[[#This Row],[S+ Best-Euclidean Distance]]+Pro_Economic_Table[[#This Row],[S- Worst-Euclidean Distance]])</f>
        <v>0.57974636131262047</v>
      </c>
      <c r="AA210">
        <v>209</v>
      </c>
    </row>
    <row r="211" spans="1:27" x14ac:dyDescent="0.3">
      <c r="A211">
        <v>103</v>
      </c>
      <c r="B211" t="s">
        <v>139</v>
      </c>
      <c r="C211" t="s">
        <v>151</v>
      </c>
      <c r="D211" t="s">
        <v>155</v>
      </c>
      <c r="E211" t="s">
        <v>157</v>
      </c>
      <c r="F211" t="s">
        <v>160</v>
      </c>
      <c r="G211" t="s">
        <v>225</v>
      </c>
      <c r="H211">
        <v>395.01187100349858</v>
      </c>
      <c r="I211">
        <v>57</v>
      </c>
      <c r="J211">
        <v>1444399.2669513761</v>
      </c>
      <c r="K211">
        <v>50495.254745454542</v>
      </c>
      <c r="L211">
        <v>259991868.05124772</v>
      </c>
      <c r="M211">
        <v>4566382.2445454542</v>
      </c>
      <c r="N211">
        <v>2166598900.4270644</v>
      </c>
      <c r="O211">
        <v>106248000</v>
      </c>
      <c r="P211">
        <v>23.834585961363636</v>
      </c>
      <c r="Q211">
        <v>21593.769040923074</v>
      </c>
      <c r="R211">
        <v>260042363.30599317</v>
      </c>
      <c r="S211">
        <v>2277.41328267161</v>
      </c>
      <c r="T211">
        <v>21617.603626884436</v>
      </c>
      <c r="U211">
        <f>Pro_Economic_Table[[#This Row],[Total Energy(MJ)]]*AHP!$P$3/TOPSIS!$B$4</f>
        <v>7.9290730175608816E-3</v>
      </c>
      <c r="V211">
        <f>Pro_Economic_Table[[#This Row],[Total Cost(LKR Million)]]*AHP!$P$4/TOPSIS!$C$4</f>
        <v>3.0716790912242366E-2</v>
      </c>
      <c r="W211">
        <f>Pro_Economic_Table[[#This Row],[Total Carbon (Metric T)]]*AHP!$P$5/TOPSIS!$D$4</f>
        <v>3.4048153168600177E-3</v>
      </c>
      <c r="X211">
        <f>((Pro_Economic_Table[[#This Row],[Weighted Energy]]-TOPSIS!$B$5)^2+(Pro_Economic_Table[[#This Row],[Weighted Cost]]-TOPSIS!$C$5)^2+(Pro_Economic_Table[[#This Row],[Weighted Co2]]-TOPSIS!$D$5)^2)^0.5</f>
        <v>3.0712159718725286E-3</v>
      </c>
      <c r="Y211">
        <f>((Pro_Economic_Table[[#This Row],[Weighted Energy]]-TOPSIS!$B$6)^2+(Pro_Economic_Table[[#This Row],[Weighted Cost]]-TOPSIS!$C$6)^2+(Pro_Economic_Table[[#This Row],[Weighted Co2]]-TOPSIS!$D$6)^2)^0.5</f>
        <v>4.2365058482514489E-3</v>
      </c>
      <c r="Z211">
        <f>Pro_Economic_Table[[#This Row],[S- Worst-Euclidean Distance]]/(Pro_Economic_Table[[#This Row],[S+ Best-Euclidean Distance]]+Pro_Economic_Table[[#This Row],[S- Worst-Euclidean Distance]])</f>
        <v>0.57973003796955913</v>
      </c>
      <c r="AA211">
        <v>210</v>
      </c>
    </row>
    <row r="212" spans="1:27" x14ac:dyDescent="0.3">
      <c r="A212">
        <v>87</v>
      </c>
      <c r="B212" t="s">
        <v>139</v>
      </c>
      <c r="C212" t="s">
        <v>151</v>
      </c>
      <c r="D212" t="s">
        <v>154</v>
      </c>
      <c r="E212" t="s">
        <v>157</v>
      </c>
      <c r="F212" t="s">
        <v>160</v>
      </c>
      <c r="G212" t="s">
        <v>224</v>
      </c>
      <c r="H212">
        <v>395.00542389849852</v>
      </c>
      <c r="I212">
        <v>29</v>
      </c>
      <c r="J212">
        <v>1444393.026153736</v>
      </c>
      <c r="K212">
        <v>50513.67504545454</v>
      </c>
      <c r="L212">
        <v>259990744.70767251</v>
      </c>
      <c r="M212">
        <v>4567303.2595454538</v>
      </c>
      <c r="N212">
        <v>2166589539.2306042</v>
      </c>
      <c r="O212">
        <v>108639800</v>
      </c>
      <c r="P212">
        <v>23.848401186363635</v>
      </c>
      <c r="Q212">
        <v>21593.675740998355</v>
      </c>
      <c r="R212">
        <v>260041258.38271797</v>
      </c>
      <c r="S212">
        <v>2279.7966424901497</v>
      </c>
      <c r="T212">
        <v>21617.524142184717</v>
      </c>
      <c r="U212">
        <f>Pro_Economic_Table[[#This Row],[Total Energy(MJ)]]*AHP!$P$3/TOPSIS!$B$4</f>
        <v>7.9290393268298155E-3</v>
      </c>
      <c r="V212">
        <f>Pro_Economic_Table[[#This Row],[Total Cost(LKR Million)]]*AHP!$P$4/TOPSIS!$C$4</f>
        <v>3.0748936665396506E-2</v>
      </c>
      <c r="W212">
        <f>Pro_Economic_Table[[#This Row],[Total Carbon (Metric T)]]*AHP!$P$5/TOPSIS!$D$4</f>
        <v>3.4048027978626424E-3</v>
      </c>
      <c r="X212">
        <f>((Pro_Economic_Table[[#This Row],[Weighted Energy]]-TOPSIS!$B$5)^2+(Pro_Economic_Table[[#This Row],[Weighted Cost]]-TOPSIS!$C$5)^2+(Pro_Economic_Table[[#This Row],[Weighted Co2]]-TOPSIS!$D$5)^2)^0.5</f>
        <v>3.1021818125212841E-3</v>
      </c>
      <c r="Y212">
        <f>((Pro_Economic_Table[[#This Row],[Weighted Energy]]-TOPSIS!$B$6)^2+(Pro_Economic_Table[[#This Row],[Weighted Cost]]-TOPSIS!$C$6)^2+(Pro_Economic_Table[[#This Row],[Weighted Co2]]-TOPSIS!$D$6)^2)^0.5</f>
        <v>4.2055120068003049E-3</v>
      </c>
      <c r="Z212">
        <f>Pro_Economic_Table[[#This Row],[S- Worst-Euclidean Distance]]/(Pro_Economic_Table[[#This Row],[S+ Best-Euclidean Distance]]+Pro_Economic_Table[[#This Row],[S- Worst-Euclidean Distance]])</f>
        <v>0.57549099767712009</v>
      </c>
      <c r="AA212">
        <v>211</v>
      </c>
    </row>
    <row r="213" spans="1:27" x14ac:dyDescent="0.3">
      <c r="A213">
        <v>105</v>
      </c>
      <c r="B213" t="s">
        <v>139</v>
      </c>
      <c r="C213" t="s">
        <v>151</v>
      </c>
      <c r="D213" t="s">
        <v>155</v>
      </c>
      <c r="E213" t="s">
        <v>157</v>
      </c>
      <c r="F213" t="s">
        <v>160</v>
      </c>
      <c r="G213" t="s">
        <v>224</v>
      </c>
      <c r="H213">
        <v>395.01187100349858</v>
      </c>
      <c r="I213">
        <v>29</v>
      </c>
      <c r="J213">
        <v>1444399.2669513761</v>
      </c>
      <c r="K213">
        <v>50495.254745454542</v>
      </c>
      <c r="L213">
        <v>259991868.05124772</v>
      </c>
      <c r="M213">
        <v>4566382.2445454542</v>
      </c>
      <c r="N213">
        <v>2166598900.4270644</v>
      </c>
      <c r="O213">
        <v>108639800</v>
      </c>
      <c r="P213">
        <v>23.834585961363636</v>
      </c>
      <c r="Q213">
        <v>21593.769040923074</v>
      </c>
      <c r="R213">
        <v>260042363.30599317</v>
      </c>
      <c r="S213">
        <v>2279.8050826716099</v>
      </c>
      <c r="T213">
        <v>21617.603626884436</v>
      </c>
      <c r="U213">
        <f>Pro_Economic_Table[[#This Row],[Total Energy(MJ)]]*AHP!$P$3/TOPSIS!$B$4</f>
        <v>7.9290730175608816E-3</v>
      </c>
      <c r="V213">
        <f>Pro_Economic_Table[[#This Row],[Total Cost(LKR Million)]]*AHP!$P$4/TOPSIS!$C$4</f>
        <v>3.0749050503008305E-2</v>
      </c>
      <c r="W213">
        <f>Pro_Economic_Table[[#This Row],[Total Carbon (Metric T)]]*AHP!$P$5/TOPSIS!$D$4</f>
        <v>3.4048153168600177E-3</v>
      </c>
      <c r="X213">
        <f>((Pro_Economic_Table[[#This Row],[Weighted Energy]]-TOPSIS!$B$5)^2+(Pro_Economic_Table[[#This Row],[Weighted Cost]]-TOPSIS!$C$5)^2+(Pro_Economic_Table[[#This Row],[Weighted Co2]]-TOPSIS!$D$5)^2)^0.5</f>
        <v>3.1023010977029165E-3</v>
      </c>
      <c r="Y213">
        <f>((Pro_Economic_Table[[#This Row],[Weighted Energy]]-TOPSIS!$B$6)^2+(Pro_Economic_Table[[#This Row],[Weighted Cost]]-TOPSIS!$C$6)^2+(Pro_Economic_Table[[#This Row],[Weighted Co2]]-TOPSIS!$D$6)^2)^0.5</f>
        <v>4.2053927254366106E-3</v>
      </c>
      <c r="Z213">
        <f>Pro_Economic_Table[[#This Row],[S- Worst-Euclidean Distance]]/(Pro_Economic_Table[[#This Row],[S+ Best-Euclidean Distance]]+Pro_Economic_Table[[#This Row],[S- Worst-Euclidean Distance]])</f>
        <v>0.57547467466691049</v>
      </c>
      <c r="AA213">
        <v>212</v>
      </c>
    </row>
    <row r="214" spans="1:27" x14ac:dyDescent="0.3">
      <c r="A214">
        <v>338</v>
      </c>
      <c r="B214" t="s">
        <v>142</v>
      </c>
      <c r="C214" t="s">
        <v>149</v>
      </c>
      <c r="D214" t="s">
        <v>154</v>
      </c>
      <c r="E214" t="s">
        <v>157</v>
      </c>
      <c r="F214" t="s">
        <v>160</v>
      </c>
      <c r="G214" t="s">
        <v>226</v>
      </c>
      <c r="H214">
        <v>402.56830530197522</v>
      </c>
      <c r="I214">
        <v>29</v>
      </c>
      <c r="J214">
        <v>1441435.7536519296</v>
      </c>
      <c r="K214">
        <v>41456.136245454538</v>
      </c>
      <c r="L214">
        <v>259458435.65734732</v>
      </c>
      <c r="M214">
        <v>5237816.5795454532</v>
      </c>
      <c r="N214">
        <v>2162153630.4778943</v>
      </c>
      <c r="O214">
        <v>113100000</v>
      </c>
      <c r="P214">
        <v>25.93032078636363</v>
      </c>
      <c r="Q214">
        <v>21549.464517096345</v>
      </c>
      <c r="R214">
        <v>259499891.79359278</v>
      </c>
      <c r="S214">
        <v>2280.4914470574399</v>
      </c>
      <c r="T214">
        <v>21575.394837882708</v>
      </c>
      <c r="U214">
        <f>Pro_Economic_Table[[#This Row],[Total Energy(MJ)]]*AHP!$P$3/TOPSIS!$B$4</f>
        <v>7.9125322655961405E-3</v>
      </c>
      <c r="V214">
        <f>Pro_Economic_Table[[#This Row],[Total Cost(LKR Million)]]*AHP!$P$4/TOPSIS!$C$4</f>
        <v>3.0758307896688038E-2</v>
      </c>
      <c r="W214">
        <f>Pro_Economic_Table[[#This Row],[Total Carbon (Metric T)]]*AHP!$P$5/TOPSIS!$D$4</f>
        <v>3.3981673491305848E-3</v>
      </c>
      <c r="X214">
        <f>((Pro_Economic_Table[[#This Row],[Weighted Energy]]-TOPSIS!$B$5)^2+(Pro_Economic_Table[[#This Row],[Weighted Cost]]-TOPSIS!$C$5)^2+(Pro_Economic_Table[[#This Row],[Weighted Co2]]-TOPSIS!$D$5)^2)^0.5</f>
        <v>3.1065458825744697E-3</v>
      </c>
      <c r="Y214">
        <f>((Pro_Economic_Table[[#This Row],[Weighted Energy]]-TOPSIS!$B$6)^2+(Pro_Economic_Table[[#This Row],[Weighted Cost]]-TOPSIS!$C$6)^2+(Pro_Economic_Table[[#This Row],[Weighted Co2]]-TOPSIS!$D$6)^2)^0.5</f>
        <v>4.2012390849492411E-3</v>
      </c>
      <c r="Z214">
        <f>Pro_Economic_Table[[#This Row],[S- Worst-Euclidean Distance]]/(Pro_Economic_Table[[#This Row],[S+ Best-Euclidean Distance]]+Pro_Economic_Table[[#This Row],[S- Worst-Euclidean Distance]])</f>
        <v>0.57489911151187822</v>
      </c>
      <c r="AA214">
        <v>213</v>
      </c>
    </row>
    <row r="215" spans="1:27" x14ac:dyDescent="0.3">
      <c r="A215">
        <v>356</v>
      </c>
      <c r="B215" t="s">
        <v>142</v>
      </c>
      <c r="C215" t="s">
        <v>149</v>
      </c>
      <c r="D215" t="s">
        <v>155</v>
      </c>
      <c r="E215" t="s">
        <v>157</v>
      </c>
      <c r="F215" t="s">
        <v>160</v>
      </c>
      <c r="G215" t="s">
        <v>226</v>
      </c>
      <c r="H215">
        <v>402.57475240697528</v>
      </c>
      <c r="I215">
        <v>29</v>
      </c>
      <c r="J215">
        <v>1441441.9944495698</v>
      </c>
      <c r="K215">
        <v>41437.71594545454</v>
      </c>
      <c r="L215">
        <v>259459559.00092259</v>
      </c>
      <c r="M215">
        <v>5236895.5645454526</v>
      </c>
      <c r="N215">
        <v>2162162991.674355</v>
      </c>
      <c r="O215">
        <v>113100000</v>
      </c>
      <c r="P215">
        <v>25.916505561363632</v>
      </c>
      <c r="Q215">
        <v>21549.557817021068</v>
      </c>
      <c r="R215">
        <v>259500996.71686804</v>
      </c>
      <c r="S215">
        <v>2280.4998872389006</v>
      </c>
      <c r="T215">
        <v>21575.474322582431</v>
      </c>
      <c r="U215">
        <f>Pro_Economic_Table[[#This Row],[Total Energy(MJ)]]*AHP!$P$3/TOPSIS!$B$4</f>
        <v>7.9125659563272083E-3</v>
      </c>
      <c r="V215">
        <f>Pro_Economic_Table[[#This Row],[Total Cost(LKR Million)]]*AHP!$P$4/TOPSIS!$C$4</f>
        <v>3.0758421734299844E-2</v>
      </c>
      <c r="W215">
        <f>Pro_Economic_Table[[#This Row],[Total Carbon (Metric T)]]*AHP!$P$5/TOPSIS!$D$4</f>
        <v>3.3981798681279604E-3</v>
      </c>
      <c r="X215">
        <f>((Pro_Economic_Table[[#This Row],[Weighted Energy]]-TOPSIS!$B$5)^2+(Pro_Economic_Table[[#This Row],[Weighted Cost]]-TOPSIS!$C$5)^2+(Pro_Economic_Table[[#This Row],[Weighted Co2]]-TOPSIS!$D$5)^2)^0.5</f>
        <v>3.1066651378287053E-3</v>
      </c>
      <c r="Y215">
        <f>((Pro_Economic_Table[[#This Row],[Weighted Energy]]-TOPSIS!$B$6)^2+(Pro_Economic_Table[[#This Row],[Weighted Cost]]-TOPSIS!$C$6)^2+(Pro_Economic_Table[[#This Row],[Weighted Co2]]-TOPSIS!$D$6)^2)^0.5</f>
        <v>4.2011197840465878E-3</v>
      </c>
      <c r="Z215">
        <f>Pro_Economic_Table[[#This Row],[S- Worst-Euclidean Distance]]/(Pro_Economic_Table[[#This Row],[S+ Best-Euclidean Distance]]+Pro_Economic_Table[[#This Row],[S- Worst-Euclidean Distance]])</f>
        <v>0.57488278992323083</v>
      </c>
      <c r="AA215">
        <v>214</v>
      </c>
    </row>
    <row r="216" spans="1:27" x14ac:dyDescent="0.3">
      <c r="A216">
        <v>86</v>
      </c>
      <c r="B216" t="s">
        <v>139</v>
      </c>
      <c r="C216" t="s">
        <v>151</v>
      </c>
      <c r="D216" t="s">
        <v>154</v>
      </c>
      <c r="E216" t="s">
        <v>157</v>
      </c>
      <c r="F216" t="s">
        <v>160</v>
      </c>
      <c r="G216" t="s">
        <v>226</v>
      </c>
      <c r="H216">
        <v>395.00542389849852</v>
      </c>
      <c r="I216">
        <v>29</v>
      </c>
      <c r="J216">
        <v>1444393.026153736</v>
      </c>
      <c r="K216">
        <v>50513.67504545454</v>
      </c>
      <c r="L216">
        <v>259990744.70767251</v>
      </c>
      <c r="M216">
        <v>4567303.2595454538</v>
      </c>
      <c r="N216">
        <v>2166589539.2306042</v>
      </c>
      <c r="O216">
        <v>113100000</v>
      </c>
      <c r="P216">
        <v>23.848401186363635</v>
      </c>
      <c r="Q216">
        <v>21593.675740998355</v>
      </c>
      <c r="R216">
        <v>260041258.38271797</v>
      </c>
      <c r="S216">
        <v>2284.2568424901497</v>
      </c>
      <c r="T216">
        <v>21617.524142184717</v>
      </c>
      <c r="U216">
        <f>Pro_Economic_Table[[#This Row],[Total Energy(MJ)]]*AHP!$P$3/TOPSIS!$B$4</f>
        <v>7.9290393268298155E-3</v>
      </c>
      <c r="V216">
        <f>Pro_Economic_Table[[#This Row],[Total Cost(LKR Million)]]*AHP!$P$4/TOPSIS!$C$4</f>
        <v>3.0809093963972578E-2</v>
      </c>
      <c r="W216">
        <f>Pro_Economic_Table[[#This Row],[Total Carbon (Metric T)]]*AHP!$P$5/TOPSIS!$D$4</f>
        <v>3.4048027978626424E-3</v>
      </c>
      <c r="X216">
        <f>((Pro_Economic_Table[[#This Row],[Weighted Energy]]-TOPSIS!$B$5)^2+(Pro_Economic_Table[[#This Row],[Weighted Cost]]-TOPSIS!$C$5)^2+(Pro_Economic_Table[[#This Row],[Weighted Co2]]-TOPSIS!$D$5)^2)^0.5</f>
        <v>3.1602118865871557E-3</v>
      </c>
      <c r="Y216">
        <f>((Pro_Economic_Table[[#This Row],[Weighted Energy]]-TOPSIS!$B$6)^2+(Pro_Economic_Table[[#This Row],[Weighted Cost]]-TOPSIS!$C$6)^2+(Pro_Economic_Table[[#This Row],[Weighted Co2]]-TOPSIS!$D$6)^2)^0.5</f>
        <v>4.1475394370277807E-3</v>
      </c>
      <c r="Z216">
        <f>Pro_Economic_Table[[#This Row],[S- Worst-Euclidean Distance]]/(Pro_Economic_Table[[#This Row],[S+ Best-Euclidean Distance]]+Pro_Economic_Table[[#This Row],[S- Worst-Euclidean Distance]])</f>
        <v>0.5675534447409345</v>
      </c>
      <c r="AA216">
        <v>215</v>
      </c>
    </row>
    <row r="217" spans="1:27" x14ac:dyDescent="0.3">
      <c r="A217">
        <v>104</v>
      </c>
      <c r="B217" t="s">
        <v>139</v>
      </c>
      <c r="C217" t="s">
        <v>151</v>
      </c>
      <c r="D217" t="s">
        <v>155</v>
      </c>
      <c r="E217" t="s">
        <v>157</v>
      </c>
      <c r="F217" t="s">
        <v>160</v>
      </c>
      <c r="G217" t="s">
        <v>226</v>
      </c>
      <c r="H217">
        <v>395.01187100349858</v>
      </c>
      <c r="I217">
        <v>29</v>
      </c>
      <c r="J217">
        <v>1444399.2669513761</v>
      </c>
      <c r="K217">
        <v>50495.254745454542</v>
      </c>
      <c r="L217">
        <v>259991868.05124772</v>
      </c>
      <c r="M217">
        <v>4566382.2445454542</v>
      </c>
      <c r="N217">
        <v>2166598900.4270644</v>
      </c>
      <c r="O217">
        <v>113100000</v>
      </c>
      <c r="P217">
        <v>23.834585961363636</v>
      </c>
      <c r="Q217">
        <v>21593.769040923074</v>
      </c>
      <c r="R217">
        <v>260042363.30599317</v>
      </c>
      <c r="S217">
        <v>2284.2652826716098</v>
      </c>
      <c r="T217">
        <v>21617.603626884436</v>
      </c>
      <c r="U217">
        <f>Pro_Economic_Table[[#This Row],[Total Energy(MJ)]]*AHP!$P$3/TOPSIS!$B$4</f>
        <v>7.9290730175608816E-3</v>
      </c>
      <c r="V217">
        <f>Pro_Economic_Table[[#This Row],[Total Cost(LKR Million)]]*AHP!$P$4/TOPSIS!$C$4</f>
        <v>3.0809207801584373E-2</v>
      </c>
      <c r="W217">
        <f>Pro_Economic_Table[[#This Row],[Total Carbon (Metric T)]]*AHP!$P$5/TOPSIS!$D$4</f>
        <v>3.4048153168600177E-3</v>
      </c>
      <c r="X217">
        <f>((Pro_Economic_Table[[#This Row],[Weighted Energy]]-TOPSIS!$B$5)^2+(Pro_Economic_Table[[#This Row],[Weighted Cost]]-TOPSIS!$C$5)^2+(Pro_Economic_Table[[#This Row],[Weighted Co2]]-TOPSIS!$D$5)^2)^0.5</f>
        <v>3.1603311483646801E-3</v>
      </c>
      <c r="Y217">
        <f>((Pro_Economic_Table[[#This Row],[Weighted Energy]]-TOPSIS!$B$6)^2+(Pro_Economic_Table[[#This Row],[Weighted Cost]]-TOPSIS!$C$6)^2+(Pro_Economic_Table[[#This Row],[Weighted Co2]]-TOPSIS!$D$6)^2)^0.5</f>
        <v>4.1474201395374439E-3</v>
      </c>
      <c r="Z217">
        <f>Pro_Economic_Table[[#This Row],[S- Worst-Euclidean Distance]]/(Pro_Economic_Table[[#This Row],[S+ Best-Euclidean Distance]]+Pro_Economic_Table[[#This Row],[S- Worst-Euclidean Distance]])</f>
        <v>0.56753712272658186</v>
      </c>
      <c r="AA217">
        <v>216</v>
      </c>
    </row>
    <row r="218" spans="1:27" x14ac:dyDescent="0.3">
      <c r="A218">
        <v>325</v>
      </c>
      <c r="B218" t="s">
        <v>142</v>
      </c>
      <c r="C218" t="s">
        <v>149</v>
      </c>
      <c r="D218" t="s">
        <v>154</v>
      </c>
      <c r="E218" t="s">
        <v>156</v>
      </c>
      <c r="F218" t="s">
        <v>159</v>
      </c>
      <c r="G218" t="s">
        <v>225</v>
      </c>
      <c r="H218">
        <v>404.64020514841485</v>
      </c>
      <c r="I218">
        <v>58</v>
      </c>
      <c r="J218">
        <v>1449457.8371199614</v>
      </c>
      <c r="K218">
        <v>37908.09056363636</v>
      </c>
      <c r="L218">
        <v>260902410.68159306</v>
      </c>
      <c r="M218">
        <v>5756377.1022727257</v>
      </c>
      <c r="N218">
        <v>2174186755.6799421</v>
      </c>
      <c r="O218">
        <v>108112000</v>
      </c>
      <c r="P218">
        <v>23.473981468181812</v>
      </c>
      <c r="Q218">
        <v>21669.394664943422</v>
      </c>
      <c r="R218">
        <v>260940318.77215669</v>
      </c>
      <c r="S218">
        <v>2288.0551327822145</v>
      </c>
      <c r="T218">
        <v>21692.868646411604</v>
      </c>
      <c r="U218">
        <f>Pro_Economic_Table[[#This Row],[Total Energy(MJ)]]*AHP!$P$3/TOPSIS!$B$4</f>
        <v>7.9564529966043348E-3</v>
      </c>
      <c r="V218">
        <f>Pro_Economic_Table[[#This Row],[Total Cost(LKR Million)]]*AHP!$P$4/TOPSIS!$C$4</f>
        <v>3.0860323703261923E-2</v>
      </c>
      <c r="W218">
        <f>Pro_Economic_Table[[#This Row],[Total Carbon (Metric T)]]*AHP!$P$5/TOPSIS!$D$4</f>
        <v>3.4166697062610316E-3</v>
      </c>
      <c r="X218">
        <f>((Pro_Economic_Table[[#This Row],[Weighted Energy]]-TOPSIS!$B$5)^2+(Pro_Economic_Table[[#This Row],[Weighted Cost]]-TOPSIS!$C$5)^2+(Pro_Economic_Table[[#This Row],[Weighted Co2]]-TOPSIS!$D$5)^2)^0.5</f>
        <v>3.2175018960352449E-3</v>
      </c>
      <c r="Y218">
        <f>((Pro_Economic_Table[[#This Row],[Weighted Energy]]-TOPSIS!$B$6)^2+(Pro_Economic_Table[[#This Row],[Weighted Cost]]-TOPSIS!$C$6)^2+(Pro_Economic_Table[[#This Row],[Weighted Co2]]-TOPSIS!$D$6)^2)^0.5</f>
        <v>4.0901914226526316E-3</v>
      </c>
      <c r="Z218">
        <f>Pro_Economic_Table[[#This Row],[S- Worst-Euclidean Distance]]/(Pro_Economic_Table[[#This Row],[S+ Best-Euclidean Distance]]+Pro_Economic_Table[[#This Row],[S- Worst-Euclidean Distance]])</f>
        <v>0.55971032777098539</v>
      </c>
      <c r="AA218">
        <v>217</v>
      </c>
    </row>
    <row r="219" spans="1:27" x14ac:dyDescent="0.3">
      <c r="A219">
        <v>343</v>
      </c>
      <c r="B219" t="s">
        <v>142</v>
      </c>
      <c r="C219" t="s">
        <v>149</v>
      </c>
      <c r="D219" t="s">
        <v>155</v>
      </c>
      <c r="E219" t="s">
        <v>156</v>
      </c>
      <c r="F219" t="s">
        <v>159</v>
      </c>
      <c r="G219" t="s">
        <v>225</v>
      </c>
      <c r="H219">
        <v>404.64665225341474</v>
      </c>
      <c r="I219">
        <v>58</v>
      </c>
      <c r="J219">
        <v>1449464.0779176014</v>
      </c>
      <c r="K219">
        <v>37889.670263636363</v>
      </c>
      <c r="L219">
        <v>260903534.02516827</v>
      </c>
      <c r="M219">
        <v>5755456.087272726</v>
      </c>
      <c r="N219">
        <v>2174196116.8764024</v>
      </c>
      <c r="O219">
        <v>108112000</v>
      </c>
      <c r="P219">
        <v>23.46016624318181</v>
      </c>
      <c r="Q219">
        <v>21669.487964868138</v>
      </c>
      <c r="R219">
        <v>260941423.69543192</v>
      </c>
      <c r="S219">
        <v>2288.0635729636751</v>
      </c>
      <c r="T219">
        <v>21692.94813111132</v>
      </c>
      <c r="U219">
        <f>Pro_Economic_Table[[#This Row],[Total Energy(MJ)]]*AHP!$P$3/TOPSIS!$B$4</f>
        <v>7.9564866873354026E-3</v>
      </c>
      <c r="V219">
        <f>Pro_Economic_Table[[#This Row],[Total Cost(LKR Million)]]*AHP!$P$4/TOPSIS!$C$4</f>
        <v>3.0860437540873725E-2</v>
      </c>
      <c r="W219">
        <f>Pro_Economic_Table[[#This Row],[Total Carbon (Metric T)]]*AHP!$P$5/TOPSIS!$D$4</f>
        <v>3.4166822252584064E-3</v>
      </c>
      <c r="X219">
        <f>((Pro_Economic_Table[[#This Row],[Weighted Energy]]-TOPSIS!$B$5)^2+(Pro_Economic_Table[[#This Row],[Weighted Cost]]-TOPSIS!$C$5)^2+(Pro_Economic_Table[[#This Row],[Weighted Co2]]-TOPSIS!$D$5)^2)^0.5</f>
        <v>3.2176211800376375E-3</v>
      </c>
      <c r="Y219">
        <f>((Pro_Economic_Table[[#This Row],[Weighted Energy]]-TOPSIS!$B$6)^2+(Pro_Economic_Table[[#This Row],[Weighted Cost]]-TOPSIS!$C$6)^2+(Pro_Economic_Table[[#This Row],[Weighted Co2]]-TOPSIS!$D$6)^2)^0.5</f>
        <v>4.0900721404542812E-3</v>
      </c>
      <c r="Z219">
        <f>Pro_Economic_Table[[#This Row],[S- Worst-Euclidean Distance]]/(Pro_Economic_Table[[#This Row],[S+ Best-Euclidean Distance]]+Pro_Economic_Table[[#This Row],[S- Worst-Euclidean Distance]])</f>
        <v>0.55969400480792997</v>
      </c>
      <c r="AA219">
        <v>218</v>
      </c>
    </row>
    <row r="220" spans="1:27" x14ac:dyDescent="0.3">
      <c r="A220">
        <v>327</v>
      </c>
      <c r="B220" t="s">
        <v>142</v>
      </c>
      <c r="C220" t="s">
        <v>149</v>
      </c>
      <c r="D220" t="s">
        <v>154</v>
      </c>
      <c r="E220" t="s">
        <v>156</v>
      </c>
      <c r="F220" t="s">
        <v>159</v>
      </c>
      <c r="G220" t="s">
        <v>224</v>
      </c>
      <c r="H220">
        <v>404.64020514841485</v>
      </c>
      <c r="I220">
        <v>29</v>
      </c>
      <c r="J220">
        <v>1449457.8371199614</v>
      </c>
      <c r="K220">
        <v>37908.09056363636</v>
      </c>
      <c r="L220">
        <v>260902410.68159306</v>
      </c>
      <c r="M220">
        <v>5756377.1022727257</v>
      </c>
      <c r="N220">
        <v>2174186755.6799421</v>
      </c>
      <c r="O220">
        <v>108639800</v>
      </c>
      <c r="P220">
        <v>23.473981468181812</v>
      </c>
      <c r="Q220">
        <v>21669.394664943422</v>
      </c>
      <c r="R220">
        <v>260940318.77215669</v>
      </c>
      <c r="S220">
        <v>2288.5829327822148</v>
      </c>
      <c r="T220">
        <v>21692.868646411604</v>
      </c>
      <c r="U220">
        <f>Pro_Economic_Table[[#This Row],[Total Energy(MJ)]]*AHP!$P$3/TOPSIS!$B$4</f>
        <v>7.9564529966043348E-3</v>
      </c>
      <c r="V220">
        <f>Pro_Economic_Table[[#This Row],[Total Cost(LKR Million)]]*AHP!$P$4/TOPSIS!$C$4</f>
        <v>3.086744244730669E-2</v>
      </c>
      <c r="W220">
        <f>Pro_Economic_Table[[#This Row],[Total Carbon (Metric T)]]*AHP!$P$5/TOPSIS!$D$4</f>
        <v>3.4166697062610316E-3</v>
      </c>
      <c r="X220">
        <f>((Pro_Economic_Table[[#This Row],[Weighted Energy]]-TOPSIS!$B$5)^2+(Pro_Economic_Table[[#This Row],[Weighted Cost]]-TOPSIS!$C$5)^2+(Pro_Economic_Table[[#This Row],[Weighted Co2]]-TOPSIS!$D$5)^2)^0.5</f>
        <v>3.2243651660668528E-3</v>
      </c>
      <c r="Y220">
        <f>((Pro_Economic_Table[[#This Row],[Weighted Energy]]-TOPSIS!$B$6)^2+(Pro_Economic_Table[[#This Row],[Weighted Cost]]-TOPSIS!$C$6)^2+(Pro_Economic_Table[[#This Row],[Weighted Co2]]-TOPSIS!$D$6)^2)^0.5</f>
        <v>4.0833283562553653E-3</v>
      </c>
      <c r="Z220">
        <f>Pro_Economic_Table[[#This Row],[S- Worst-Euclidean Distance]]/(Pro_Economic_Table[[#This Row],[S+ Best-Euclidean Distance]]+Pro_Economic_Table[[#This Row],[S- Worst-Euclidean Distance]])</f>
        <v>0.55877115587597559</v>
      </c>
      <c r="AA220">
        <v>219</v>
      </c>
    </row>
    <row r="221" spans="1:27" x14ac:dyDescent="0.3">
      <c r="A221">
        <v>345</v>
      </c>
      <c r="B221" t="s">
        <v>142</v>
      </c>
      <c r="C221" t="s">
        <v>149</v>
      </c>
      <c r="D221" t="s">
        <v>155</v>
      </c>
      <c r="E221" t="s">
        <v>156</v>
      </c>
      <c r="F221" t="s">
        <v>159</v>
      </c>
      <c r="G221" t="s">
        <v>224</v>
      </c>
      <c r="H221">
        <v>404.64665225341474</v>
      </c>
      <c r="I221">
        <v>29</v>
      </c>
      <c r="J221">
        <v>1449464.0779176014</v>
      </c>
      <c r="K221">
        <v>37889.670263636363</v>
      </c>
      <c r="L221">
        <v>260903534.02516827</v>
      </c>
      <c r="M221">
        <v>5755456.087272726</v>
      </c>
      <c r="N221">
        <v>2174196116.8764024</v>
      </c>
      <c r="O221">
        <v>108639800</v>
      </c>
      <c r="P221">
        <v>23.46016624318181</v>
      </c>
      <c r="Q221">
        <v>21669.487964868138</v>
      </c>
      <c r="R221">
        <v>260941423.69543192</v>
      </c>
      <c r="S221">
        <v>2288.591372963675</v>
      </c>
      <c r="T221">
        <v>21692.94813111132</v>
      </c>
      <c r="U221">
        <f>Pro_Economic_Table[[#This Row],[Total Energy(MJ)]]*AHP!$P$3/TOPSIS!$B$4</f>
        <v>7.9564866873354026E-3</v>
      </c>
      <c r="V221">
        <f>Pro_Economic_Table[[#This Row],[Total Cost(LKR Million)]]*AHP!$P$4/TOPSIS!$C$4</f>
        <v>3.0867556284918485E-2</v>
      </c>
      <c r="W221">
        <f>Pro_Economic_Table[[#This Row],[Total Carbon (Metric T)]]*AHP!$P$5/TOPSIS!$D$4</f>
        <v>3.4166822252584064E-3</v>
      </c>
      <c r="X221">
        <f>((Pro_Economic_Table[[#This Row],[Weighted Energy]]-TOPSIS!$B$5)^2+(Pro_Economic_Table[[#This Row],[Weighted Cost]]-TOPSIS!$C$5)^2+(Pro_Economic_Table[[#This Row],[Weighted Co2]]-TOPSIS!$D$5)^2)^0.5</f>
        <v>3.2244844474959597E-3</v>
      </c>
      <c r="Y221">
        <f>((Pro_Economic_Table[[#This Row],[Weighted Energy]]-TOPSIS!$B$6)^2+(Pro_Economic_Table[[#This Row],[Weighted Cost]]-TOPSIS!$C$6)^2+(Pro_Economic_Table[[#This Row],[Weighted Co2]]-TOPSIS!$D$6)^2)^0.5</f>
        <v>4.0832090720338996E-3</v>
      </c>
      <c r="Z221">
        <f>Pro_Economic_Table[[#This Row],[S- Worst-Euclidean Distance]]/(Pro_Economic_Table[[#This Row],[S+ Best-Euclidean Distance]]+Pro_Economic_Table[[#This Row],[S- Worst-Euclidean Distance]])</f>
        <v>0.55875483298820572</v>
      </c>
      <c r="AA221">
        <v>220</v>
      </c>
    </row>
    <row r="222" spans="1:27" x14ac:dyDescent="0.3">
      <c r="A222">
        <v>73</v>
      </c>
      <c r="B222" t="s">
        <v>139</v>
      </c>
      <c r="C222" t="s">
        <v>151</v>
      </c>
      <c r="D222" t="s">
        <v>154</v>
      </c>
      <c r="E222" t="s">
        <v>156</v>
      </c>
      <c r="F222" t="s">
        <v>159</v>
      </c>
      <c r="G222" t="s">
        <v>225</v>
      </c>
      <c r="H222">
        <v>397.0773237449381</v>
      </c>
      <c r="I222">
        <v>57</v>
      </c>
      <c r="J222">
        <v>1452415.1096217677</v>
      </c>
      <c r="K222">
        <v>46965.629363636355</v>
      </c>
      <c r="L222">
        <v>261434719.73191819</v>
      </c>
      <c r="M222">
        <v>5085863.7822727263</v>
      </c>
      <c r="N222">
        <v>2178622664.4326515</v>
      </c>
      <c r="O222">
        <v>106248000</v>
      </c>
      <c r="P222">
        <v>21.392061868181816</v>
      </c>
      <c r="Q222">
        <v>21713.605888845424</v>
      </c>
      <c r="R222">
        <v>261481685.36128181</v>
      </c>
      <c r="S222">
        <v>2289.9565282149242</v>
      </c>
      <c r="T222">
        <v>21734.997950713605</v>
      </c>
      <c r="U222">
        <f>Pro_Economic_Table[[#This Row],[Total Energy(MJ)]]*AHP!$P$3/TOPSIS!$B$4</f>
        <v>7.9729600578380081E-3</v>
      </c>
      <c r="V222">
        <f>Pro_Economic_Table[[#This Row],[Total Cost(LKR Million)]]*AHP!$P$4/TOPSIS!$C$4</f>
        <v>3.088596892382528E-2</v>
      </c>
      <c r="W222">
        <f>Pro_Economic_Table[[#This Row],[Total Carbon (Metric T)]]*AHP!$P$5/TOPSIS!$D$4</f>
        <v>3.4233051549930884E-3</v>
      </c>
      <c r="X222">
        <f>((Pro_Economic_Table[[#This Row],[Weighted Energy]]-TOPSIS!$B$5)^2+(Pro_Economic_Table[[#This Row],[Weighted Cost]]-TOPSIS!$C$5)^2+(Pro_Economic_Table[[#This Row],[Weighted Co2]]-TOPSIS!$D$5)^2)^0.5</f>
        <v>3.2469683346940032E-3</v>
      </c>
      <c r="Y222">
        <f>((Pro_Economic_Table[[#This Row],[Weighted Energy]]-TOPSIS!$B$6)^2+(Pro_Economic_Table[[#This Row],[Weighted Cost]]-TOPSIS!$C$6)^2+(Pro_Economic_Table[[#This Row],[Weighted Co2]]-TOPSIS!$D$6)^2)^0.5</f>
        <v>4.0607589407161441E-3</v>
      </c>
      <c r="Z222">
        <f>Pro_Economic_Table[[#This Row],[S- Worst-Euclidean Distance]]/(Pro_Economic_Table[[#This Row],[S+ Best-Euclidean Distance]]+Pro_Economic_Table[[#This Row],[S- Worst-Euclidean Distance]])</f>
        <v>0.5556801434531139</v>
      </c>
      <c r="AA222">
        <v>221</v>
      </c>
    </row>
    <row r="223" spans="1:27" x14ac:dyDescent="0.3">
      <c r="A223">
        <v>91</v>
      </c>
      <c r="B223" t="s">
        <v>139</v>
      </c>
      <c r="C223" t="s">
        <v>151</v>
      </c>
      <c r="D223" t="s">
        <v>155</v>
      </c>
      <c r="E223" t="s">
        <v>156</v>
      </c>
      <c r="F223" t="s">
        <v>159</v>
      </c>
      <c r="G223" t="s">
        <v>225</v>
      </c>
      <c r="H223">
        <v>397.08377084993816</v>
      </c>
      <c r="I223">
        <v>57</v>
      </c>
      <c r="J223">
        <v>1452421.3504194077</v>
      </c>
      <c r="K223">
        <v>46947.209063636357</v>
      </c>
      <c r="L223">
        <v>261435843.0754934</v>
      </c>
      <c r="M223">
        <v>5084942.7672727266</v>
      </c>
      <c r="N223">
        <v>2178632025.6291118</v>
      </c>
      <c r="O223">
        <v>106248000</v>
      </c>
      <c r="P223">
        <v>21.378246643181814</v>
      </c>
      <c r="Q223">
        <v>21713.699188770144</v>
      </c>
      <c r="R223">
        <v>261482790.28455704</v>
      </c>
      <c r="S223">
        <v>2289.9649683963848</v>
      </c>
      <c r="T223">
        <v>21735.077435413325</v>
      </c>
      <c r="U223">
        <f>Pro_Economic_Table[[#This Row],[Total Energy(MJ)]]*AHP!$P$3/TOPSIS!$B$4</f>
        <v>7.9729937485690742E-3</v>
      </c>
      <c r="V223">
        <f>Pro_Economic_Table[[#This Row],[Total Cost(LKR Million)]]*AHP!$P$4/TOPSIS!$C$4</f>
        <v>3.0886082761437086E-2</v>
      </c>
      <c r="W223">
        <f>Pro_Economic_Table[[#This Row],[Total Carbon (Metric T)]]*AHP!$P$5/TOPSIS!$D$4</f>
        <v>3.4233176739904636E-3</v>
      </c>
      <c r="X223">
        <f>((Pro_Economic_Table[[#This Row],[Weighted Energy]]-TOPSIS!$B$5)^2+(Pro_Economic_Table[[#This Row],[Weighted Cost]]-TOPSIS!$C$5)^2+(Pro_Economic_Table[[#This Row],[Weighted Co2]]-TOPSIS!$D$5)^2)^0.5</f>
        <v>3.2470876321607869E-3</v>
      </c>
      <c r="Y223">
        <f>((Pro_Economic_Table[[#This Row],[Weighted Energy]]-TOPSIS!$B$6)^2+(Pro_Economic_Table[[#This Row],[Weighted Cost]]-TOPSIS!$C$6)^2+(Pro_Economic_Table[[#This Row],[Weighted Co2]]-TOPSIS!$D$6)^2)^0.5</f>
        <v>4.0606396702951566E-3</v>
      </c>
      <c r="Z223">
        <f>Pro_Economic_Table[[#This Row],[S- Worst-Euclidean Distance]]/(Pro_Economic_Table[[#This Row],[S+ Best-Euclidean Distance]]+Pro_Economic_Table[[#This Row],[S- Worst-Euclidean Distance]])</f>
        <v>0.55566382025920391</v>
      </c>
      <c r="AA223">
        <v>222</v>
      </c>
    </row>
    <row r="224" spans="1:27" x14ac:dyDescent="0.3">
      <c r="A224">
        <v>334</v>
      </c>
      <c r="B224" t="s">
        <v>142</v>
      </c>
      <c r="C224" t="s">
        <v>149</v>
      </c>
      <c r="D224" t="s">
        <v>154</v>
      </c>
      <c r="E224" t="s">
        <v>157</v>
      </c>
      <c r="F224" t="s">
        <v>159</v>
      </c>
      <c r="G224" t="s">
        <v>225</v>
      </c>
      <c r="H224">
        <v>407.69698296659664</v>
      </c>
      <c r="I224">
        <v>58</v>
      </c>
      <c r="J224">
        <v>1452416.7980479614</v>
      </c>
      <c r="K224">
        <v>40637.356472727261</v>
      </c>
      <c r="L224">
        <v>261435023.64863303</v>
      </c>
      <c r="M224">
        <v>5210523.920454544</v>
      </c>
      <c r="N224">
        <v>2178625197.0719419</v>
      </c>
      <c r="O224">
        <v>108112000</v>
      </c>
      <c r="P224">
        <v>26.203247377272721</v>
      </c>
      <c r="Q224">
        <v>21713.631130817022</v>
      </c>
      <c r="R224">
        <v>261475661.00510576</v>
      </c>
      <c r="S224">
        <v>2291.9477209923962</v>
      </c>
      <c r="T224">
        <v>21739.834378194297</v>
      </c>
      <c r="U224">
        <f>Pro_Economic_Table[[#This Row],[Total Energy(MJ)]]*AHP!$P$3/TOPSIS!$B$4</f>
        <v>7.9727763663832909E-3</v>
      </c>
      <c r="V224">
        <f>Pro_Economic_Table[[#This Row],[Total Cost(LKR Million)]]*AHP!$P$4/TOPSIS!$C$4</f>
        <v>3.0912825293144347E-2</v>
      </c>
      <c r="W224">
        <f>Pro_Economic_Table[[#This Row],[Total Carbon (Metric T)]]*AHP!$P$5/TOPSIS!$D$4</f>
        <v>3.4240669018846199E-3</v>
      </c>
      <c r="X224">
        <f>((Pro_Economic_Table[[#This Row],[Weighted Energy]]-TOPSIS!$B$5)^2+(Pro_Economic_Table[[#This Row],[Weighted Cost]]-TOPSIS!$C$5)^2+(Pro_Economic_Table[[#This Row],[Weighted Co2]]-TOPSIS!$D$5)^2)^0.5</f>
        <v>3.2728790488773052E-3</v>
      </c>
      <c r="Y224">
        <f>((Pro_Economic_Table[[#This Row],[Weighted Energy]]-TOPSIS!$B$6)^2+(Pro_Economic_Table[[#This Row],[Weighted Cost]]-TOPSIS!$C$6)^2+(Pro_Economic_Table[[#This Row],[Weighted Co2]]-TOPSIS!$D$6)^2)^0.5</f>
        <v>4.0348187679798463E-3</v>
      </c>
      <c r="Z224">
        <f>Pro_Economic_Table[[#This Row],[S- Worst-Euclidean Distance]]/(Pro_Economic_Table[[#This Row],[S+ Best-Euclidean Distance]]+Pro_Economic_Table[[#This Row],[S- Worst-Euclidean Distance]])</f>
        <v>0.55213267832072399</v>
      </c>
      <c r="AA224">
        <v>223</v>
      </c>
    </row>
    <row r="225" spans="1:27" x14ac:dyDescent="0.3">
      <c r="A225">
        <v>352</v>
      </c>
      <c r="B225" t="s">
        <v>142</v>
      </c>
      <c r="C225" t="s">
        <v>149</v>
      </c>
      <c r="D225" t="s">
        <v>155</v>
      </c>
      <c r="E225" t="s">
        <v>157</v>
      </c>
      <c r="F225" t="s">
        <v>159</v>
      </c>
      <c r="G225" t="s">
        <v>225</v>
      </c>
      <c r="H225">
        <v>407.70343007159664</v>
      </c>
      <c r="I225">
        <v>58</v>
      </c>
      <c r="J225">
        <v>1452423.0388456015</v>
      </c>
      <c r="K225">
        <v>40618.936172727263</v>
      </c>
      <c r="L225">
        <v>261436146.99220824</v>
      </c>
      <c r="M225">
        <v>5209602.9054545434</v>
      </c>
      <c r="N225">
        <v>2178634558.2684021</v>
      </c>
      <c r="O225">
        <v>108112000</v>
      </c>
      <c r="P225">
        <v>26.189432152272722</v>
      </c>
      <c r="Q225">
        <v>21713.724430741739</v>
      </c>
      <c r="R225">
        <v>261476765.92838097</v>
      </c>
      <c r="S225">
        <v>2291.9561611738568</v>
      </c>
      <c r="T225">
        <v>21739.913862894013</v>
      </c>
      <c r="U225">
        <f>Pro_Economic_Table[[#This Row],[Total Energy(MJ)]]*AHP!$P$3/TOPSIS!$B$4</f>
        <v>7.972810057114357E-3</v>
      </c>
      <c r="V225">
        <f>Pro_Economic_Table[[#This Row],[Total Cost(LKR Million)]]*AHP!$P$4/TOPSIS!$C$4</f>
        <v>3.0912939130756153E-2</v>
      </c>
      <c r="W225">
        <f>Pro_Economic_Table[[#This Row],[Total Carbon (Metric T)]]*AHP!$P$5/TOPSIS!$D$4</f>
        <v>3.4240794208819946E-3</v>
      </c>
      <c r="X225">
        <f>((Pro_Economic_Table[[#This Row],[Weighted Energy]]-TOPSIS!$B$5)^2+(Pro_Economic_Table[[#This Row],[Weighted Cost]]-TOPSIS!$C$5)^2+(Pro_Economic_Table[[#This Row],[Weighted Co2]]-TOPSIS!$D$5)^2)^0.5</f>
        <v>3.2729983370345791E-3</v>
      </c>
      <c r="Y225">
        <f>((Pro_Economic_Table[[#This Row],[Weighted Energy]]-TOPSIS!$B$6)^2+(Pro_Economic_Table[[#This Row],[Weighted Cost]]-TOPSIS!$C$6)^2+(Pro_Economic_Table[[#This Row],[Weighted Co2]]-TOPSIS!$D$6)^2)^0.5</f>
        <v>4.0346994893097265E-3</v>
      </c>
      <c r="Z225">
        <f>Pro_Economic_Table[[#This Row],[S- Worst-Euclidean Distance]]/(Pro_Economic_Table[[#This Row],[S+ Best-Euclidean Distance]]+Pro_Economic_Table[[#This Row],[S- Worst-Euclidean Distance]])</f>
        <v>0.55211635527191671</v>
      </c>
      <c r="AA225">
        <v>224</v>
      </c>
    </row>
    <row r="226" spans="1:27" x14ac:dyDescent="0.3">
      <c r="A226">
        <v>75</v>
      </c>
      <c r="B226" t="s">
        <v>139</v>
      </c>
      <c r="C226" t="s">
        <v>151</v>
      </c>
      <c r="D226" t="s">
        <v>154</v>
      </c>
      <c r="E226" t="s">
        <v>156</v>
      </c>
      <c r="F226" t="s">
        <v>159</v>
      </c>
      <c r="G226" t="s">
        <v>224</v>
      </c>
      <c r="H226">
        <v>397.0773237449381</v>
      </c>
      <c r="I226">
        <v>29</v>
      </c>
      <c r="J226">
        <v>1452415.1096217677</v>
      </c>
      <c r="K226">
        <v>46965.629363636355</v>
      </c>
      <c r="L226">
        <v>261434719.73191819</v>
      </c>
      <c r="M226">
        <v>5085863.7822727263</v>
      </c>
      <c r="N226">
        <v>2178622664.4326515</v>
      </c>
      <c r="O226">
        <v>108639800</v>
      </c>
      <c r="P226">
        <v>21.392061868181816</v>
      </c>
      <c r="Q226">
        <v>21713.605888845424</v>
      </c>
      <c r="R226">
        <v>261481685.36128181</v>
      </c>
      <c r="S226">
        <v>2292.3483282149245</v>
      </c>
      <c r="T226">
        <v>21734.997950713605</v>
      </c>
      <c r="U226">
        <f>Pro_Economic_Table[[#This Row],[Total Energy(MJ)]]*AHP!$P$3/TOPSIS!$B$4</f>
        <v>7.9729600578380081E-3</v>
      </c>
      <c r="V226">
        <f>Pro_Economic_Table[[#This Row],[Total Cost(LKR Million)]]*AHP!$P$4/TOPSIS!$C$4</f>
        <v>3.0918228514591226E-2</v>
      </c>
      <c r="W226">
        <f>Pro_Economic_Table[[#This Row],[Total Carbon (Metric T)]]*AHP!$P$5/TOPSIS!$D$4</f>
        <v>3.4233051549930884E-3</v>
      </c>
      <c r="X226">
        <f>((Pro_Economic_Table[[#This Row],[Weighted Energy]]-TOPSIS!$B$5)^2+(Pro_Economic_Table[[#This Row],[Weighted Cost]]-TOPSIS!$C$5)^2+(Pro_Economic_Table[[#This Row],[Weighted Co2]]-TOPSIS!$D$5)^2)^0.5</f>
        <v>3.2780517305664829E-3</v>
      </c>
      <c r="Y226">
        <f>((Pro_Economic_Table[[#This Row],[Weighted Energy]]-TOPSIS!$B$6)^2+(Pro_Economic_Table[[#This Row],[Weighted Cost]]-TOPSIS!$C$6)^2+(Pro_Economic_Table[[#This Row],[Weighted Co2]]-TOPSIS!$D$6)^2)^0.5</f>
        <v>4.0296432316438398E-3</v>
      </c>
      <c r="Z226">
        <f>Pro_Economic_Table[[#This Row],[S- Worst-Euclidean Distance]]/(Pro_Economic_Table[[#This Row],[S+ Best-Euclidean Distance]]+Pro_Economic_Table[[#This Row],[S- Worst-Euclidean Distance]])</f>
        <v>0.55142466297266102</v>
      </c>
      <c r="AA226">
        <v>225</v>
      </c>
    </row>
    <row r="227" spans="1:27" x14ac:dyDescent="0.3">
      <c r="A227">
        <v>93</v>
      </c>
      <c r="B227" t="s">
        <v>139</v>
      </c>
      <c r="C227" t="s">
        <v>151</v>
      </c>
      <c r="D227" t="s">
        <v>155</v>
      </c>
      <c r="E227" t="s">
        <v>156</v>
      </c>
      <c r="F227" t="s">
        <v>159</v>
      </c>
      <c r="G227" t="s">
        <v>224</v>
      </c>
      <c r="H227">
        <v>397.08377084993816</v>
      </c>
      <c r="I227">
        <v>29</v>
      </c>
      <c r="J227">
        <v>1452421.3504194077</v>
      </c>
      <c r="K227">
        <v>46947.209063636357</v>
      </c>
      <c r="L227">
        <v>261435843.0754934</v>
      </c>
      <c r="M227">
        <v>5084942.7672727266</v>
      </c>
      <c r="N227">
        <v>2178632025.6291118</v>
      </c>
      <c r="O227">
        <v>108639800</v>
      </c>
      <c r="P227">
        <v>21.378246643181814</v>
      </c>
      <c r="Q227">
        <v>21713.699188770144</v>
      </c>
      <c r="R227">
        <v>261482790.28455704</v>
      </c>
      <c r="S227">
        <v>2292.3567683963847</v>
      </c>
      <c r="T227">
        <v>21735.077435413325</v>
      </c>
      <c r="U227">
        <f>Pro_Economic_Table[[#This Row],[Total Energy(MJ)]]*AHP!$P$3/TOPSIS!$B$4</f>
        <v>7.9729937485690742E-3</v>
      </c>
      <c r="V227">
        <f>Pro_Economic_Table[[#This Row],[Total Cost(LKR Million)]]*AHP!$P$4/TOPSIS!$C$4</f>
        <v>3.0918342352203022E-2</v>
      </c>
      <c r="W227">
        <f>Pro_Economic_Table[[#This Row],[Total Carbon (Metric T)]]*AHP!$P$5/TOPSIS!$D$4</f>
        <v>3.4233176739904636E-3</v>
      </c>
      <c r="X227">
        <f>((Pro_Economic_Table[[#This Row],[Weighted Energy]]-TOPSIS!$B$5)^2+(Pro_Economic_Table[[#This Row],[Weighted Cost]]-TOPSIS!$C$5)^2+(Pro_Economic_Table[[#This Row],[Weighted Co2]]-TOPSIS!$D$5)^2)^0.5</f>
        <v>3.2781710171077695E-3</v>
      </c>
      <c r="Y227">
        <f>((Pro_Economic_Table[[#This Row],[Weighted Energy]]-TOPSIS!$B$6)^2+(Pro_Economic_Table[[#This Row],[Weighted Cost]]-TOPSIS!$C$6)^2+(Pro_Economic_Table[[#This Row],[Weighted Co2]]-TOPSIS!$D$6)^2)^0.5</f>
        <v>4.0295239515867488E-3</v>
      </c>
      <c r="Z227">
        <f>Pro_Economic_Table[[#This Row],[S- Worst-Euclidean Distance]]/(Pro_Economic_Table[[#This Row],[S+ Best-Euclidean Distance]]+Pro_Economic_Table[[#This Row],[S- Worst-Euclidean Distance]])</f>
        <v>0.55140833995519134</v>
      </c>
      <c r="AA227">
        <v>226</v>
      </c>
    </row>
    <row r="228" spans="1:27" x14ac:dyDescent="0.3">
      <c r="A228">
        <v>336</v>
      </c>
      <c r="B228" t="s">
        <v>142</v>
      </c>
      <c r="C228" t="s">
        <v>149</v>
      </c>
      <c r="D228" t="s">
        <v>154</v>
      </c>
      <c r="E228" t="s">
        <v>157</v>
      </c>
      <c r="F228" t="s">
        <v>159</v>
      </c>
      <c r="G228" t="s">
        <v>224</v>
      </c>
      <c r="H228">
        <v>407.69698296659664</v>
      </c>
      <c r="I228">
        <v>29</v>
      </c>
      <c r="J228">
        <v>1452416.7980479614</v>
      </c>
      <c r="K228">
        <v>40637.356472727261</v>
      </c>
      <c r="L228">
        <v>261435023.64863303</v>
      </c>
      <c r="M228">
        <v>5210523.920454544</v>
      </c>
      <c r="N228">
        <v>2178625197.0719419</v>
      </c>
      <c r="O228">
        <v>108639800</v>
      </c>
      <c r="P228">
        <v>26.203247377272721</v>
      </c>
      <c r="Q228">
        <v>21713.631130817022</v>
      </c>
      <c r="R228">
        <v>261475661.00510576</v>
      </c>
      <c r="S228">
        <v>2292.4755209923965</v>
      </c>
      <c r="T228">
        <v>21739.834378194297</v>
      </c>
      <c r="U228">
        <f>Pro_Economic_Table[[#This Row],[Total Energy(MJ)]]*AHP!$P$3/TOPSIS!$B$4</f>
        <v>7.9727763663832909E-3</v>
      </c>
      <c r="V228">
        <f>Pro_Economic_Table[[#This Row],[Total Cost(LKR Million)]]*AHP!$P$4/TOPSIS!$C$4</f>
        <v>3.0919944037189111E-2</v>
      </c>
      <c r="W228">
        <f>Pro_Economic_Table[[#This Row],[Total Carbon (Metric T)]]*AHP!$P$5/TOPSIS!$D$4</f>
        <v>3.4240669018846199E-3</v>
      </c>
      <c r="X228">
        <f>((Pro_Economic_Table[[#This Row],[Weighted Energy]]-TOPSIS!$B$5)^2+(Pro_Economic_Table[[#This Row],[Weighted Cost]]-TOPSIS!$C$5)^2+(Pro_Economic_Table[[#This Row],[Weighted Co2]]-TOPSIS!$D$5)^2)^0.5</f>
        <v>3.2797403910211479E-3</v>
      </c>
      <c r="Y228">
        <f>((Pro_Economic_Table[[#This Row],[Weighted Energy]]-TOPSIS!$B$6)^2+(Pro_Economic_Table[[#This Row],[Weighted Cost]]-TOPSIS!$C$6)^2+(Pro_Economic_Table[[#This Row],[Weighted Co2]]-TOPSIS!$D$6)^2)^0.5</f>
        <v>4.0279541422738475E-3</v>
      </c>
      <c r="Z228">
        <f>Pro_Economic_Table[[#This Row],[S- Worst-Euclidean Distance]]/(Pro_Economic_Table[[#This Row],[S+ Best-Euclidean Distance]]+Pro_Economic_Table[[#This Row],[S- Worst-Euclidean Distance]])</f>
        <v>0.55119355686281912</v>
      </c>
      <c r="AA228">
        <v>227</v>
      </c>
    </row>
    <row r="229" spans="1:27" x14ac:dyDescent="0.3">
      <c r="A229">
        <v>354</v>
      </c>
      <c r="B229" t="s">
        <v>142</v>
      </c>
      <c r="C229" t="s">
        <v>149</v>
      </c>
      <c r="D229" t="s">
        <v>155</v>
      </c>
      <c r="E229" t="s">
        <v>157</v>
      </c>
      <c r="F229" t="s">
        <v>159</v>
      </c>
      <c r="G229" t="s">
        <v>224</v>
      </c>
      <c r="H229">
        <v>407.70343007159664</v>
      </c>
      <c r="I229">
        <v>29</v>
      </c>
      <c r="J229">
        <v>1452423.0388456015</v>
      </c>
      <c r="K229">
        <v>40618.936172727263</v>
      </c>
      <c r="L229">
        <v>261436146.99220824</v>
      </c>
      <c r="M229">
        <v>5209602.9054545434</v>
      </c>
      <c r="N229">
        <v>2178634558.2684021</v>
      </c>
      <c r="O229">
        <v>108639800</v>
      </c>
      <c r="P229">
        <v>26.189432152272722</v>
      </c>
      <c r="Q229">
        <v>21713.724430741739</v>
      </c>
      <c r="R229">
        <v>261476765.92838097</v>
      </c>
      <c r="S229">
        <v>2292.4839611738566</v>
      </c>
      <c r="T229">
        <v>21739.913862894013</v>
      </c>
      <c r="U229">
        <f>Pro_Economic_Table[[#This Row],[Total Energy(MJ)]]*AHP!$P$3/TOPSIS!$B$4</f>
        <v>7.972810057114357E-3</v>
      </c>
      <c r="V229">
        <f>Pro_Economic_Table[[#This Row],[Total Cost(LKR Million)]]*AHP!$P$4/TOPSIS!$C$4</f>
        <v>3.092005787480091E-2</v>
      </c>
      <c r="W229">
        <f>Pro_Economic_Table[[#This Row],[Total Carbon (Metric T)]]*AHP!$P$5/TOPSIS!$D$4</f>
        <v>3.4240794208819946E-3</v>
      </c>
      <c r="X229">
        <f>((Pro_Economic_Table[[#This Row],[Weighted Energy]]-TOPSIS!$B$5)^2+(Pro_Economic_Table[[#This Row],[Weighted Cost]]-TOPSIS!$C$5)^2+(Pro_Economic_Table[[#This Row],[Weighted Co2]]-TOPSIS!$D$5)^2)^0.5</f>
        <v>3.2798596767100049E-3</v>
      </c>
      <c r="Y229">
        <f>((Pro_Economic_Table[[#This Row],[Weighted Energy]]-TOPSIS!$B$6)^2+(Pro_Economic_Table[[#This Row],[Weighted Cost]]-TOPSIS!$C$6)^2+(Pro_Economic_Table[[#This Row],[Weighted Co2]]-TOPSIS!$D$6)^2)^0.5</f>
        <v>4.0278348615126348E-3</v>
      </c>
      <c r="Z229">
        <f>Pro_Economic_Table[[#This Row],[S- Worst-Euclidean Distance]]/(Pro_Economic_Table[[#This Row],[S+ Best-Euclidean Distance]]+Pro_Economic_Table[[#This Row],[S- Worst-Euclidean Distance]])</f>
        <v>0.55117723386564477</v>
      </c>
      <c r="AA229">
        <v>228</v>
      </c>
    </row>
    <row r="230" spans="1:27" x14ac:dyDescent="0.3">
      <c r="A230">
        <v>326</v>
      </c>
      <c r="B230" t="s">
        <v>142</v>
      </c>
      <c r="C230" t="s">
        <v>149</v>
      </c>
      <c r="D230" t="s">
        <v>154</v>
      </c>
      <c r="E230" t="s">
        <v>156</v>
      </c>
      <c r="F230" t="s">
        <v>159</v>
      </c>
      <c r="G230" t="s">
        <v>226</v>
      </c>
      <c r="H230">
        <v>404.64020514841485</v>
      </c>
      <c r="I230">
        <v>29</v>
      </c>
      <c r="J230">
        <v>1449457.8371199614</v>
      </c>
      <c r="K230">
        <v>37908.09056363636</v>
      </c>
      <c r="L230">
        <v>260902410.68159306</v>
      </c>
      <c r="M230">
        <v>5756377.1022727257</v>
      </c>
      <c r="N230">
        <v>2174186755.6799421</v>
      </c>
      <c r="O230">
        <v>113100000</v>
      </c>
      <c r="P230">
        <v>23.473981468181812</v>
      </c>
      <c r="Q230">
        <v>21669.394664943422</v>
      </c>
      <c r="R230">
        <v>260940318.77215669</v>
      </c>
      <c r="S230">
        <v>2293.0431327822148</v>
      </c>
      <c r="T230">
        <v>21692.868646411604</v>
      </c>
      <c r="U230">
        <f>Pro_Economic_Table[[#This Row],[Total Energy(MJ)]]*AHP!$P$3/TOPSIS!$B$4</f>
        <v>7.9564529966043348E-3</v>
      </c>
      <c r="V230">
        <f>Pro_Economic_Table[[#This Row],[Total Cost(LKR Million)]]*AHP!$P$4/TOPSIS!$C$4</f>
        <v>3.0927599745882758E-2</v>
      </c>
      <c r="W230">
        <f>Pro_Economic_Table[[#This Row],[Total Carbon (Metric T)]]*AHP!$P$5/TOPSIS!$D$4</f>
        <v>3.4166697062610316E-3</v>
      </c>
      <c r="X230">
        <f>((Pro_Economic_Table[[#This Row],[Weighted Energy]]-TOPSIS!$B$5)^2+(Pro_Economic_Table[[#This Row],[Weighted Cost]]-TOPSIS!$C$5)^2+(Pro_Economic_Table[[#This Row],[Weighted Co2]]-TOPSIS!$D$5)^2)^0.5</f>
        <v>3.2824070237776632E-3</v>
      </c>
      <c r="Y230">
        <f>((Pro_Economic_Table[[#This Row],[Weighted Energy]]-TOPSIS!$B$6)^2+(Pro_Economic_Table[[#This Row],[Weighted Cost]]-TOPSIS!$C$6)^2+(Pro_Economic_Table[[#This Row],[Weighted Co2]]-TOPSIS!$D$6)^2)^0.5</f>
        <v>4.0253671363950248E-3</v>
      </c>
      <c r="Z230">
        <f>Pro_Economic_Table[[#This Row],[S- Worst-Euclidean Distance]]/(Pro_Economic_Table[[#This Row],[S+ Best-Euclidean Distance]]+Pro_Economic_Table[[#This Row],[S- Worst-Euclidean Distance]])</f>
        <v>0.55083354358885972</v>
      </c>
      <c r="AA230">
        <v>229</v>
      </c>
    </row>
    <row r="231" spans="1:27" x14ac:dyDescent="0.3">
      <c r="A231">
        <v>344</v>
      </c>
      <c r="B231" t="s">
        <v>142</v>
      </c>
      <c r="C231" t="s">
        <v>149</v>
      </c>
      <c r="D231" t="s">
        <v>155</v>
      </c>
      <c r="E231" t="s">
        <v>156</v>
      </c>
      <c r="F231" t="s">
        <v>159</v>
      </c>
      <c r="G231" t="s">
        <v>226</v>
      </c>
      <c r="H231">
        <v>404.64665225341474</v>
      </c>
      <c r="I231">
        <v>29</v>
      </c>
      <c r="J231">
        <v>1449464.0779176014</v>
      </c>
      <c r="K231">
        <v>37889.670263636363</v>
      </c>
      <c r="L231">
        <v>260903534.02516827</v>
      </c>
      <c r="M231">
        <v>5755456.087272726</v>
      </c>
      <c r="N231">
        <v>2174196116.8764024</v>
      </c>
      <c r="O231">
        <v>113100000</v>
      </c>
      <c r="P231">
        <v>23.46016624318181</v>
      </c>
      <c r="Q231">
        <v>21669.487964868138</v>
      </c>
      <c r="R231">
        <v>260941423.69543192</v>
      </c>
      <c r="S231">
        <v>2293.051572963675</v>
      </c>
      <c r="T231">
        <v>21692.94813111132</v>
      </c>
      <c r="U231">
        <f>Pro_Economic_Table[[#This Row],[Total Energy(MJ)]]*AHP!$P$3/TOPSIS!$B$4</f>
        <v>7.9564866873354026E-3</v>
      </c>
      <c r="V231">
        <f>Pro_Economic_Table[[#This Row],[Total Cost(LKR Million)]]*AHP!$P$4/TOPSIS!$C$4</f>
        <v>3.0927713583494554E-2</v>
      </c>
      <c r="W231">
        <f>Pro_Economic_Table[[#This Row],[Total Carbon (Metric T)]]*AHP!$P$5/TOPSIS!$D$4</f>
        <v>3.4166822252584064E-3</v>
      </c>
      <c r="X231">
        <f>((Pro_Economic_Table[[#This Row],[Weighted Energy]]-TOPSIS!$B$5)^2+(Pro_Economic_Table[[#This Row],[Weighted Cost]]-TOPSIS!$C$5)^2+(Pro_Economic_Table[[#This Row],[Weighted Co2]]-TOPSIS!$D$5)^2)^0.5</f>
        <v>3.2825262823120462E-3</v>
      </c>
      <c r="Y231">
        <f>((Pro_Economic_Table[[#This Row],[Weighted Energy]]-TOPSIS!$B$6)^2+(Pro_Economic_Table[[#This Row],[Weighted Cost]]-TOPSIS!$C$6)^2+(Pro_Economic_Table[[#This Row],[Weighted Co2]]-TOPSIS!$D$6)^2)^0.5</f>
        <v>4.0252478358526311E-3</v>
      </c>
      <c r="Z231">
        <f>Pro_Economic_Table[[#This Row],[S- Worst-Euclidean Distance]]/(Pro_Economic_Table[[#This Row],[S+ Best-Euclidean Distance]]+Pro_Economic_Table[[#This Row],[S- Worst-Euclidean Distance]])</f>
        <v>0.55081722160065316</v>
      </c>
      <c r="AA231">
        <v>230</v>
      </c>
    </row>
    <row r="232" spans="1:27" x14ac:dyDescent="0.3">
      <c r="A232">
        <v>82</v>
      </c>
      <c r="B232" t="s">
        <v>139</v>
      </c>
      <c r="C232" t="s">
        <v>151</v>
      </c>
      <c r="D232" t="s">
        <v>154</v>
      </c>
      <c r="E232" t="s">
        <v>157</v>
      </c>
      <c r="F232" t="s">
        <v>159</v>
      </c>
      <c r="G232" t="s">
        <v>225</v>
      </c>
      <c r="H232">
        <v>400.13410156311988</v>
      </c>
      <c r="I232">
        <v>57</v>
      </c>
      <c r="J232">
        <v>1455374.0705497677</v>
      </c>
      <c r="K232">
        <v>49694.89527272727</v>
      </c>
      <c r="L232">
        <v>261967332.69895819</v>
      </c>
      <c r="M232">
        <v>4540010.6004545446</v>
      </c>
      <c r="N232">
        <v>2183061105.8246512</v>
      </c>
      <c r="O232">
        <v>106248000</v>
      </c>
      <c r="P232">
        <v>24.121327777272722</v>
      </c>
      <c r="Q232">
        <v>21757.842354719025</v>
      </c>
      <c r="R232">
        <v>262017027.59423092</v>
      </c>
      <c r="S232">
        <v>2293.8491164251054</v>
      </c>
      <c r="T232">
        <v>21781.963682496298</v>
      </c>
      <c r="U232">
        <f>Pro_Economic_Table[[#This Row],[Total Energy(MJ)]]*AHP!$P$3/TOPSIS!$B$4</f>
        <v>7.9892834276169642E-3</v>
      </c>
      <c r="V232">
        <f>Pro_Economic_Table[[#This Row],[Total Cost(LKR Million)]]*AHP!$P$4/TOPSIS!$C$4</f>
        <v>3.0938470513707697E-2</v>
      </c>
      <c r="W232">
        <f>Pro_Economic_Table[[#This Row],[Total Carbon (Metric T)]]*AHP!$P$5/TOPSIS!$D$4</f>
        <v>3.4307023506166766E-3</v>
      </c>
      <c r="X232">
        <f>((Pro_Economic_Table[[#This Row],[Weighted Energy]]-TOPSIS!$B$5)^2+(Pro_Economic_Table[[#This Row],[Weighted Cost]]-TOPSIS!$C$5)^2+(Pro_Economic_Table[[#This Row],[Weighted Co2]]-TOPSIS!$D$5)^2)^0.5</f>
        <v>3.3023555355160732E-3</v>
      </c>
      <c r="Y232">
        <f>((Pro_Economic_Table[[#This Row],[Weighted Energy]]-TOPSIS!$B$6)^2+(Pro_Economic_Table[[#This Row],[Weighted Cost]]-TOPSIS!$C$6)^2+(Pro_Economic_Table[[#This Row],[Weighted Co2]]-TOPSIS!$D$6)^2)^0.5</f>
        <v>4.0053950728942992E-3</v>
      </c>
      <c r="Z232">
        <f>Pro_Economic_Table[[#This Row],[S- Worst-Euclidean Distance]]/(Pro_Economic_Table[[#This Row],[S+ Best-Euclidean Distance]]+Pro_Economic_Table[[#This Row],[S- Worst-Euclidean Distance]])</f>
        <v>0.54810232142905291</v>
      </c>
      <c r="AA232">
        <v>231</v>
      </c>
    </row>
    <row r="233" spans="1:27" x14ac:dyDescent="0.3">
      <c r="A233">
        <v>100</v>
      </c>
      <c r="B233" t="s">
        <v>139</v>
      </c>
      <c r="C233" t="s">
        <v>151</v>
      </c>
      <c r="D233" t="s">
        <v>155</v>
      </c>
      <c r="E233" t="s">
        <v>157</v>
      </c>
      <c r="F233" t="s">
        <v>159</v>
      </c>
      <c r="G233" t="s">
        <v>225</v>
      </c>
      <c r="H233">
        <v>400.14054866811995</v>
      </c>
      <c r="I233">
        <v>57</v>
      </c>
      <c r="J233">
        <v>1455380.3113474075</v>
      </c>
      <c r="K233">
        <v>49676.474972727272</v>
      </c>
      <c r="L233">
        <v>261968456.04253334</v>
      </c>
      <c r="M233">
        <v>4539089.585454545</v>
      </c>
      <c r="N233">
        <v>2183070467.021111</v>
      </c>
      <c r="O233">
        <v>106248000</v>
      </c>
      <c r="P233">
        <v>24.107512552272723</v>
      </c>
      <c r="Q233">
        <v>21757.935654643741</v>
      </c>
      <c r="R233">
        <v>262018132.51750606</v>
      </c>
      <c r="S233">
        <v>2293.8575566065656</v>
      </c>
      <c r="T233">
        <v>21782.043167196014</v>
      </c>
      <c r="U233">
        <f>Pro_Economic_Table[[#This Row],[Total Energy(MJ)]]*AHP!$P$3/TOPSIS!$B$4</f>
        <v>7.9893171183480285E-3</v>
      </c>
      <c r="V233">
        <f>Pro_Economic_Table[[#This Row],[Total Cost(LKR Million)]]*AHP!$P$4/TOPSIS!$C$4</f>
        <v>3.0938584351319496E-2</v>
      </c>
      <c r="W233">
        <f>Pro_Economic_Table[[#This Row],[Total Carbon (Metric T)]]*AHP!$P$5/TOPSIS!$D$4</f>
        <v>3.430714869614051E-3</v>
      </c>
      <c r="X233">
        <f>((Pro_Economic_Table[[#This Row],[Weighted Energy]]-TOPSIS!$B$5)^2+(Pro_Economic_Table[[#This Row],[Weighted Cost]]-TOPSIS!$C$5)^2+(Pro_Economic_Table[[#This Row],[Weighted Co2]]-TOPSIS!$D$5)^2)^0.5</f>
        <v>3.3024748365118976E-3</v>
      </c>
      <c r="Y233">
        <f>((Pro_Economic_Table[[#This Row],[Weighted Energy]]-TOPSIS!$B$6)^2+(Pro_Economic_Table[[#This Row],[Weighted Cost]]-TOPSIS!$C$6)^2+(Pro_Economic_Table[[#This Row],[Weighted Co2]]-TOPSIS!$D$6)^2)^0.5</f>
        <v>4.0052758064519512E-3</v>
      </c>
      <c r="Z233">
        <f>Pro_Economic_Table[[#This Row],[S- Worst-Euclidean Distance]]/(Pro_Economic_Table[[#This Row],[S+ Best-Euclidean Distance]]+Pro_Economic_Table[[#This Row],[S- Worst-Euclidean Distance]])</f>
        <v>0.54808599829666704</v>
      </c>
      <c r="AA233">
        <v>232</v>
      </c>
    </row>
    <row r="234" spans="1:27" x14ac:dyDescent="0.3">
      <c r="A234">
        <v>84</v>
      </c>
      <c r="B234" t="s">
        <v>139</v>
      </c>
      <c r="C234" t="s">
        <v>151</v>
      </c>
      <c r="D234" t="s">
        <v>154</v>
      </c>
      <c r="E234" t="s">
        <v>157</v>
      </c>
      <c r="F234" t="s">
        <v>159</v>
      </c>
      <c r="G234" t="s">
        <v>224</v>
      </c>
      <c r="H234">
        <v>400.13410156311988</v>
      </c>
      <c r="I234">
        <v>29</v>
      </c>
      <c r="J234">
        <v>1455374.0705497677</v>
      </c>
      <c r="K234">
        <v>49694.89527272727</v>
      </c>
      <c r="L234">
        <v>261967332.69895819</v>
      </c>
      <c r="M234">
        <v>4540010.6004545446</v>
      </c>
      <c r="N234">
        <v>2183061105.8246512</v>
      </c>
      <c r="O234">
        <v>108639800</v>
      </c>
      <c r="P234">
        <v>24.121327777272722</v>
      </c>
      <c r="Q234">
        <v>21757.842354719025</v>
      </c>
      <c r="R234">
        <v>262017027.59423092</v>
      </c>
      <c r="S234">
        <v>2296.2409164251058</v>
      </c>
      <c r="T234">
        <v>21781.963682496298</v>
      </c>
      <c r="U234">
        <f>Pro_Economic_Table[[#This Row],[Total Energy(MJ)]]*AHP!$P$3/TOPSIS!$B$4</f>
        <v>7.9892834276169642E-3</v>
      </c>
      <c r="V234">
        <f>Pro_Economic_Table[[#This Row],[Total Cost(LKR Million)]]*AHP!$P$4/TOPSIS!$C$4</f>
        <v>3.0970730104473643E-2</v>
      </c>
      <c r="W234">
        <f>Pro_Economic_Table[[#This Row],[Total Carbon (Metric T)]]*AHP!$P$5/TOPSIS!$D$4</f>
        <v>3.4307023506166766E-3</v>
      </c>
      <c r="X234">
        <f>((Pro_Economic_Table[[#This Row],[Weighted Energy]]-TOPSIS!$B$5)^2+(Pro_Economic_Table[[#This Row],[Weighted Cost]]-TOPSIS!$C$5)^2+(Pro_Economic_Table[[#This Row],[Weighted Co2]]-TOPSIS!$D$5)^2)^0.5</f>
        <v>3.3334305488979896E-3</v>
      </c>
      <c r="Y234">
        <f>((Pro_Economic_Table[[#This Row],[Weighted Energy]]-TOPSIS!$B$6)^2+(Pro_Economic_Table[[#This Row],[Weighted Cost]]-TOPSIS!$C$6)^2+(Pro_Economic_Table[[#This Row],[Weighted Co2]]-TOPSIS!$D$6)^2)^0.5</f>
        <v>3.9742720653348799E-3</v>
      </c>
      <c r="Z234">
        <f>Pro_Economic_Table[[#This Row],[S- Worst-Euclidean Distance]]/(Pro_Economic_Table[[#This Row],[S+ Best-Euclidean Distance]]+Pro_Economic_Table[[#This Row],[S- Worst-Euclidean Distance]])</f>
        <v>0.54384698928420772</v>
      </c>
      <c r="AA234">
        <v>233</v>
      </c>
    </row>
    <row r="235" spans="1:27" x14ac:dyDescent="0.3">
      <c r="A235">
        <v>102</v>
      </c>
      <c r="B235" t="s">
        <v>139</v>
      </c>
      <c r="C235" t="s">
        <v>151</v>
      </c>
      <c r="D235" t="s">
        <v>155</v>
      </c>
      <c r="E235" t="s">
        <v>157</v>
      </c>
      <c r="F235" t="s">
        <v>159</v>
      </c>
      <c r="G235" t="s">
        <v>224</v>
      </c>
      <c r="H235">
        <v>400.14054866811995</v>
      </c>
      <c r="I235">
        <v>29</v>
      </c>
      <c r="J235">
        <v>1455380.3113474075</v>
      </c>
      <c r="K235">
        <v>49676.474972727272</v>
      </c>
      <c r="L235">
        <v>261968456.04253334</v>
      </c>
      <c r="M235">
        <v>4539089.585454545</v>
      </c>
      <c r="N235">
        <v>2183070467.021111</v>
      </c>
      <c r="O235">
        <v>108639800</v>
      </c>
      <c r="P235">
        <v>24.107512552272723</v>
      </c>
      <c r="Q235">
        <v>21757.935654643741</v>
      </c>
      <c r="R235">
        <v>262018132.51750606</v>
      </c>
      <c r="S235">
        <v>2296.2493566065655</v>
      </c>
      <c r="T235">
        <v>21782.043167196014</v>
      </c>
      <c r="U235">
        <f>Pro_Economic_Table[[#This Row],[Total Energy(MJ)]]*AHP!$P$3/TOPSIS!$B$4</f>
        <v>7.9893171183480285E-3</v>
      </c>
      <c r="V235">
        <f>Pro_Economic_Table[[#This Row],[Total Cost(LKR Million)]]*AHP!$P$4/TOPSIS!$C$4</f>
        <v>3.0970843942085432E-2</v>
      </c>
      <c r="W235">
        <f>Pro_Economic_Table[[#This Row],[Total Carbon (Metric T)]]*AHP!$P$5/TOPSIS!$D$4</f>
        <v>3.430714869614051E-3</v>
      </c>
      <c r="X235">
        <f>((Pro_Economic_Table[[#This Row],[Weighted Energy]]-TOPSIS!$B$5)^2+(Pro_Economic_Table[[#This Row],[Weighted Cost]]-TOPSIS!$C$5)^2+(Pro_Economic_Table[[#This Row],[Weighted Co2]]-TOPSIS!$D$5)^2)^0.5</f>
        <v>3.3335498394169035E-3</v>
      </c>
      <c r="Y235">
        <f>((Pro_Economic_Table[[#This Row],[Weighted Energy]]-TOPSIS!$B$6)^2+(Pro_Economic_Table[[#This Row],[Weighted Cost]]-TOPSIS!$C$6)^2+(Pro_Economic_Table[[#This Row],[Weighted Co2]]-TOPSIS!$D$6)^2)^0.5</f>
        <v>3.9741527889342893E-3</v>
      </c>
      <c r="Z235">
        <f>Pro_Economic_Table[[#This Row],[S- Worst-Euclidean Distance]]/(Pro_Economic_Table[[#This Row],[S+ Best-Euclidean Distance]]+Pro_Economic_Table[[#This Row],[S- Worst-Euclidean Distance]])</f>
        <v>0.54383066622279364</v>
      </c>
      <c r="AA235">
        <v>234</v>
      </c>
    </row>
    <row r="236" spans="1:27" x14ac:dyDescent="0.3">
      <c r="A236">
        <v>74</v>
      </c>
      <c r="B236" t="s">
        <v>139</v>
      </c>
      <c r="C236" t="s">
        <v>151</v>
      </c>
      <c r="D236" t="s">
        <v>154</v>
      </c>
      <c r="E236" t="s">
        <v>156</v>
      </c>
      <c r="F236" t="s">
        <v>159</v>
      </c>
      <c r="G236" t="s">
        <v>226</v>
      </c>
      <c r="H236">
        <v>397.0773237449381</v>
      </c>
      <c r="I236">
        <v>29</v>
      </c>
      <c r="J236">
        <v>1452415.1096217677</v>
      </c>
      <c r="K236">
        <v>46965.629363636355</v>
      </c>
      <c r="L236">
        <v>261434719.73191819</v>
      </c>
      <c r="M236">
        <v>5085863.7822727263</v>
      </c>
      <c r="N236">
        <v>2178622664.4326515</v>
      </c>
      <c r="O236">
        <v>113100000</v>
      </c>
      <c r="P236">
        <v>21.392061868181816</v>
      </c>
      <c r="Q236">
        <v>21713.605888845424</v>
      </c>
      <c r="R236">
        <v>261481685.36128181</v>
      </c>
      <c r="S236">
        <v>2296.8085282149245</v>
      </c>
      <c r="T236">
        <v>21734.997950713605</v>
      </c>
      <c r="U236">
        <f>Pro_Economic_Table[[#This Row],[Total Energy(MJ)]]*AHP!$P$3/TOPSIS!$B$4</f>
        <v>7.9729600578380081E-3</v>
      </c>
      <c r="V236">
        <f>Pro_Economic_Table[[#This Row],[Total Cost(LKR Million)]]*AHP!$P$4/TOPSIS!$C$4</f>
        <v>3.0978385813167295E-2</v>
      </c>
      <c r="W236">
        <f>Pro_Economic_Table[[#This Row],[Total Carbon (Metric T)]]*AHP!$P$5/TOPSIS!$D$4</f>
        <v>3.4233051549930884E-3</v>
      </c>
      <c r="X236">
        <f>((Pro_Economic_Table[[#This Row],[Weighted Energy]]-TOPSIS!$B$5)^2+(Pro_Economic_Table[[#This Row],[Weighted Cost]]-TOPSIS!$C$5)^2+(Pro_Economic_Table[[#This Row],[Weighted Co2]]-TOPSIS!$D$5)^2)^0.5</f>
        <v>3.336075328750208E-3</v>
      </c>
      <c r="Y236">
        <f>((Pro_Economic_Table[[#This Row],[Weighted Energy]]-TOPSIS!$B$6)^2+(Pro_Economic_Table[[#This Row],[Weighted Cost]]-TOPSIS!$C$6)^2+(Pro_Economic_Table[[#This Row],[Weighted Co2]]-TOPSIS!$D$6)^2)^0.5</f>
        <v>3.9716677853679095E-3</v>
      </c>
      <c r="Z236">
        <f>Pro_Economic_Table[[#This Row],[S- Worst-Euclidean Distance]]/(Pro_Economic_Table[[#This Row],[S+ Best-Euclidean Distance]]+Pro_Economic_Table[[#This Row],[S- Worst-Euclidean Distance]])</f>
        <v>0.54348760258073214</v>
      </c>
      <c r="AA236">
        <v>235</v>
      </c>
    </row>
    <row r="237" spans="1:27" x14ac:dyDescent="0.3">
      <c r="A237">
        <v>92</v>
      </c>
      <c r="B237" t="s">
        <v>139</v>
      </c>
      <c r="C237" t="s">
        <v>151</v>
      </c>
      <c r="D237" t="s">
        <v>155</v>
      </c>
      <c r="E237" t="s">
        <v>156</v>
      </c>
      <c r="F237" t="s">
        <v>159</v>
      </c>
      <c r="G237" t="s">
        <v>226</v>
      </c>
      <c r="H237">
        <v>397.08377084993816</v>
      </c>
      <c r="I237">
        <v>29</v>
      </c>
      <c r="J237">
        <v>1452421.3504194077</v>
      </c>
      <c r="K237">
        <v>46947.209063636357</v>
      </c>
      <c r="L237">
        <v>261435843.0754934</v>
      </c>
      <c r="M237">
        <v>5084942.7672727266</v>
      </c>
      <c r="N237">
        <v>2178632025.6291118</v>
      </c>
      <c r="O237">
        <v>113100000</v>
      </c>
      <c r="P237">
        <v>21.378246643181814</v>
      </c>
      <c r="Q237">
        <v>21713.699188770144</v>
      </c>
      <c r="R237">
        <v>261482790.28455704</v>
      </c>
      <c r="S237">
        <v>2296.8169683963847</v>
      </c>
      <c r="T237">
        <v>21735.077435413325</v>
      </c>
      <c r="U237">
        <f>Pro_Economic_Table[[#This Row],[Total Energy(MJ)]]*AHP!$P$3/TOPSIS!$B$4</f>
        <v>7.9729937485690742E-3</v>
      </c>
      <c r="V237">
        <f>Pro_Economic_Table[[#This Row],[Total Cost(LKR Million)]]*AHP!$P$4/TOPSIS!$C$4</f>
        <v>3.097849965077909E-2</v>
      </c>
      <c r="W237">
        <f>Pro_Economic_Table[[#This Row],[Total Carbon (Metric T)]]*AHP!$P$5/TOPSIS!$D$4</f>
        <v>3.4233176739904636E-3</v>
      </c>
      <c r="X237">
        <f>((Pro_Economic_Table[[#This Row],[Weighted Energy]]-TOPSIS!$B$5)^2+(Pro_Economic_Table[[#This Row],[Weighted Cost]]-TOPSIS!$C$5)^2+(Pro_Economic_Table[[#This Row],[Weighted Co2]]-TOPSIS!$D$5)^2)^0.5</f>
        <v>3.3361945933290051E-3</v>
      </c>
      <c r="Y237">
        <f>((Pro_Economic_Table[[#This Row],[Weighted Energy]]-TOPSIS!$B$6)^2+(Pro_Economic_Table[[#This Row],[Weighted Cost]]-TOPSIS!$C$6)^2+(Pro_Economic_Table[[#This Row],[Weighted Co2]]-TOPSIS!$D$6)^2)^0.5</f>
        <v>3.9715484884027185E-3</v>
      </c>
      <c r="Z237">
        <f>Pro_Economic_Table[[#This Row],[S- Worst-Euclidean Distance]]/(Pro_Economic_Table[[#This Row],[S+ Best-Euclidean Distance]]+Pro_Economic_Table[[#This Row],[S- Worst-Euclidean Distance]])</f>
        <v>0.54347128025491231</v>
      </c>
      <c r="AA237">
        <v>236</v>
      </c>
    </row>
    <row r="238" spans="1:27" x14ac:dyDescent="0.3">
      <c r="A238">
        <v>335</v>
      </c>
      <c r="B238" t="s">
        <v>142</v>
      </c>
      <c r="C238" t="s">
        <v>149</v>
      </c>
      <c r="D238" t="s">
        <v>154</v>
      </c>
      <c r="E238" t="s">
        <v>157</v>
      </c>
      <c r="F238" t="s">
        <v>159</v>
      </c>
      <c r="G238" t="s">
        <v>226</v>
      </c>
      <c r="H238">
        <v>407.69698296659664</v>
      </c>
      <c r="I238">
        <v>29</v>
      </c>
      <c r="J238">
        <v>1452416.7980479614</v>
      </c>
      <c r="K238">
        <v>40637.356472727261</v>
      </c>
      <c r="L238">
        <v>261435023.64863303</v>
      </c>
      <c r="M238">
        <v>5210523.920454544</v>
      </c>
      <c r="N238">
        <v>2178625197.0719419</v>
      </c>
      <c r="O238">
        <v>113100000</v>
      </c>
      <c r="P238">
        <v>26.203247377272721</v>
      </c>
      <c r="Q238">
        <v>21713.631130817022</v>
      </c>
      <c r="R238">
        <v>261475661.00510576</v>
      </c>
      <c r="S238">
        <v>2296.9357209923965</v>
      </c>
      <c r="T238">
        <v>21739.834378194297</v>
      </c>
      <c r="U238">
        <f>Pro_Economic_Table[[#This Row],[Total Energy(MJ)]]*AHP!$P$3/TOPSIS!$B$4</f>
        <v>7.9727763663832909E-3</v>
      </c>
      <c r="V238">
        <f>Pro_Economic_Table[[#This Row],[Total Cost(LKR Million)]]*AHP!$P$4/TOPSIS!$C$4</f>
        <v>3.0980101335765179E-2</v>
      </c>
      <c r="W238">
        <f>Pro_Economic_Table[[#This Row],[Total Carbon (Metric T)]]*AHP!$P$5/TOPSIS!$D$4</f>
        <v>3.4240669018846199E-3</v>
      </c>
      <c r="X238">
        <f>((Pro_Economic_Table[[#This Row],[Weighted Energy]]-TOPSIS!$B$5)^2+(Pro_Economic_Table[[#This Row],[Weighted Cost]]-TOPSIS!$C$5)^2+(Pro_Economic_Table[[#This Row],[Weighted Co2]]-TOPSIS!$D$5)^2)^0.5</f>
        <v>3.3377655528409596E-3</v>
      </c>
      <c r="Y238">
        <f>((Pro_Economic_Table[[#This Row],[Weighted Energy]]-TOPSIS!$B$6)^2+(Pro_Economic_Table[[#This Row],[Weighted Cost]]-TOPSIS!$C$6)^2+(Pro_Economic_Table[[#This Row],[Weighted Co2]]-TOPSIS!$D$6)^2)^0.5</f>
        <v>3.9699800248449027E-3</v>
      </c>
      <c r="Z238">
        <f>Pro_Economic_Table[[#This Row],[S- Worst-Euclidean Distance]]/(Pro_Economic_Table[[#This Row],[S+ Best-Euclidean Distance]]+Pro_Economic_Table[[#This Row],[S- Worst-Euclidean Distance]])</f>
        <v>0.5432564643420541</v>
      </c>
      <c r="AA238">
        <v>237</v>
      </c>
    </row>
    <row r="239" spans="1:27" x14ac:dyDescent="0.3">
      <c r="A239">
        <v>353</v>
      </c>
      <c r="B239" t="s">
        <v>142</v>
      </c>
      <c r="C239" t="s">
        <v>149</v>
      </c>
      <c r="D239" t="s">
        <v>155</v>
      </c>
      <c r="E239" t="s">
        <v>157</v>
      </c>
      <c r="F239" t="s">
        <v>159</v>
      </c>
      <c r="G239" t="s">
        <v>226</v>
      </c>
      <c r="H239">
        <v>407.70343007159664</v>
      </c>
      <c r="I239">
        <v>29</v>
      </c>
      <c r="J239">
        <v>1452423.0388456015</v>
      </c>
      <c r="K239">
        <v>40618.936172727263</v>
      </c>
      <c r="L239">
        <v>261436146.99220824</v>
      </c>
      <c r="M239">
        <v>5209602.9054545434</v>
      </c>
      <c r="N239">
        <v>2178634558.2684021</v>
      </c>
      <c r="O239">
        <v>113100000</v>
      </c>
      <c r="P239">
        <v>26.189432152272722</v>
      </c>
      <c r="Q239">
        <v>21713.724430741739</v>
      </c>
      <c r="R239">
        <v>261476765.92838097</v>
      </c>
      <c r="S239">
        <v>2296.9441611738566</v>
      </c>
      <c r="T239">
        <v>21739.913862894013</v>
      </c>
      <c r="U239">
        <f>Pro_Economic_Table[[#This Row],[Total Energy(MJ)]]*AHP!$P$3/TOPSIS!$B$4</f>
        <v>7.972810057114357E-3</v>
      </c>
      <c r="V239">
        <f>Pro_Economic_Table[[#This Row],[Total Cost(LKR Million)]]*AHP!$P$4/TOPSIS!$C$4</f>
        <v>3.0980215173376978E-2</v>
      </c>
      <c r="W239">
        <f>Pro_Economic_Table[[#This Row],[Total Carbon (Metric T)]]*AHP!$P$5/TOPSIS!$D$4</f>
        <v>3.4240794208819946E-3</v>
      </c>
      <c r="X239">
        <f>((Pro_Economic_Table[[#This Row],[Weighted Energy]]-TOPSIS!$B$5)^2+(Pro_Economic_Table[[#This Row],[Weighted Cost]]-TOPSIS!$C$5)^2+(Pro_Economic_Table[[#This Row],[Weighted Co2]]-TOPSIS!$D$5)^2)^0.5</f>
        <v>3.3378848165373865E-3</v>
      </c>
      <c r="Y239">
        <f>((Pro_Economic_Table[[#This Row],[Weighted Energy]]-TOPSIS!$B$6)^2+(Pro_Economic_Table[[#This Row],[Weighted Cost]]-TOPSIS!$C$6)^2+(Pro_Economic_Table[[#This Row],[Weighted Co2]]-TOPSIS!$D$6)^2)^0.5</f>
        <v>3.969860727198047E-3</v>
      </c>
      <c r="Z239">
        <f>Pro_Economic_Table[[#This Row],[S- Worst-Euclidean Distance]]/(Pro_Economic_Table[[#This Row],[S+ Best-Euclidean Distance]]+Pro_Economic_Table[[#This Row],[S- Worst-Euclidean Distance]])</f>
        <v>0.54324014204369919</v>
      </c>
      <c r="AA239">
        <v>238</v>
      </c>
    </row>
    <row r="240" spans="1:27" x14ac:dyDescent="0.3">
      <c r="A240">
        <v>83</v>
      </c>
      <c r="B240" t="s">
        <v>139</v>
      </c>
      <c r="C240" t="s">
        <v>151</v>
      </c>
      <c r="D240" t="s">
        <v>154</v>
      </c>
      <c r="E240" t="s">
        <v>157</v>
      </c>
      <c r="F240" t="s">
        <v>159</v>
      </c>
      <c r="G240" t="s">
        <v>226</v>
      </c>
      <c r="H240">
        <v>400.13410156311988</v>
      </c>
      <c r="I240">
        <v>29</v>
      </c>
      <c r="J240">
        <v>1455374.0705497677</v>
      </c>
      <c r="K240">
        <v>49694.89527272727</v>
      </c>
      <c r="L240">
        <v>261967332.69895819</v>
      </c>
      <c r="M240">
        <v>4540010.6004545446</v>
      </c>
      <c r="N240">
        <v>2183061105.8246512</v>
      </c>
      <c r="O240">
        <v>113100000</v>
      </c>
      <c r="P240">
        <v>24.121327777272722</v>
      </c>
      <c r="Q240">
        <v>21757.842354719025</v>
      </c>
      <c r="R240">
        <v>262017027.59423092</v>
      </c>
      <c r="S240">
        <v>2300.7011164251057</v>
      </c>
      <c r="T240">
        <v>21781.963682496298</v>
      </c>
      <c r="U240">
        <f>Pro_Economic_Table[[#This Row],[Total Energy(MJ)]]*AHP!$P$3/TOPSIS!$B$4</f>
        <v>7.9892834276169642E-3</v>
      </c>
      <c r="V240">
        <f>Pro_Economic_Table[[#This Row],[Total Cost(LKR Million)]]*AHP!$P$4/TOPSIS!$C$4</f>
        <v>3.1030887403049712E-2</v>
      </c>
      <c r="W240">
        <f>Pro_Economic_Table[[#This Row],[Total Carbon (Metric T)]]*AHP!$P$5/TOPSIS!$D$4</f>
        <v>3.4307023506166766E-3</v>
      </c>
      <c r="X240">
        <f>((Pro_Economic_Table[[#This Row],[Weighted Energy]]-TOPSIS!$B$5)^2+(Pro_Economic_Table[[#This Row],[Weighted Cost]]-TOPSIS!$C$5)^2+(Pro_Economic_Table[[#This Row],[Weighted Co2]]-TOPSIS!$D$5)^2)^0.5</f>
        <v>3.3914379520770827E-3</v>
      </c>
      <c r="Y240">
        <f>((Pro_Economic_Table[[#This Row],[Weighted Energy]]-TOPSIS!$B$6)^2+(Pro_Economic_Table[[#This Row],[Weighted Cost]]-TOPSIS!$C$6)^2+(Pro_Economic_Table[[#This Row],[Weighted Co2]]-TOPSIS!$D$6)^2)^0.5</f>
        <v>3.9162833886139982E-3</v>
      </c>
      <c r="Z240">
        <f>Pro_Economic_Table[[#This Row],[S- Worst-Euclidean Distance]]/(Pro_Economic_Table[[#This Row],[S+ Best-Euclidean Distance]]+Pro_Economic_Table[[#This Row],[S- Worst-Euclidean Distance]])</f>
        <v>0.53591033456725112</v>
      </c>
      <c r="AA240">
        <v>239</v>
      </c>
    </row>
    <row r="241" spans="1:27" x14ac:dyDescent="0.3">
      <c r="A241">
        <v>101</v>
      </c>
      <c r="B241" t="s">
        <v>139</v>
      </c>
      <c r="C241" t="s">
        <v>151</v>
      </c>
      <c r="D241" t="s">
        <v>155</v>
      </c>
      <c r="E241" t="s">
        <v>157</v>
      </c>
      <c r="F241" t="s">
        <v>159</v>
      </c>
      <c r="G241" t="s">
        <v>226</v>
      </c>
      <c r="H241">
        <v>400.14054866811995</v>
      </c>
      <c r="I241">
        <v>29</v>
      </c>
      <c r="J241">
        <v>1455380.3113474075</v>
      </c>
      <c r="K241">
        <v>49676.474972727272</v>
      </c>
      <c r="L241">
        <v>261968456.04253334</v>
      </c>
      <c r="M241">
        <v>4539089.585454545</v>
      </c>
      <c r="N241">
        <v>2183070467.021111</v>
      </c>
      <c r="O241">
        <v>113100000</v>
      </c>
      <c r="P241">
        <v>24.107512552272723</v>
      </c>
      <c r="Q241">
        <v>21757.935654643741</v>
      </c>
      <c r="R241">
        <v>262018132.51750606</v>
      </c>
      <c r="S241">
        <v>2300.7095566065655</v>
      </c>
      <c r="T241">
        <v>21782.043167196014</v>
      </c>
      <c r="U241">
        <f>Pro_Economic_Table[[#This Row],[Total Energy(MJ)]]*AHP!$P$3/TOPSIS!$B$4</f>
        <v>7.9893171183480285E-3</v>
      </c>
      <c r="V241">
        <f>Pro_Economic_Table[[#This Row],[Total Cost(LKR Million)]]*AHP!$P$4/TOPSIS!$C$4</f>
        <v>3.10310012406615E-2</v>
      </c>
      <c r="W241">
        <f>Pro_Economic_Table[[#This Row],[Total Carbon (Metric T)]]*AHP!$P$5/TOPSIS!$D$4</f>
        <v>3.430714869614051E-3</v>
      </c>
      <c r="X241">
        <f>((Pro_Economic_Table[[#This Row],[Weighted Energy]]-TOPSIS!$B$5)^2+(Pro_Economic_Table[[#This Row],[Weighted Cost]]-TOPSIS!$C$5)^2+(Pro_Economic_Table[[#This Row],[Weighted Co2]]-TOPSIS!$D$5)^2)^0.5</f>
        <v>3.3915572214935881E-3</v>
      </c>
      <c r="Y241">
        <f>((Pro_Economic_Table[[#This Row],[Weighted Energy]]-TOPSIS!$B$6)^2+(Pro_Economic_Table[[#This Row],[Weighted Cost]]-TOPSIS!$C$6)^2+(Pro_Economic_Table[[#This Row],[Weighted Co2]]-TOPSIS!$D$6)^2)^0.5</f>
        <v>3.9161640947173509E-3</v>
      </c>
      <c r="Z241">
        <f>Pro_Economic_Table[[#This Row],[S- Worst-Euclidean Distance]]/(Pro_Economic_Table[[#This Row],[S+ Best-Euclidean Distance]]+Pro_Economic_Table[[#This Row],[S- Worst-Euclidean Distance]])</f>
        <v>0.53589401199933628</v>
      </c>
      <c r="AA241">
        <v>240</v>
      </c>
    </row>
    <row r="242" spans="1:27" x14ac:dyDescent="0.3">
      <c r="A242">
        <v>184</v>
      </c>
      <c r="B242" t="s">
        <v>140</v>
      </c>
      <c r="C242" t="s">
        <v>151</v>
      </c>
      <c r="D242" t="s">
        <v>154</v>
      </c>
      <c r="E242" t="s">
        <v>156</v>
      </c>
      <c r="F242" t="s">
        <v>160</v>
      </c>
      <c r="G242" t="s">
        <v>225</v>
      </c>
      <c r="H242">
        <v>397.97119827449592</v>
      </c>
      <c r="I242">
        <v>57</v>
      </c>
      <c r="J242">
        <v>1459215.637737806</v>
      </c>
      <c r="K242">
        <v>44153.989136363627</v>
      </c>
      <c r="L242">
        <v>262658814.79280505</v>
      </c>
      <c r="M242">
        <v>5476198.4413636355</v>
      </c>
      <c r="N242">
        <v>2188823456.6067085</v>
      </c>
      <c r="O242">
        <v>106248000</v>
      </c>
      <c r="P242">
        <v>21.482177277272722</v>
      </c>
      <c r="Q242">
        <v>21815.273784180197</v>
      </c>
      <c r="R242">
        <v>262702968.78194141</v>
      </c>
      <c r="S242">
        <v>2300.5476550480726</v>
      </c>
      <c r="T242">
        <v>21836.755961457471</v>
      </c>
      <c r="U242">
        <f>Pro_Economic_Table[[#This Row],[Total Energy(MJ)]]*AHP!$P$3/TOPSIS!$B$4</f>
        <v>8.0101987803847339E-3</v>
      </c>
      <c r="V242">
        <f>Pro_Economic_Table[[#This Row],[Total Cost(LKR Million)]]*AHP!$P$4/TOPSIS!$C$4</f>
        <v>3.1028817580647561E-2</v>
      </c>
      <c r="W242">
        <f>Pro_Economic_Table[[#This Row],[Total Carbon (Metric T)]]*AHP!$P$5/TOPSIS!$D$4</f>
        <v>3.439332242896719E-3</v>
      </c>
      <c r="X242">
        <f>((Pro_Economic_Table[[#This Row],[Weighted Energy]]-TOPSIS!$B$5)^2+(Pro_Economic_Table[[#This Row],[Weighted Cost]]-TOPSIS!$C$5)^2+(Pro_Economic_Table[[#This Row],[Weighted Co2]]-TOPSIS!$D$5)^2)^0.5</f>
        <v>3.3954571496774139E-3</v>
      </c>
      <c r="Y242">
        <f>((Pro_Economic_Table[[#This Row],[Weighted Energy]]-TOPSIS!$B$6)^2+(Pro_Economic_Table[[#This Row],[Weighted Cost]]-TOPSIS!$C$6)^2+(Pro_Economic_Table[[#This Row],[Weighted Co2]]-TOPSIS!$D$6)^2)^0.5</f>
        <v>3.9122772554888979E-3</v>
      </c>
      <c r="Z242">
        <f>Pro_Economic_Table[[#This Row],[S- Worst-Euclidean Distance]]/(Pro_Economic_Table[[#This Row],[S+ Best-Euclidean Distance]]+Pro_Economic_Table[[#This Row],[S- Worst-Euclidean Distance]])</f>
        <v>0.53536117195543609</v>
      </c>
      <c r="AA242">
        <v>241</v>
      </c>
    </row>
    <row r="243" spans="1:27" x14ac:dyDescent="0.3">
      <c r="A243">
        <v>202</v>
      </c>
      <c r="B243" t="s">
        <v>140</v>
      </c>
      <c r="C243" t="s">
        <v>151</v>
      </c>
      <c r="D243" t="s">
        <v>155</v>
      </c>
      <c r="E243" t="s">
        <v>156</v>
      </c>
      <c r="F243" t="s">
        <v>160</v>
      </c>
      <c r="G243" t="s">
        <v>225</v>
      </c>
      <c r="H243">
        <v>397.97764537949581</v>
      </c>
      <c r="I243">
        <v>57</v>
      </c>
      <c r="J243">
        <v>1459221.8785354458</v>
      </c>
      <c r="K243">
        <v>44135.568836363629</v>
      </c>
      <c r="L243">
        <v>262659938.13638029</v>
      </c>
      <c r="M243">
        <v>5475277.4263636358</v>
      </c>
      <c r="N243">
        <v>2188832817.8031688</v>
      </c>
      <c r="O243">
        <v>106248000</v>
      </c>
      <c r="P243">
        <v>21.468362052272724</v>
      </c>
      <c r="Q243">
        <v>21815.367084104913</v>
      </c>
      <c r="R243">
        <v>262704073.70521665</v>
      </c>
      <c r="S243">
        <v>2300.5560952295323</v>
      </c>
      <c r="T243">
        <v>21836.835446157187</v>
      </c>
      <c r="U243">
        <f>Pro_Economic_Table[[#This Row],[Total Energy(MJ)]]*AHP!$P$3/TOPSIS!$B$4</f>
        <v>8.0102324711158E-3</v>
      </c>
      <c r="V243">
        <f>Pro_Economic_Table[[#This Row],[Total Cost(LKR Million)]]*AHP!$P$4/TOPSIS!$C$4</f>
        <v>3.102893141825935E-2</v>
      </c>
      <c r="W243">
        <f>Pro_Economic_Table[[#This Row],[Total Carbon (Metric T)]]*AHP!$P$5/TOPSIS!$D$4</f>
        <v>3.4393447618940934E-3</v>
      </c>
      <c r="X243">
        <f>((Pro_Economic_Table[[#This Row],[Weighted Energy]]-TOPSIS!$B$5)^2+(Pro_Economic_Table[[#This Row],[Weighted Cost]]-TOPSIS!$C$5)^2+(Pro_Economic_Table[[#This Row],[Weighted Co2]]-TOPSIS!$D$5)^2)^0.5</f>
        <v>3.3955764478666877E-3</v>
      </c>
      <c r="Y243">
        <f>((Pro_Economic_Table[[#This Row],[Weighted Energy]]-TOPSIS!$B$6)^2+(Pro_Economic_Table[[#This Row],[Weighted Cost]]-TOPSIS!$C$6)^2+(Pro_Economic_Table[[#This Row],[Weighted Co2]]-TOPSIS!$D$6)^2)^0.5</f>
        <v>3.9121579869389389E-3</v>
      </c>
      <c r="Z243">
        <f>Pro_Economic_Table[[#This Row],[S- Worst-Euclidean Distance]]/(Pro_Economic_Table[[#This Row],[S+ Best-Euclidean Distance]]+Pro_Economic_Table[[#This Row],[S- Worst-Euclidean Distance]])</f>
        <v>0.53534484891869161</v>
      </c>
      <c r="AA243">
        <v>242</v>
      </c>
    </row>
    <row r="244" spans="1:27" x14ac:dyDescent="0.3">
      <c r="A244">
        <v>186</v>
      </c>
      <c r="B244" t="s">
        <v>140</v>
      </c>
      <c r="C244" t="s">
        <v>151</v>
      </c>
      <c r="D244" t="s">
        <v>154</v>
      </c>
      <c r="E244" t="s">
        <v>156</v>
      </c>
      <c r="F244" t="s">
        <v>160</v>
      </c>
      <c r="G244" t="s">
        <v>224</v>
      </c>
      <c r="H244">
        <v>397.97119827449592</v>
      </c>
      <c r="I244">
        <v>29</v>
      </c>
      <c r="J244">
        <v>1459215.637737806</v>
      </c>
      <c r="K244">
        <v>44153.989136363627</v>
      </c>
      <c r="L244">
        <v>262658814.79280505</v>
      </c>
      <c r="M244">
        <v>5476198.4413636355</v>
      </c>
      <c r="N244">
        <v>2188823456.6067085</v>
      </c>
      <c r="O244">
        <v>108639800</v>
      </c>
      <c r="P244">
        <v>21.482177277272722</v>
      </c>
      <c r="Q244">
        <v>21815.273784180197</v>
      </c>
      <c r="R244">
        <v>262702968.78194141</v>
      </c>
      <c r="S244">
        <v>2302.9394550480724</v>
      </c>
      <c r="T244">
        <v>21836.755961457471</v>
      </c>
      <c r="U244">
        <f>Pro_Economic_Table[[#This Row],[Total Energy(MJ)]]*AHP!$P$3/TOPSIS!$B$4</f>
        <v>8.0101987803847339E-3</v>
      </c>
      <c r="V244">
        <f>Pro_Economic_Table[[#This Row],[Total Cost(LKR Million)]]*AHP!$P$4/TOPSIS!$C$4</f>
        <v>3.1061077171413501E-2</v>
      </c>
      <c r="W244">
        <f>Pro_Economic_Table[[#This Row],[Total Carbon (Metric T)]]*AHP!$P$5/TOPSIS!$D$4</f>
        <v>3.439332242896719E-3</v>
      </c>
      <c r="X244">
        <f>((Pro_Economic_Table[[#This Row],[Weighted Energy]]-TOPSIS!$B$5)^2+(Pro_Economic_Table[[#This Row],[Weighted Cost]]-TOPSIS!$C$5)^2+(Pro_Economic_Table[[#This Row],[Weighted Co2]]-TOPSIS!$D$5)^2)^0.5</f>
        <v>3.4265384158770045E-3</v>
      </c>
      <c r="Y244">
        <f>((Pro_Economic_Table[[#This Row],[Weighted Energy]]-TOPSIS!$B$6)^2+(Pro_Economic_Table[[#This Row],[Weighted Cost]]-TOPSIS!$C$6)^2+(Pro_Economic_Table[[#This Row],[Weighted Co2]]-TOPSIS!$D$6)^2)^0.5</f>
        <v>3.8811584870968364E-3</v>
      </c>
      <c r="Z244">
        <f>Pro_Economic_Table[[#This Row],[S- Worst-Euclidean Distance]]/(Pro_Economic_Table[[#This Row],[S+ Best-Euclidean Distance]]+Pro_Economic_Table[[#This Row],[S- Worst-Euclidean Distance]])</f>
        <v>0.53110556426025457</v>
      </c>
      <c r="AA244">
        <v>243</v>
      </c>
    </row>
    <row r="245" spans="1:27" x14ac:dyDescent="0.3">
      <c r="A245">
        <v>204</v>
      </c>
      <c r="B245" t="s">
        <v>140</v>
      </c>
      <c r="C245" t="s">
        <v>151</v>
      </c>
      <c r="D245" t="s">
        <v>155</v>
      </c>
      <c r="E245" t="s">
        <v>156</v>
      </c>
      <c r="F245" t="s">
        <v>160</v>
      </c>
      <c r="G245" t="s">
        <v>224</v>
      </c>
      <c r="H245">
        <v>397.97764537949581</v>
      </c>
      <c r="I245">
        <v>29</v>
      </c>
      <c r="J245">
        <v>1459221.8785354458</v>
      </c>
      <c r="K245">
        <v>44135.568836363629</v>
      </c>
      <c r="L245">
        <v>262659938.13638029</v>
      </c>
      <c r="M245">
        <v>5475277.4263636358</v>
      </c>
      <c r="N245">
        <v>2188832817.8031688</v>
      </c>
      <c r="O245">
        <v>108639800</v>
      </c>
      <c r="P245">
        <v>21.468362052272724</v>
      </c>
      <c r="Q245">
        <v>21815.367084104913</v>
      </c>
      <c r="R245">
        <v>262704073.70521665</v>
      </c>
      <c r="S245">
        <v>2302.9478952295322</v>
      </c>
      <c r="T245">
        <v>21836.835446157187</v>
      </c>
      <c r="U245">
        <f>Pro_Economic_Table[[#This Row],[Total Energy(MJ)]]*AHP!$P$3/TOPSIS!$B$4</f>
        <v>8.0102324711158E-3</v>
      </c>
      <c r="V245">
        <f>Pro_Economic_Table[[#This Row],[Total Cost(LKR Million)]]*AHP!$P$4/TOPSIS!$C$4</f>
        <v>3.1061191009025289E-2</v>
      </c>
      <c r="W245">
        <f>Pro_Economic_Table[[#This Row],[Total Carbon (Metric T)]]*AHP!$P$5/TOPSIS!$D$4</f>
        <v>3.4393447618940934E-3</v>
      </c>
      <c r="X245">
        <f>((Pro_Economic_Table[[#This Row],[Weighted Energy]]-TOPSIS!$B$5)^2+(Pro_Economic_Table[[#This Row],[Weighted Cost]]-TOPSIS!$C$5)^2+(Pro_Economic_Table[[#This Row],[Weighted Co2]]-TOPSIS!$D$5)^2)^0.5</f>
        <v>3.4266577036818134E-3</v>
      </c>
      <c r="Y245">
        <f>((Pro_Economic_Table[[#This Row],[Weighted Energy]]-TOPSIS!$B$6)^2+(Pro_Economic_Table[[#This Row],[Weighted Cost]]-TOPSIS!$C$6)^2+(Pro_Economic_Table[[#This Row],[Weighted Co2]]-TOPSIS!$D$6)^2)^0.5</f>
        <v>3.8810392084630808E-3</v>
      </c>
      <c r="Z245">
        <f>Pro_Economic_Table[[#This Row],[S- Worst-Euclidean Distance]]/(Pro_Economic_Table[[#This Row],[S+ Best-Euclidean Distance]]+Pro_Economic_Table[[#This Row],[S- Worst-Euclidean Distance]])</f>
        <v>0.53108924126465318</v>
      </c>
      <c r="AA245">
        <v>244</v>
      </c>
    </row>
    <row r="246" spans="1:27" x14ac:dyDescent="0.3">
      <c r="A246">
        <v>193</v>
      </c>
      <c r="B246" t="s">
        <v>140</v>
      </c>
      <c r="C246" t="s">
        <v>151</v>
      </c>
      <c r="D246" t="s">
        <v>154</v>
      </c>
      <c r="E246" t="s">
        <v>157</v>
      </c>
      <c r="F246" t="s">
        <v>160</v>
      </c>
      <c r="G246" t="s">
        <v>225</v>
      </c>
      <c r="H246">
        <v>401.0279760926777</v>
      </c>
      <c r="I246">
        <v>58</v>
      </c>
      <c r="J246">
        <v>1462174.5986658058</v>
      </c>
      <c r="K246">
        <v>46883.255045454542</v>
      </c>
      <c r="L246">
        <v>263191427.75984505</v>
      </c>
      <c r="M246">
        <v>4930345.2595454538</v>
      </c>
      <c r="N246">
        <v>2193261897.9987087</v>
      </c>
      <c r="O246">
        <v>108112000</v>
      </c>
      <c r="P246">
        <v>24.211443186363635</v>
      </c>
      <c r="Q246">
        <v>21859.510250053798</v>
      </c>
      <c r="R246">
        <v>263238311.01489049</v>
      </c>
      <c r="S246">
        <v>2306.3042432582542</v>
      </c>
      <c r="T246">
        <v>21883.721693240161</v>
      </c>
      <c r="U246">
        <f>Pro_Economic_Table[[#This Row],[Total Energy(MJ)]]*AHP!$P$3/TOPSIS!$B$4</f>
        <v>8.0265221501636883E-3</v>
      </c>
      <c r="V246">
        <f>Pro_Economic_Table[[#This Row],[Total Cost(LKR Million)]]*AHP!$P$4/TOPSIS!$C$4</f>
        <v>3.1106460017251161E-2</v>
      </c>
      <c r="W246">
        <f>Pro_Economic_Table[[#This Row],[Total Carbon (Metric T)]]*AHP!$P$5/TOPSIS!$D$4</f>
        <v>3.4467294385203068E-3</v>
      </c>
      <c r="X246">
        <f>((Pro_Economic_Table[[#This Row],[Weighted Energy]]-TOPSIS!$B$5)^2+(Pro_Economic_Table[[#This Row],[Weighted Cost]]-TOPSIS!$C$5)^2+(Pro_Economic_Table[[#This Row],[Weighted Co2]]-TOPSIS!$D$5)^2)^0.5</f>
        <v>3.4750593308058167E-3</v>
      </c>
      <c r="Y246">
        <f>((Pro_Economic_Table[[#This Row],[Weighted Energy]]-TOPSIS!$B$6)^2+(Pro_Economic_Table[[#This Row],[Weighted Cost]]-TOPSIS!$C$6)^2+(Pro_Economic_Table[[#This Row],[Weighted Co2]]-TOPSIS!$D$6)^2)^0.5</f>
        <v>3.8326555441510809E-3</v>
      </c>
      <c r="Z246">
        <f>Pro_Economic_Table[[#This Row],[S- Worst-Euclidean Distance]]/(Pro_Economic_Table[[#This Row],[S+ Best-Euclidean Distance]]+Pro_Economic_Table[[#This Row],[S- Worst-Euclidean Distance]])</f>
        <v>0.5244670337762305</v>
      </c>
      <c r="AA246">
        <v>245</v>
      </c>
    </row>
    <row r="247" spans="1:27" x14ac:dyDescent="0.3">
      <c r="A247">
        <v>211</v>
      </c>
      <c r="B247" t="s">
        <v>140</v>
      </c>
      <c r="C247" t="s">
        <v>151</v>
      </c>
      <c r="D247" t="s">
        <v>155</v>
      </c>
      <c r="E247" t="s">
        <v>157</v>
      </c>
      <c r="F247" t="s">
        <v>160</v>
      </c>
      <c r="G247" t="s">
        <v>225</v>
      </c>
      <c r="H247">
        <v>401.03442319767771</v>
      </c>
      <c r="I247">
        <v>58</v>
      </c>
      <c r="J247">
        <v>1462180.8394634461</v>
      </c>
      <c r="K247">
        <v>46864.834745454544</v>
      </c>
      <c r="L247">
        <v>263192551.10342032</v>
      </c>
      <c r="M247">
        <v>4929424.2445454542</v>
      </c>
      <c r="N247">
        <v>2193271259.1951694</v>
      </c>
      <c r="O247">
        <v>108112000</v>
      </c>
      <c r="P247">
        <v>24.197627961363636</v>
      </c>
      <c r="Q247">
        <v>21859.603549978521</v>
      </c>
      <c r="R247">
        <v>263239415.93816578</v>
      </c>
      <c r="S247">
        <v>2306.3126834397149</v>
      </c>
      <c r="T247">
        <v>21883.801177939884</v>
      </c>
      <c r="U247">
        <f>Pro_Economic_Table[[#This Row],[Total Energy(MJ)]]*AHP!$P$3/TOPSIS!$B$4</f>
        <v>8.0265558408947578E-3</v>
      </c>
      <c r="V247">
        <f>Pro_Economic_Table[[#This Row],[Total Cost(LKR Million)]]*AHP!$P$4/TOPSIS!$C$4</f>
        <v>3.1106573854862967E-2</v>
      </c>
      <c r="W247">
        <f>Pro_Economic_Table[[#This Row],[Total Carbon (Metric T)]]*AHP!$P$5/TOPSIS!$D$4</f>
        <v>3.4467419575176825E-3</v>
      </c>
      <c r="X247">
        <f>((Pro_Economic_Table[[#This Row],[Weighted Energy]]-TOPSIS!$B$5)^2+(Pro_Economic_Table[[#This Row],[Weighted Cost]]-TOPSIS!$C$5)^2+(Pro_Economic_Table[[#This Row],[Weighted Co2]]-TOPSIS!$D$5)^2)^0.5</f>
        <v>3.4751786246169794E-3</v>
      </c>
      <c r="Y247">
        <f>((Pro_Economic_Table[[#This Row],[Weighted Energy]]-TOPSIS!$B$6)^2+(Pro_Economic_Table[[#This Row],[Weighted Cost]]-TOPSIS!$C$6)^2+(Pro_Economic_Table[[#This Row],[Weighted Co2]]-TOPSIS!$D$6)^2)^0.5</f>
        <v>3.8325362716390373E-3</v>
      </c>
      <c r="Z247">
        <f>Pro_Economic_Table[[#This Row],[S- Worst-Euclidean Distance]]/(Pro_Economic_Table[[#This Row],[S+ Best-Euclidean Distance]]+Pro_Economic_Table[[#This Row],[S- Worst-Euclidean Distance]])</f>
        <v>0.52445071079641759</v>
      </c>
      <c r="AA247">
        <v>246</v>
      </c>
    </row>
    <row r="248" spans="1:27" x14ac:dyDescent="0.3">
      <c r="A248">
        <v>195</v>
      </c>
      <c r="B248" t="s">
        <v>140</v>
      </c>
      <c r="C248" t="s">
        <v>151</v>
      </c>
      <c r="D248" t="s">
        <v>154</v>
      </c>
      <c r="E248" t="s">
        <v>157</v>
      </c>
      <c r="F248" t="s">
        <v>160</v>
      </c>
      <c r="G248" t="s">
        <v>224</v>
      </c>
      <c r="H248">
        <v>401.0279760926777</v>
      </c>
      <c r="I248">
        <v>29</v>
      </c>
      <c r="J248">
        <v>1462174.5986658058</v>
      </c>
      <c r="K248">
        <v>46883.255045454542</v>
      </c>
      <c r="L248">
        <v>263191427.75984505</v>
      </c>
      <c r="M248">
        <v>4930345.2595454538</v>
      </c>
      <c r="N248">
        <v>2193261897.9987087</v>
      </c>
      <c r="O248">
        <v>108639800</v>
      </c>
      <c r="P248">
        <v>24.211443186363635</v>
      </c>
      <c r="Q248">
        <v>21859.510250053798</v>
      </c>
      <c r="R248">
        <v>263238311.01489049</v>
      </c>
      <c r="S248">
        <v>2306.8320432582541</v>
      </c>
      <c r="T248">
        <v>21883.721693240161</v>
      </c>
      <c r="U248">
        <f>Pro_Economic_Table[[#This Row],[Total Energy(MJ)]]*AHP!$P$3/TOPSIS!$B$4</f>
        <v>8.0265221501636883E-3</v>
      </c>
      <c r="V248">
        <f>Pro_Economic_Table[[#This Row],[Total Cost(LKR Million)]]*AHP!$P$4/TOPSIS!$C$4</f>
        <v>3.1113578761295922E-2</v>
      </c>
      <c r="W248">
        <f>Pro_Economic_Table[[#This Row],[Total Carbon (Metric T)]]*AHP!$P$5/TOPSIS!$D$4</f>
        <v>3.4467294385203068E-3</v>
      </c>
      <c r="X248">
        <f>((Pro_Economic_Table[[#This Row],[Weighted Energy]]-TOPSIS!$B$5)^2+(Pro_Economic_Table[[#This Row],[Weighted Cost]]-TOPSIS!$C$5)^2+(Pro_Economic_Table[[#This Row],[Weighted Co2]]-TOPSIS!$D$5)^2)^0.5</f>
        <v>3.4819181478912271E-3</v>
      </c>
      <c r="Y248">
        <f>((Pro_Economic_Table[[#This Row],[Weighted Energy]]-TOPSIS!$B$6)^2+(Pro_Economic_Table[[#This Row],[Weighted Cost]]-TOPSIS!$C$6)^2+(Pro_Economic_Table[[#This Row],[Weighted Co2]]-TOPSIS!$D$6)^2)^0.5</f>
        <v>3.825788477426434E-3</v>
      </c>
      <c r="Z248">
        <f>Pro_Economic_Table[[#This Row],[S- Worst-Euclidean Distance]]/(Pro_Economic_Table[[#This Row],[S+ Best-Euclidean Distance]]+Pro_Economic_Table[[#This Row],[S- Worst-Euclidean Distance]])</f>
        <v>0.52352792381838809</v>
      </c>
      <c r="AA248">
        <v>247</v>
      </c>
    </row>
    <row r="249" spans="1:27" x14ac:dyDescent="0.3">
      <c r="A249">
        <v>213</v>
      </c>
      <c r="B249" t="s">
        <v>140</v>
      </c>
      <c r="C249" t="s">
        <v>151</v>
      </c>
      <c r="D249" t="s">
        <v>155</v>
      </c>
      <c r="E249" t="s">
        <v>157</v>
      </c>
      <c r="F249" t="s">
        <v>160</v>
      </c>
      <c r="G249" t="s">
        <v>224</v>
      </c>
      <c r="H249">
        <v>401.03442319767771</v>
      </c>
      <c r="I249">
        <v>29</v>
      </c>
      <c r="J249">
        <v>1462180.8394634461</v>
      </c>
      <c r="K249">
        <v>46864.834745454544</v>
      </c>
      <c r="L249">
        <v>263192551.10342032</v>
      </c>
      <c r="M249">
        <v>4929424.2445454542</v>
      </c>
      <c r="N249">
        <v>2193271259.1951694</v>
      </c>
      <c r="O249">
        <v>108639800</v>
      </c>
      <c r="P249">
        <v>24.197627961363636</v>
      </c>
      <c r="Q249">
        <v>21859.603549978521</v>
      </c>
      <c r="R249">
        <v>263239415.93816578</v>
      </c>
      <c r="S249">
        <v>2306.8404834397147</v>
      </c>
      <c r="T249">
        <v>21883.801177939884</v>
      </c>
      <c r="U249">
        <f>Pro_Economic_Table[[#This Row],[Total Energy(MJ)]]*AHP!$P$3/TOPSIS!$B$4</f>
        <v>8.0265558408947578E-3</v>
      </c>
      <c r="V249">
        <f>Pro_Economic_Table[[#This Row],[Total Cost(LKR Million)]]*AHP!$P$4/TOPSIS!$C$4</f>
        <v>3.1113692598907724E-2</v>
      </c>
      <c r="W249">
        <f>Pro_Economic_Table[[#This Row],[Total Carbon (Metric T)]]*AHP!$P$5/TOPSIS!$D$4</f>
        <v>3.4467419575176825E-3</v>
      </c>
      <c r="X249">
        <f>((Pro_Economic_Table[[#This Row],[Weighted Energy]]-TOPSIS!$B$5)^2+(Pro_Economic_Table[[#This Row],[Weighted Cost]]-TOPSIS!$C$5)^2+(Pro_Economic_Table[[#This Row],[Weighted Co2]]-TOPSIS!$D$5)^2)^0.5</f>
        <v>3.4820374394526669E-3</v>
      </c>
      <c r="Y249">
        <f>((Pro_Economic_Table[[#This Row],[Weighted Energy]]-TOPSIS!$B$6)^2+(Pro_Economic_Table[[#This Row],[Weighted Cost]]-TOPSIS!$C$6)^2+(Pro_Economic_Table[[#This Row],[Weighted Co2]]-TOPSIS!$D$6)^2)^0.5</f>
        <v>3.8256692026477374E-3</v>
      </c>
      <c r="Z249">
        <f>Pro_Economic_Table[[#This Row],[S- Worst-Euclidean Distance]]/(Pro_Economic_Table[[#This Row],[S+ Best-Euclidean Distance]]+Pro_Economic_Table[[#This Row],[S- Worst-Euclidean Distance]])</f>
        <v>0.52351160083625792</v>
      </c>
      <c r="AA249">
        <v>248</v>
      </c>
    </row>
    <row r="250" spans="1:27" x14ac:dyDescent="0.3">
      <c r="A250">
        <v>185</v>
      </c>
      <c r="B250" t="s">
        <v>140</v>
      </c>
      <c r="C250" t="s">
        <v>151</v>
      </c>
      <c r="D250" t="s">
        <v>154</v>
      </c>
      <c r="E250" t="s">
        <v>156</v>
      </c>
      <c r="F250" t="s">
        <v>160</v>
      </c>
      <c r="G250" t="s">
        <v>226</v>
      </c>
      <c r="H250">
        <v>397.97119827449592</v>
      </c>
      <c r="I250">
        <v>29</v>
      </c>
      <c r="J250">
        <v>1459215.637737806</v>
      </c>
      <c r="K250">
        <v>44153.989136363627</v>
      </c>
      <c r="L250">
        <v>262658814.79280505</v>
      </c>
      <c r="M250">
        <v>5476198.4413636355</v>
      </c>
      <c r="N250">
        <v>2188823456.6067085</v>
      </c>
      <c r="O250">
        <v>113100000</v>
      </c>
      <c r="P250">
        <v>21.482177277272722</v>
      </c>
      <c r="Q250">
        <v>21815.273784180197</v>
      </c>
      <c r="R250">
        <v>262702968.78194141</v>
      </c>
      <c r="S250">
        <v>2307.3996550480724</v>
      </c>
      <c r="T250">
        <v>21836.755961457471</v>
      </c>
      <c r="U250">
        <f>Pro_Economic_Table[[#This Row],[Total Energy(MJ)]]*AHP!$P$3/TOPSIS!$B$4</f>
        <v>8.0101987803847339E-3</v>
      </c>
      <c r="V250">
        <f>Pro_Economic_Table[[#This Row],[Total Cost(LKR Million)]]*AHP!$P$4/TOPSIS!$C$4</f>
        <v>3.1121234469989569E-2</v>
      </c>
      <c r="W250">
        <f>Pro_Economic_Table[[#This Row],[Total Carbon (Metric T)]]*AHP!$P$5/TOPSIS!$D$4</f>
        <v>3.439332242896719E-3</v>
      </c>
      <c r="X250">
        <f>((Pro_Economic_Table[[#This Row],[Weighted Energy]]-TOPSIS!$B$5)^2+(Pro_Economic_Table[[#This Row],[Weighted Cost]]-TOPSIS!$C$5)^2+(Pro_Economic_Table[[#This Row],[Weighted Co2]]-TOPSIS!$D$5)^2)^0.5</f>
        <v>3.4845556022118631E-3</v>
      </c>
      <c r="Y250">
        <f>((Pro_Economic_Table[[#This Row],[Weighted Energy]]-TOPSIS!$B$6)^2+(Pro_Economic_Table[[#This Row],[Weighted Cost]]-TOPSIS!$C$6)^2+(Pro_Economic_Table[[#This Row],[Weighted Co2]]-TOPSIS!$D$6)^2)^0.5</f>
        <v>3.8231790964535421E-3</v>
      </c>
      <c r="Z250">
        <f>Pro_Economic_Table[[#This Row],[S- Worst-Euclidean Distance]]/(Pro_Economic_Table[[#This Row],[S+ Best-Euclidean Distance]]+Pro_Economic_Table[[#This Row],[S- Worst-Euclidean Distance]])</f>
        <v>0.52316884152236132</v>
      </c>
      <c r="AA250">
        <v>249</v>
      </c>
    </row>
    <row r="251" spans="1:27" x14ac:dyDescent="0.3">
      <c r="A251">
        <v>203</v>
      </c>
      <c r="B251" t="s">
        <v>140</v>
      </c>
      <c r="C251" t="s">
        <v>151</v>
      </c>
      <c r="D251" t="s">
        <v>155</v>
      </c>
      <c r="E251" t="s">
        <v>156</v>
      </c>
      <c r="F251" t="s">
        <v>160</v>
      </c>
      <c r="G251" t="s">
        <v>226</v>
      </c>
      <c r="H251">
        <v>397.97764537949581</v>
      </c>
      <c r="I251">
        <v>29</v>
      </c>
      <c r="J251">
        <v>1459221.8785354458</v>
      </c>
      <c r="K251">
        <v>44135.568836363629</v>
      </c>
      <c r="L251">
        <v>262659938.13638029</v>
      </c>
      <c r="M251">
        <v>5475277.4263636358</v>
      </c>
      <c r="N251">
        <v>2188832817.8031688</v>
      </c>
      <c r="O251">
        <v>113100000</v>
      </c>
      <c r="P251">
        <v>21.468362052272724</v>
      </c>
      <c r="Q251">
        <v>21815.367084104913</v>
      </c>
      <c r="R251">
        <v>262704073.70521665</v>
      </c>
      <c r="S251">
        <v>2307.4080952295321</v>
      </c>
      <c r="T251">
        <v>21836.835446157187</v>
      </c>
      <c r="U251">
        <f>Pro_Economic_Table[[#This Row],[Total Energy(MJ)]]*AHP!$P$3/TOPSIS!$B$4</f>
        <v>8.0102324711158E-3</v>
      </c>
      <c r="V251">
        <f>Pro_Economic_Table[[#This Row],[Total Cost(LKR Million)]]*AHP!$P$4/TOPSIS!$C$4</f>
        <v>3.1121348307601358E-2</v>
      </c>
      <c r="W251">
        <f>Pro_Economic_Table[[#This Row],[Total Carbon (Metric T)]]*AHP!$P$5/TOPSIS!$D$4</f>
        <v>3.4393447618940934E-3</v>
      </c>
      <c r="X251">
        <f>((Pro_Economic_Table[[#This Row],[Weighted Energy]]-TOPSIS!$B$5)^2+(Pro_Economic_Table[[#This Row],[Weighted Cost]]-TOPSIS!$C$5)^2+(Pro_Economic_Table[[#This Row],[Weighted Co2]]-TOPSIS!$D$5)^2)^0.5</f>
        <v>3.4846748691884453E-3</v>
      </c>
      <c r="Y251">
        <f>((Pro_Economic_Table[[#This Row],[Weighted Energy]]-TOPSIS!$B$6)^2+(Pro_Economic_Table[[#This Row],[Weighted Cost]]-TOPSIS!$C$6)^2+(Pro_Economic_Table[[#This Row],[Weighted Co2]]-TOPSIS!$D$6)^2)^0.5</f>
        <v>3.8230598001534918E-3</v>
      </c>
      <c r="Z251">
        <f>Pro_Economic_Table[[#This Row],[S- Worst-Euclidean Distance]]/(Pro_Economic_Table[[#This Row],[S+ Best-Euclidean Distance]]+Pro_Economic_Table[[#This Row],[S- Worst-Euclidean Distance]])</f>
        <v>0.5231525189594437</v>
      </c>
      <c r="AA251">
        <v>250</v>
      </c>
    </row>
    <row r="252" spans="1:27" x14ac:dyDescent="0.3">
      <c r="A252">
        <v>194</v>
      </c>
      <c r="B252" t="s">
        <v>140</v>
      </c>
      <c r="C252" t="s">
        <v>151</v>
      </c>
      <c r="D252" t="s">
        <v>154</v>
      </c>
      <c r="E252" t="s">
        <v>157</v>
      </c>
      <c r="F252" t="s">
        <v>160</v>
      </c>
      <c r="G252" t="s">
        <v>226</v>
      </c>
      <c r="H252">
        <v>401.0279760926777</v>
      </c>
      <c r="I252">
        <v>29</v>
      </c>
      <c r="J252">
        <v>1462174.5986658058</v>
      </c>
      <c r="K252">
        <v>46883.255045454542</v>
      </c>
      <c r="L252">
        <v>263191427.75984505</v>
      </c>
      <c r="M252">
        <v>4930345.2595454538</v>
      </c>
      <c r="N252">
        <v>2193261897.9987087</v>
      </c>
      <c r="O252">
        <v>113100000</v>
      </c>
      <c r="P252">
        <v>24.211443186363635</v>
      </c>
      <c r="Q252">
        <v>21859.510250053798</v>
      </c>
      <c r="R252">
        <v>263238311.01489049</v>
      </c>
      <c r="S252">
        <v>2311.2922432582541</v>
      </c>
      <c r="T252">
        <v>21883.721693240161</v>
      </c>
      <c r="U252">
        <f>Pro_Economic_Table[[#This Row],[Total Energy(MJ)]]*AHP!$P$3/TOPSIS!$B$4</f>
        <v>8.0265221501636883E-3</v>
      </c>
      <c r="V252">
        <f>Pro_Economic_Table[[#This Row],[Total Cost(LKR Million)]]*AHP!$P$4/TOPSIS!$C$4</f>
        <v>3.117373605987199E-2</v>
      </c>
      <c r="W252">
        <f>Pro_Economic_Table[[#This Row],[Total Carbon (Metric T)]]*AHP!$P$5/TOPSIS!$D$4</f>
        <v>3.4467294385203068E-3</v>
      </c>
      <c r="X252">
        <f>((Pro_Economic_Table[[#This Row],[Weighted Energy]]-TOPSIS!$B$5)^2+(Pro_Economic_Table[[#This Row],[Weighted Cost]]-TOPSIS!$C$5)^2+(Pro_Economic_Table[[#This Row],[Weighted Co2]]-TOPSIS!$D$5)^2)^0.5</f>
        <v>3.5399199038503703E-3</v>
      </c>
      <c r="Y252">
        <f>((Pro_Economic_Table[[#This Row],[Weighted Energy]]-TOPSIS!$B$6)^2+(Pro_Economic_Table[[#This Row],[Weighted Cost]]-TOPSIS!$C$6)^2+(Pro_Economic_Table[[#This Row],[Weighted Co2]]-TOPSIS!$D$6)^2)^0.5</f>
        <v>3.7677952947633635E-3</v>
      </c>
      <c r="Z252">
        <f>Pro_Economic_Table[[#This Row],[S- Worst-Euclidean Distance]]/(Pro_Economic_Table[[#This Row],[S+ Best-Euclidean Distance]]+Pro_Economic_Table[[#This Row],[S- Worst-Euclidean Distance]])</f>
        <v>0.51559142527586599</v>
      </c>
      <c r="AA252">
        <v>251</v>
      </c>
    </row>
    <row r="253" spans="1:27" x14ac:dyDescent="0.3">
      <c r="A253">
        <v>212</v>
      </c>
      <c r="B253" t="s">
        <v>140</v>
      </c>
      <c r="C253" t="s">
        <v>151</v>
      </c>
      <c r="D253" t="s">
        <v>155</v>
      </c>
      <c r="E253" t="s">
        <v>157</v>
      </c>
      <c r="F253" t="s">
        <v>160</v>
      </c>
      <c r="G253" t="s">
        <v>226</v>
      </c>
      <c r="H253">
        <v>401.03442319767771</v>
      </c>
      <c r="I253">
        <v>29</v>
      </c>
      <c r="J253">
        <v>1462180.8394634461</v>
      </c>
      <c r="K253">
        <v>46864.834745454544</v>
      </c>
      <c r="L253">
        <v>263192551.10342032</v>
      </c>
      <c r="M253">
        <v>4929424.2445454542</v>
      </c>
      <c r="N253">
        <v>2193271259.1951694</v>
      </c>
      <c r="O253">
        <v>113100000</v>
      </c>
      <c r="P253">
        <v>24.197627961363636</v>
      </c>
      <c r="Q253">
        <v>21859.603549978521</v>
      </c>
      <c r="R253">
        <v>263239415.93816578</v>
      </c>
      <c r="S253">
        <v>2311.3006834397147</v>
      </c>
      <c r="T253">
        <v>21883.801177939884</v>
      </c>
      <c r="U253">
        <f>Pro_Economic_Table[[#This Row],[Total Energy(MJ)]]*AHP!$P$3/TOPSIS!$B$4</f>
        <v>8.0265558408947578E-3</v>
      </c>
      <c r="V253">
        <f>Pro_Economic_Table[[#This Row],[Total Cost(LKR Million)]]*AHP!$P$4/TOPSIS!$C$4</f>
        <v>3.1173849897483796E-2</v>
      </c>
      <c r="W253">
        <f>Pro_Economic_Table[[#This Row],[Total Carbon (Metric T)]]*AHP!$P$5/TOPSIS!$D$4</f>
        <v>3.4467419575176825E-3</v>
      </c>
      <c r="X253">
        <f>((Pro_Economic_Table[[#This Row],[Weighted Energy]]-TOPSIS!$B$5)^2+(Pro_Economic_Table[[#This Row],[Weighted Cost]]-TOPSIS!$C$5)^2+(Pro_Economic_Table[[#This Row],[Weighted Co2]]-TOPSIS!$D$5)^2)^0.5</f>
        <v>3.5400391753677321E-3</v>
      </c>
      <c r="Y253">
        <f>((Pro_Economic_Table[[#This Row],[Weighted Energy]]-TOPSIS!$B$6)^2+(Pro_Economic_Table[[#This Row],[Weighted Cost]]-TOPSIS!$C$6)^2+(Pro_Economic_Table[[#This Row],[Weighted Co2]]-TOPSIS!$D$6)^2)^0.5</f>
        <v>3.7676760016813844E-3</v>
      </c>
      <c r="Z253">
        <f>Pro_Economic_Table[[#This Row],[S- Worst-Euclidean Distance]]/(Pro_Economic_Table[[#This Row],[S+ Best-Euclidean Distance]]+Pro_Economic_Table[[#This Row],[S- Worst-Euclidean Distance]])</f>
        <v>0.51557510253194994</v>
      </c>
      <c r="AA253">
        <v>252</v>
      </c>
    </row>
    <row r="254" spans="1:27" x14ac:dyDescent="0.3">
      <c r="A254">
        <v>181</v>
      </c>
      <c r="B254" t="s">
        <v>140</v>
      </c>
      <c r="C254" t="s">
        <v>151</v>
      </c>
      <c r="D254" t="s">
        <v>154</v>
      </c>
      <c r="E254" t="s">
        <v>156</v>
      </c>
      <c r="F254" t="s">
        <v>159</v>
      </c>
      <c r="G254" t="s">
        <v>225</v>
      </c>
      <c r="H254">
        <v>403.09987593911728</v>
      </c>
      <c r="I254">
        <v>58</v>
      </c>
      <c r="J254">
        <v>1470196.6821338374</v>
      </c>
      <c r="K254">
        <v>43335.209363636357</v>
      </c>
      <c r="L254">
        <v>264635402.78409073</v>
      </c>
      <c r="M254">
        <v>5448905.7822727263</v>
      </c>
      <c r="N254">
        <v>2205295023.2007561</v>
      </c>
      <c r="O254">
        <v>108112000</v>
      </c>
      <c r="P254">
        <v>21.755103868181813</v>
      </c>
      <c r="Q254">
        <v>21979.440397900868</v>
      </c>
      <c r="R254">
        <v>264678737.99345437</v>
      </c>
      <c r="S254">
        <v>2318.8559289830287</v>
      </c>
      <c r="T254">
        <v>22001.195501769049</v>
      </c>
      <c r="U254">
        <f>Pro_Economic_Table[[#This Row],[Total Energy(MJ)]]*AHP!$P$3/TOPSIS!$B$4</f>
        <v>8.0704428811718826E-3</v>
      </c>
      <c r="V254">
        <f>Pro_Economic_Table[[#This Row],[Total Cost(LKR Million)]]*AHP!$P$4/TOPSIS!$C$4</f>
        <v>3.1275751866445871E-2</v>
      </c>
      <c r="W254">
        <f>Pro_Economic_Table[[#This Row],[Total Carbon (Metric T)]]*AHP!$P$5/TOPSIS!$D$4</f>
        <v>3.4652317956507528E-3</v>
      </c>
      <c r="X254">
        <f>((Pro_Economic_Table[[#This Row],[Weighted Energy]]-TOPSIS!$B$5)^2+(Pro_Economic_Table[[#This Row],[Weighted Cost]]-TOPSIS!$C$5)^2+(Pro_Economic_Table[[#This Row],[Weighted Co2]]-TOPSIS!$D$5)^2)^0.5</f>
        <v>3.6509306483093738E-3</v>
      </c>
      <c r="Y254">
        <f>((Pro_Economic_Table[[#This Row],[Weighted Energy]]-TOPSIS!$B$6)^2+(Pro_Economic_Table[[#This Row],[Weighted Cost]]-TOPSIS!$C$6)^2+(Pro_Economic_Table[[#This Row],[Weighted Co2]]-TOPSIS!$D$6)^2)^0.5</f>
        <v>3.6567892953950324E-3</v>
      </c>
      <c r="Z254">
        <f>Pro_Economic_Table[[#This Row],[S- Worst-Euclidean Distance]]/(Pro_Economic_Table[[#This Row],[S+ Best-Euclidean Distance]]+Pro_Economic_Table[[#This Row],[S- Worst-Euclidean Distance]])</f>
        <v>0.50040085328466277</v>
      </c>
      <c r="AA254">
        <v>253</v>
      </c>
    </row>
    <row r="255" spans="1:27" x14ac:dyDescent="0.3">
      <c r="A255">
        <v>199</v>
      </c>
      <c r="B255" t="s">
        <v>140</v>
      </c>
      <c r="C255" t="s">
        <v>151</v>
      </c>
      <c r="D255" t="s">
        <v>155</v>
      </c>
      <c r="E255" t="s">
        <v>156</v>
      </c>
      <c r="F255" t="s">
        <v>159</v>
      </c>
      <c r="G255" t="s">
        <v>225</v>
      </c>
      <c r="H255">
        <v>403.10632304411718</v>
      </c>
      <c r="I255">
        <v>58</v>
      </c>
      <c r="J255">
        <v>1470202.9229314774</v>
      </c>
      <c r="K255">
        <v>43316.789063636359</v>
      </c>
      <c r="L255">
        <v>264636526.12766594</v>
      </c>
      <c r="M255">
        <v>5447984.7672727266</v>
      </c>
      <c r="N255">
        <v>2205304384.3972163</v>
      </c>
      <c r="O255">
        <v>108112000</v>
      </c>
      <c r="P255">
        <v>21.741288643181814</v>
      </c>
      <c r="Q255">
        <v>21979.533697825587</v>
      </c>
      <c r="R255">
        <v>264679842.91672957</v>
      </c>
      <c r="S255">
        <v>2318.8643691644893</v>
      </c>
      <c r="T255">
        <v>22001.274986468768</v>
      </c>
      <c r="U255">
        <f>Pro_Economic_Table[[#This Row],[Total Energy(MJ)]]*AHP!$P$3/TOPSIS!$B$4</f>
        <v>8.0704765719029486E-3</v>
      </c>
      <c r="V255">
        <f>Pro_Economic_Table[[#This Row],[Total Cost(LKR Million)]]*AHP!$P$4/TOPSIS!$C$4</f>
        <v>3.1275865704057673E-2</v>
      </c>
      <c r="W255">
        <f>Pro_Economic_Table[[#This Row],[Total Carbon (Metric T)]]*AHP!$P$5/TOPSIS!$D$4</f>
        <v>3.465244314648128E-3</v>
      </c>
      <c r="X255">
        <f>((Pro_Economic_Table[[#This Row],[Weighted Energy]]-TOPSIS!$B$5)^2+(Pro_Economic_Table[[#This Row],[Weighted Cost]]-TOPSIS!$C$5)^2+(Pro_Economic_Table[[#This Row],[Weighted Co2]]-TOPSIS!$D$5)^2)^0.5</f>
        <v>3.6510499428799212E-3</v>
      </c>
      <c r="Y255">
        <f>((Pro_Economic_Table[[#This Row],[Weighted Energy]]-TOPSIS!$B$6)^2+(Pro_Economic_Table[[#This Row],[Weighted Cost]]-TOPSIS!$C$6)^2+(Pro_Economic_Table[[#This Row],[Weighted Co2]]-TOPSIS!$D$6)^2)^0.5</f>
        <v>3.6566700248309497E-3</v>
      </c>
      <c r="Z255">
        <f>Pro_Economic_Table[[#This Row],[S- Worst-Euclidean Distance]]/(Pro_Economic_Table[[#This Row],[S+ Best-Euclidean Distance]]+Pro_Economic_Table[[#This Row],[S- Worst-Euclidean Distance]])</f>
        <v>0.50038453046749609</v>
      </c>
      <c r="AA255">
        <v>254</v>
      </c>
    </row>
    <row r="256" spans="1:27" x14ac:dyDescent="0.3">
      <c r="A256">
        <v>511</v>
      </c>
      <c r="B256" t="s">
        <v>143</v>
      </c>
      <c r="C256" t="s">
        <v>151</v>
      </c>
      <c r="D256" t="s">
        <v>154</v>
      </c>
      <c r="E256" t="s">
        <v>156</v>
      </c>
      <c r="F256" t="s">
        <v>161</v>
      </c>
      <c r="G256" t="s">
        <v>225</v>
      </c>
      <c r="H256">
        <v>404.69264024679632</v>
      </c>
      <c r="I256">
        <v>58</v>
      </c>
      <c r="J256">
        <v>1470570.552216026</v>
      </c>
      <c r="K256">
        <v>33753.996999999996</v>
      </c>
      <c r="L256">
        <v>264702699.39888465</v>
      </c>
      <c r="M256">
        <v>5100333.8549999995</v>
      </c>
      <c r="N256">
        <v>2205855828.324039</v>
      </c>
      <c r="O256">
        <v>108112000</v>
      </c>
      <c r="P256">
        <v>20.990909413636359</v>
      </c>
      <c r="Q256">
        <v>21985.029755629588</v>
      </c>
      <c r="R256">
        <v>264736453.39588466</v>
      </c>
      <c r="S256">
        <v>2319.0681621790391</v>
      </c>
      <c r="T256">
        <v>22006.020665043223</v>
      </c>
      <c r="U256">
        <f>Pro_Economic_Table[[#This Row],[Total Energy(MJ)]]*AHP!$P$3/TOPSIS!$B$4</f>
        <v>8.0722027084334479E-3</v>
      </c>
      <c r="V256">
        <f>Pro_Economic_Table[[#This Row],[Total Cost(LKR Million)]]*AHP!$P$4/TOPSIS!$C$4</f>
        <v>3.1278614378382592E-2</v>
      </c>
      <c r="W256">
        <f>Pro_Economic_Table[[#This Row],[Total Carbon (Metric T)]]*AHP!$P$5/TOPSIS!$D$4</f>
        <v>3.4659917684074842E-3</v>
      </c>
      <c r="X256">
        <f>((Pro_Economic_Table[[#This Row],[Weighted Energy]]-TOPSIS!$B$5)^2+(Pro_Economic_Table[[#This Row],[Weighted Cost]]-TOPSIS!$C$5)^2+(Pro_Economic_Table[[#This Row],[Weighted Co2]]-TOPSIS!$D$5)^2)^0.5</f>
        <v>3.6542025180388046E-3</v>
      </c>
      <c r="Y256">
        <f>((Pro_Economic_Table[[#This Row],[Weighted Energy]]-TOPSIS!$B$6)^2+(Pro_Economic_Table[[#This Row],[Weighted Cost]]-TOPSIS!$C$6)^2+(Pro_Economic_Table[[#This Row],[Weighted Co2]]-TOPSIS!$D$6)^2)^0.5</f>
        <v>3.6535236367748929E-3</v>
      </c>
      <c r="Z256">
        <f>Pro_Economic_Table[[#This Row],[S- Worst-Euclidean Distance]]/(Pro_Economic_Table[[#This Row],[S+ Best-Euclidean Distance]]+Pro_Economic_Table[[#This Row],[S- Worst-Euclidean Distance]])</f>
        <v>0.49995355044445228</v>
      </c>
      <c r="AA256">
        <v>255</v>
      </c>
    </row>
    <row r="257" spans="1:27" x14ac:dyDescent="0.3">
      <c r="A257">
        <v>529</v>
      </c>
      <c r="B257" t="s">
        <v>143</v>
      </c>
      <c r="C257" t="s">
        <v>151</v>
      </c>
      <c r="D257" t="s">
        <v>155</v>
      </c>
      <c r="E257" t="s">
        <v>156</v>
      </c>
      <c r="F257" t="s">
        <v>161</v>
      </c>
      <c r="G257" t="s">
        <v>225</v>
      </c>
      <c r="H257">
        <v>404.69908735179632</v>
      </c>
      <c r="I257">
        <v>58</v>
      </c>
      <c r="J257">
        <v>1470576.7930136665</v>
      </c>
      <c r="K257">
        <v>33735.576699999998</v>
      </c>
      <c r="L257">
        <v>264703822.74245998</v>
      </c>
      <c r="M257">
        <v>5099412.84</v>
      </c>
      <c r="N257">
        <v>2205865189.5204997</v>
      </c>
      <c r="O257">
        <v>108112000</v>
      </c>
      <c r="P257">
        <v>20.977094188636361</v>
      </c>
      <c r="Q257">
        <v>21985.123055554315</v>
      </c>
      <c r="R257">
        <v>264737558.31915998</v>
      </c>
      <c r="S257">
        <v>2319.0766023604997</v>
      </c>
      <c r="T257">
        <v>22006.100149742953</v>
      </c>
      <c r="U257">
        <f>Pro_Economic_Table[[#This Row],[Total Energy(MJ)]]*AHP!$P$3/TOPSIS!$B$4</f>
        <v>8.0722363991645174E-3</v>
      </c>
      <c r="V257">
        <f>Pro_Economic_Table[[#This Row],[Total Cost(LKR Million)]]*AHP!$P$4/TOPSIS!$C$4</f>
        <v>3.1278728215994395E-2</v>
      </c>
      <c r="W257">
        <f>Pro_Economic_Table[[#This Row],[Total Carbon (Metric T)]]*AHP!$P$5/TOPSIS!$D$4</f>
        <v>3.4660042874048616E-3</v>
      </c>
      <c r="X257">
        <f>((Pro_Economic_Table[[#This Row],[Weighted Energy]]-TOPSIS!$B$5)^2+(Pro_Economic_Table[[#This Row],[Weighted Cost]]-TOPSIS!$C$5)^2+(Pro_Economic_Table[[#This Row],[Weighted Co2]]-TOPSIS!$D$5)^2)^0.5</f>
        <v>3.6543218137995034E-3</v>
      </c>
      <c r="Y257">
        <f>((Pro_Economic_Table[[#This Row],[Weighted Energy]]-TOPSIS!$B$6)^2+(Pro_Economic_Table[[#This Row],[Weighted Cost]]-TOPSIS!$C$6)^2+(Pro_Economic_Table[[#This Row],[Weighted Co2]]-TOPSIS!$D$6)^2)^0.5</f>
        <v>3.6534043676255284E-3</v>
      </c>
      <c r="Z257">
        <f>Pro_Economic_Table[[#This Row],[S- Worst-Euclidean Distance]]/(Pro_Economic_Table[[#This Row],[S+ Best-Euclidean Distance]]+Pro_Economic_Table[[#This Row],[S- Worst-Euclidean Distance]])</f>
        <v>0.49993722765801579</v>
      </c>
      <c r="AA257">
        <v>256</v>
      </c>
    </row>
    <row r="258" spans="1:27" x14ac:dyDescent="0.3">
      <c r="A258">
        <v>183</v>
      </c>
      <c r="B258" t="s">
        <v>140</v>
      </c>
      <c r="C258" t="s">
        <v>151</v>
      </c>
      <c r="D258" t="s">
        <v>154</v>
      </c>
      <c r="E258" t="s">
        <v>156</v>
      </c>
      <c r="F258" t="s">
        <v>159</v>
      </c>
      <c r="G258" t="s">
        <v>224</v>
      </c>
      <c r="H258">
        <v>403.09987593911728</v>
      </c>
      <c r="I258">
        <v>29</v>
      </c>
      <c r="J258">
        <v>1470196.6821338374</v>
      </c>
      <c r="K258">
        <v>43335.209363636357</v>
      </c>
      <c r="L258">
        <v>264635402.78409073</v>
      </c>
      <c r="M258">
        <v>5448905.7822727263</v>
      </c>
      <c r="N258">
        <v>2205295023.2007561</v>
      </c>
      <c r="O258">
        <v>108639800</v>
      </c>
      <c r="P258">
        <v>21.755103868181813</v>
      </c>
      <c r="Q258">
        <v>21979.440397900868</v>
      </c>
      <c r="R258">
        <v>264678737.99345437</v>
      </c>
      <c r="S258">
        <v>2319.383728983029</v>
      </c>
      <c r="T258">
        <v>22001.195501769049</v>
      </c>
      <c r="U258">
        <f>Pro_Economic_Table[[#This Row],[Total Energy(MJ)]]*AHP!$P$3/TOPSIS!$B$4</f>
        <v>8.0704428811718826E-3</v>
      </c>
      <c r="V258">
        <f>Pro_Economic_Table[[#This Row],[Total Cost(LKR Million)]]*AHP!$P$4/TOPSIS!$C$4</f>
        <v>3.1282870610490641E-2</v>
      </c>
      <c r="W258">
        <f>Pro_Economic_Table[[#This Row],[Total Carbon (Metric T)]]*AHP!$P$5/TOPSIS!$D$4</f>
        <v>3.4652317956507528E-3</v>
      </c>
      <c r="X258">
        <f>((Pro_Economic_Table[[#This Row],[Weighted Energy]]-TOPSIS!$B$5)^2+(Pro_Economic_Table[[#This Row],[Weighted Cost]]-TOPSIS!$C$5)^2+(Pro_Economic_Table[[#This Row],[Weighted Co2]]-TOPSIS!$D$5)^2)^0.5</f>
        <v>3.6577891581452645E-3</v>
      </c>
      <c r="Y258">
        <f>((Pro_Economic_Table[[#This Row],[Weighted Energy]]-TOPSIS!$B$6)^2+(Pro_Economic_Table[[#This Row],[Weighted Cost]]-TOPSIS!$C$6)^2+(Pro_Economic_Table[[#This Row],[Weighted Co2]]-TOPSIS!$D$6)^2)^0.5</f>
        <v>3.6499215327865666E-3</v>
      </c>
      <c r="Z258">
        <f>Pro_Economic_Table[[#This Row],[S- Worst-Euclidean Distance]]/(Pro_Economic_Table[[#This Row],[S+ Best-Euclidean Distance]]+Pro_Economic_Table[[#This Row],[S- Worst-Euclidean Distance]])</f>
        <v>0.49946169014541991</v>
      </c>
      <c r="AA258">
        <v>257</v>
      </c>
    </row>
    <row r="259" spans="1:27" x14ac:dyDescent="0.3">
      <c r="A259">
        <v>201</v>
      </c>
      <c r="B259" t="s">
        <v>140</v>
      </c>
      <c r="C259" t="s">
        <v>151</v>
      </c>
      <c r="D259" t="s">
        <v>155</v>
      </c>
      <c r="E259" t="s">
        <v>156</v>
      </c>
      <c r="F259" t="s">
        <v>159</v>
      </c>
      <c r="G259" t="s">
        <v>224</v>
      </c>
      <c r="H259">
        <v>403.10632304411718</v>
      </c>
      <c r="I259">
        <v>29</v>
      </c>
      <c r="J259">
        <v>1470202.9229314774</v>
      </c>
      <c r="K259">
        <v>43316.789063636359</v>
      </c>
      <c r="L259">
        <v>264636526.12766594</v>
      </c>
      <c r="M259">
        <v>5447984.7672727266</v>
      </c>
      <c r="N259">
        <v>2205304384.3972163</v>
      </c>
      <c r="O259">
        <v>108639800</v>
      </c>
      <c r="P259">
        <v>21.741288643181814</v>
      </c>
      <c r="Q259">
        <v>21979.533697825587</v>
      </c>
      <c r="R259">
        <v>264679842.91672957</v>
      </c>
      <c r="S259">
        <v>2319.3921691644891</v>
      </c>
      <c r="T259">
        <v>22001.274986468768</v>
      </c>
      <c r="U259">
        <f>Pro_Economic_Table[[#This Row],[Total Energy(MJ)]]*AHP!$P$3/TOPSIS!$B$4</f>
        <v>8.0704765719029486E-3</v>
      </c>
      <c r="V259">
        <f>Pro_Economic_Table[[#This Row],[Total Cost(LKR Million)]]*AHP!$P$4/TOPSIS!$C$4</f>
        <v>3.1282984448102437E-2</v>
      </c>
      <c r="W259">
        <f>Pro_Economic_Table[[#This Row],[Total Carbon (Metric T)]]*AHP!$P$5/TOPSIS!$D$4</f>
        <v>3.465244314648128E-3</v>
      </c>
      <c r="X259">
        <f>((Pro_Economic_Table[[#This Row],[Weighted Energy]]-TOPSIS!$B$5)^2+(Pro_Economic_Table[[#This Row],[Weighted Cost]]-TOPSIS!$C$5)^2+(Pro_Economic_Table[[#This Row],[Weighted Co2]]-TOPSIS!$D$5)^2)^0.5</f>
        <v>3.6579084505828476E-3</v>
      </c>
      <c r="Y259">
        <f>((Pro_Economic_Table[[#This Row],[Weighted Energy]]-TOPSIS!$B$6)^2+(Pro_Economic_Table[[#This Row],[Weighted Cost]]-TOPSIS!$C$6)^2+(Pro_Economic_Table[[#This Row],[Weighted Co2]]-TOPSIS!$D$6)^2)^0.5</f>
        <v>3.6498022598275394E-3</v>
      </c>
      <c r="Z259">
        <f>Pro_Economic_Table[[#This Row],[S- Worst-Euclidean Distance]]/(Pro_Economic_Table[[#This Row],[S+ Best-Euclidean Distance]]+Pro_Economic_Table[[#This Row],[S- Worst-Euclidean Distance]])</f>
        <v>0.49944536729240252</v>
      </c>
      <c r="AA259">
        <v>258</v>
      </c>
    </row>
    <row r="260" spans="1:27" x14ac:dyDescent="0.3">
      <c r="A260">
        <v>513</v>
      </c>
      <c r="B260" t="s">
        <v>143</v>
      </c>
      <c r="C260" t="s">
        <v>151</v>
      </c>
      <c r="D260" t="s">
        <v>154</v>
      </c>
      <c r="E260" t="s">
        <v>156</v>
      </c>
      <c r="F260" t="s">
        <v>161</v>
      </c>
      <c r="G260" t="s">
        <v>224</v>
      </c>
      <c r="H260">
        <v>404.69264024679632</v>
      </c>
      <c r="I260">
        <v>29</v>
      </c>
      <c r="J260">
        <v>1470570.552216026</v>
      </c>
      <c r="K260">
        <v>33753.996999999996</v>
      </c>
      <c r="L260">
        <v>264702699.39888465</v>
      </c>
      <c r="M260">
        <v>5100333.8549999995</v>
      </c>
      <c r="N260">
        <v>2205855828.324039</v>
      </c>
      <c r="O260">
        <v>108639800</v>
      </c>
      <c r="P260">
        <v>20.990909413636359</v>
      </c>
      <c r="Q260">
        <v>21985.029755629588</v>
      </c>
      <c r="R260">
        <v>264736453.39588466</v>
      </c>
      <c r="S260">
        <v>2319.5959621790389</v>
      </c>
      <c r="T260">
        <v>22006.020665043223</v>
      </c>
      <c r="U260">
        <f>Pro_Economic_Table[[#This Row],[Total Energy(MJ)]]*AHP!$P$3/TOPSIS!$B$4</f>
        <v>8.0722027084334479E-3</v>
      </c>
      <c r="V260">
        <f>Pro_Economic_Table[[#This Row],[Total Cost(LKR Million)]]*AHP!$P$4/TOPSIS!$C$4</f>
        <v>3.1285733122427349E-2</v>
      </c>
      <c r="W260">
        <f>Pro_Economic_Table[[#This Row],[Total Carbon (Metric T)]]*AHP!$P$5/TOPSIS!$D$4</f>
        <v>3.4659917684074842E-3</v>
      </c>
      <c r="X260">
        <f>((Pro_Economic_Table[[#This Row],[Weighted Energy]]-TOPSIS!$B$5)^2+(Pro_Economic_Table[[#This Row],[Weighted Cost]]-TOPSIS!$C$5)^2+(Pro_Economic_Table[[#This Row],[Weighted Co2]]-TOPSIS!$D$5)^2)^0.5</f>
        <v>3.661060464469412E-3</v>
      </c>
      <c r="Y260">
        <f>((Pro_Economic_Table[[#This Row],[Weighted Energy]]-TOPSIS!$B$6)^2+(Pro_Economic_Table[[#This Row],[Weighted Cost]]-TOPSIS!$C$6)^2+(Pro_Economic_Table[[#This Row],[Weighted Co2]]-TOPSIS!$D$6)^2)^0.5</f>
        <v>3.6466553119311792E-3</v>
      </c>
      <c r="Z260">
        <f>Pro_Economic_Table[[#This Row],[S- Worst-Euclidean Distance]]/(Pro_Economic_Table[[#This Row],[S+ Best-Euclidean Distance]]+Pro_Economic_Table[[#This Row],[S- Worst-Euclidean Distance]])</f>
        <v>0.49901438746531768</v>
      </c>
      <c r="AA260">
        <v>259</v>
      </c>
    </row>
    <row r="261" spans="1:27" x14ac:dyDescent="0.3">
      <c r="A261">
        <v>531</v>
      </c>
      <c r="B261" t="s">
        <v>143</v>
      </c>
      <c r="C261" t="s">
        <v>151</v>
      </c>
      <c r="D261" t="s">
        <v>155</v>
      </c>
      <c r="E261" t="s">
        <v>156</v>
      </c>
      <c r="F261" t="s">
        <v>161</v>
      </c>
      <c r="G261" t="s">
        <v>224</v>
      </c>
      <c r="H261">
        <v>404.69908735179632</v>
      </c>
      <c r="I261">
        <v>29</v>
      </c>
      <c r="J261">
        <v>1470576.7930136665</v>
      </c>
      <c r="K261">
        <v>33735.576699999998</v>
      </c>
      <c r="L261">
        <v>264703822.74245998</v>
      </c>
      <c r="M261">
        <v>5099412.84</v>
      </c>
      <c r="N261">
        <v>2205865189.5204997</v>
      </c>
      <c r="O261">
        <v>108639800</v>
      </c>
      <c r="P261">
        <v>20.977094188636361</v>
      </c>
      <c r="Q261">
        <v>21985.123055554315</v>
      </c>
      <c r="R261">
        <v>264737558.31915998</v>
      </c>
      <c r="S261">
        <v>2319.6044023605</v>
      </c>
      <c r="T261">
        <v>22006.100149742953</v>
      </c>
      <c r="U261">
        <f>Pro_Economic_Table[[#This Row],[Total Energy(MJ)]]*AHP!$P$3/TOPSIS!$B$4</f>
        <v>8.0722363991645174E-3</v>
      </c>
      <c r="V261">
        <f>Pro_Economic_Table[[#This Row],[Total Cost(LKR Million)]]*AHP!$P$4/TOPSIS!$C$4</f>
        <v>3.1285846960039158E-2</v>
      </c>
      <c r="W261">
        <f>Pro_Economic_Table[[#This Row],[Total Carbon (Metric T)]]*AHP!$P$5/TOPSIS!$D$4</f>
        <v>3.4660042874048616E-3</v>
      </c>
      <c r="X261">
        <f>((Pro_Economic_Table[[#This Row],[Weighted Energy]]-TOPSIS!$B$5)^2+(Pro_Economic_Table[[#This Row],[Weighted Cost]]-TOPSIS!$C$5)^2+(Pro_Economic_Table[[#This Row],[Weighted Co2]]-TOPSIS!$D$5)^2)^0.5</f>
        <v>3.661179758115194E-3</v>
      </c>
      <c r="Y261">
        <f>((Pro_Economic_Table[[#This Row],[Weighted Energy]]-TOPSIS!$B$6)^2+(Pro_Economic_Table[[#This Row],[Weighted Cost]]-TOPSIS!$C$6)^2+(Pro_Economic_Table[[#This Row],[Weighted Co2]]-TOPSIS!$D$6)^2)^0.5</f>
        <v>3.6465360403689865E-3</v>
      </c>
      <c r="Z261">
        <f>Pro_Economic_Table[[#This Row],[S- Worst-Euclidean Distance]]/(Pro_Economic_Table[[#This Row],[S+ Best-Euclidean Distance]]+Pro_Economic_Table[[#This Row],[S- Worst-Euclidean Distance]])</f>
        <v>0.49899806463811541</v>
      </c>
      <c r="AA261">
        <v>260</v>
      </c>
    </row>
    <row r="262" spans="1:27" x14ac:dyDescent="0.3">
      <c r="A262">
        <v>190</v>
      </c>
      <c r="B262" t="s">
        <v>140</v>
      </c>
      <c r="C262" t="s">
        <v>151</v>
      </c>
      <c r="D262" t="s">
        <v>154</v>
      </c>
      <c r="E262" t="s">
        <v>157</v>
      </c>
      <c r="F262" t="s">
        <v>159</v>
      </c>
      <c r="G262" t="s">
        <v>225</v>
      </c>
      <c r="H262">
        <v>406.15665375729907</v>
      </c>
      <c r="I262">
        <v>58</v>
      </c>
      <c r="J262">
        <v>1473155.6430618376</v>
      </c>
      <c r="K262">
        <v>46064.475272727272</v>
      </c>
      <c r="L262">
        <v>265168015.75113076</v>
      </c>
      <c r="M262">
        <v>4903052.6004545446</v>
      </c>
      <c r="N262">
        <v>2209733464.5927563</v>
      </c>
      <c r="O262">
        <v>108112000</v>
      </c>
      <c r="P262">
        <v>24.484369777272725</v>
      </c>
      <c r="Q262">
        <v>22023.676863774472</v>
      </c>
      <c r="R262">
        <v>265214080.22640347</v>
      </c>
      <c r="S262">
        <v>2322.7485171932108</v>
      </c>
      <c r="T262">
        <v>22048.161233551746</v>
      </c>
      <c r="U262">
        <f>Pro_Economic_Table[[#This Row],[Total Energy(MJ)]]*AHP!$P$3/TOPSIS!$B$4</f>
        <v>8.0867662509508387E-3</v>
      </c>
      <c r="V262">
        <f>Pro_Economic_Table[[#This Row],[Total Cost(LKR Million)]]*AHP!$P$4/TOPSIS!$C$4</f>
        <v>3.1328253456328302E-2</v>
      </c>
      <c r="W262">
        <f>Pro_Economic_Table[[#This Row],[Total Carbon (Metric T)]]*AHP!$P$5/TOPSIS!$D$4</f>
        <v>3.4726289912743414E-3</v>
      </c>
      <c r="X262">
        <f>((Pro_Economic_Table[[#This Row],[Weighted Energy]]-TOPSIS!$B$5)^2+(Pro_Economic_Table[[#This Row],[Weighted Cost]]-TOPSIS!$C$5)^2+(Pro_Economic_Table[[#This Row],[Weighted Co2]]-TOPSIS!$D$5)^2)^0.5</f>
        <v>3.7063154937318115E-3</v>
      </c>
      <c r="Y262">
        <f>((Pro_Economic_Table[[#This Row],[Weighted Energy]]-TOPSIS!$B$6)^2+(Pro_Economic_Table[[#This Row],[Weighted Cost]]-TOPSIS!$C$6)^2+(Pro_Economic_Table[[#This Row],[Weighted Co2]]-TOPSIS!$D$6)^2)^0.5</f>
        <v>3.601425508064689E-3</v>
      </c>
      <c r="Z262">
        <f>Pro_Economic_Table[[#This Row],[S- Worst-Euclidean Distance]]/(Pro_Economic_Table[[#This Row],[S+ Best-Euclidean Distance]]+Pro_Economic_Table[[#This Row],[S- Worst-Euclidean Distance]])</f>
        <v>0.49282336459096343</v>
      </c>
      <c r="AA262">
        <v>261</v>
      </c>
    </row>
    <row r="263" spans="1:27" x14ac:dyDescent="0.3">
      <c r="A263">
        <v>208</v>
      </c>
      <c r="B263" t="s">
        <v>140</v>
      </c>
      <c r="C263" t="s">
        <v>151</v>
      </c>
      <c r="D263" t="s">
        <v>155</v>
      </c>
      <c r="E263" t="s">
        <v>157</v>
      </c>
      <c r="F263" t="s">
        <v>159</v>
      </c>
      <c r="G263" t="s">
        <v>225</v>
      </c>
      <c r="H263">
        <v>406.16310086229907</v>
      </c>
      <c r="I263">
        <v>58</v>
      </c>
      <c r="J263">
        <v>1473161.8838594772</v>
      </c>
      <c r="K263">
        <v>46046.054972727274</v>
      </c>
      <c r="L263">
        <v>265169139.09470594</v>
      </c>
      <c r="M263">
        <v>4902131.585454545</v>
      </c>
      <c r="N263">
        <v>2209742825.789216</v>
      </c>
      <c r="O263">
        <v>108112000</v>
      </c>
      <c r="P263">
        <v>24.470554552272727</v>
      </c>
      <c r="Q263">
        <v>22023.770163699184</v>
      </c>
      <c r="R263">
        <v>265215185.14967868</v>
      </c>
      <c r="S263">
        <v>2322.7569573746705</v>
      </c>
      <c r="T263">
        <v>22048.240718251458</v>
      </c>
      <c r="U263">
        <f>Pro_Economic_Table[[#This Row],[Total Energy(MJ)]]*AHP!$P$3/TOPSIS!$B$4</f>
        <v>8.0867999416819047E-3</v>
      </c>
      <c r="V263">
        <f>Pro_Economic_Table[[#This Row],[Total Cost(LKR Million)]]*AHP!$P$4/TOPSIS!$C$4</f>
        <v>3.132836729394009E-2</v>
      </c>
      <c r="W263">
        <f>Pro_Economic_Table[[#This Row],[Total Carbon (Metric T)]]*AHP!$P$5/TOPSIS!$D$4</f>
        <v>3.4726415102717153E-3</v>
      </c>
      <c r="X263">
        <f>((Pro_Economic_Table[[#This Row],[Weighted Energy]]-TOPSIS!$B$5)^2+(Pro_Economic_Table[[#This Row],[Weighted Cost]]-TOPSIS!$C$5)^2+(Pro_Economic_Table[[#This Row],[Weighted Co2]]-TOPSIS!$D$5)^2)^0.5</f>
        <v>3.7064347915658573E-3</v>
      </c>
      <c r="Y263">
        <f>((Pro_Economic_Table[[#This Row],[Weighted Energy]]-TOPSIS!$B$6)^2+(Pro_Economic_Table[[#This Row],[Weighted Cost]]-TOPSIS!$C$6)^2+(Pro_Economic_Table[[#This Row],[Weighted Co2]]-TOPSIS!$D$6)^2)^0.5</f>
        <v>3.6013062419260129E-3</v>
      </c>
      <c r="Z263">
        <f>Pro_Economic_Table[[#This Row],[S- Worst-Euclidean Distance]]/(Pro_Economic_Table[[#This Row],[S+ Best-Euclidean Distance]]+Pro_Economic_Table[[#This Row],[S- Worst-Euclidean Distance]])</f>
        <v>0.49280704193279201</v>
      </c>
      <c r="AA263">
        <v>262</v>
      </c>
    </row>
    <row r="264" spans="1:27" x14ac:dyDescent="0.3">
      <c r="A264">
        <v>520</v>
      </c>
      <c r="B264" t="s">
        <v>143</v>
      </c>
      <c r="C264" t="s">
        <v>151</v>
      </c>
      <c r="D264" t="s">
        <v>154</v>
      </c>
      <c r="E264" t="s">
        <v>157</v>
      </c>
      <c r="F264" t="s">
        <v>161</v>
      </c>
      <c r="G264" t="s">
        <v>225</v>
      </c>
      <c r="H264">
        <v>407.74941806497822</v>
      </c>
      <c r="I264">
        <v>58</v>
      </c>
      <c r="J264">
        <v>1473529.513144026</v>
      </c>
      <c r="K264">
        <v>36483.262909090903</v>
      </c>
      <c r="L264">
        <v>265235312.36592472</v>
      </c>
      <c r="M264">
        <v>4554480.6731818179</v>
      </c>
      <c r="N264">
        <v>2210294269.7160392</v>
      </c>
      <c r="O264">
        <v>108112000</v>
      </c>
      <c r="P264">
        <v>23.720175322727272</v>
      </c>
      <c r="Q264">
        <v>22029.266221503192</v>
      </c>
      <c r="R264">
        <v>265271795.6288338</v>
      </c>
      <c r="S264">
        <v>2322.9607503892212</v>
      </c>
      <c r="T264">
        <v>22052.98639682592</v>
      </c>
      <c r="U264">
        <f>Pro_Economic_Table[[#This Row],[Total Energy(MJ)]]*AHP!$P$3/TOPSIS!$B$4</f>
        <v>8.0885260782124057E-3</v>
      </c>
      <c r="V264">
        <f>Pro_Economic_Table[[#This Row],[Total Cost(LKR Million)]]*AHP!$P$4/TOPSIS!$C$4</f>
        <v>3.1331115968265023E-2</v>
      </c>
      <c r="W264">
        <f>Pro_Economic_Table[[#This Row],[Total Carbon (Metric T)]]*AHP!$P$5/TOPSIS!$D$4</f>
        <v>3.4733889640310728E-3</v>
      </c>
      <c r="X264">
        <f>((Pro_Economic_Table[[#This Row],[Weighted Energy]]-TOPSIS!$B$5)^2+(Pro_Economic_Table[[#This Row],[Weighted Cost]]-TOPSIS!$C$5)^2+(Pro_Economic_Table[[#This Row],[Weighted Co2]]-TOPSIS!$D$5)^2)^0.5</f>
        <v>3.7095882860453621E-3</v>
      </c>
      <c r="Y264">
        <f>((Pro_Economic_Table[[#This Row],[Weighted Energy]]-TOPSIS!$B$6)^2+(Pro_Economic_Table[[#This Row],[Weighted Cost]]-TOPSIS!$C$6)^2+(Pro_Economic_Table[[#This Row],[Weighted Co2]]-TOPSIS!$D$6)^2)^0.5</f>
        <v>3.5981609153160716E-3</v>
      </c>
      <c r="Z264">
        <f>Pro_Economic_Table[[#This Row],[S- Worst-Euclidean Distance]]/(Pro_Economic_Table[[#This Row],[S+ Best-Euclidean Distance]]+Pro_Economic_Table[[#This Row],[S- Worst-Euclidean Distance]])</f>
        <v>0.49237608135836608</v>
      </c>
      <c r="AA264">
        <v>263</v>
      </c>
    </row>
    <row r="265" spans="1:27" x14ac:dyDescent="0.3">
      <c r="A265">
        <v>538</v>
      </c>
      <c r="B265" t="s">
        <v>143</v>
      </c>
      <c r="C265" t="s">
        <v>151</v>
      </c>
      <c r="D265" t="s">
        <v>155</v>
      </c>
      <c r="E265" t="s">
        <v>157</v>
      </c>
      <c r="F265" t="s">
        <v>161</v>
      </c>
      <c r="G265" t="s">
        <v>225</v>
      </c>
      <c r="H265">
        <v>407.75586516997811</v>
      </c>
      <c r="I265">
        <v>58</v>
      </c>
      <c r="J265">
        <v>1473535.7539416663</v>
      </c>
      <c r="K265">
        <v>36464.842609090905</v>
      </c>
      <c r="L265">
        <v>265236435.70949998</v>
      </c>
      <c r="M265">
        <v>4553559.6581818173</v>
      </c>
      <c r="N265">
        <v>2210303630.9124999</v>
      </c>
      <c r="O265">
        <v>108112000</v>
      </c>
      <c r="P265">
        <v>23.706360097727273</v>
      </c>
      <c r="Q265">
        <v>22029.359521427916</v>
      </c>
      <c r="R265">
        <v>265272900.55210906</v>
      </c>
      <c r="S265">
        <v>2322.9691905706813</v>
      </c>
      <c r="T265">
        <v>22053.065881525643</v>
      </c>
      <c r="U265">
        <f>Pro_Economic_Table[[#This Row],[Total Energy(MJ)]]*AHP!$P$3/TOPSIS!$B$4</f>
        <v>8.0885597689434735E-3</v>
      </c>
      <c r="V265">
        <f>Pro_Economic_Table[[#This Row],[Total Cost(LKR Million)]]*AHP!$P$4/TOPSIS!$C$4</f>
        <v>3.1331229805876819E-2</v>
      </c>
      <c r="W265">
        <f>Pro_Economic_Table[[#This Row],[Total Carbon (Metric T)]]*AHP!$P$5/TOPSIS!$D$4</f>
        <v>3.4734014830284485E-3</v>
      </c>
      <c r="X265">
        <f>((Pro_Economic_Table[[#This Row],[Weighted Energy]]-TOPSIS!$B$5)^2+(Pro_Economic_Table[[#This Row],[Weighted Cost]]-TOPSIS!$C$5)^2+(Pro_Economic_Table[[#This Row],[Weighted Co2]]-TOPSIS!$D$5)^2)^0.5</f>
        <v>3.7097075850192492E-3</v>
      </c>
      <c r="Y265">
        <f>((Pro_Economic_Table[[#This Row],[Weighted Energy]]-TOPSIS!$B$6)^2+(Pro_Economic_Table[[#This Row],[Weighted Cost]]-TOPSIS!$C$6)^2+(Pro_Economic_Table[[#This Row],[Weighted Co2]]-TOPSIS!$D$6)^2)^0.5</f>
        <v>3.5980416506532233E-3</v>
      </c>
      <c r="Z265">
        <f>Pro_Economic_Table[[#This Row],[S- Worst-Euclidean Distance]]/(Pro_Economic_Table[[#This Row],[S+ Best-Euclidean Distance]]+Pro_Economic_Table[[#This Row],[S- Worst-Euclidean Distance]])</f>
        <v>0.49235975874617227</v>
      </c>
      <c r="AA265">
        <v>264</v>
      </c>
    </row>
    <row r="266" spans="1:27" x14ac:dyDescent="0.3">
      <c r="A266">
        <v>192</v>
      </c>
      <c r="B266" t="s">
        <v>140</v>
      </c>
      <c r="C266" t="s">
        <v>151</v>
      </c>
      <c r="D266" t="s">
        <v>154</v>
      </c>
      <c r="E266" t="s">
        <v>157</v>
      </c>
      <c r="F266" t="s">
        <v>159</v>
      </c>
      <c r="G266" t="s">
        <v>224</v>
      </c>
      <c r="H266">
        <v>406.15665375729907</v>
      </c>
      <c r="I266">
        <v>29</v>
      </c>
      <c r="J266">
        <v>1473155.6430618376</v>
      </c>
      <c r="K266">
        <v>46064.475272727272</v>
      </c>
      <c r="L266">
        <v>265168015.75113076</v>
      </c>
      <c r="M266">
        <v>4903052.6004545446</v>
      </c>
      <c r="N266">
        <v>2209733464.5927563</v>
      </c>
      <c r="O266">
        <v>108639800</v>
      </c>
      <c r="P266">
        <v>24.484369777272725</v>
      </c>
      <c r="Q266">
        <v>22023.676863774472</v>
      </c>
      <c r="R266">
        <v>265214080.22640347</v>
      </c>
      <c r="S266">
        <v>2323.2763171932106</v>
      </c>
      <c r="T266">
        <v>22048.161233551746</v>
      </c>
      <c r="U266">
        <f>Pro_Economic_Table[[#This Row],[Total Energy(MJ)]]*AHP!$P$3/TOPSIS!$B$4</f>
        <v>8.0867662509508387E-3</v>
      </c>
      <c r="V266">
        <f>Pro_Economic_Table[[#This Row],[Total Cost(LKR Million)]]*AHP!$P$4/TOPSIS!$C$4</f>
        <v>3.1335372200373066E-2</v>
      </c>
      <c r="W266">
        <f>Pro_Economic_Table[[#This Row],[Total Carbon (Metric T)]]*AHP!$P$5/TOPSIS!$D$4</f>
        <v>3.4726289912743414E-3</v>
      </c>
      <c r="X266">
        <f>((Pro_Economic_Table[[#This Row],[Weighted Energy]]-TOPSIS!$B$5)^2+(Pro_Economic_Table[[#This Row],[Weighted Cost]]-TOPSIS!$C$5)^2+(Pro_Economic_Table[[#This Row],[Weighted Co2]]-TOPSIS!$D$5)^2)^0.5</f>
        <v>3.7131723575020599E-3</v>
      </c>
      <c r="Y266">
        <f>((Pro_Economic_Table[[#This Row],[Weighted Energy]]-TOPSIS!$B$6)^2+(Pro_Economic_Table[[#This Row],[Weighted Cost]]-TOPSIS!$C$6)^2+(Pro_Economic_Table[[#This Row],[Weighted Co2]]-TOPSIS!$D$6)^2)^0.5</f>
        <v>3.594555942739385E-3</v>
      </c>
      <c r="Z266">
        <f>Pro_Economic_Table[[#This Row],[S- Worst-Euclidean Distance]]/(Pro_Economic_Table[[#This Row],[S+ Best-Euclidean Distance]]+Pro_Economic_Table[[#This Row],[S- Worst-Euclidean Distance]])</f>
        <v>0.49188418001537115</v>
      </c>
      <c r="AA266">
        <v>265</v>
      </c>
    </row>
    <row r="267" spans="1:27" x14ac:dyDescent="0.3">
      <c r="A267">
        <v>210</v>
      </c>
      <c r="B267" t="s">
        <v>140</v>
      </c>
      <c r="C267" t="s">
        <v>151</v>
      </c>
      <c r="D267" t="s">
        <v>155</v>
      </c>
      <c r="E267" t="s">
        <v>157</v>
      </c>
      <c r="F267" t="s">
        <v>159</v>
      </c>
      <c r="G267" t="s">
        <v>224</v>
      </c>
      <c r="H267">
        <v>406.16310086229907</v>
      </c>
      <c r="I267">
        <v>29</v>
      </c>
      <c r="J267">
        <v>1473161.8838594772</v>
      </c>
      <c r="K267">
        <v>46046.054972727274</v>
      </c>
      <c r="L267">
        <v>265169139.09470594</v>
      </c>
      <c r="M267">
        <v>4902131.585454545</v>
      </c>
      <c r="N267">
        <v>2209742825.789216</v>
      </c>
      <c r="O267">
        <v>108639800</v>
      </c>
      <c r="P267">
        <v>24.470554552272727</v>
      </c>
      <c r="Q267">
        <v>22023.770163699184</v>
      </c>
      <c r="R267">
        <v>265215185.14967868</v>
      </c>
      <c r="S267">
        <v>2323.2847573746703</v>
      </c>
      <c r="T267">
        <v>22048.240718251458</v>
      </c>
      <c r="U267">
        <f>Pro_Economic_Table[[#This Row],[Total Energy(MJ)]]*AHP!$P$3/TOPSIS!$B$4</f>
        <v>8.0867999416819047E-3</v>
      </c>
      <c r="V267">
        <f>Pro_Economic_Table[[#This Row],[Total Cost(LKR Million)]]*AHP!$P$4/TOPSIS!$C$4</f>
        <v>3.1335486037984854E-2</v>
      </c>
      <c r="W267">
        <f>Pro_Economic_Table[[#This Row],[Total Carbon (Metric T)]]*AHP!$P$5/TOPSIS!$D$4</f>
        <v>3.4726415102717153E-3</v>
      </c>
      <c r="X267">
        <f>((Pro_Economic_Table[[#This Row],[Weighted Energy]]-TOPSIS!$B$5)^2+(Pro_Economic_Table[[#This Row],[Weighted Cost]]-TOPSIS!$C$5)^2+(Pro_Economic_Table[[#This Row],[Weighted Co2]]-TOPSIS!$D$5)^2)^0.5</f>
        <v>3.7132916532818163E-3</v>
      </c>
      <c r="Y267">
        <f>((Pro_Economic_Table[[#This Row],[Weighted Energy]]-TOPSIS!$B$6)^2+(Pro_Economic_Table[[#This Row],[Weighted Cost]]-TOPSIS!$C$6)^2+(Pro_Economic_Table[[#This Row],[Weighted Co2]]-TOPSIS!$D$6)^2)^0.5</f>
        <v>3.5944366741175078E-3</v>
      </c>
      <c r="Z267">
        <f>Pro_Economic_Table[[#This Row],[S- Worst-Euclidean Distance]]/(Pro_Economic_Table[[#This Row],[S+ Best-Euclidean Distance]]+Pro_Economic_Table[[#This Row],[S- Worst-Euclidean Distance]])</f>
        <v>0.49186785729850696</v>
      </c>
      <c r="AA267">
        <v>266</v>
      </c>
    </row>
    <row r="268" spans="1:27" x14ac:dyDescent="0.3">
      <c r="A268">
        <v>182</v>
      </c>
      <c r="B268" t="s">
        <v>140</v>
      </c>
      <c r="C268" t="s">
        <v>151</v>
      </c>
      <c r="D268" t="s">
        <v>154</v>
      </c>
      <c r="E268" t="s">
        <v>156</v>
      </c>
      <c r="F268" t="s">
        <v>159</v>
      </c>
      <c r="G268" t="s">
        <v>226</v>
      </c>
      <c r="H268">
        <v>403.09987593911728</v>
      </c>
      <c r="I268">
        <v>29</v>
      </c>
      <c r="J268">
        <v>1470196.6821338374</v>
      </c>
      <c r="K268">
        <v>43335.209363636357</v>
      </c>
      <c r="L268">
        <v>264635402.78409073</v>
      </c>
      <c r="M268">
        <v>5448905.7822727263</v>
      </c>
      <c r="N268">
        <v>2205295023.2007561</v>
      </c>
      <c r="O268">
        <v>113100000</v>
      </c>
      <c r="P268">
        <v>21.755103868181813</v>
      </c>
      <c r="Q268">
        <v>21979.440397900868</v>
      </c>
      <c r="R268">
        <v>264678737.99345437</v>
      </c>
      <c r="S268">
        <v>2323.8439289830289</v>
      </c>
      <c r="T268">
        <v>22001.195501769049</v>
      </c>
      <c r="U268">
        <f>Pro_Economic_Table[[#This Row],[Total Energy(MJ)]]*AHP!$P$3/TOPSIS!$B$4</f>
        <v>8.0704428811718826E-3</v>
      </c>
      <c r="V268">
        <f>Pro_Economic_Table[[#This Row],[Total Cost(LKR Million)]]*AHP!$P$4/TOPSIS!$C$4</f>
        <v>3.1343027909066706E-2</v>
      </c>
      <c r="W268">
        <f>Pro_Economic_Table[[#This Row],[Total Carbon (Metric T)]]*AHP!$P$5/TOPSIS!$D$4</f>
        <v>3.4652317956507528E-3</v>
      </c>
      <c r="X268">
        <f>((Pro_Economic_Table[[#This Row],[Weighted Energy]]-TOPSIS!$B$5)^2+(Pro_Economic_Table[[#This Row],[Weighted Cost]]-TOPSIS!$C$5)^2+(Pro_Economic_Table[[#This Row],[Weighted Co2]]-TOPSIS!$D$5)^2)^0.5</f>
        <v>3.7157864232412177E-3</v>
      </c>
      <c r="Y268">
        <f>((Pro_Economic_Table[[#This Row],[Weighted Energy]]-TOPSIS!$B$6)^2+(Pro_Economic_Table[[#This Row],[Weighted Cost]]-TOPSIS!$C$6)^2+(Pro_Economic_Table[[#This Row],[Weighted Co2]]-TOPSIS!$D$6)^2)^0.5</f>
        <v>3.5919241898136069E-3</v>
      </c>
      <c r="Z268">
        <f>Pro_Economic_Table[[#This Row],[S- Worst-Euclidean Distance]]/(Pro_Economic_Table[[#This Row],[S+ Best-Euclidean Distance]]+Pro_Economic_Table[[#This Row],[S- Worst-Euclidean Distance]])</f>
        <v>0.4915252368363946</v>
      </c>
      <c r="AA268">
        <v>267</v>
      </c>
    </row>
    <row r="269" spans="1:27" x14ac:dyDescent="0.3">
      <c r="A269">
        <v>200</v>
      </c>
      <c r="B269" t="s">
        <v>140</v>
      </c>
      <c r="C269" t="s">
        <v>151</v>
      </c>
      <c r="D269" t="s">
        <v>155</v>
      </c>
      <c r="E269" t="s">
        <v>156</v>
      </c>
      <c r="F269" t="s">
        <v>159</v>
      </c>
      <c r="G269" t="s">
        <v>226</v>
      </c>
      <c r="H269">
        <v>403.10632304411718</v>
      </c>
      <c r="I269">
        <v>29</v>
      </c>
      <c r="J269">
        <v>1470202.9229314774</v>
      </c>
      <c r="K269">
        <v>43316.789063636359</v>
      </c>
      <c r="L269">
        <v>264636526.12766594</v>
      </c>
      <c r="M269">
        <v>5447984.7672727266</v>
      </c>
      <c r="N269">
        <v>2205304384.3972163</v>
      </c>
      <c r="O269">
        <v>113100000</v>
      </c>
      <c r="P269">
        <v>21.741288643181814</v>
      </c>
      <c r="Q269">
        <v>21979.533697825587</v>
      </c>
      <c r="R269">
        <v>264679842.91672957</v>
      </c>
      <c r="S269">
        <v>2323.8523691644891</v>
      </c>
      <c r="T269">
        <v>22001.274986468768</v>
      </c>
      <c r="U269">
        <f>Pro_Economic_Table[[#This Row],[Total Energy(MJ)]]*AHP!$P$3/TOPSIS!$B$4</f>
        <v>8.0704765719029486E-3</v>
      </c>
      <c r="V269">
        <f>Pro_Economic_Table[[#This Row],[Total Cost(LKR Million)]]*AHP!$P$4/TOPSIS!$C$4</f>
        <v>3.1343141746678509E-2</v>
      </c>
      <c r="W269">
        <f>Pro_Economic_Table[[#This Row],[Total Carbon (Metric T)]]*AHP!$P$5/TOPSIS!$D$4</f>
        <v>3.465244314648128E-3</v>
      </c>
      <c r="X269">
        <f>((Pro_Economic_Table[[#This Row],[Weighted Energy]]-TOPSIS!$B$5)^2+(Pro_Economic_Table[[#This Row],[Weighted Cost]]-TOPSIS!$C$5)^2+(Pro_Economic_Table[[#This Row],[Weighted Co2]]-TOPSIS!$D$5)^2)^0.5</f>
        <v>3.7159056967138687E-3</v>
      </c>
      <c r="Y269">
        <f>((Pro_Economic_Table[[#This Row],[Weighted Energy]]-TOPSIS!$B$6)^2+(Pro_Economic_Table[[#This Row],[Weighted Cost]]-TOPSIS!$C$6)^2+(Pro_Economic_Table[[#This Row],[Weighted Co2]]-TOPSIS!$D$6)^2)^0.5</f>
        <v>3.5918048975463108E-3</v>
      </c>
      <c r="Z269">
        <f>Pro_Economic_Table[[#This Row],[S- Worst-Euclidean Distance]]/(Pro_Economic_Table[[#This Row],[S+ Best-Euclidean Distance]]+Pro_Economic_Table[[#This Row],[S- Worst-Euclidean Distance]])</f>
        <v>0.49150891393639529</v>
      </c>
      <c r="AA269">
        <v>268</v>
      </c>
    </row>
    <row r="270" spans="1:27" x14ac:dyDescent="0.3">
      <c r="A270">
        <v>522</v>
      </c>
      <c r="B270" t="s">
        <v>143</v>
      </c>
      <c r="C270" t="s">
        <v>151</v>
      </c>
      <c r="D270" t="s">
        <v>154</v>
      </c>
      <c r="E270" t="s">
        <v>157</v>
      </c>
      <c r="F270" t="s">
        <v>161</v>
      </c>
      <c r="G270" t="s">
        <v>224</v>
      </c>
      <c r="H270">
        <v>407.74941806497822</v>
      </c>
      <c r="I270">
        <v>29</v>
      </c>
      <c r="J270">
        <v>1473529.513144026</v>
      </c>
      <c r="K270">
        <v>36483.262909090903</v>
      </c>
      <c r="L270">
        <v>265235312.36592472</v>
      </c>
      <c r="M270">
        <v>4554480.6731818179</v>
      </c>
      <c r="N270">
        <v>2210294269.7160392</v>
      </c>
      <c r="O270">
        <v>108639800</v>
      </c>
      <c r="P270">
        <v>23.720175322727272</v>
      </c>
      <c r="Q270">
        <v>22029.266221503192</v>
      </c>
      <c r="R270">
        <v>265271795.6288338</v>
      </c>
      <c r="S270">
        <v>2323.488550389221</v>
      </c>
      <c r="T270">
        <v>22052.98639682592</v>
      </c>
      <c r="U270">
        <f>Pro_Economic_Table[[#This Row],[Total Energy(MJ)]]*AHP!$P$3/TOPSIS!$B$4</f>
        <v>8.0885260782124057E-3</v>
      </c>
      <c r="V270">
        <f>Pro_Economic_Table[[#This Row],[Total Cost(LKR Million)]]*AHP!$P$4/TOPSIS!$C$4</f>
        <v>3.133823471230978E-2</v>
      </c>
      <c r="W270">
        <f>Pro_Economic_Table[[#This Row],[Total Carbon (Metric T)]]*AHP!$P$5/TOPSIS!$D$4</f>
        <v>3.4733889640310728E-3</v>
      </c>
      <c r="X270">
        <f>((Pro_Economic_Table[[#This Row],[Weighted Energy]]-TOPSIS!$B$5)^2+(Pro_Economic_Table[[#This Row],[Weighted Cost]]-TOPSIS!$C$5)^2+(Pro_Economic_Table[[#This Row],[Weighted Co2]]-TOPSIS!$D$5)^2)^0.5</f>
        <v>3.7164445945534349E-3</v>
      </c>
      <c r="Y270">
        <f>((Pro_Economic_Table[[#This Row],[Weighted Energy]]-TOPSIS!$B$6)^2+(Pro_Economic_Table[[#This Row],[Weighted Cost]]-TOPSIS!$C$6)^2+(Pro_Economic_Table[[#This Row],[Weighted Co2]]-TOPSIS!$D$6)^2)^0.5</f>
        <v>3.5912907794874906E-3</v>
      </c>
      <c r="Z270">
        <f>Pro_Economic_Table[[#This Row],[S- Worst-Euclidean Distance]]/(Pro_Economic_Table[[#This Row],[S+ Best-Euclidean Distance]]+Pro_Economic_Table[[#This Row],[S- Worst-Euclidean Distance]])</f>
        <v>0.49143689469719132</v>
      </c>
      <c r="AA270">
        <v>269</v>
      </c>
    </row>
    <row r="271" spans="1:27" x14ac:dyDescent="0.3">
      <c r="A271">
        <v>540</v>
      </c>
      <c r="B271" t="s">
        <v>143</v>
      </c>
      <c r="C271" t="s">
        <v>151</v>
      </c>
      <c r="D271" t="s">
        <v>155</v>
      </c>
      <c r="E271" t="s">
        <v>157</v>
      </c>
      <c r="F271" t="s">
        <v>161</v>
      </c>
      <c r="G271" t="s">
        <v>224</v>
      </c>
      <c r="H271">
        <v>407.75586516997811</v>
      </c>
      <c r="I271">
        <v>29</v>
      </c>
      <c r="J271">
        <v>1473535.7539416663</v>
      </c>
      <c r="K271">
        <v>36464.842609090905</v>
      </c>
      <c r="L271">
        <v>265236435.70949998</v>
      </c>
      <c r="M271">
        <v>4553559.6581818173</v>
      </c>
      <c r="N271">
        <v>2210303630.9124999</v>
      </c>
      <c r="O271">
        <v>108639800</v>
      </c>
      <c r="P271">
        <v>23.706360097727273</v>
      </c>
      <c r="Q271">
        <v>22029.359521427916</v>
      </c>
      <c r="R271">
        <v>265272900.55210906</v>
      </c>
      <c r="S271">
        <v>2323.4969905706816</v>
      </c>
      <c r="T271">
        <v>22053.065881525643</v>
      </c>
      <c r="U271">
        <f>Pro_Economic_Table[[#This Row],[Total Energy(MJ)]]*AHP!$P$3/TOPSIS!$B$4</f>
        <v>8.0885597689434735E-3</v>
      </c>
      <c r="V271">
        <f>Pro_Economic_Table[[#This Row],[Total Cost(LKR Million)]]*AHP!$P$4/TOPSIS!$C$4</f>
        <v>3.1338348549921582E-2</v>
      </c>
      <c r="W271">
        <f>Pro_Economic_Table[[#This Row],[Total Carbon (Metric T)]]*AHP!$P$5/TOPSIS!$D$4</f>
        <v>3.4734014830284485E-3</v>
      </c>
      <c r="X271">
        <f>((Pro_Economic_Table[[#This Row],[Weighted Energy]]-TOPSIS!$B$5)^2+(Pro_Economic_Table[[#This Row],[Weighted Cost]]-TOPSIS!$C$5)^2+(Pro_Economic_Table[[#This Row],[Weighted Co2]]-TOPSIS!$D$5)^2)^0.5</f>
        <v>3.7165638914905689E-3</v>
      </c>
      <c r="Y271">
        <f>((Pro_Economic_Table[[#This Row],[Weighted Energy]]-TOPSIS!$B$6)^2+(Pro_Economic_Table[[#This Row],[Weighted Cost]]-TOPSIS!$C$6)^2+(Pro_Economic_Table[[#This Row],[Weighted Co2]]-TOPSIS!$D$6)^2)^0.5</f>
        <v>3.5911715123230531E-3</v>
      </c>
      <c r="Z271">
        <f>Pro_Economic_Table[[#This Row],[S- Worst-Euclidean Distance]]/(Pro_Economic_Table[[#This Row],[S+ Best-Euclidean Distance]]+Pro_Economic_Table[[#This Row],[S- Worst-Euclidean Distance]])</f>
        <v>0.49142057202138989</v>
      </c>
      <c r="AA271">
        <v>270</v>
      </c>
    </row>
    <row r="272" spans="1:27" x14ac:dyDescent="0.3">
      <c r="A272">
        <v>512</v>
      </c>
      <c r="B272" t="s">
        <v>143</v>
      </c>
      <c r="C272" t="s">
        <v>151</v>
      </c>
      <c r="D272" t="s">
        <v>154</v>
      </c>
      <c r="E272" t="s">
        <v>156</v>
      </c>
      <c r="F272" t="s">
        <v>161</v>
      </c>
      <c r="G272" t="s">
        <v>226</v>
      </c>
      <c r="H272">
        <v>404.69264024679632</v>
      </c>
      <c r="I272">
        <v>29</v>
      </c>
      <c r="J272">
        <v>1470570.552216026</v>
      </c>
      <c r="K272">
        <v>33753.996999999996</v>
      </c>
      <c r="L272">
        <v>264702699.39888465</v>
      </c>
      <c r="M272">
        <v>5100333.8549999995</v>
      </c>
      <c r="N272">
        <v>2205855828.324039</v>
      </c>
      <c r="O272">
        <v>113100000</v>
      </c>
      <c r="P272">
        <v>20.990909413636359</v>
      </c>
      <c r="Q272">
        <v>21985.029755629588</v>
      </c>
      <c r="R272">
        <v>264736453.39588466</v>
      </c>
      <c r="S272">
        <v>2324.0561621790389</v>
      </c>
      <c r="T272">
        <v>22006.020665043223</v>
      </c>
      <c r="U272">
        <f>Pro_Economic_Table[[#This Row],[Total Energy(MJ)]]*AHP!$P$3/TOPSIS!$B$4</f>
        <v>8.0722027084334479E-3</v>
      </c>
      <c r="V272">
        <f>Pro_Economic_Table[[#This Row],[Total Cost(LKR Million)]]*AHP!$P$4/TOPSIS!$C$4</f>
        <v>3.1345890421003421E-2</v>
      </c>
      <c r="W272">
        <f>Pro_Economic_Table[[#This Row],[Total Carbon (Metric T)]]*AHP!$P$5/TOPSIS!$D$4</f>
        <v>3.4659917684074842E-3</v>
      </c>
      <c r="X272">
        <f>((Pro_Economic_Table[[#This Row],[Weighted Energy]]-TOPSIS!$B$5)^2+(Pro_Economic_Table[[#This Row],[Weighted Cost]]-TOPSIS!$C$5)^2+(Pro_Economic_Table[[#This Row],[Weighted Co2]]-TOPSIS!$D$5)^2)^0.5</f>
        <v>3.7190530171228083E-3</v>
      </c>
      <c r="Y272">
        <f>((Pro_Economic_Table[[#This Row],[Weighted Energy]]-TOPSIS!$B$6)^2+(Pro_Economic_Table[[#This Row],[Weighted Cost]]-TOPSIS!$C$6)^2+(Pro_Economic_Table[[#This Row],[Weighted Co2]]-TOPSIS!$D$6)^2)^0.5</f>
        <v>3.5886531673979647E-3</v>
      </c>
      <c r="Z272">
        <f>Pro_Economic_Table[[#This Row],[S- Worst-Euclidean Distance]]/(Pro_Economic_Table[[#This Row],[S+ Best-Euclidean Distance]]+Pro_Economic_Table[[#This Row],[S- Worst-Euclidean Distance]])</f>
        <v>0.49107792196126759</v>
      </c>
      <c r="AA272">
        <v>271</v>
      </c>
    </row>
    <row r="273" spans="1:27" x14ac:dyDescent="0.3">
      <c r="A273">
        <v>530</v>
      </c>
      <c r="B273" t="s">
        <v>143</v>
      </c>
      <c r="C273" t="s">
        <v>151</v>
      </c>
      <c r="D273" t="s">
        <v>155</v>
      </c>
      <c r="E273" t="s">
        <v>156</v>
      </c>
      <c r="F273" t="s">
        <v>161</v>
      </c>
      <c r="G273" t="s">
        <v>226</v>
      </c>
      <c r="H273">
        <v>404.69908735179632</v>
      </c>
      <c r="I273">
        <v>29</v>
      </c>
      <c r="J273">
        <v>1470576.7930136665</v>
      </c>
      <c r="K273">
        <v>33735.576699999998</v>
      </c>
      <c r="L273">
        <v>264703822.74245998</v>
      </c>
      <c r="M273">
        <v>5099412.84</v>
      </c>
      <c r="N273">
        <v>2205865189.5204997</v>
      </c>
      <c r="O273">
        <v>113100000</v>
      </c>
      <c r="P273">
        <v>20.977094188636361</v>
      </c>
      <c r="Q273">
        <v>21985.123055554315</v>
      </c>
      <c r="R273">
        <v>264737558.31915998</v>
      </c>
      <c r="S273">
        <v>2324.0646023605</v>
      </c>
      <c r="T273">
        <v>22006.100149742953</v>
      </c>
      <c r="U273">
        <f>Pro_Economic_Table[[#This Row],[Total Energy(MJ)]]*AHP!$P$3/TOPSIS!$B$4</f>
        <v>8.0722363991645174E-3</v>
      </c>
      <c r="V273">
        <f>Pro_Economic_Table[[#This Row],[Total Cost(LKR Million)]]*AHP!$P$4/TOPSIS!$C$4</f>
        <v>3.134600425861523E-2</v>
      </c>
      <c r="W273">
        <f>Pro_Economic_Table[[#This Row],[Total Carbon (Metric T)]]*AHP!$P$5/TOPSIS!$D$4</f>
        <v>3.4660042874048616E-3</v>
      </c>
      <c r="X273">
        <f>((Pro_Economic_Table[[#This Row],[Weighted Energy]]-TOPSIS!$B$5)^2+(Pro_Economic_Table[[#This Row],[Weighted Cost]]-TOPSIS!$C$5)^2+(Pro_Economic_Table[[#This Row],[Weighted Co2]]-TOPSIS!$D$5)^2)^0.5</f>
        <v>3.7191722919526211E-3</v>
      </c>
      <c r="Y273">
        <f>((Pro_Economic_Table[[#This Row],[Weighted Energy]]-TOPSIS!$B$6)^2+(Pro_Economic_Table[[#This Row],[Weighted Cost]]-TOPSIS!$C$6)^2+(Pro_Economic_Table[[#This Row],[Weighted Co2]]-TOPSIS!$D$6)^2)^0.5</f>
        <v>3.5885338763728966E-3</v>
      </c>
      <c r="Z273">
        <f>Pro_Economic_Table[[#This Row],[S- Worst-Euclidean Distance]]/(Pro_Economic_Table[[#This Row],[S+ Best-Euclidean Distance]]+Pro_Economic_Table[[#This Row],[S- Worst-Euclidean Distance]])</f>
        <v>0.49106159904554164</v>
      </c>
      <c r="AA273">
        <v>272</v>
      </c>
    </row>
    <row r="274" spans="1:27" x14ac:dyDescent="0.3">
      <c r="A274">
        <v>191</v>
      </c>
      <c r="B274" t="s">
        <v>140</v>
      </c>
      <c r="C274" t="s">
        <v>151</v>
      </c>
      <c r="D274" t="s">
        <v>154</v>
      </c>
      <c r="E274" t="s">
        <v>157</v>
      </c>
      <c r="F274" t="s">
        <v>159</v>
      </c>
      <c r="G274" t="s">
        <v>226</v>
      </c>
      <c r="H274">
        <v>406.15665375729907</v>
      </c>
      <c r="I274">
        <v>29</v>
      </c>
      <c r="J274">
        <v>1473155.6430618376</v>
      </c>
      <c r="K274">
        <v>46064.475272727272</v>
      </c>
      <c r="L274">
        <v>265168015.75113076</v>
      </c>
      <c r="M274">
        <v>4903052.6004545446</v>
      </c>
      <c r="N274">
        <v>2209733464.5927563</v>
      </c>
      <c r="O274">
        <v>113100000</v>
      </c>
      <c r="P274">
        <v>24.484369777272725</v>
      </c>
      <c r="Q274">
        <v>22023.676863774472</v>
      </c>
      <c r="R274">
        <v>265214080.22640347</v>
      </c>
      <c r="S274">
        <v>2327.7365171932106</v>
      </c>
      <c r="T274">
        <v>22048.161233551746</v>
      </c>
      <c r="U274">
        <f>Pro_Economic_Table[[#This Row],[Total Energy(MJ)]]*AHP!$P$3/TOPSIS!$B$4</f>
        <v>8.0867662509508387E-3</v>
      </c>
      <c r="V274">
        <f>Pro_Economic_Table[[#This Row],[Total Cost(LKR Million)]]*AHP!$P$4/TOPSIS!$C$4</f>
        <v>3.139552949894913E-2</v>
      </c>
      <c r="W274">
        <f>Pro_Economic_Table[[#This Row],[Total Carbon (Metric T)]]*AHP!$P$5/TOPSIS!$D$4</f>
        <v>3.4726289912743414E-3</v>
      </c>
      <c r="X274">
        <f>((Pro_Economic_Table[[#This Row],[Weighted Energy]]-TOPSIS!$B$5)^2+(Pro_Economic_Table[[#This Row],[Weighted Cost]]-TOPSIS!$C$5)^2+(Pro_Economic_Table[[#This Row],[Weighted Co2]]-TOPSIS!$D$5)^2)^0.5</f>
        <v>3.7711553775802813E-3</v>
      </c>
      <c r="Y274">
        <f>((Pro_Economic_Table[[#This Row],[Weighted Energy]]-TOPSIS!$B$6)^2+(Pro_Economic_Table[[#This Row],[Weighted Cost]]-TOPSIS!$C$6)^2+(Pro_Economic_Table[[#This Row],[Weighted Co2]]-TOPSIS!$D$6)^2)^0.5</f>
        <v>3.5365436973107903E-3</v>
      </c>
      <c r="Z274">
        <f>Pro_Economic_Table[[#This Row],[S- Worst-Euclidean Distance]]/(Pro_Economic_Table[[#This Row],[S+ Best-Euclidean Distance]]+Pro_Economic_Table[[#This Row],[S- Worst-Euclidean Distance]])</f>
        <v>0.48394763674139196</v>
      </c>
      <c r="AA274">
        <v>273</v>
      </c>
    </row>
    <row r="275" spans="1:27" x14ac:dyDescent="0.3">
      <c r="A275">
        <v>209</v>
      </c>
      <c r="B275" t="s">
        <v>140</v>
      </c>
      <c r="C275" t="s">
        <v>151</v>
      </c>
      <c r="D275" t="s">
        <v>155</v>
      </c>
      <c r="E275" t="s">
        <v>157</v>
      </c>
      <c r="F275" t="s">
        <v>159</v>
      </c>
      <c r="G275" t="s">
        <v>226</v>
      </c>
      <c r="H275">
        <v>406.16310086229907</v>
      </c>
      <c r="I275">
        <v>29</v>
      </c>
      <c r="J275">
        <v>1473161.8838594772</v>
      </c>
      <c r="K275">
        <v>46046.054972727274</v>
      </c>
      <c r="L275">
        <v>265169139.09470594</v>
      </c>
      <c r="M275">
        <v>4902131.585454545</v>
      </c>
      <c r="N275">
        <v>2209742825.789216</v>
      </c>
      <c r="O275">
        <v>113100000</v>
      </c>
      <c r="P275">
        <v>24.470554552272727</v>
      </c>
      <c r="Q275">
        <v>22023.770163699184</v>
      </c>
      <c r="R275">
        <v>265215185.14967868</v>
      </c>
      <c r="S275">
        <v>2327.7449573746703</v>
      </c>
      <c r="T275">
        <v>22048.240718251458</v>
      </c>
      <c r="U275">
        <f>Pro_Economic_Table[[#This Row],[Total Energy(MJ)]]*AHP!$P$3/TOPSIS!$B$4</f>
        <v>8.0867999416819047E-3</v>
      </c>
      <c r="V275">
        <f>Pro_Economic_Table[[#This Row],[Total Cost(LKR Million)]]*AHP!$P$4/TOPSIS!$C$4</f>
        <v>3.1395643336560926E-2</v>
      </c>
      <c r="W275">
        <f>Pro_Economic_Table[[#This Row],[Total Carbon (Metric T)]]*AHP!$P$5/TOPSIS!$D$4</f>
        <v>3.4726415102717153E-3</v>
      </c>
      <c r="X275">
        <f>((Pro_Economic_Table[[#This Row],[Weighted Energy]]-TOPSIS!$B$5)^2+(Pro_Economic_Table[[#This Row],[Weighted Cost]]-TOPSIS!$C$5)^2+(Pro_Economic_Table[[#This Row],[Weighted Co2]]-TOPSIS!$D$5)^2)^0.5</f>
        <v>3.771274655072755E-3</v>
      </c>
      <c r="Y275">
        <f>((Pro_Economic_Table[[#This Row],[Weighted Energy]]-TOPSIS!$B$6)^2+(Pro_Economic_Table[[#This Row],[Weighted Cost]]-TOPSIS!$C$6)^2+(Pro_Economic_Table[[#This Row],[Weighted Co2]]-TOPSIS!$D$6)^2)^0.5</f>
        <v>3.5364244086468089E-3</v>
      </c>
      <c r="Z275">
        <f>Pro_Economic_Table[[#This Row],[S- Worst-Euclidean Distance]]/(Pro_Economic_Table[[#This Row],[S+ Best-Euclidean Distance]]+Pro_Economic_Table[[#This Row],[S- Worst-Euclidean Distance]])</f>
        <v>0.48393131378439602</v>
      </c>
      <c r="AA275">
        <v>274</v>
      </c>
    </row>
    <row r="276" spans="1:27" x14ac:dyDescent="0.3">
      <c r="A276">
        <v>521</v>
      </c>
      <c r="B276" t="s">
        <v>143</v>
      </c>
      <c r="C276" t="s">
        <v>151</v>
      </c>
      <c r="D276" t="s">
        <v>154</v>
      </c>
      <c r="E276" t="s">
        <v>157</v>
      </c>
      <c r="F276" t="s">
        <v>161</v>
      </c>
      <c r="G276" t="s">
        <v>226</v>
      </c>
      <c r="H276">
        <v>407.74941806497822</v>
      </c>
      <c r="I276">
        <v>29</v>
      </c>
      <c r="J276">
        <v>1473529.513144026</v>
      </c>
      <c r="K276">
        <v>36483.262909090903</v>
      </c>
      <c r="L276">
        <v>265235312.36592472</v>
      </c>
      <c r="M276">
        <v>4554480.6731818179</v>
      </c>
      <c r="N276">
        <v>2210294269.7160392</v>
      </c>
      <c r="O276">
        <v>113100000</v>
      </c>
      <c r="P276">
        <v>23.720175322727272</v>
      </c>
      <c r="Q276">
        <v>22029.266221503192</v>
      </c>
      <c r="R276">
        <v>265271795.6288338</v>
      </c>
      <c r="S276">
        <v>2327.948750389221</v>
      </c>
      <c r="T276">
        <v>22052.98639682592</v>
      </c>
      <c r="U276">
        <f>Pro_Economic_Table[[#This Row],[Total Energy(MJ)]]*AHP!$P$3/TOPSIS!$B$4</f>
        <v>8.0885260782124057E-3</v>
      </c>
      <c r="V276">
        <f>Pro_Economic_Table[[#This Row],[Total Cost(LKR Million)]]*AHP!$P$4/TOPSIS!$C$4</f>
        <v>3.1398392010885852E-2</v>
      </c>
      <c r="W276">
        <f>Pro_Economic_Table[[#This Row],[Total Carbon (Metric T)]]*AHP!$P$5/TOPSIS!$D$4</f>
        <v>3.4733889640310728E-3</v>
      </c>
      <c r="X276">
        <f>((Pro_Economic_Table[[#This Row],[Weighted Energy]]-TOPSIS!$B$5)^2+(Pro_Economic_Table[[#This Row],[Weighted Cost]]-TOPSIS!$C$5)^2+(Pro_Economic_Table[[#This Row],[Weighted Co2]]-TOPSIS!$D$5)^2)^0.5</f>
        <v>3.7744229693678043E-3</v>
      </c>
      <c r="Y276">
        <f>((Pro_Economic_Table[[#This Row],[Weighted Energy]]-TOPSIS!$B$6)^2+(Pro_Economic_Table[[#This Row],[Weighted Cost]]-TOPSIS!$C$6)^2+(Pro_Economic_Table[[#This Row],[Weighted Co2]]-TOPSIS!$D$6)^2)^0.5</f>
        <v>3.5332736608290017E-3</v>
      </c>
      <c r="Z276">
        <f>Pro_Economic_Table[[#This Row],[S- Worst-Euclidean Distance]]/(Pro_Economic_Table[[#This Row],[S+ Best-Euclidean Distance]]+Pro_Economic_Table[[#This Row],[S- Worst-Euclidean Distance]])</f>
        <v>0.48350032022796846</v>
      </c>
      <c r="AA276">
        <v>275</v>
      </c>
    </row>
    <row r="277" spans="1:27" x14ac:dyDescent="0.3">
      <c r="A277">
        <v>539</v>
      </c>
      <c r="B277" t="s">
        <v>143</v>
      </c>
      <c r="C277" t="s">
        <v>151</v>
      </c>
      <c r="D277" t="s">
        <v>155</v>
      </c>
      <c r="E277" t="s">
        <v>157</v>
      </c>
      <c r="F277" t="s">
        <v>161</v>
      </c>
      <c r="G277" t="s">
        <v>226</v>
      </c>
      <c r="H277">
        <v>407.75586516997811</v>
      </c>
      <c r="I277">
        <v>29</v>
      </c>
      <c r="J277">
        <v>1473535.7539416663</v>
      </c>
      <c r="K277">
        <v>36464.842609090905</v>
      </c>
      <c r="L277">
        <v>265236435.70949998</v>
      </c>
      <c r="M277">
        <v>4553559.6581818173</v>
      </c>
      <c r="N277">
        <v>2210303630.9124999</v>
      </c>
      <c r="O277">
        <v>113100000</v>
      </c>
      <c r="P277">
        <v>23.706360097727273</v>
      </c>
      <c r="Q277">
        <v>22029.359521427916</v>
      </c>
      <c r="R277">
        <v>265272900.55210906</v>
      </c>
      <c r="S277">
        <v>2327.9571905706816</v>
      </c>
      <c r="T277">
        <v>22053.065881525643</v>
      </c>
      <c r="U277">
        <f>Pro_Economic_Table[[#This Row],[Total Energy(MJ)]]*AHP!$P$3/TOPSIS!$B$4</f>
        <v>8.0885597689434735E-3</v>
      </c>
      <c r="V277">
        <f>Pro_Economic_Table[[#This Row],[Total Cost(LKR Million)]]*AHP!$P$4/TOPSIS!$C$4</f>
        <v>3.1398505848497654E-2</v>
      </c>
      <c r="W277">
        <f>Pro_Economic_Table[[#This Row],[Total Carbon (Metric T)]]*AHP!$P$5/TOPSIS!$D$4</f>
        <v>3.4734014830284485E-3</v>
      </c>
      <c r="X277">
        <f>((Pro_Economic_Table[[#This Row],[Weighted Energy]]-TOPSIS!$B$5)^2+(Pro_Economic_Table[[#This Row],[Weighted Cost]]-TOPSIS!$C$5)^2+(Pro_Economic_Table[[#This Row],[Weighted Co2]]-TOPSIS!$D$5)^2)^0.5</f>
        <v>3.7745422481625175E-3</v>
      </c>
      <c r="Y277">
        <f>((Pro_Economic_Table[[#This Row],[Weighted Energy]]-TOPSIS!$B$6)^2+(Pro_Economic_Table[[#This Row],[Weighted Cost]]-TOPSIS!$C$6)^2+(Pro_Economic_Table[[#This Row],[Weighted Co2]]-TOPSIS!$D$6)^2)^0.5</f>
        <v>3.5331543734633442E-3</v>
      </c>
      <c r="Z277">
        <f>Pro_Economic_Table[[#This Row],[S- Worst-Euclidean Distance]]/(Pro_Economic_Table[[#This Row],[S+ Best-Euclidean Distance]]+Pro_Economic_Table[[#This Row],[S- Worst-Euclidean Distance]])</f>
        <v>0.48348399727043762</v>
      </c>
      <c r="AA277">
        <v>276</v>
      </c>
    </row>
    <row r="278" spans="1:27" x14ac:dyDescent="0.3">
      <c r="A278">
        <v>292</v>
      </c>
      <c r="B278" t="s">
        <v>141</v>
      </c>
      <c r="C278" t="s">
        <v>151</v>
      </c>
      <c r="D278" t="s">
        <v>154</v>
      </c>
      <c r="E278" t="s">
        <v>156</v>
      </c>
      <c r="F278" t="s">
        <v>160</v>
      </c>
      <c r="G278" t="s">
        <v>225</v>
      </c>
      <c r="H278">
        <v>405.63002619172363</v>
      </c>
      <c r="I278">
        <v>58</v>
      </c>
      <c r="J278">
        <v>1482816.9600940356</v>
      </c>
      <c r="K278">
        <v>40523.569136363629</v>
      </c>
      <c r="L278">
        <v>266907052.81692642</v>
      </c>
      <c r="M278">
        <v>5203916.9413636355</v>
      </c>
      <c r="N278">
        <v>2224225440.1410532</v>
      </c>
      <c r="O278">
        <v>108112000</v>
      </c>
      <c r="P278">
        <v>20.030009277272725</v>
      </c>
      <c r="Q278">
        <v>22168.113553405834</v>
      </c>
      <c r="R278">
        <v>266947576.38606277</v>
      </c>
      <c r="S278">
        <v>2337.5413570824171</v>
      </c>
      <c r="T278">
        <v>22188.143562683108</v>
      </c>
      <c r="U278">
        <f>Pro_Economic_Table[[#This Row],[Total Energy(MJ)]]*AHP!$P$3/TOPSIS!$B$4</f>
        <v>8.1396230910858684E-3</v>
      </c>
      <c r="V278">
        <f>Pro_Economic_Table[[#This Row],[Total Cost(LKR Million)]]*AHP!$P$4/TOPSIS!$C$4</f>
        <v>3.152777304872393E-2</v>
      </c>
      <c r="W278">
        <f>Pro_Economic_Table[[#This Row],[Total Carbon (Metric T)]]*AHP!$P$5/TOPSIS!$D$4</f>
        <v>3.4946764849069596E-3</v>
      </c>
      <c r="X278">
        <f>((Pro_Economic_Table[[#This Row],[Weighted Energy]]-TOPSIS!$B$5)^2+(Pro_Economic_Table[[#This Row],[Weighted Cost]]-TOPSIS!$C$5)^2+(Pro_Economic_Table[[#This Row],[Weighted Co2]]-TOPSIS!$D$5)^2)^0.5</f>
        <v>3.9138861441052539E-3</v>
      </c>
      <c r="Y278">
        <f>((Pro_Economic_Table[[#This Row],[Weighted Energy]]-TOPSIS!$B$6)^2+(Pro_Economic_Table[[#This Row],[Weighted Cost]]-TOPSIS!$C$6)^2+(Pro_Economic_Table[[#This Row],[Weighted Co2]]-TOPSIS!$D$6)^2)^0.5</f>
        <v>3.3938727479033725E-3</v>
      </c>
      <c r="Z278">
        <f>Pro_Economic_Table[[#This Row],[S- Worst-Euclidean Distance]]/(Pro_Economic_Table[[#This Row],[S+ Best-Euclidean Distance]]+Pro_Economic_Table[[#This Row],[S- Worst-Euclidean Distance]])</f>
        <v>0.46442046023367439</v>
      </c>
      <c r="AA278">
        <v>277</v>
      </c>
    </row>
    <row r="279" spans="1:27" x14ac:dyDescent="0.3">
      <c r="A279">
        <v>310</v>
      </c>
      <c r="B279" t="s">
        <v>141</v>
      </c>
      <c r="C279" t="s">
        <v>151</v>
      </c>
      <c r="D279" t="s">
        <v>155</v>
      </c>
      <c r="E279" t="s">
        <v>156</v>
      </c>
      <c r="F279" t="s">
        <v>160</v>
      </c>
      <c r="G279" t="s">
        <v>225</v>
      </c>
      <c r="H279">
        <v>405.63647329672358</v>
      </c>
      <c r="I279">
        <v>58</v>
      </c>
      <c r="J279">
        <v>1482823.2008916759</v>
      </c>
      <c r="K279">
        <v>40505.148836363631</v>
      </c>
      <c r="L279">
        <v>266908176.16050169</v>
      </c>
      <c r="M279">
        <v>5202995.9263636358</v>
      </c>
      <c r="N279">
        <v>2224234801.3375139</v>
      </c>
      <c r="O279">
        <v>108112000</v>
      </c>
      <c r="P279">
        <v>20.016194052272724</v>
      </c>
      <c r="Q279">
        <v>22168.206853330557</v>
      </c>
      <c r="R279">
        <v>266948681.30933806</v>
      </c>
      <c r="S279">
        <v>2337.5497972638773</v>
      </c>
      <c r="T279">
        <v>22188.223047382831</v>
      </c>
      <c r="U279">
        <f>Pro_Economic_Table[[#This Row],[Total Energy(MJ)]]*AHP!$P$3/TOPSIS!$B$4</f>
        <v>8.1396567818169379E-3</v>
      </c>
      <c r="V279">
        <f>Pro_Economic_Table[[#This Row],[Total Cost(LKR Million)]]*AHP!$P$4/TOPSIS!$C$4</f>
        <v>3.1527886886335725E-2</v>
      </c>
      <c r="W279">
        <f>Pro_Economic_Table[[#This Row],[Total Carbon (Metric T)]]*AHP!$P$5/TOPSIS!$D$4</f>
        <v>3.4946890039043352E-3</v>
      </c>
      <c r="X279">
        <f>((Pro_Economic_Table[[#This Row],[Weighted Energy]]-TOPSIS!$B$5)^2+(Pro_Economic_Table[[#This Row],[Weighted Cost]]-TOPSIS!$C$5)^2+(Pro_Economic_Table[[#This Row],[Weighted Co2]]-TOPSIS!$D$5)^2)^0.5</f>
        <v>3.9140054437029745E-3</v>
      </c>
      <c r="Y279">
        <f>((Pro_Economic_Table[[#This Row],[Weighted Energy]]-TOPSIS!$B$6)^2+(Pro_Economic_Table[[#This Row],[Weighted Cost]]-TOPSIS!$C$6)^2+(Pro_Economic_Table[[#This Row],[Weighted Co2]]-TOPSIS!$D$6)^2)^0.5</f>
        <v>3.3937534863660037E-3</v>
      </c>
      <c r="Z279">
        <f>Pro_Economic_Table[[#This Row],[S- Worst-Euclidean Distance]]/(Pro_Economic_Table[[#This Row],[S+ Best-Euclidean Distance]]+Pro_Economic_Table[[#This Row],[S- Worst-Euclidean Distance]])</f>
        <v>0.46440413796380803</v>
      </c>
      <c r="AA279">
        <v>278</v>
      </c>
    </row>
    <row r="280" spans="1:27" x14ac:dyDescent="0.3">
      <c r="A280">
        <v>294</v>
      </c>
      <c r="B280" t="s">
        <v>141</v>
      </c>
      <c r="C280" t="s">
        <v>151</v>
      </c>
      <c r="D280" t="s">
        <v>154</v>
      </c>
      <c r="E280" t="s">
        <v>156</v>
      </c>
      <c r="F280" t="s">
        <v>160</v>
      </c>
      <c r="G280" t="s">
        <v>224</v>
      </c>
      <c r="H280">
        <v>405.63002619172363</v>
      </c>
      <c r="I280">
        <v>29</v>
      </c>
      <c r="J280">
        <v>1482816.9600940356</v>
      </c>
      <c r="K280">
        <v>40523.569136363629</v>
      </c>
      <c r="L280">
        <v>266907052.81692642</v>
      </c>
      <c r="M280">
        <v>5203916.9413636355</v>
      </c>
      <c r="N280">
        <v>2224225440.1410532</v>
      </c>
      <c r="O280">
        <v>108639800</v>
      </c>
      <c r="P280">
        <v>20.030009277272725</v>
      </c>
      <c r="Q280">
        <v>22168.113553405834</v>
      </c>
      <c r="R280">
        <v>266947576.38606277</v>
      </c>
      <c r="S280">
        <v>2338.069157082417</v>
      </c>
      <c r="T280">
        <v>22188.143562683108</v>
      </c>
      <c r="U280">
        <f>Pro_Economic_Table[[#This Row],[Total Energy(MJ)]]*AHP!$P$3/TOPSIS!$B$4</f>
        <v>8.1396230910858684E-3</v>
      </c>
      <c r="V280">
        <f>Pro_Economic_Table[[#This Row],[Total Cost(LKR Million)]]*AHP!$P$4/TOPSIS!$C$4</f>
        <v>3.1534891792768693E-2</v>
      </c>
      <c r="W280">
        <f>Pro_Economic_Table[[#This Row],[Total Carbon (Metric T)]]*AHP!$P$5/TOPSIS!$D$4</f>
        <v>3.4946764849069596E-3</v>
      </c>
      <c r="X280">
        <f>((Pro_Economic_Table[[#This Row],[Weighted Energy]]-TOPSIS!$B$5)^2+(Pro_Economic_Table[[#This Row],[Weighted Cost]]-TOPSIS!$C$5)^2+(Pro_Economic_Table[[#This Row],[Weighted Co2]]-TOPSIS!$D$5)^2)^0.5</f>
        <v>3.9207422542524234E-3</v>
      </c>
      <c r="Y280">
        <f>((Pro_Economic_Table[[#This Row],[Weighted Energy]]-TOPSIS!$B$6)^2+(Pro_Economic_Table[[#This Row],[Weighted Cost]]-TOPSIS!$C$6)^2+(Pro_Economic_Table[[#This Row],[Weighted Co2]]-TOPSIS!$D$6)^2)^0.5</f>
        <v>3.3870015680724998E-3</v>
      </c>
      <c r="Z280">
        <f>Pro_Economic_Table[[#This Row],[S- Worst-Euclidean Distance]]/(Pro_Economic_Table[[#This Row],[S+ Best-Euclidean Distance]]+Pro_Economic_Table[[#This Row],[S- Worst-Euclidean Distance]])</f>
        <v>0.46348115785412708</v>
      </c>
      <c r="AA280">
        <v>279</v>
      </c>
    </row>
    <row r="281" spans="1:27" x14ac:dyDescent="0.3">
      <c r="A281">
        <v>312</v>
      </c>
      <c r="B281" t="s">
        <v>141</v>
      </c>
      <c r="C281" t="s">
        <v>151</v>
      </c>
      <c r="D281" t="s">
        <v>155</v>
      </c>
      <c r="E281" t="s">
        <v>156</v>
      </c>
      <c r="F281" t="s">
        <v>160</v>
      </c>
      <c r="G281" t="s">
        <v>224</v>
      </c>
      <c r="H281">
        <v>405.63647329672358</v>
      </c>
      <c r="I281">
        <v>29</v>
      </c>
      <c r="J281">
        <v>1482823.2008916759</v>
      </c>
      <c r="K281">
        <v>40505.148836363631</v>
      </c>
      <c r="L281">
        <v>266908176.16050169</v>
      </c>
      <c r="M281">
        <v>5202995.9263636358</v>
      </c>
      <c r="N281">
        <v>2224234801.3375139</v>
      </c>
      <c r="O281">
        <v>108639800</v>
      </c>
      <c r="P281">
        <v>20.016194052272724</v>
      </c>
      <c r="Q281">
        <v>22168.206853330557</v>
      </c>
      <c r="R281">
        <v>266948681.30933806</v>
      </c>
      <c r="S281">
        <v>2338.0775972638776</v>
      </c>
      <c r="T281">
        <v>22188.223047382831</v>
      </c>
      <c r="U281">
        <f>Pro_Economic_Table[[#This Row],[Total Energy(MJ)]]*AHP!$P$3/TOPSIS!$B$4</f>
        <v>8.1396567818169379E-3</v>
      </c>
      <c r="V281">
        <f>Pro_Economic_Table[[#This Row],[Total Cost(LKR Million)]]*AHP!$P$4/TOPSIS!$C$4</f>
        <v>3.1535005630380496E-2</v>
      </c>
      <c r="W281">
        <f>Pro_Economic_Table[[#This Row],[Total Carbon (Metric T)]]*AHP!$P$5/TOPSIS!$D$4</f>
        <v>3.4946890039043352E-3</v>
      </c>
      <c r="X281">
        <f>((Pro_Economic_Table[[#This Row],[Weighted Energy]]-TOPSIS!$B$5)^2+(Pro_Economic_Table[[#This Row],[Weighted Cost]]-TOPSIS!$C$5)^2+(Pro_Economic_Table[[#This Row],[Weighted Co2]]-TOPSIS!$D$5)^2)^0.5</f>
        <v>3.9208615519244613E-3</v>
      </c>
      <c r="Y281">
        <f>((Pro_Economic_Table[[#This Row],[Weighted Energy]]-TOPSIS!$B$6)^2+(Pro_Economic_Table[[#This Row],[Weighted Cost]]-TOPSIS!$C$6)^2+(Pro_Economic_Table[[#This Row],[Weighted Co2]]-TOPSIS!$D$6)^2)^0.5</f>
        <v>3.3868823038522293E-3</v>
      </c>
      <c r="Z281">
        <f>Pro_Economic_Table[[#This Row],[S- Worst-Euclidean Distance]]/(Pro_Economic_Table[[#This Row],[S+ Best-Euclidean Distance]]+Pro_Economic_Table[[#This Row],[S- Worst-Euclidean Distance]])</f>
        <v>0.46346483548064377</v>
      </c>
      <c r="AA281">
        <v>280</v>
      </c>
    </row>
    <row r="282" spans="1:27" x14ac:dyDescent="0.3">
      <c r="A282">
        <v>43</v>
      </c>
      <c r="B282" t="s">
        <v>139</v>
      </c>
      <c r="C282" t="s">
        <v>150</v>
      </c>
      <c r="D282" t="s">
        <v>154</v>
      </c>
      <c r="E282" t="s">
        <v>156</v>
      </c>
      <c r="F282" t="s">
        <v>161</v>
      </c>
      <c r="G282" t="s">
        <v>225</v>
      </c>
      <c r="H282">
        <v>394.85342009689089</v>
      </c>
      <c r="I282">
        <v>57</v>
      </c>
      <c r="J282">
        <v>1484978.190858192</v>
      </c>
      <c r="K282">
        <v>48886.917399999998</v>
      </c>
      <c r="L282">
        <v>267296074.3544746</v>
      </c>
      <c r="M282">
        <v>5308525.8149999995</v>
      </c>
      <c r="N282">
        <v>2227467286.2872882</v>
      </c>
      <c r="O282">
        <v>106248000</v>
      </c>
      <c r="P282">
        <v>21.850348213636359</v>
      </c>
      <c r="Q282">
        <v>22200.423953329973</v>
      </c>
      <c r="R282">
        <v>267344961.27187461</v>
      </c>
      <c r="S282">
        <v>2339.023812102288</v>
      </c>
      <c r="T282">
        <v>22222.27430154361</v>
      </c>
      <c r="U282">
        <f>Pro_Economic_Table[[#This Row],[Total Energy(MJ)]]*AHP!$P$3/TOPSIS!$B$4</f>
        <v>8.1517399390317914E-3</v>
      </c>
      <c r="V282">
        <f>Pro_Economic_Table[[#This Row],[Total Cost(LKR Million)]]*AHP!$P$4/TOPSIS!$C$4</f>
        <v>3.154776777749304E-2</v>
      </c>
      <c r="W282">
        <f>Pro_Economic_Table[[#This Row],[Total Carbon (Metric T)]]*AHP!$P$5/TOPSIS!$D$4</f>
        <v>3.5000521437659957E-3</v>
      </c>
      <c r="X282">
        <f>((Pro_Economic_Table[[#This Row],[Weighted Energy]]-TOPSIS!$B$5)^2+(Pro_Economic_Table[[#This Row],[Weighted Cost]]-TOPSIS!$C$5)^2+(Pro_Economic_Table[[#This Row],[Weighted Co2]]-TOPSIS!$D$5)^2)^0.5</f>
        <v>3.9367190366302518E-3</v>
      </c>
      <c r="Y282">
        <f>((Pro_Economic_Table[[#This Row],[Weighted Energy]]-TOPSIS!$B$6)^2+(Pro_Economic_Table[[#This Row],[Weighted Cost]]-TOPSIS!$C$6)^2+(Pro_Economic_Table[[#This Row],[Weighted Co2]]-TOPSIS!$D$6)^2)^0.5</f>
        <v>3.3711187765577463E-3</v>
      </c>
      <c r="Z282">
        <f>Pro_Economic_Table[[#This Row],[S- Worst-Euclidean Distance]]/(Pro_Economic_Table[[#This Row],[S+ Best-Euclidean Distance]]+Pro_Economic_Table[[#This Row],[S- Worst-Euclidean Distance]])</f>
        <v>0.46130180536766963</v>
      </c>
      <c r="AA282">
        <v>281</v>
      </c>
    </row>
    <row r="283" spans="1:27" x14ac:dyDescent="0.3">
      <c r="A283">
        <v>61</v>
      </c>
      <c r="B283" t="s">
        <v>139</v>
      </c>
      <c r="C283" t="s">
        <v>150</v>
      </c>
      <c r="D283" t="s">
        <v>155</v>
      </c>
      <c r="E283" t="s">
        <v>156</v>
      </c>
      <c r="F283" t="s">
        <v>161</v>
      </c>
      <c r="G283" t="s">
        <v>225</v>
      </c>
      <c r="H283">
        <v>394.85986720189089</v>
      </c>
      <c r="I283">
        <v>57</v>
      </c>
      <c r="J283">
        <v>1484984.4316558321</v>
      </c>
      <c r="K283">
        <v>48868.497100000001</v>
      </c>
      <c r="L283">
        <v>267297197.69804981</v>
      </c>
      <c r="M283">
        <v>5307604.8</v>
      </c>
      <c r="N283">
        <v>2227476647.4837484</v>
      </c>
      <c r="O283">
        <v>106248000</v>
      </c>
      <c r="P283">
        <v>21.83653298863636</v>
      </c>
      <c r="Q283">
        <v>22200.517253254689</v>
      </c>
      <c r="R283">
        <v>267346066.19514981</v>
      </c>
      <c r="S283">
        <v>2339.0322522837487</v>
      </c>
      <c r="T283">
        <v>22222.353786243326</v>
      </c>
      <c r="U283">
        <f>Pro_Economic_Table[[#This Row],[Total Energy(MJ)]]*AHP!$P$3/TOPSIS!$B$4</f>
        <v>8.1517736297628575E-3</v>
      </c>
      <c r="V283">
        <f>Pro_Economic_Table[[#This Row],[Total Cost(LKR Million)]]*AHP!$P$4/TOPSIS!$C$4</f>
        <v>3.1547881615104842E-2</v>
      </c>
      <c r="W283">
        <f>Pro_Economic_Table[[#This Row],[Total Carbon (Metric T)]]*AHP!$P$5/TOPSIS!$D$4</f>
        <v>3.50006466276337E-3</v>
      </c>
      <c r="X283">
        <f>((Pro_Economic_Table[[#This Row],[Weighted Energy]]-TOPSIS!$B$5)^2+(Pro_Economic_Table[[#This Row],[Weighted Cost]]-TOPSIS!$C$5)^2+(Pro_Economic_Table[[#This Row],[Weighted Co2]]-TOPSIS!$D$5)^2)^0.5</f>
        <v>3.9368383432693147E-3</v>
      </c>
      <c r="Y283">
        <f>((Pro_Economic_Table[[#This Row],[Weighted Energy]]-TOPSIS!$B$6)^2+(Pro_Economic_Table[[#This Row],[Weighted Cost]]-TOPSIS!$C$6)^2+(Pro_Economic_Table[[#This Row],[Weighted Co2]]-TOPSIS!$D$6)^2)^0.5</f>
        <v>3.3709995262935543E-3</v>
      </c>
      <c r="Z283">
        <f>Pro_Economic_Table[[#This Row],[S- Worst-Euclidean Distance]]/(Pro_Economic_Table[[#This Row],[S+ Best-Euclidean Distance]]+Pro_Economic_Table[[#This Row],[S- Worst-Euclidean Distance]])</f>
        <v>0.46128548367688355</v>
      </c>
      <c r="AA283">
        <v>282</v>
      </c>
    </row>
    <row r="284" spans="1:27" x14ac:dyDescent="0.3">
      <c r="A284">
        <v>45</v>
      </c>
      <c r="B284" t="s">
        <v>139</v>
      </c>
      <c r="C284" t="s">
        <v>150</v>
      </c>
      <c r="D284" t="s">
        <v>154</v>
      </c>
      <c r="E284" t="s">
        <v>156</v>
      </c>
      <c r="F284" t="s">
        <v>161</v>
      </c>
      <c r="G284" t="s">
        <v>224</v>
      </c>
      <c r="H284">
        <v>394.85342009689089</v>
      </c>
      <c r="I284">
        <v>29</v>
      </c>
      <c r="J284">
        <v>1484978.190858192</v>
      </c>
      <c r="K284">
        <v>48886.917399999998</v>
      </c>
      <c r="L284">
        <v>267296074.3544746</v>
      </c>
      <c r="M284">
        <v>5308525.8149999995</v>
      </c>
      <c r="N284">
        <v>2227467286.2872882</v>
      </c>
      <c r="O284">
        <v>108639800</v>
      </c>
      <c r="P284">
        <v>21.850348213636359</v>
      </c>
      <c r="Q284">
        <v>22200.423953329973</v>
      </c>
      <c r="R284">
        <v>267344961.27187461</v>
      </c>
      <c r="S284">
        <v>2341.4156121022884</v>
      </c>
      <c r="T284">
        <v>22222.27430154361</v>
      </c>
      <c r="U284">
        <f>Pro_Economic_Table[[#This Row],[Total Energy(MJ)]]*AHP!$P$3/TOPSIS!$B$4</f>
        <v>8.1517399390317914E-3</v>
      </c>
      <c r="V284">
        <f>Pro_Economic_Table[[#This Row],[Total Cost(LKR Million)]]*AHP!$P$4/TOPSIS!$C$4</f>
        <v>3.1580027368258982E-2</v>
      </c>
      <c r="W284">
        <f>Pro_Economic_Table[[#This Row],[Total Carbon (Metric T)]]*AHP!$P$5/TOPSIS!$D$4</f>
        <v>3.5000521437659957E-3</v>
      </c>
      <c r="X284">
        <f>((Pro_Economic_Table[[#This Row],[Weighted Energy]]-TOPSIS!$B$5)^2+(Pro_Economic_Table[[#This Row],[Weighted Cost]]-TOPSIS!$C$5)^2+(Pro_Economic_Table[[#This Row],[Weighted Co2]]-TOPSIS!$D$5)^2)^0.5</f>
        <v>3.9677796404927468E-3</v>
      </c>
      <c r="Y284">
        <f>((Pro_Economic_Table[[#This Row],[Weighted Energy]]-TOPSIS!$B$6)^2+(Pro_Economic_Table[[#This Row],[Weighted Cost]]-TOPSIS!$C$6)^2+(Pro_Economic_Table[[#This Row],[Weighted Co2]]-TOPSIS!$D$6)^2)^0.5</f>
        <v>3.3399703480367173E-3</v>
      </c>
      <c r="Z284">
        <f>Pro_Economic_Table[[#This Row],[S- Worst-Euclidean Distance]]/(Pro_Economic_Table[[#This Row],[S+ Best-Euclidean Distance]]+Pro_Economic_Table[[#This Row],[S- Worst-Euclidean Distance]])</f>
        <v>0.45704496640953346</v>
      </c>
      <c r="AA284">
        <v>283</v>
      </c>
    </row>
    <row r="285" spans="1:27" x14ac:dyDescent="0.3">
      <c r="A285">
        <v>63</v>
      </c>
      <c r="B285" t="s">
        <v>139</v>
      </c>
      <c r="C285" t="s">
        <v>150</v>
      </c>
      <c r="D285" t="s">
        <v>155</v>
      </c>
      <c r="E285" t="s">
        <v>156</v>
      </c>
      <c r="F285" t="s">
        <v>161</v>
      </c>
      <c r="G285" t="s">
        <v>224</v>
      </c>
      <c r="H285">
        <v>394.85986720189089</v>
      </c>
      <c r="I285">
        <v>29</v>
      </c>
      <c r="J285">
        <v>1484984.4316558321</v>
      </c>
      <c r="K285">
        <v>48868.497100000001</v>
      </c>
      <c r="L285">
        <v>267297197.69804981</v>
      </c>
      <c r="M285">
        <v>5307604.8</v>
      </c>
      <c r="N285">
        <v>2227476647.4837484</v>
      </c>
      <c r="O285">
        <v>108639800</v>
      </c>
      <c r="P285">
        <v>21.83653298863636</v>
      </c>
      <c r="Q285">
        <v>22200.517253254689</v>
      </c>
      <c r="R285">
        <v>267346066.19514981</v>
      </c>
      <c r="S285">
        <v>2341.4240522837486</v>
      </c>
      <c r="T285">
        <v>22222.353786243326</v>
      </c>
      <c r="U285">
        <f>Pro_Economic_Table[[#This Row],[Total Energy(MJ)]]*AHP!$P$3/TOPSIS!$B$4</f>
        <v>8.1517736297628575E-3</v>
      </c>
      <c r="V285">
        <f>Pro_Economic_Table[[#This Row],[Total Cost(LKR Million)]]*AHP!$P$4/TOPSIS!$C$4</f>
        <v>3.1580141205870778E-2</v>
      </c>
      <c r="W285">
        <f>Pro_Economic_Table[[#This Row],[Total Carbon (Metric T)]]*AHP!$P$5/TOPSIS!$D$4</f>
        <v>3.50006466276337E-3</v>
      </c>
      <c r="X285">
        <f>((Pro_Economic_Table[[#This Row],[Weighted Energy]]-TOPSIS!$B$5)^2+(Pro_Economic_Table[[#This Row],[Weighted Cost]]-TOPSIS!$C$5)^2+(Pro_Economic_Table[[#This Row],[Weighted Co2]]-TOPSIS!$D$5)^2)^0.5</f>
        <v>3.9678989387189161E-3</v>
      </c>
      <c r="Y285">
        <f>((Pro_Economic_Table[[#This Row],[Weighted Energy]]-TOPSIS!$B$6)^2+(Pro_Economic_Table[[#This Row],[Weighted Cost]]-TOPSIS!$C$6)^2+(Pro_Economic_Table[[#This Row],[Weighted Co2]]-TOPSIS!$D$6)^2)^0.5</f>
        <v>3.3398510851661142E-3</v>
      </c>
      <c r="Z285">
        <f>Pro_Economic_Table[[#This Row],[S- Worst-Euclidean Distance]]/(Pro_Economic_Table[[#This Row],[S+ Best-Euclidean Distance]]+Pro_Economic_Table[[#This Row],[S- Worst-Euclidean Distance]])</f>
        <v>0.45702864414491068</v>
      </c>
      <c r="AA285">
        <v>284</v>
      </c>
    </row>
    <row r="286" spans="1:27" x14ac:dyDescent="0.3">
      <c r="A286">
        <v>293</v>
      </c>
      <c r="B286" t="s">
        <v>141</v>
      </c>
      <c r="C286" t="s">
        <v>151</v>
      </c>
      <c r="D286" t="s">
        <v>154</v>
      </c>
      <c r="E286" t="s">
        <v>156</v>
      </c>
      <c r="F286" t="s">
        <v>160</v>
      </c>
      <c r="G286" t="s">
        <v>226</v>
      </c>
      <c r="H286">
        <v>405.63002619172363</v>
      </c>
      <c r="I286">
        <v>29</v>
      </c>
      <c r="J286">
        <v>1482816.9600940356</v>
      </c>
      <c r="K286">
        <v>40523.569136363629</v>
      </c>
      <c r="L286">
        <v>266907052.81692642</v>
      </c>
      <c r="M286">
        <v>5203916.9413636355</v>
      </c>
      <c r="N286">
        <v>2224225440.1410532</v>
      </c>
      <c r="O286">
        <v>113100000</v>
      </c>
      <c r="P286">
        <v>20.030009277272725</v>
      </c>
      <c r="Q286">
        <v>22168.113553405834</v>
      </c>
      <c r="R286">
        <v>266947576.38606277</v>
      </c>
      <c r="S286">
        <v>2342.5293570824169</v>
      </c>
      <c r="T286">
        <v>22188.143562683108</v>
      </c>
      <c r="U286">
        <f>Pro_Economic_Table[[#This Row],[Total Energy(MJ)]]*AHP!$P$3/TOPSIS!$B$4</f>
        <v>8.1396230910858684E-3</v>
      </c>
      <c r="V286">
        <f>Pro_Economic_Table[[#This Row],[Total Cost(LKR Million)]]*AHP!$P$4/TOPSIS!$C$4</f>
        <v>3.1595049091344758E-2</v>
      </c>
      <c r="W286">
        <f>Pro_Economic_Table[[#This Row],[Total Carbon (Metric T)]]*AHP!$P$5/TOPSIS!$D$4</f>
        <v>3.4946764849069596E-3</v>
      </c>
      <c r="X286">
        <f>((Pro_Economic_Table[[#This Row],[Weighted Energy]]-TOPSIS!$B$5)^2+(Pro_Economic_Table[[#This Row],[Weighted Cost]]-TOPSIS!$C$5)^2+(Pro_Economic_Table[[#This Row],[Weighted Co2]]-TOPSIS!$D$5)^2)^0.5</f>
        <v>3.97871698779879E-3</v>
      </c>
      <c r="Y286">
        <f>((Pro_Economic_Table[[#This Row],[Weighted Energy]]-TOPSIS!$B$6)^2+(Pro_Economic_Table[[#This Row],[Weighted Cost]]-TOPSIS!$C$6)^2+(Pro_Economic_Table[[#This Row],[Weighted Co2]]-TOPSIS!$D$6)^2)^0.5</f>
        <v>3.3289778670057652E-3</v>
      </c>
      <c r="Z286">
        <f>Pro_Economic_Table[[#This Row],[S- Worst-Euclidean Distance]]/(Pro_Economic_Table[[#This Row],[S+ Best-Euclidean Distance]]+Pro_Economic_Table[[#This Row],[S- Worst-Euclidean Distance]])</f>
        <v>0.45554418091459825</v>
      </c>
      <c r="AA286">
        <v>285</v>
      </c>
    </row>
    <row r="287" spans="1:27" x14ac:dyDescent="0.3">
      <c r="A287">
        <v>311</v>
      </c>
      <c r="B287" t="s">
        <v>141</v>
      </c>
      <c r="C287" t="s">
        <v>151</v>
      </c>
      <c r="D287" t="s">
        <v>155</v>
      </c>
      <c r="E287" t="s">
        <v>156</v>
      </c>
      <c r="F287" t="s">
        <v>160</v>
      </c>
      <c r="G287" t="s">
        <v>226</v>
      </c>
      <c r="H287">
        <v>405.63647329672358</v>
      </c>
      <c r="I287">
        <v>29</v>
      </c>
      <c r="J287">
        <v>1482823.2008916759</v>
      </c>
      <c r="K287">
        <v>40505.148836363631</v>
      </c>
      <c r="L287">
        <v>266908176.16050169</v>
      </c>
      <c r="M287">
        <v>5202995.9263636358</v>
      </c>
      <c r="N287">
        <v>2224234801.3375139</v>
      </c>
      <c r="O287">
        <v>113100000</v>
      </c>
      <c r="P287">
        <v>20.016194052272724</v>
      </c>
      <c r="Q287">
        <v>22168.206853330557</v>
      </c>
      <c r="R287">
        <v>266948681.30933806</v>
      </c>
      <c r="S287">
        <v>2342.5377972638776</v>
      </c>
      <c r="T287">
        <v>22188.223047382831</v>
      </c>
      <c r="U287">
        <f>Pro_Economic_Table[[#This Row],[Total Energy(MJ)]]*AHP!$P$3/TOPSIS!$B$4</f>
        <v>8.1396567818169379E-3</v>
      </c>
      <c r="V287">
        <f>Pro_Economic_Table[[#This Row],[Total Cost(LKR Million)]]*AHP!$P$4/TOPSIS!$C$4</f>
        <v>3.1595162928956567E-2</v>
      </c>
      <c r="W287">
        <f>Pro_Economic_Table[[#This Row],[Total Carbon (Metric T)]]*AHP!$P$5/TOPSIS!$D$4</f>
        <v>3.4946890039043352E-3</v>
      </c>
      <c r="X287">
        <f>((Pro_Economic_Table[[#This Row],[Weighted Energy]]-TOPSIS!$B$5)^2+(Pro_Economic_Table[[#This Row],[Weighted Cost]]-TOPSIS!$C$5)^2+(Pro_Economic_Table[[#This Row],[Weighted Co2]]-TOPSIS!$D$5)^2)^0.5</f>
        <v>3.9788362683584079E-3</v>
      </c>
      <c r="Y287">
        <f>((Pro_Economic_Table[[#This Row],[Weighted Energy]]-TOPSIS!$B$6)^2+(Pro_Economic_Table[[#This Row],[Weighted Cost]]-TOPSIS!$C$6)^2+(Pro_Economic_Table[[#This Row],[Weighted Co2]]-TOPSIS!$D$6)^2)^0.5</f>
        <v>3.3288585811599792E-3</v>
      </c>
      <c r="Z287">
        <f>Pro_Economic_Table[[#This Row],[S- Worst-Euclidean Distance]]/(Pro_Economic_Table[[#This Row],[S+ Best-Euclidean Distance]]+Pro_Economic_Table[[#This Row],[S- Worst-Euclidean Distance]])</f>
        <v>0.45552785792353756</v>
      </c>
      <c r="AA287">
        <v>286</v>
      </c>
    </row>
    <row r="288" spans="1:27" x14ac:dyDescent="0.3">
      <c r="A288">
        <v>52</v>
      </c>
      <c r="B288" t="s">
        <v>139</v>
      </c>
      <c r="C288" t="s">
        <v>150</v>
      </c>
      <c r="D288" t="s">
        <v>154</v>
      </c>
      <c r="E288" t="s">
        <v>157</v>
      </c>
      <c r="F288" t="s">
        <v>161</v>
      </c>
      <c r="G288" t="s">
        <v>225</v>
      </c>
      <c r="H288">
        <v>397.91019791507267</v>
      </c>
      <c r="I288">
        <v>57</v>
      </c>
      <c r="J288">
        <v>1487937.1517861919</v>
      </c>
      <c r="K288">
        <v>51616.183309090899</v>
      </c>
      <c r="L288">
        <v>267828687.32151452</v>
      </c>
      <c r="M288">
        <v>4762672.6331818169</v>
      </c>
      <c r="N288">
        <v>2231905727.6792874</v>
      </c>
      <c r="O288">
        <v>106248000</v>
      </c>
      <c r="P288">
        <v>24.579614122727268</v>
      </c>
      <c r="Q288">
        <v>22244.660419203563</v>
      </c>
      <c r="R288">
        <v>267880303.5048236</v>
      </c>
      <c r="S288">
        <v>2342.9164003124697</v>
      </c>
      <c r="T288">
        <v>22269.240033326289</v>
      </c>
      <c r="U288">
        <f>Pro_Economic_Table[[#This Row],[Total Energy(MJ)]]*AHP!$P$3/TOPSIS!$B$4</f>
        <v>8.168063308810744E-3</v>
      </c>
      <c r="V288">
        <f>Pro_Economic_Table[[#This Row],[Total Cost(LKR Million)]]*AHP!$P$4/TOPSIS!$C$4</f>
        <v>3.1600269367375464E-2</v>
      </c>
      <c r="W288">
        <f>Pro_Economic_Table[[#This Row],[Total Carbon (Metric T)]]*AHP!$P$5/TOPSIS!$D$4</f>
        <v>3.5074493393895813E-3</v>
      </c>
      <c r="X288">
        <f>((Pro_Economic_Table[[#This Row],[Weighted Energy]]-TOPSIS!$B$5)^2+(Pro_Economic_Table[[#This Row],[Weighted Cost]]-TOPSIS!$C$5)^2+(Pro_Economic_Table[[#This Row],[Weighted Co2]]-TOPSIS!$D$5)^2)^0.5</f>
        <v>3.9921132848421874E-3</v>
      </c>
      <c r="Y288">
        <f>((Pro_Economic_Table[[#This Row],[Weighted Energy]]-TOPSIS!$B$6)^2+(Pro_Economic_Table[[#This Row],[Weighted Cost]]-TOPSIS!$C$6)^2+(Pro_Economic_Table[[#This Row],[Weighted Co2]]-TOPSIS!$D$6)^2)^0.5</f>
        <v>3.3157700930882255E-3</v>
      </c>
      <c r="Z288">
        <f>Pro_Economic_Table[[#This Row],[S- Worst-Euclidean Distance]]/(Pro_Economic_Table[[#This Row],[S+ Best-Euclidean Distance]]+Pro_Economic_Table[[#This Row],[S- Worst-Euclidean Distance]])</f>
        <v>0.45372509680460299</v>
      </c>
      <c r="AA288">
        <v>287</v>
      </c>
    </row>
    <row r="289" spans="1:27" x14ac:dyDescent="0.3">
      <c r="A289">
        <v>70</v>
      </c>
      <c r="B289" t="s">
        <v>139</v>
      </c>
      <c r="C289" t="s">
        <v>150</v>
      </c>
      <c r="D289" t="s">
        <v>155</v>
      </c>
      <c r="E289" t="s">
        <v>157</v>
      </c>
      <c r="F289" t="s">
        <v>161</v>
      </c>
      <c r="G289" t="s">
        <v>225</v>
      </c>
      <c r="H289">
        <v>397.91664502007268</v>
      </c>
      <c r="I289">
        <v>57</v>
      </c>
      <c r="J289">
        <v>1487943.3925838319</v>
      </c>
      <c r="K289">
        <v>51597.763009090901</v>
      </c>
      <c r="L289">
        <v>267829810.66508973</v>
      </c>
      <c r="M289">
        <v>4761751.6181818172</v>
      </c>
      <c r="N289">
        <v>2231915088.8757477</v>
      </c>
      <c r="O289">
        <v>106248000</v>
      </c>
      <c r="P289">
        <v>24.565798897727269</v>
      </c>
      <c r="Q289">
        <v>22244.753719128286</v>
      </c>
      <c r="R289">
        <v>267881408.42809883</v>
      </c>
      <c r="S289">
        <v>2342.9248404939294</v>
      </c>
      <c r="T289">
        <v>22269.319518026012</v>
      </c>
      <c r="U289">
        <f>Pro_Economic_Table[[#This Row],[Total Energy(MJ)]]*AHP!$P$3/TOPSIS!$B$4</f>
        <v>8.1680969995418119E-3</v>
      </c>
      <c r="V289">
        <f>Pro_Economic_Table[[#This Row],[Total Cost(LKR Million)]]*AHP!$P$4/TOPSIS!$C$4</f>
        <v>3.1600383204987252E-2</v>
      </c>
      <c r="W289">
        <f>Pro_Economic_Table[[#This Row],[Total Carbon (Metric T)]]*AHP!$P$5/TOPSIS!$D$4</f>
        <v>3.5074618583869573E-3</v>
      </c>
      <c r="X289">
        <f>((Pro_Economic_Table[[#This Row],[Weighted Energy]]-TOPSIS!$B$5)^2+(Pro_Economic_Table[[#This Row],[Weighted Cost]]-TOPSIS!$C$5)^2+(Pro_Economic_Table[[#This Row],[Weighted Co2]]-TOPSIS!$D$5)^2)^0.5</f>
        <v>3.9922325940626915E-3</v>
      </c>
      <c r="Y289">
        <f>((Pro_Economic_Table[[#This Row],[Weighted Energy]]-TOPSIS!$B$6)^2+(Pro_Economic_Table[[#This Row],[Weighted Cost]]-TOPSIS!$C$6)^2+(Pro_Economic_Table[[#This Row],[Weighted Co2]]-TOPSIS!$D$6)^2)^0.5</f>
        <v>3.3156508485128891E-3</v>
      </c>
      <c r="Z289">
        <f>Pro_Economic_Table[[#This Row],[S- Worst-Euclidean Distance]]/(Pro_Economic_Table[[#This Row],[S+ Best-Euclidean Distance]]+Pro_Economic_Table[[#This Row],[S- Worst-Euclidean Distance]])</f>
        <v>0.45370877553902605</v>
      </c>
      <c r="AA289">
        <v>288</v>
      </c>
    </row>
    <row r="290" spans="1:27" x14ac:dyDescent="0.3">
      <c r="A290">
        <v>301</v>
      </c>
      <c r="B290" t="s">
        <v>141</v>
      </c>
      <c r="C290" t="s">
        <v>151</v>
      </c>
      <c r="D290" t="s">
        <v>154</v>
      </c>
      <c r="E290" t="s">
        <v>157</v>
      </c>
      <c r="F290" t="s">
        <v>160</v>
      </c>
      <c r="G290" t="s">
        <v>225</v>
      </c>
      <c r="H290">
        <v>408.68680400990542</v>
      </c>
      <c r="I290">
        <v>59</v>
      </c>
      <c r="J290">
        <v>1485775.9210220359</v>
      </c>
      <c r="K290">
        <v>43252.835045454543</v>
      </c>
      <c r="L290">
        <v>267439665.78396645</v>
      </c>
      <c r="M290">
        <v>4658063.7595454538</v>
      </c>
      <c r="N290">
        <v>2228663881.5330539</v>
      </c>
      <c r="O290">
        <v>109976000</v>
      </c>
      <c r="P290">
        <v>22.759275186363634</v>
      </c>
      <c r="Q290">
        <v>22212.350019279434</v>
      </c>
      <c r="R290">
        <v>267482918.61901191</v>
      </c>
      <c r="S290">
        <v>2343.2979452925993</v>
      </c>
      <c r="T290">
        <v>22235.109294465798</v>
      </c>
      <c r="U290">
        <f>Pro_Economic_Table[[#This Row],[Total Energy(MJ)]]*AHP!$P$3/TOPSIS!$B$4</f>
        <v>8.1559464608648262E-3</v>
      </c>
      <c r="V290">
        <f>Pro_Economic_Table[[#This Row],[Total Cost(LKR Million)]]*AHP!$P$4/TOPSIS!$C$4</f>
        <v>3.160541548532754E-2</v>
      </c>
      <c r="W290">
        <f>Pro_Economic_Table[[#This Row],[Total Carbon (Metric T)]]*AHP!$P$5/TOPSIS!$D$4</f>
        <v>3.5020736805305474E-3</v>
      </c>
      <c r="X290">
        <f>((Pro_Economic_Table[[#This Row],[Weighted Energy]]-TOPSIS!$B$5)^2+(Pro_Economic_Table[[#This Row],[Weighted Cost]]-TOPSIS!$C$5)^2+(Pro_Economic_Table[[#This Row],[Weighted Co2]]-TOPSIS!$D$5)^2)^0.5</f>
        <v>3.9934868409792039E-3</v>
      </c>
      <c r="Y290">
        <f>((Pro_Economic_Table[[#This Row],[Weighted Energy]]-TOPSIS!$B$6)^2+(Pro_Economic_Table[[#This Row],[Weighted Cost]]-TOPSIS!$C$6)^2+(Pro_Economic_Table[[#This Row],[Weighted Co2]]-TOPSIS!$D$6)^2)^0.5</f>
        <v>3.3142467813950076E-3</v>
      </c>
      <c r="Z290">
        <f>Pro_Economic_Table[[#This Row],[S- Worst-Euclidean Distance]]/(Pro_Economic_Table[[#This Row],[S+ Best-Euclidean Distance]]+Pro_Economic_Table[[#This Row],[S- Worst-Euclidean Distance]])</f>
        <v>0.45352594287888687</v>
      </c>
      <c r="AA290">
        <v>289</v>
      </c>
    </row>
    <row r="291" spans="1:27" x14ac:dyDescent="0.3">
      <c r="A291">
        <v>319</v>
      </c>
      <c r="B291" t="s">
        <v>141</v>
      </c>
      <c r="C291" t="s">
        <v>151</v>
      </c>
      <c r="D291" t="s">
        <v>155</v>
      </c>
      <c r="E291" t="s">
        <v>157</v>
      </c>
      <c r="F291" t="s">
        <v>160</v>
      </c>
      <c r="G291" t="s">
        <v>225</v>
      </c>
      <c r="H291">
        <v>408.69325111490548</v>
      </c>
      <c r="I291">
        <v>59</v>
      </c>
      <c r="J291">
        <v>1485782.1618196757</v>
      </c>
      <c r="K291">
        <v>43234.414745454538</v>
      </c>
      <c r="L291">
        <v>267440789.1275416</v>
      </c>
      <c r="M291">
        <v>4657142.7445454542</v>
      </c>
      <c r="N291">
        <v>2228673242.7295132</v>
      </c>
      <c r="O291">
        <v>109976000</v>
      </c>
      <c r="P291">
        <v>22.745459961363636</v>
      </c>
      <c r="Q291">
        <v>22212.443319204147</v>
      </c>
      <c r="R291">
        <v>267484023.54228705</v>
      </c>
      <c r="S291">
        <v>2343.3063854740585</v>
      </c>
      <c r="T291">
        <v>22235.18877916551</v>
      </c>
      <c r="U291">
        <f>Pro_Economic_Table[[#This Row],[Total Energy(MJ)]]*AHP!$P$3/TOPSIS!$B$4</f>
        <v>8.1559801515958905E-3</v>
      </c>
      <c r="V291">
        <f>Pro_Economic_Table[[#This Row],[Total Cost(LKR Million)]]*AHP!$P$4/TOPSIS!$C$4</f>
        <v>3.1605529322939321E-2</v>
      </c>
      <c r="W291">
        <f>Pro_Economic_Table[[#This Row],[Total Carbon (Metric T)]]*AHP!$P$5/TOPSIS!$D$4</f>
        <v>3.5020861995279213E-3</v>
      </c>
      <c r="X291">
        <f>((Pro_Economic_Table[[#This Row],[Weighted Energy]]-TOPSIS!$B$5)^2+(Pro_Economic_Table[[#This Row],[Weighted Cost]]-TOPSIS!$C$5)^2+(Pro_Economic_Table[[#This Row],[Weighted Co2]]-TOPSIS!$D$5)^2)^0.5</f>
        <v>3.9936061367833895E-3</v>
      </c>
      <c r="Y291">
        <f>((Pro_Economic_Table[[#This Row],[Weighted Energy]]-TOPSIS!$B$6)^2+(Pro_Economic_Table[[#This Row],[Weighted Cost]]-TOPSIS!$C$6)^2+(Pro_Economic_Table[[#This Row],[Weighted Co2]]-TOPSIS!$D$6)^2)^0.5</f>
        <v>3.3141275152911761E-3</v>
      </c>
      <c r="Z291">
        <f>Pro_Economic_Table[[#This Row],[S- Worst-Euclidean Distance]]/(Pro_Economic_Table[[#This Row],[S+ Best-Euclidean Distance]]+Pro_Economic_Table[[#This Row],[S- Worst-Euclidean Distance]])</f>
        <v>0.45350962050325144</v>
      </c>
      <c r="AA291">
        <v>290</v>
      </c>
    </row>
    <row r="292" spans="1:27" x14ac:dyDescent="0.3">
      <c r="A292">
        <v>403</v>
      </c>
      <c r="B292" t="s">
        <v>142</v>
      </c>
      <c r="C292" t="s">
        <v>151</v>
      </c>
      <c r="D292" t="s">
        <v>154</v>
      </c>
      <c r="E292" t="s">
        <v>156</v>
      </c>
      <c r="F292" t="s">
        <v>161</v>
      </c>
      <c r="G292" t="s">
        <v>225</v>
      </c>
      <c r="H292">
        <v>407.55072086036751</v>
      </c>
      <c r="I292">
        <v>58</v>
      </c>
      <c r="J292">
        <v>1486991.0362968654</v>
      </c>
      <c r="K292">
        <v>37384.416999999994</v>
      </c>
      <c r="L292">
        <v>267658386.53343576</v>
      </c>
      <c r="M292">
        <v>5245550.6549999993</v>
      </c>
      <c r="N292">
        <v>2230486554.4452982</v>
      </c>
      <c r="O292">
        <v>108112000</v>
      </c>
      <c r="P292">
        <v>20.264825413636363</v>
      </c>
      <c r="Q292">
        <v>22230.515992638138</v>
      </c>
      <c r="R292">
        <v>267695770.95043576</v>
      </c>
      <c r="S292">
        <v>2343.8441051002983</v>
      </c>
      <c r="T292">
        <v>22250.780818051775</v>
      </c>
      <c r="U292">
        <f>Pro_Economic_Table[[#This Row],[Total Energy(MJ)]]*AHP!$P$3/TOPSIS!$B$4</f>
        <v>8.1624366406046252E-3</v>
      </c>
      <c r="V292">
        <f>Pro_Economic_Table[[#This Row],[Total Cost(LKR Million)]]*AHP!$P$4/TOPSIS!$C$4</f>
        <v>3.16127818587238E-2</v>
      </c>
      <c r="W292">
        <f>Pro_Economic_Table[[#This Row],[Total Carbon (Metric T)]]*AHP!$P$5/TOPSIS!$D$4</f>
        <v>3.5045419764834673E-3</v>
      </c>
      <c r="X292">
        <f>((Pro_Economic_Table[[#This Row],[Weighted Energy]]-TOPSIS!$B$5)^2+(Pro_Economic_Table[[#This Row],[Weighted Cost]]-TOPSIS!$C$5)^2+(Pro_Economic_Table[[#This Row],[Weighted Co2]]-TOPSIS!$D$5)^2)^0.5</f>
        <v>4.0024481112009803E-3</v>
      </c>
      <c r="Y292">
        <f>((Pro_Economic_Table[[#This Row],[Weighted Energy]]-TOPSIS!$B$6)^2+(Pro_Economic_Table[[#This Row],[Weighted Cost]]-TOPSIS!$C$6)^2+(Pro_Economic_Table[[#This Row],[Weighted Co2]]-TOPSIS!$D$6)^2)^0.5</f>
        <v>3.3053234117410928E-3</v>
      </c>
      <c r="Z292">
        <f>Pro_Economic_Table[[#This Row],[S- Worst-Euclidean Distance]]/(Pro_Economic_Table[[#This Row],[S+ Best-Euclidean Distance]]+Pro_Economic_Table[[#This Row],[S- Worst-Euclidean Distance]])</f>
        <v>0.45230251128737886</v>
      </c>
      <c r="AA292">
        <v>291</v>
      </c>
    </row>
    <row r="293" spans="1:27" x14ac:dyDescent="0.3">
      <c r="A293">
        <v>421</v>
      </c>
      <c r="B293" t="s">
        <v>142</v>
      </c>
      <c r="C293" t="s">
        <v>151</v>
      </c>
      <c r="D293" t="s">
        <v>155</v>
      </c>
      <c r="E293" t="s">
        <v>156</v>
      </c>
      <c r="F293" t="s">
        <v>161</v>
      </c>
      <c r="G293" t="s">
        <v>225</v>
      </c>
      <c r="H293">
        <v>407.55716796536757</v>
      </c>
      <c r="I293">
        <v>58</v>
      </c>
      <c r="J293">
        <v>1486997.2770945057</v>
      </c>
      <c r="K293">
        <v>37365.996699999996</v>
      </c>
      <c r="L293">
        <v>267659509.87701103</v>
      </c>
      <c r="M293">
        <v>5244629.6399999997</v>
      </c>
      <c r="N293">
        <v>2230495915.6417584</v>
      </c>
      <c r="O293">
        <v>108112000</v>
      </c>
      <c r="P293">
        <v>20.251010188636364</v>
      </c>
      <c r="Q293">
        <v>22230.609292562862</v>
      </c>
      <c r="R293">
        <v>267696875.87371102</v>
      </c>
      <c r="S293">
        <v>2343.8525452817585</v>
      </c>
      <c r="T293">
        <v>22250.860302751498</v>
      </c>
      <c r="U293">
        <f>Pro_Economic_Table[[#This Row],[Total Energy(MJ)]]*AHP!$P$3/TOPSIS!$B$4</f>
        <v>8.1624703313356913E-3</v>
      </c>
      <c r="V293">
        <f>Pro_Economic_Table[[#This Row],[Total Cost(LKR Million)]]*AHP!$P$4/TOPSIS!$C$4</f>
        <v>3.1612895696335595E-2</v>
      </c>
      <c r="W293">
        <f>Pro_Economic_Table[[#This Row],[Total Carbon (Metric T)]]*AHP!$P$5/TOPSIS!$D$4</f>
        <v>3.504554495480843E-3</v>
      </c>
      <c r="X293">
        <f>((Pro_Economic_Table[[#This Row],[Weighted Energy]]-TOPSIS!$B$5)^2+(Pro_Economic_Table[[#This Row],[Weighted Cost]]-TOPSIS!$C$5)^2+(Pro_Economic_Table[[#This Row],[Weighted Co2]]-TOPSIS!$D$5)^2)^0.5</f>
        <v>4.002567411774096E-3</v>
      </c>
      <c r="Y293">
        <f>((Pro_Economic_Table[[#This Row],[Weighted Energy]]-TOPSIS!$B$6)^2+(Pro_Economic_Table[[#This Row],[Weighted Cost]]-TOPSIS!$C$6)^2+(Pro_Economic_Table[[#This Row],[Weighted Co2]]-TOPSIS!$D$6)^2)^0.5</f>
        <v>3.3052041528604972E-3</v>
      </c>
      <c r="Z293">
        <f>Pro_Economic_Table[[#This Row],[S- Worst-Euclidean Distance]]/(Pro_Economic_Table[[#This Row],[S+ Best-Euclidean Distance]]+Pro_Economic_Table[[#This Row],[S- Worst-Euclidean Distance]])</f>
        <v>0.45228618924759251</v>
      </c>
      <c r="AA293">
        <v>292</v>
      </c>
    </row>
    <row r="294" spans="1:27" x14ac:dyDescent="0.3">
      <c r="A294">
        <v>405</v>
      </c>
      <c r="B294" t="s">
        <v>142</v>
      </c>
      <c r="C294" t="s">
        <v>151</v>
      </c>
      <c r="D294" t="s">
        <v>154</v>
      </c>
      <c r="E294" t="s">
        <v>156</v>
      </c>
      <c r="F294" t="s">
        <v>161</v>
      </c>
      <c r="G294" t="s">
        <v>224</v>
      </c>
      <c r="H294">
        <v>407.55072086036751</v>
      </c>
      <c r="I294">
        <v>29</v>
      </c>
      <c r="J294">
        <v>1486991.0362968654</v>
      </c>
      <c r="K294">
        <v>37384.416999999994</v>
      </c>
      <c r="L294">
        <v>267658386.53343576</v>
      </c>
      <c r="M294">
        <v>5245550.6549999993</v>
      </c>
      <c r="N294">
        <v>2230486554.4452982</v>
      </c>
      <c r="O294">
        <v>108639800</v>
      </c>
      <c r="P294">
        <v>20.264825413636363</v>
      </c>
      <c r="Q294">
        <v>22230.515992638138</v>
      </c>
      <c r="R294">
        <v>267695770.95043576</v>
      </c>
      <c r="S294">
        <v>2344.3719051002986</v>
      </c>
      <c r="T294">
        <v>22250.780818051775</v>
      </c>
      <c r="U294">
        <f>Pro_Economic_Table[[#This Row],[Total Energy(MJ)]]*AHP!$P$3/TOPSIS!$B$4</f>
        <v>8.1624366406046252E-3</v>
      </c>
      <c r="V294">
        <f>Pro_Economic_Table[[#This Row],[Total Cost(LKR Million)]]*AHP!$P$4/TOPSIS!$C$4</f>
        <v>3.1619900602768564E-2</v>
      </c>
      <c r="W294">
        <f>Pro_Economic_Table[[#This Row],[Total Carbon (Metric T)]]*AHP!$P$5/TOPSIS!$D$4</f>
        <v>3.5045419764834673E-3</v>
      </c>
      <c r="X294">
        <f>((Pro_Economic_Table[[#This Row],[Weighted Energy]]-TOPSIS!$B$5)^2+(Pro_Economic_Table[[#This Row],[Weighted Cost]]-TOPSIS!$C$5)^2+(Pro_Economic_Table[[#This Row],[Weighted Co2]]-TOPSIS!$D$5)^2)^0.5</f>
        <v>4.0093037138682142E-3</v>
      </c>
      <c r="Y294">
        <f>((Pro_Economic_Table[[#This Row],[Weighted Energy]]-TOPSIS!$B$6)^2+(Pro_Economic_Table[[#This Row],[Weighted Cost]]-TOPSIS!$C$6)^2+(Pro_Economic_Table[[#This Row],[Weighted Co2]]-TOPSIS!$D$6)^2)^0.5</f>
        <v>3.2984512367606775E-3</v>
      </c>
      <c r="Z294">
        <f>Pro_Economic_Table[[#This Row],[S- Worst-Euclidean Distance]]/(Pro_Economic_Table[[#This Row],[S+ Best-Euclidean Distance]]+Pro_Economic_Table[[#This Row],[S- Worst-Euclidean Distance]])</f>
        <v>0.45136314217498757</v>
      </c>
      <c r="AA294">
        <v>293</v>
      </c>
    </row>
    <row r="295" spans="1:27" x14ac:dyDescent="0.3">
      <c r="A295">
        <v>423</v>
      </c>
      <c r="B295" t="s">
        <v>142</v>
      </c>
      <c r="C295" t="s">
        <v>151</v>
      </c>
      <c r="D295" t="s">
        <v>155</v>
      </c>
      <c r="E295" t="s">
        <v>156</v>
      </c>
      <c r="F295" t="s">
        <v>161</v>
      </c>
      <c r="G295" t="s">
        <v>224</v>
      </c>
      <c r="H295">
        <v>407.55716796536757</v>
      </c>
      <c r="I295">
        <v>29</v>
      </c>
      <c r="J295">
        <v>1486997.2770945057</v>
      </c>
      <c r="K295">
        <v>37365.996699999996</v>
      </c>
      <c r="L295">
        <v>267659509.87701103</v>
      </c>
      <c r="M295">
        <v>5244629.6399999997</v>
      </c>
      <c r="N295">
        <v>2230495915.6417584</v>
      </c>
      <c r="O295">
        <v>108639800</v>
      </c>
      <c r="P295">
        <v>20.251010188636364</v>
      </c>
      <c r="Q295">
        <v>22230.609292562862</v>
      </c>
      <c r="R295">
        <v>267696875.87371102</v>
      </c>
      <c r="S295">
        <v>2344.3803452817583</v>
      </c>
      <c r="T295">
        <v>22250.860302751498</v>
      </c>
      <c r="U295">
        <f>Pro_Economic_Table[[#This Row],[Total Energy(MJ)]]*AHP!$P$3/TOPSIS!$B$4</f>
        <v>8.1624703313356913E-3</v>
      </c>
      <c r="V295">
        <f>Pro_Economic_Table[[#This Row],[Total Cost(LKR Million)]]*AHP!$P$4/TOPSIS!$C$4</f>
        <v>3.1620014440380359E-2</v>
      </c>
      <c r="W295">
        <f>Pro_Economic_Table[[#This Row],[Total Carbon (Metric T)]]*AHP!$P$5/TOPSIS!$D$4</f>
        <v>3.504554495480843E-3</v>
      </c>
      <c r="X295">
        <f>((Pro_Economic_Table[[#This Row],[Weighted Energy]]-TOPSIS!$B$5)^2+(Pro_Economic_Table[[#This Row],[Weighted Cost]]-TOPSIS!$C$5)^2+(Pro_Economic_Table[[#This Row],[Weighted Co2]]-TOPSIS!$D$5)^2)^0.5</f>
        <v>4.0094230125716085E-3</v>
      </c>
      <c r="Y295">
        <f>((Pro_Economic_Table[[#This Row],[Weighted Energy]]-TOPSIS!$B$6)^2+(Pro_Economic_Table[[#This Row],[Weighted Cost]]-TOPSIS!$C$6)^2+(Pro_Economic_Table[[#This Row],[Weighted Co2]]-TOPSIS!$D$6)^2)^0.5</f>
        <v>3.2983319750947118E-3</v>
      </c>
      <c r="Z295">
        <f>Pro_Economic_Table[[#This Row],[S- Worst-Euclidean Distance]]/(Pro_Economic_Table[[#This Row],[S+ Best-Euclidean Distance]]+Pro_Economic_Table[[#This Row],[S- Worst-Euclidean Distance]])</f>
        <v>0.45134682000990445</v>
      </c>
      <c r="AA295">
        <v>294</v>
      </c>
    </row>
    <row r="296" spans="1:27" x14ac:dyDescent="0.3">
      <c r="A296">
        <v>54</v>
      </c>
      <c r="B296" t="s">
        <v>139</v>
      </c>
      <c r="C296" t="s">
        <v>150</v>
      </c>
      <c r="D296" t="s">
        <v>154</v>
      </c>
      <c r="E296" t="s">
        <v>157</v>
      </c>
      <c r="F296" t="s">
        <v>161</v>
      </c>
      <c r="G296" t="s">
        <v>224</v>
      </c>
      <c r="H296">
        <v>397.91019791507267</v>
      </c>
      <c r="I296">
        <v>29</v>
      </c>
      <c r="J296">
        <v>1487937.1517861919</v>
      </c>
      <c r="K296">
        <v>51616.183309090899</v>
      </c>
      <c r="L296">
        <v>267828687.32151452</v>
      </c>
      <c r="M296">
        <v>4762672.6331818169</v>
      </c>
      <c r="N296">
        <v>2231905727.6792874</v>
      </c>
      <c r="O296">
        <v>108639800</v>
      </c>
      <c r="P296">
        <v>24.579614122727268</v>
      </c>
      <c r="Q296">
        <v>22244.660419203563</v>
      </c>
      <c r="R296">
        <v>267880303.5048236</v>
      </c>
      <c r="S296">
        <v>2345.3082003124696</v>
      </c>
      <c r="T296">
        <v>22269.240033326289</v>
      </c>
      <c r="U296">
        <f>Pro_Economic_Table[[#This Row],[Total Energy(MJ)]]*AHP!$P$3/TOPSIS!$B$4</f>
        <v>8.168063308810744E-3</v>
      </c>
      <c r="V296">
        <f>Pro_Economic_Table[[#This Row],[Total Cost(LKR Million)]]*AHP!$P$4/TOPSIS!$C$4</f>
        <v>3.16325289581414E-2</v>
      </c>
      <c r="W296">
        <f>Pro_Economic_Table[[#This Row],[Total Carbon (Metric T)]]*AHP!$P$5/TOPSIS!$D$4</f>
        <v>3.5074493393895813E-3</v>
      </c>
      <c r="X296">
        <f>((Pro_Economic_Table[[#This Row],[Weighted Energy]]-TOPSIS!$B$5)^2+(Pro_Economic_Table[[#This Row],[Weighted Cost]]-TOPSIS!$C$5)^2+(Pro_Economic_Table[[#This Row],[Weighted Co2]]-TOPSIS!$D$5)^2)^0.5</f>
        <v>4.0231672026854034E-3</v>
      </c>
      <c r="Y296">
        <f>((Pro_Economic_Table[[#This Row],[Weighted Energy]]-TOPSIS!$B$6)^2+(Pro_Economic_Table[[#This Row],[Weighted Cost]]-TOPSIS!$C$6)^2+(Pro_Economic_Table[[#This Row],[Weighted Co2]]-TOPSIS!$D$6)^2)^0.5</f>
        <v>3.2846124261366053E-3</v>
      </c>
      <c r="Z296">
        <f>Pro_Economic_Table[[#This Row],[S- Worst-Euclidean Distance]]/(Pro_Economic_Table[[#This Row],[S+ Best-Euclidean Distance]]+Pro_Economic_Table[[#This Row],[S- Worst-Euclidean Distance]])</f>
        <v>0.44946790858088237</v>
      </c>
      <c r="AA296">
        <v>295</v>
      </c>
    </row>
    <row r="297" spans="1:27" x14ac:dyDescent="0.3">
      <c r="A297">
        <v>72</v>
      </c>
      <c r="B297" t="s">
        <v>139</v>
      </c>
      <c r="C297" t="s">
        <v>150</v>
      </c>
      <c r="D297" t="s">
        <v>155</v>
      </c>
      <c r="E297" t="s">
        <v>157</v>
      </c>
      <c r="F297" t="s">
        <v>161</v>
      </c>
      <c r="G297" t="s">
        <v>224</v>
      </c>
      <c r="H297">
        <v>397.91664502007268</v>
      </c>
      <c r="I297">
        <v>29</v>
      </c>
      <c r="J297">
        <v>1487943.3925838319</v>
      </c>
      <c r="K297">
        <v>51597.763009090901</v>
      </c>
      <c r="L297">
        <v>267829810.66508973</v>
      </c>
      <c r="M297">
        <v>4761751.6181818172</v>
      </c>
      <c r="N297">
        <v>2231915088.8757477</v>
      </c>
      <c r="O297">
        <v>108639800</v>
      </c>
      <c r="P297">
        <v>24.565798897727269</v>
      </c>
      <c r="Q297">
        <v>22244.753719128286</v>
      </c>
      <c r="R297">
        <v>267881408.42809883</v>
      </c>
      <c r="S297">
        <v>2345.3166404939293</v>
      </c>
      <c r="T297">
        <v>22269.319518026012</v>
      </c>
      <c r="U297">
        <f>Pro_Economic_Table[[#This Row],[Total Energy(MJ)]]*AHP!$P$3/TOPSIS!$B$4</f>
        <v>8.1680969995418119E-3</v>
      </c>
      <c r="V297">
        <f>Pro_Economic_Table[[#This Row],[Total Cost(LKR Million)]]*AHP!$P$4/TOPSIS!$C$4</f>
        <v>3.1632642795753195E-2</v>
      </c>
      <c r="W297">
        <f>Pro_Economic_Table[[#This Row],[Total Carbon (Metric T)]]*AHP!$P$5/TOPSIS!$D$4</f>
        <v>3.5074618583869573E-3</v>
      </c>
      <c r="X297">
        <f>((Pro_Economic_Table[[#This Row],[Weighted Energy]]-TOPSIS!$B$5)^2+(Pro_Economic_Table[[#This Row],[Weighted Cost]]-TOPSIS!$C$5)^2+(Pro_Economic_Table[[#This Row],[Weighted Co2]]-TOPSIS!$D$5)^2)^0.5</f>
        <v>4.0232865037871874E-3</v>
      </c>
      <c r="Y297">
        <f>((Pro_Economic_Table[[#This Row],[Weighted Energy]]-TOPSIS!$B$6)^2+(Pro_Economic_Table[[#This Row],[Weighted Cost]]-TOPSIS!$C$6)^2+(Pro_Economic_Table[[#This Row],[Weighted Co2]]-TOPSIS!$D$6)^2)^0.5</f>
        <v>3.284493168460917E-3</v>
      </c>
      <c r="Z297">
        <f>Pro_Economic_Table[[#This Row],[S- Worst-Euclidean Distance]]/(Pro_Economic_Table[[#This Row],[S+ Best-Euclidean Distance]]+Pro_Economic_Table[[#This Row],[S- Worst-Euclidean Distance]])</f>
        <v>0.44945158663363244</v>
      </c>
      <c r="AA297">
        <v>296</v>
      </c>
    </row>
    <row r="298" spans="1:27" x14ac:dyDescent="0.3">
      <c r="A298">
        <v>303</v>
      </c>
      <c r="B298" t="s">
        <v>141</v>
      </c>
      <c r="C298" t="s">
        <v>151</v>
      </c>
      <c r="D298" t="s">
        <v>154</v>
      </c>
      <c r="E298" t="s">
        <v>157</v>
      </c>
      <c r="F298" t="s">
        <v>160</v>
      </c>
      <c r="G298" t="s">
        <v>224</v>
      </c>
      <c r="H298">
        <v>408.68680400990542</v>
      </c>
      <c r="I298">
        <v>30</v>
      </c>
      <c r="J298">
        <v>1485775.9210220359</v>
      </c>
      <c r="K298">
        <v>43252.835045454543</v>
      </c>
      <c r="L298">
        <v>267439665.78396645</v>
      </c>
      <c r="M298">
        <v>4658063.7595454538</v>
      </c>
      <c r="N298">
        <v>2228663881.5330539</v>
      </c>
      <c r="O298">
        <v>112386000</v>
      </c>
      <c r="P298">
        <v>22.759275186363634</v>
      </c>
      <c r="Q298">
        <v>22212.350019279434</v>
      </c>
      <c r="R298">
        <v>267482918.61901191</v>
      </c>
      <c r="S298">
        <v>2345.7079452925991</v>
      </c>
      <c r="T298">
        <v>22235.109294465798</v>
      </c>
      <c r="U298">
        <f>Pro_Economic_Table[[#This Row],[Total Energy(MJ)]]*AHP!$P$3/TOPSIS!$B$4</f>
        <v>8.1559464608648262E-3</v>
      </c>
      <c r="V298">
        <f>Pro_Economic_Table[[#This Row],[Total Cost(LKR Million)]]*AHP!$P$4/TOPSIS!$C$4</f>
        <v>3.1637920550026052E-2</v>
      </c>
      <c r="W298">
        <f>Pro_Economic_Table[[#This Row],[Total Carbon (Metric T)]]*AHP!$P$5/TOPSIS!$D$4</f>
        <v>3.5020736805305474E-3</v>
      </c>
      <c r="X298">
        <f>((Pro_Economic_Table[[#This Row],[Weighted Energy]]-TOPSIS!$B$5)^2+(Pro_Economic_Table[[#This Row],[Weighted Cost]]-TOPSIS!$C$5)^2+(Pro_Economic_Table[[#This Row],[Weighted Co2]]-TOPSIS!$D$5)^2)^0.5</f>
        <v>4.0248080136913349E-3</v>
      </c>
      <c r="Y298">
        <f>((Pro_Economic_Table[[#This Row],[Weighted Energy]]-TOPSIS!$B$6)^2+(Pro_Economic_Table[[#This Row],[Weighted Cost]]-TOPSIS!$C$6)^2+(Pro_Economic_Table[[#This Row],[Weighted Co2]]-TOPSIS!$D$6)^2)^0.5</f>
        <v>3.2828884931353146E-3</v>
      </c>
      <c r="Z298">
        <f>Pro_Economic_Table[[#This Row],[S- Worst-Euclidean Distance]]/(Pro_Economic_Table[[#This Row],[S+ Best-Euclidean Distance]]+Pro_Economic_Table[[#This Row],[S- Worst-Euclidean Distance]])</f>
        <v>0.44923711460492788</v>
      </c>
      <c r="AA298">
        <v>297</v>
      </c>
    </row>
    <row r="299" spans="1:27" x14ac:dyDescent="0.3">
      <c r="A299">
        <v>321</v>
      </c>
      <c r="B299" t="s">
        <v>141</v>
      </c>
      <c r="C299" t="s">
        <v>151</v>
      </c>
      <c r="D299" t="s">
        <v>155</v>
      </c>
      <c r="E299" t="s">
        <v>157</v>
      </c>
      <c r="F299" t="s">
        <v>160</v>
      </c>
      <c r="G299" t="s">
        <v>224</v>
      </c>
      <c r="H299">
        <v>408.69325111490548</v>
      </c>
      <c r="I299">
        <v>30</v>
      </c>
      <c r="J299">
        <v>1485782.1618196757</v>
      </c>
      <c r="K299">
        <v>43234.414745454538</v>
      </c>
      <c r="L299">
        <v>267440789.1275416</v>
      </c>
      <c r="M299">
        <v>4657142.7445454542</v>
      </c>
      <c r="N299">
        <v>2228673242.7295132</v>
      </c>
      <c r="O299">
        <v>112386000</v>
      </c>
      <c r="P299">
        <v>22.745459961363636</v>
      </c>
      <c r="Q299">
        <v>22212.443319204147</v>
      </c>
      <c r="R299">
        <v>267484023.54228705</v>
      </c>
      <c r="S299">
        <v>2345.7163854740588</v>
      </c>
      <c r="T299">
        <v>22235.18877916551</v>
      </c>
      <c r="U299">
        <f>Pro_Economic_Table[[#This Row],[Total Energy(MJ)]]*AHP!$P$3/TOPSIS!$B$4</f>
        <v>8.1559801515958905E-3</v>
      </c>
      <c r="V299">
        <f>Pro_Economic_Table[[#This Row],[Total Cost(LKR Million)]]*AHP!$P$4/TOPSIS!$C$4</f>
        <v>3.1638034387637848E-2</v>
      </c>
      <c r="W299">
        <f>Pro_Economic_Table[[#This Row],[Total Carbon (Metric T)]]*AHP!$P$5/TOPSIS!$D$4</f>
        <v>3.5020861995279213E-3</v>
      </c>
      <c r="X299">
        <f>((Pro_Economic_Table[[#This Row],[Weighted Energy]]-TOPSIS!$B$5)^2+(Pro_Economic_Table[[#This Row],[Weighted Cost]]-TOPSIS!$C$5)^2+(Pro_Economic_Table[[#This Row],[Weighted Co2]]-TOPSIS!$D$5)^2)^0.5</f>
        <v>4.024927300505173E-3</v>
      </c>
      <c r="Y299">
        <f>((Pro_Economic_Table[[#This Row],[Weighted Energy]]-TOPSIS!$B$6)^2+(Pro_Economic_Table[[#This Row],[Weighted Cost]]-TOPSIS!$C$6)^2+(Pro_Economic_Table[[#This Row],[Weighted Co2]]-TOPSIS!$D$6)^2)^0.5</f>
        <v>3.2827692149435266E-3</v>
      </c>
      <c r="Z299">
        <f>Pro_Economic_Table[[#This Row],[S- Worst-Euclidean Distance]]/(Pro_Economic_Table[[#This Row],[S+ Best-Euclidean Distance]]+Pro_Economic_Table[[#This Row],[S- Worst-Euclidean Distance]])</f>
        <v>0.44922079180541358</v>
      </c>
      <c r="AA299">
        <v>298</v>
      </c>
    </row>
    <row r="300" spans="1:27" x14ac:dyDescent="0.3">
      <c r="A300">
        <v>44</v>
      </c>
      <c r="B300" t="s">
        <v>139</v>
      </c>
      <c r="C300" t="s">
        <v>150</v>
      </c>
      <c r="D300" t="s">
        <v>154</v>
      </c>
      <c r="E300" t="s">
        <v>156</v>
      </c>
      <c r="F300" t="s">
        <v>161</v>
      </c>
      <c r="G300" t="s">
        <v>226</v>
      </c>
      <c r="H300">
        <v>394.85342009689089</v>
      </c>
      <c r="I300">
        <v>29</v>
      </c>
      <c r="J300">
        <v>1484978.190858192</v>
      </c>
      <c r="K300">
        <v>48886.917399999998</v>
      </c>
      <c r="L300">
        <v>267296074.3544746</v>
      </c>
      <c r="M300">
        <v>5308525.8149999995</v>
      </c>
      <c r="N300">
        <v>2227467286.2872882</v>
      </c>
      <c r="O300">
        <v>113100000</v>
      </c>
      <c r="P300">
        <v>21.850348213636359</v>
      </c>
      <c r="Q300">
        <v>22200.423953329973</v>
      </c>
      <c r="R300">
        <v>267344961.27187461</v>
      </c>
      <c r="S300">
        <v>2345.8758121022884</v>
      </c>
      <c r="T300">
        <v>22222.27430154361</v>
      </c>
      <c r="U300">
        <f>Pro_Economic_Table[[#This Row],[Total Energy(MJ)]]*AHP!$P$3/TOPSIS!$B$4</f>
        <v>8.1517399390317914E-3</v>
      </c>
      <c r="V300">
        <f>Pro_Economic_Table[[#This Row],[Total Cost(LKR Million)]]*AHP!$P$4/TOPSIS!$C$4</f>
        <v>3.1640184666835047E-2</v>
      </c>
      <c r="W300">
        <f>Pro_Economic_Table[[#This Row],[Total Carbon (Metric T)]]*AHP!$P$5/TOPSIS!$D$4</f>
        <v>3.5000521437659957E-3</v>
      </c>
      <c r="X300">
        <f>((Pro_Economic_Table[[#This Row],[Weighted Energy]]-TOPSIS!$B$5)^2+(Pro_Economic_Table[[#This Row],[Weighted Cost]]-TOPSIS!$C$5)^2+(Pro_Economic_Table[[#This Row],[Weighted Co2]]-TOPSIS!$D$5)^2)^0.5</f>
        <v>4.0257514564127524E-3</v>
      </c>
      <c r="Y300">
        <f>((Pro_Economic_Table[[#This Row],[Weighted Energy]]-TOPSIS!$B$6)^2+(Pro_Economic_Table[[#This Row],[Weighted Cost]]-TOPSIS!$C$6)^2+(Pro_Economic_Table[[#This Row],[Weighted Co2]]-TOPSIS!$D$6)^2)^0.5</f>
        <v>3.2819424753087216E-3</v>
      </c>
      <c r="Z300">
        <f>Pro_Economic_Table[[#This Row],[S- Worst-Euclidean Distance]]/(Pro_Economic_Table[[#This Row],[S+ Best-Euclidean Distance]]+Pro_Economic_Table[[#This Row],[S- Worst-Euclidean Distance]])</f>
        <v>0.44910781786609311</v>
      </c>
      <c r="AA300">
        <v>299</v>
      </c>
    </row>
    <row r="301" spans="1:27" x14ac:dyDescent="0.3">
      <c r="A301">
        <v>62</v>
      </c>
      <c r="B301" t="s">
        <v>139</v>
      </c>
      <c r="C301" t="s">
        <v>150</v>
      </c>
      <c r="D301" t="s">
        <v>155</v>
      </c>
      <c r="E301" t="s">
        <v>156</v>
      </c>
      <c r="F301" t="s">
        <v>161</v>
      </c>
      <c r="G301" t="s">
        <v>226</v>
      </c>
      <c r="H301">
        <v>394.85986720189089</v>
      </c>
      <c r="I301">
        <v>29</v>
      </c>
      <c r="J301">
        <v>1484984.4316558321</v>
      </c>
      <c r="K301">
        <v>48868.497100000001</v>
      </c>
      <c r="L301">
        <v>267297197.69804981</v>
      </c>
      <c r="M301">
        <v>5307604.8</v>
      </c>
      <c r="N301">
        <v>2227476647.4837484</v>
      </c>
      <c r="O301">
        <v>113100000</v>
      </c>
      <c r="P301">
        <v>21.83653298863636</v>
      </c>
      <c r="Q301">
        <v>22200.517253254689</v>
      </c>
      <c r="R301">
        <v>267346066.19514981</v>
      </c>
      <c r="S301">
        <v>2345.8842522837485</v>
      </c>
      <c r="T301">
        <v>22222.353786243326</v>
      </c>
      <c r="U301">
        <f>Pro_Economic_Table[[#This Row],[Total Energy(MJ)]]*AHP!$P$3/TOPSIS!$B$4</f>
        <v>8.1517736297628575E-3</v>
      </c>
      <c r="V301">
        <f>Pro_Economic_Table[[#This Row],[Total Cost(LKR Million)]]*AHP!$P$4/TOPSIS!$C$4</f>
        <v>3.164029850444685E-2</v>
      </c>
      <c r="W301">
        <f>Pro_Economic_Table[[#This Row],[Total Carbon (Metric T)]]*AHP!$P$5/TOPSIS!$D$4</f>
        <v>3.50006466276337E-3</v>
      </c>
      <c r="X301">
        <f>((Pro_Economic_Table[[#This Row],[Weighted Energy]]-TOPSIS!$B$5)^2+(Pro_Economic_Table[[#This Row],[Weighted Cost]]-TOPSIS!$C$5)^2+(Pro_Economic_Table[[#This Row],[Weighted Co2]]-TOPSIS!$D$5)^2)^0.5</f>
        <v>4.0258707378049048E-3</v>
      </c>
      <c r="Y301">
        <f>((Pro_Economic_Table[[#This Row],[Weighted Energy]]-TOPSIS!$B$6)^2+(Pro_Economic_Table[[#This Row],[Weighted Cost]]-TOPSIS!$C$6)^2+(Pro_Economic_Table[[#This Row],[Weighted Co2]]-TOPSIS!$D$6)^2)^0.5</f>
        <v>3.281823190374926E-3</v>
      </c>
      <c r="Z301">
        <f>Pro_Economic_Table[[#This Row],[S- Worst-Euclidean Distance]]/(Pro_Economic_Table[[#This Row],[S+ Best-Euclidean Distance]]+Pro_Economic_Table[[#This Row],[S- Worst-Euclidean Distance]])</f>
        <v>0.44909149488590427</v>
      </c>
      <c r="AA301">
        <v>300</v>
      </c>
    </row>
    <row r="302" spans="1:27" x14ac:dyDescent="0.3">
      <c r="A302">
        <v>404</v>
      </c>
      <c r="B302" t="s">
        <v>142</v>
      </c>
      <c r="C302" t="s">
        <v>151</v>
      </c>
      <c r="D302" t="s">
        <v>154</v>
      </c>
      <c r="E302" t="s">
        <v>156</v>
      </c>
      <c r="F302" t="s">
        <v>161</v>
      </c>
      <c r="G302" t="s">
        <v>226</v>
      </c>
      <c r="H302">
        <v>407.55072086036751</v>
      </c>
      <c r="I302">
        <v>29</v>
      </c>
      <c r="J302">
        <v>1486991.0362968654</v>
      </c>
      <c r="K302">
        <v>37384.416999999994</v>
      </c>
      <c r="L302">
        <v>267658386.53343576</v>
      </c>
      <c r="M302">
        <v>5245550.6549999993</v>
      </c>
      <c r="N302">
        <v>2230486554.4452982</v>
      </c>
      <c r="O302">
        <v>113100000</v>
      </c>
      <c r="P302">
        <v>20.264825413636363</v>
      </c>
      <c r="Q302">
        <v>22230.515992638138</v>
      </c>
      <c r="R302">
        <v>267695770.95043576</v>
      </c>
      <c r="S302">
        <v>2348.8321051002986</v>
      </c>
      <c r="T302">
        <v>22250.780818051775</v>
      </c>
      <c r="U302">
        <f>Pro_Economic_Table[[#This Row],[Total Energy(MJ)]]*AHP!$P$3/TOPSIS!$B$4</f>
        <v>8.1624366406046252E-3</v>
      </c>
      <c r="V302">
        <f>Pro_Economic_Table[[#This Row],[Total Cost(LKR Million)]]*AHP!$P$4/TOPSIS!$C$4</f>
        <v>3.1680057901344635E-2</v>
      </c>
      <c r="W302">
        <f>Pro_Economic_Table[[#This Row],[Total Carbon (Metric T)]]*AHP!$P$5/TOPSIS!$D$4</f>
        <v>3.5045419764834673E-3</v>
      </c>
      <c r="X302">
        <f>((Pro_Economic_Table[[#This Row],[Weighted Energy]]-TOPSIS!$B$5)^2+(Pro_Economic_Table[[#This Row],[Weighted Cost]]-TOPSIS!$C$5)^2+(Pro_Economic_Table[[#This Row],[Weighted Co2]]-TOPSIS!$D$5)^2)^0.5</f>
        <v>4.0672734252180948E-3</v>
      </c>
      <c r="Y302">
        <f>((Pro_Economic_Table[[#This Row],[Weighted Energy]]-TOPSIS!$B$6)^2+(Pro_Economic_Table[[#This Row],[Weighted Cost]]-TOPSIS!$C$6)^2+(Pro_Economic_Table[[#This Row],[Weighted Co2]]-TOPSIS!$D$6)^2)^0.5</f>
        <v>3.2404200929672987E-3</v>
      </c>
      <c r="Z302">
        <f>Pro_Economic_Table[[#This Row],[S- Worst-Euclidean Distance]]/(Pro_Economic_Table[[#This Row],[S+ Best-Euclidean Distance]]+Pro_Economic_Table[[#This Row],[S- Worst-Euclidean Distance]])</f>
        <v>0.44342583400678004</v>
      </c>
      <c r="AA302">
        <v>301</v>
      </c>
    </row>
    <row r="303" spans="1:27" x14ac:dyDescent="0.3">
      <c r="A303">
        <v>422</v>
      </c>
      <c r="B303" t="s">
        <v>142</v>
      </c>
      <c r="C303" t="s">
        <v>151</v>
      </c>
      <c r="D303" t="s">
        <v>155</v>
      </c>
      <c r="E303" t="s">
        <v>156</v>
      </c>
      <c r="F303" t="s">
        <v>161</v>
      </c>
      <c r="G303" t="s">
        <v>226</v>
      </c>
      <c r="H303">
        <v>407.55716796536757</v>
      </c>
      <c r="I303">
        <v>29</v>
      </c>
      <c r="J303">
        <v>1486997.2770945057</v>
      </c>
      <c r="K303">
        <v>37365.996699999996</v>
      </c>
      <c r="L303">
        <v>267659509.87701103</v>
      </c>
      <c r="M303">
        <v>5244629.6399999997</v>
      </c>
      <c r="N303">
        <v>2230495915.6417584</v>
      </c>
      <c r="O303">
        <v>113100000</v>
      </c>
      <c r="P303">
        <v>20.251010188636364</v>
      </c>
      <c r="Q303">
        <v>22230.609292562862</v>
      </c>
      <c r="R303">
        <v>267696875.87371102</v>
      </c>
      <c r="S303">
        <v>2348.8405452817583</v>
      </c>
      <c r="T303">
        <v>22250.860302751498</v>
      </c>
      <c r="U303">
        <f>Pro_Economic_Table[[#This Row],[Total Energy(MJ)]]*AHP!$P$3/TOPSIS!$B$4</f>
        <v>8.1624703313356913E-3</v>
      </c>
      <c r="V303">
        <f>Pro_Economic_Table[[#This Row],[Total Cost(LKR Million)]]*AHP!$P$4/TOPSIS!$C$4</f>
        <v>3.1680171738956424E-2</v>
      </c>
      <c r="W303">
        <f>Pro_Economic_Table[[#This Row],[Total Carbon (Metric T)]]*AHP!$P$5/TOPSIS!$D$4</f>
        <v>3.504554495480843E-3</v>
      </c>
      <c r="X303">
        <f>((Pro_Economic_Table[[#This Row],[Weighted Energy]]-TOPSIS!$B$5)^2+(Pro_Economic_Table[[#This Row],[Weighted Cost]]-TOPSIS!$C$5)^2+(Pro_Economic_Table[[#This Row],[Weighted Co2]]-TOPSIS!$D$5)^2)^0.5</f>
        <v>4.0673927073142345E-3</v>
      </c>
      <c r="Y303">
        <f>((Pro_Economic_Table[[#This Row],[Weighted Energy]]-TOPSIS!$B$6)^2+(Pro_Economic_Table[[#This Row],[Weighted Cost]]-TOPSIS!$C$6)^2+(Pro_Economic_Table[[#This Row],[Weighted Co2]]-TOPSIS!$D$6)^2)^0.5</f>
        <v>3.2403008088566078E-3</v>
      </c>
      <c r="Z303">
        <f>Pro_Economic_Table[[#This Row],[S- Worst-Euclidean Distance]]/(Pro_Economic_Table[[#This Row],[S+ Best-Euclidean Distance]]+Pro_Economic_Table[[#This Row],[S- Worst-Euclidean Distance]])</f>
        <v>0.44340951104288956</v>
      </c>
      <c r="AA303">
        <v>302</v>
      </c>
    </row>
    <row r="304" spans="1:27" x14ac:dyDescent="0.3">
      <c r="A304">
        <v>53</v>
      </c>
      <c r="B304" t="s">
        <v>139</v>
      </c>
      <c r="C304" t="s">
        <v>150</v>
      </c>
      <c r="D304" t="s">
        <v>154</v>
      </c>
      <c r="E304" t="s">
        <v>157</v>
      </c>
      <c r="F304" t="s">
        <v>161</v>
      </c>
      <c r="G304" t="s">
        <v>226</v>
      </c>
      <c r="H304">
        <v>397.91019791507267</v>
      </c>
      <c r="I304">
        <v>29</v>
      </c>
      <c r="J304">
        <v>1487937.1517861919</v>
      </c>
      <c r="K304">
        <v>51616.183309090899</v>
      </c>
      <c r="L304">
        <v>267828687.32151452</v>
      </c>
      <c r="M304">
        <v>4762672.6331818169</v>
      </c>
      <c r="N304">
        <v>2231905727.6792874</v>
      </c>
      <c r="O304">
        <v>113100000</v>
      </c>
      <c r="P304">
        <v>24.579614122727268</v>
      </c>
      <c r="Q304">
        <v>22244.660419203563</v>
      </c>
      <c r="R304">
        <v>267880303.5048236</v>
      </c>
      <c r="S304">
        <v>2349.7684003124696</v>
      </c>
      <c r="T304">
        <v>22269.240033326289</v>
      </c>
      <c r="U304">
        <f>Pro_Economic_Table[[#This Row],[Total Energy(MJ)]]*AHP!$P$3/TOPSIS!$B$4</f>
        <v>8.168063308810744E-3</v>
      </c>
      <c r="V304">
        <f>Pro_Economic_Table[[#This Row],[Total Cost(LKR Million)]]*AHP!$P$4/TOPSIS!$C$4</f>
        <v>3.1692686256717471E-2</v>
      </c>
      <c r="W304">
        <f>Pro_Economic_Table[[#This Row],[Total Carbon (Metric T)]]*AHP!$P$5/TOPSIS!$D$4</f>
        <v>3.5074493393895813E-3</v>
      </c>
      <c r="X304">
        <f>((Pro_Economic_Table[[#This Row],[Weighted Energy]]-TOPSIS!$B$5)^2+(Pro_Economic_Table[[#This Row],[Weighted Cost]]-TOPSIS!$C$5)^2+(Pro_Economic_Table[[#This Row],[Weighted Co2]]-TOPSIS!$D$5)^2)^0.5</f>
        <v>4.0811261389107718E-3</v>
      </c>
      <c r="Y304">
        <f>((Pro_Economic_Table[[#This Row],[Weighted Energy]]-TOPSIS!$B$6)^2+(Pro_Economic_Table[[#This Row],[Weighted Cost]]-TOPSIS!$C$6)^2+(Pro_Economic_Table[[#This Row],[Weighted Co2]]-TOPSIS!$D$6)^2)^0.5</f>
        <v>3.2265678333235968E-3</v>
      </c>
      <c r="Z304">
        <f>Pro_Economic_Table[[#This Row],[S- Worst-Euclidean Distance]]/(Pro_Economic_Table[[#This Row],[S+ Best-Euclidean Distance]]+Pro_Economic_Table[[#This Row],[S- Worst-Euclidean Distance]])</f>
        <v>0.44153023451487744</v>
      </c>
      <c r="AA304">
        <v>303</v>
      </c>
    </row>
    <row r="305" spans="1:27" x14ac:dyDescent="0.3">
      <c r="A305">
        <v>71</v>
      </c>
      <c r="B305" t="s">
        <v>139</v>
      </c>
      <c r="C305" t="s">
        <v>150</v>
      </c>
      <c r="D305" t="s">
        <v>155</v>
      </c>
      <c r="E305" t="s">
        <v>157</v>
      </c>
      <c r="F305" t="s">
        <v>161</v>
      </c>
      <c r="G305" t="s">
        <v>226</v>
      </c>
      <c r="H305">
        <v>397.91664502007268</v>
      </c>
      <c r="I305">
        <v>29</v>
      </c>
      <c r="J305">
        <v>1487943.3925838319</v>
      </c>
      <c r="K305">
        <v>51597.763009090901</v>
      </c>
      <c r="L305">
        <v>267829810.66508973</v>
      </c>
      <c r="M305">
        <v>4761751.6181818172</v>
      </c>
      <c r="N305">
        <v>2231915088.8757477</v>
      </c>
      <c r="O305">
        <v>113100000</v>
      </c>
      <c r="P305">
        <v>24.565798897727269</v>
      </c>
      <c r="Q305">
        <v>22244.753719128286</v>
      </c>
      <c r="R305">
        <v>267881408.42809883</v>
      </c>
      <c r="S305">
        <v>2349.7768404939293</v>
      </c>
      <c r="T305">
        <v>22269.319518026012</v>
      </c>
      <c r="U305">
        <f>Pro_Economic_Table[[#This Row],[Total Energy(MJ)]]*AHP!$P$3/TOPSIS!$B$4</f>
        <v>8.1680969995418119E-3</v>
      </c>
      <c r="V305">
        <f>Pro_Economic_Table[[#This Row],[Total Cost(LKR Million)]]*AHP!$P$4/TOPSIS!$C$4</f>
        <v>3.169280009432926E-2</v>
      </c>
      <c r="W305">
        <f>Pro_Economic_Table[[#This Row],[Total Carbon (Metric T)]]*AHP!$P$5/TOPSIS!$D$4</f>
        <v>3.5074618583869573E-3</v>
      </c>
      <c r="X305">
        <f>((Pro_Economic_Table[[#This Row],[Weighted Energy]]-TOPSIS!$B$5)^2+(Pro_Economic_Table[[#This Row],[Weighted Cost]]-TOPSIS!$C$5)^2+(Pro_Economic_Table[[#This Row],[Weighted Co2]]-TOPSIS!$D$5)^2)^0.5</f>
        <v>4.0812454237425782E-3</v>
      </c>
      <c r="Y305">
        <f>((Pro_Economic_Table[[#This Row],[Weighted Energy]]-TOPSIS!$B$6)^2+(Pro_Economic_Table[[#This Row],[Weighted Cost]]-TOPSIS!$C$6)^2+(Pro_Economic_Table[[#This Row],[Weighted Co2]]-TOPSIS!$D$6)^2)^0.5</f>
        <v>3.2264485526814794E-3</v>
      </c>
      <c r="Z305">
        <f>Pro_Economic_Table[[#This Row],[S- Worst-Euclidean Distance]]/(Pro_Economic_Table[[#This Row],[S+ Best-Euclidean Distance]]+Pro_Economic_Table[[#This Row],[S- Worst-Euclidean Distance]])</f>
        <v>0.44151391165127957</v>
      </c>
      <c r="AA305">
        <v>304</v>
      </c>
    </row>
    <row r="306" spans="1:27" x14ac:dyDescent="0.3">
      <c r="A306">
        <v>412</v>
      </c>
      <c r="B306" t="s">
        <v>142</v>
      </c>
      <c r="C306" t="s">
        <v>151</v>
      </c>
      <c r="D306" t="s">
        <v>154</v>
      </c>
      <c r="E306" t="s">
        <v>157</v>
      </c>
      <c r="F306" t="s">
        <v>161</v>
      </c>
      <c r="G306" t="s">
        <v>225</v>
      </c>
      <c r="H306">
        <v>410.6074986785494</v>
      </c>
      <c r="I306">
        <v>59</v>
      </c>
      <c r="J306">
        <v>1489949.9972248657</v>
      </c>
      <c r="K306">
        <v>40113.682909090909</v>
      </c>
      <c r="L306">
        <v>268190999.50047585</v>
      </c>
      <c r="M306">
        <v>4699697.4731818177</v>
      </c>
      <c r="N306">
        <v>2234924995.8372989</v>
      </c>
      <c r="O306">
        <v>109976000</v>
      </c>
      <c r="P306">
        <v>22.994091322727272</v>
      </c>
      <c r="Q306">
        <v>22274.752458511743</v>
      </c>
      <c r="R306">
        <v>268231113.18338495</v>
      </c>
      <c r="S306">
        <v>2349.6006933104804</v>
      </c>
      <c r="T306">
        <v>22297.746549834468</v>
      </c>
      <c r="U306">
        <f>Pro_Economic_Table[[#This Row],[Total Energy(MJ)]]*AHP!$P$3/TOPSIS!$B$4</f>
        <v>8.1787600103835831E-3</v>
      </c>
      <c r="V306">
        <f>Pro_Economic_Table[[#This Row],[Total Cost(LKR Million)]]*AHP!$P$4/TOPSIS!$C$4</f>
        <v>3.169042429532741E-2</v>
      </c>
      <c r="W306">
        <f>Pro_Economic_Table[[#This Row],[Total Carbon (Metric T)]]*AHP!$P$5/TOPSIS!$D$4</f>
        <v>3.511939172107056E-3</v>
      </c>
      <c r="X306">
        <f>((Pro_Economic_Table[[#This Row],[Weighted Energy]]-TOPSIS!$B$5)^2+(Pro_Economic_Table[[#This Row],[Weighted Cost]]-TOPSIS!$C$5)^2+(Pro_Economic_Table[[#This Row],[Weighted Co2]]-TOPSIS!$D$5)^2)^0.5</f>
        <v>4.082047844788857E-3</v>
      </c>
      <c r="Y306">
        <f>((Pro_Economic_Table[[#This Row],[Weighted Energy]]-TOPSIS!$B$6)^2+(Pro_Economic_Table[[#This Row],[Weighted Cost]]-TOPSIS!$C$6)^2+(Pro_Economic_Table[[#This Row],[Weighted Co2]]-TOPSIS!$D$6)^2)^0.5</f>
        <v>3.2256958442270782E-3</v>
      </c>
      <c r="Z306">
        <f>Pro_Economic_Table[[#This Row],[S- Worst-Euclidean Distance]]/(Pro_Economic_Table[[#This Row],[S+ Best-Euclidean Distance]]+Pro_Economic_Table[[#This Row],[S- Worst-Euclidean Distance]])</f>
        <v>0.44140790666694174</v>
      </c>
      <c r="AA306">
        <v>305</v>
      </c>
    </row>
    <row r="307" spans="1:27" x14ac:dyDescent="0.3">
      <c r="A307">
        <v>430</v>
      </c>
      <c r="B307" t="s">
        <v>142</v>
      </c>
      <c r="C307" t="s">
        <v>151</v>
      </c>
      <c r="D307" t="s">
        <v>155</v>
      </c>
      <c r="E307" t="s">
        <v>157</v>
      </c>
      <c r="F307" t="s">
        <v>161</v>
      </c>
      <c r="G307" t="s">
        <v>225</v>
      </c>
      <c r="H307">
        <v>410.61394578354935</v>
      </c>
      <c r="I307">
        <v>59</v>
      </c>
      <c r="J307">
        <v>1489956.238022506</v>
      </c>
      <c r="K307">
        <v>40095.262609090903</v>
      </c>
      <c r="L307">
        <v>268192122.84405106</v>
      </c>
      <c r="M307">
        <v>4698776.458181818</v>
      </c>
      <c r="N307">
        <v>2234934357.0337591</v>
      </c>
      <c r="O307">
        <v>109976000</v>
      </c>
      <c r="P307">
        <v>22.98027609772727</v>
      </c>
      <c r="Q307">
        <v>22274.845758436462</v>
      </c>
      <c r="R307">
        <v>268232218.10666016</v>
      </c>
      <c r="S307">
        <v>2349.6091334919411</v>
      </c>
      <c r="T307">
        <v>22297.826034534191</v>
      </c>
      <c r="U307">
        <f>Pro_Economic_Table[[#This Row],[Total Energy(MJ)]]*AHP!$P$3/TOPSIS!$B$4</f>
        <v>8.1787937011146492E-3</v>
      </c>
      <c r="V307">
        <f>Pro_Economic_Table[[#This Row],[Total Cost(LKR Million)]]*AHP!$P$4/TOPSIS!$C$4</f>
        <v>3.1690538132939206E-2</v>
      </c>
      <c r="W307">
        <f>Pro_Economic_Table[[#This Row],[Total Carbon (Metric T)]]*AHP!$P$5/TOPSIS!$D$4</f>
        <v>3.5119516911044316E-3</v>
      </c>
      <c r="X307">
        <f>((Pro_Economic_Table[[#This Row],[Weighted Energy]]-TOPSIS!$B$5)^2+(Pro_Economic_Table[[#This Row],[Weighted Cost]]-TOPSIS!$C$5)^2+(Pro_Economic_Table[[#This Row],[Weighted Co2]]-TOPSIS!$D$5)^2)^0.5</f>
        <v>4.0821671416598837E-3</v>
      </c>
      <c r="Y307">
        <f>((Pro_Economic_Table[[#This Row],[Weighted Energy]]-TOPSIS!$B$6)^2+(Pro_Economic_Table[[#This Row],[Weighted Cost]]-TOPSIS!$C$6)^2+(Pro_Economic_Table[[#This Row],[Weighted Co2]]-TOPSIS!$D$6)^2)^0.5</f>
        <v>3.2255765806610331E-3</v>
      </c>
      <c r="Z307">
        <f>Pro_Economic_Table[[#This Row],[S- Worst-Euclidean Distance]]/(Pro_Economic_Table[[#This Row],[S+ Best-Euclidean Distance]]+Pro_Economic_Table[[#This Row],[S- Worst-Euclidean Distance]])</f>
        <v>0.44139158449259358</v>
      </c>
      <c r="AA307">
        <v>306</v>
      </c>
    </row>
    <row r="308" spans="1:27" x14ac:dyDescent="0.3">
      <c r="A308">
        <v>302</v>
      </c>
      <c r="B308" t="s">
        <v>141</v>
      </c>
      <c r="C308" t="s">
        <v>151</v>
      </c>
      <c r="D308" t="s">
        <v>154</v>
      </c>
      <c r="E308" t="s">
        <v>157</v>
      </c>
      <c r="F308" t="s">
        <v>160</v>
      </c>
      <c r="G308" t="s">
        <v>226</v>
      </c>
      <c r="H308">
        <v>408.68680400990542</v>
      </c>
      <c r="I308">
        <v>30</v>
      </c>
      <c r="J308">
        <v>1485775.9210220359</v>
      </c>
      <c r="K308">
        <v>43252.835045454543</v>
      </c>
      <c r="L308">
        <v>267439665.78396645</v>
      </c>
      <c r="M308">
        <v>4658063.7595454538</v>
      </c>
      <c r="N308">
        <v>2228663881.5330539</v>
      </c>
      <c r="O308">
        <v>117000000</v>
      </c>
      <c r="P308">
        <v>22.759275186363634</v>
      </c>
      <c r="Q308">
        <v>22212.350019279434</v>
      </c>
      <c r="R308">
        <v>267482918.61901191</v>
      </c>
      <c r="S308">
        <v>2350.3219452925991</v>
      </c>
      <c r="T308">
        <v>22235.109294465798</v>
      </c>
      <c r="U308">
        <f>Pro_Economic_Table[[#This Row],[Total Energy(MJ)]]*AHP!$P$3/TOPSIS!$B$4</f>
        <v>8.1559464608648262E-3</v>
      </c>
      <c r="V308">
        <f>Pro_Economic_Table[[#This Row],[Total Cost(LKR Million)]]*AHP!$P$4/TOPSIS!$C$4</f>
        <v>3.1700152238208198E-2</v>
      </c>
      <c r="W308">
        <f>Pro_Economic_Table[[#This Row],[Total Carbon (Metric T)]]*AHP!$P$5/TOPSIS!$D$4</f>
        <v>3.5020736805305474E-3</v>
      </c>
      <c r="X308">
        <f>((Pro_Economic_Table[[#This Row],[Weighted Energy]]-TOPSIS!$B$5)^2+(Pro_Economic_Table[[#This Row],[Weighted Cost]]-TOPSIS!$C$5)^2+(Pro_Economic_Table[[#This Row],[Weighted Co2]]-TOPSIS!$D$5)^2)^0.5</f>
        <v>4.0848247242170803E-3</v>
      </c>
      <c r="Y308">
        <f>((Pro_Economic_Table[[#This Row],[Weighted Energy]]-TOPSIS!$B$6)^2+(Pro_Economic_Table[[#This Row],[Weighted Cost]]-TOPSIS!$C$6)^2+(Pro_Economic_Table[[#This Row],[Weighted Co2]]-TOPSIS!$D$6)^2)^0.5</f>
        <v>3.2229157338213763E-3</v>
      </c>
      <c r="Z308">
        <f>Pro_Economic_Table[[#This Row],[S- Worst-Euclidean Distance]]/(Pro_Economic_Table[[#This Row],[S+ Best-Euclidean Distance]]+Pro_Economic_Table[[#This Row],[S- Worst-Euclidean Distance]])</f>
        <v>0.44102766817288847</v>
      </c>
      <c r="AA308">
        <v>307</v>
      </c>
    </row>
    <row r="309" spans="1:27" x14ac:dyDescent="0.3">
      <c r="A309">
        <v>320</v>
      </c>
      <c r="B309" t="s">
        <v>141</v>
      </c>
      <c r="C309" t="s">
        <v>151</v>
      </c>
      <c r="D309" t="s">
        <v>155</v>
      </c>
      <c r="E309" t="s">
        <v>157</v>
      </c>
      <c r="F309" t="s">
        <v>160</v>
      </c>
      <c r="G309" t="s">
        <v>226</v>
      </c>
      <c r="H309">
        <v>408.69325111490548</v>
      </c>
      <c r="I309">
        <v>30</v>
      </c>
      <c r="J309">
        <v>1485782.1618196757</v>
      </c>
      <c r="K309">
        <v>43234.414745454538</v>
      </c>
      <c r="L309">
        <v>267440789.1275416</v>
      </c>
      <c r="M309">
        <v>4657142.7445454542</v>
      </c>
      <c r="N309">
        <v>2228673242.7295132</v>
      </c>
      <c r="O309">
        <v>117000000</v>
      </c>
      <c r="P309">
        <v>22.745459961363636</v>
      </c>
      <c r="Q309">
        <v>22212.443319204147</v>
      </c>
      <c r="R309">
        <v>267484023.54228705</v>
      </c>
      <c r="S309">
        <v>2350.3303854740584</v>
      </c>
      <c r="T309">
        <v>22235.18877916551</v>
      </c>
      <c r="U309">
        <f>Pro_Economic_Table[[#This Row],[Total Energy(MJ)]]*AHP!$P$3/TOPSIS!$B$4</f>
        <v>8.1559801515958905E-3</v>
      </c>
      <c r="V309">
        <f>Pro_Economic_Table[[#This Row],[Total Cost(LKR Million)]]*AHP!$P$4/TOPSIS!$C$4</f>
        <v>3.170026607581998E-2</v>
      </c>
      <c r="W309">
        <f>Pro_Economic_Table[[#This Row],[Total Carbon (Metric T)]]*AHP!$P$5/TOPSIS!$D$4</f>
        <v>3.5020861995279213E-3</v>
      </c>
      <c r="X309">
        <f>((Pro_Economic_Table[[#This Row],[Weighted Energy]]-TOPSIS!$B$5)^2+(Pro_Economic_Table[[#This Row],[Weighted Cost]]-TOPSIS!$C$5)^2+(Pro_Economic_Table[[#This Row],[Weighted Co2]]-TOPSIS!$D$5)^2)^0.5</f>
        <v>4.0849439926964022E-3</v>
      </c>
      <c r="Y309">
        <f>((Pro_Economic_Table[[#This Row],[Weighted Energy]]-TOPSIS!$B$6)^2+(Pro_Economic_Table[[#This Row],[Weighted Cost]]-TOPSIS!$C$6)^2+(Pro_Economic_Table[[#This Row],[Weighted Co2]]-TOPSIS!$D$6)^2)^0.5</f>
        <v>3.2227964341775715E-3</v>
      </c>
      <c r="Z309">
        <f>Pro_Economic_Table[[#This Row],[S- Worst-Euclidean Distance]]/(Pro_Economic_Table[[#This Row],[S+ Best-Euclidean Distance]]+Pro_Economic_Table[[#This Row],[S- Worst-Euclidean Distance]])</f>
        <v>0.44101134494676963</v>
      </c>
      <c r="AA309">
        <v>308</v>
      </c>
    </row>
    <row r="310" spans="1:27" x14ac:dyDescent="0.3">
      <c r="A310">
        <v>414</v>
      </c>
      <c r="B310" t="s">
        <v>142</v>
      </c>
      <c r="C310" t="s">
        <v>151</v>
      </c>
      <c r="D310" t="s">
        <v>154</v>
      </c>
      <c r="E310" t="s">
        <v>157</v>
      </c>
      <c r="F310" t="s">
        <v>161</v>
      </c>
      <c r="G310" t="s">
        <v>224</v>
      </c>
      <c r="H310">
        <v>410.6074986785494</v>
      </c>
      <c r="I310">
        <v>30</v>
      </c>
      <c r="J310">
        <v>1489949.9972248657</v>
      </c>
      <c r="K310">
        <v>40113.682909090909</v>
      </c>
      <c r="L310">
        <v>268190999.50047585</v>
      </c>
      <c r="M310">
        <v>4699697.4731818177</v>
      </c>
      <c r="N310">
        <v>2234924995.8372989</v>
      </c>
      <c r="O310">
        <v>112386000</v>
      </c>
      <c r="P310">
        <v>22.994091322727272</v>
      </c>
      <c r="Q310">
        <v>22274.752458511743</v>
      </c>
      <c r="R310">
        <v>268231113.18338495</v>
      </c>
      <c r="S310">
        <v>2352.0106933104807</v>
      </c>
      <c r="T310">
        <v>22297.746549834468</v>
      </c>
      <c r="U310">
        <f>Pro_Economic_Table[[#This Row],[Total Energy(MJ)]]*AHP!$P$3/TOPSIS!$B$4</f>
        <v>8.1787600103835831E-3</v>
      </c>
      <c r="V310">
        <f>Pro_Economic_Table[[#This Row],[Total Cost(LKR Million)]]*AHP!$P$4/TOPSIS!$C$4</f>
        <v>3.172292936002593E-2</v>
      </c>
      <c r="W310">
        <f>Pro_Economic_Table[[#This Row],[Total Carbon (Metric T)]]*AHP!$P$5/TOPSIS!$D$4</f>
        <v>3.511939172107056E-3</v>
      </c>
      <c r="X310">
        <f>((Pro_Economic_Table[[#This Row],[Weighted Energy]]-TOPSIS!$B$5)^2+(Pro_Economic_Table[[#This Row],[Weighted Cost]]-TOPSIS!$C$5)^2+(Pro_Economic_Table[[#This Row],[Weighted Co2]]-TOPSIS!$D$5)^2)^0.5</f>
        <v>4.1133664362518587E-3</v>
      </c>
      <c r="Y310">
        <f>((Pro_Economic_Table[[#This Row],[Weighted Energy]]-TOPSIS!$B$6)^2+(Pro_Economic_Table[[#This Row],[Weighted Cost]]-TOPSIS!$C$6)^2+(Pro_Economic_Table[[#This Row],[Weighted Co2]]-TOPSIS!$D$6)^2)^0.5</f>
        <v>3.1943333018917843E-3</v>
      </c>
      <c r="Z310">
        <f>Pro_Economic_Table[[#This Row],[S- Worst-Euclidean Distance]]/(Pro_Economic_Table[[#This Row],[S+ Best-Euclidean Distance]]+Pro_Economic_Table[[#This Row],[S- Worst-Euclidean Distance]])</f>
        <v>0.43711884948125046</v>
      </c>
      <c r="AA310">
        <v>309</v>
      </c>
    </row>
    <row r="311" spans="1:27" x14ac:dyDescent="0.3">
      <c r="A311">
        <v>432</v>
      </c>
      <c r="B311" t="s">
        <v>142</v>
      </c>
      <c r="C311" t="s">
        <v>151</v>
      </c>
      <c r="D311" t="s">
        <v>155</v>
      </c>
      <c r="E311" t="s">
        <v>157</v>
      </c>
      <c r="F311" t="s">
        <v>161</v>
      </c>
      <c r="G311" t="s">
        <v>224</v>
      </c>
      <c r="H311">
        <v>410.61394578354935</v>
      </c>
      <c r="I311">
        <v>30</v>
      </c>
      <c r="J311">
        <v>1489956.238022506</v>
      </c>
      <c r="K311">
        <v>40095.262609090903</v>
      </c>
      <c r="L311">
        <v>268192122.84405106</v>
      </c>
      <c r="M311">
        <v>4698776.458181818</v>
      </c>
      <c r="N311">
        <v>2234934357.0337591</v>
      </c>
      <c r="O311">
        <v>112386000</v>
      </c>
      <c r="P311">
        <v>22.98027609772727</v>
      </c>
      <c r="Q311">
        <v>22274.845758436462</v>
      </c>
      <c r="R311">
        <v>268232218.10666016</v>
      </c>
      <c r="S311">
        <v>2352.0191334919409</v>
      </c>
      <c r="T311">
        <v>22297.826034534191</v>
      </c>
      <c r="U311">
        <f>Pro_Economic_Table[[#This Row],[Total Energy(MJ)]]*AHP!$P$3/TOPSIS!$B$4</f>
        <v>8.1787937011146492E-3</v>
      </c>
      <c r="V311">
        <f>Pro_Economic_Table[[#This Row],[Total Cost(LKR Million)]]*AHP!$P$4/TOPSIS!$C$4</f>
        <v>3.1723043197637725E-2</v>
      </c>
      <c r="W311">
        <f>Pro_Economic_Table[[#This Row],[Total Carbon (Metric T)]]*AHP!$P$5/TOPSIS!$D$4</f>
        <v>3.5119516911044316E-3</v>
      </c>
      <c r="X311">
        <f>((Pro_Economic_Table[[#This Row],[Weighted Energy]]-TOPSIS!$B$5)^2+(Pro_Economic_Table[[#This Row],[Weighted Cost]]-TOPSIS!$C$5)^2+(Pro_Economic_Table[[#This Row],[Weighted Co2]]-TOPSIS!$D$5)^2)^0.5</f>
        <v>4.1134857243928123E-3</v>
      </c>
      <c r="Y311">
        <f>((Pro_Economic_Table[[#This Row],[Weighted Energy]]-TOPSIS!$B$6)^2+(Pro_Economic_Table[[#This Row],[Weighted Cost]]-TOPSIS!$C$6)^2+(Pro_Economic_Table[[#This Row],[Weighted Co2]]-TOPSIS!$D$6)^2)^0.5</f>
        <v>3.1942140257687525E-3</v>
      </c>
      <c r="Z311">
        <f>Pro_Economic_Table[[#This Row],[S- Worst-Euclidean Distance]]/(Pro_Economic_Table[[#This Row],[S+ Best-Euclidean Distance]]+Pro_Economic_Table[[#This Row],[S- Worst-Euclidean Distance]])</f>
        <v>0.4371025267832237</v>
      </c>
      <c r="AA311">
        <v>310</v>
      </c>
    </row>
    <row r="312" spans="1:27" x14ac:dyDescent="0.3">
      <c r="A312">
        <v>289</v>
      </c>
      <c r="B312" t="s">
        <v>141</v>
      </c>
      <c r="C312" t="s">
        <v>151</v>
      </c>
      <c r="D312" t="s">
        <v>154</v>
      </c>
      <c r="E312" t="s">
        <v>156</v>
      </c>
      <c r="F312" t="s">
        <v>159</v>
      </c>
      <c r="G312" t="s">
        <v>225</v>
      </c>
      <c r="H312">
        <v>410.75870385634505</v>
      </c>
      <c r="I312">
        <v>59</v>
      </c>
      <c r="J312">
        <v>1493798.0044900675</v>
      </c>
      <c r="K312">
        <v>39704.789363636359</v>
      </c>
      <c r="L312">
        <v>268883640.80821216</v>
      </c>
      <c r="M312">
        <v>5176624.2822727263</v>
      </c>
      <c r="N312">
        <v>2240697006.7351012</v>
      </c>
      <c r="O312">
        <v>109976000</v>
      </c>
      <c r="P312">
        <v>20.302935868181816</v>
      </c>
      <c r="Q312">
        <v>22332.280167126508</v>
      </c>
      <c r="R312">
        <v>268923345.59757578</v>
      </c>
      <c r="S312">
        <v>2355.8496310173741</v>
      </c>
      <c r="T312">
        <v>22352.583102994689</v>
      </c>
      <c r="U312">
        <f>Pro_Economic_Table[[#This Row],[Total Energy(MJ)]]*AHP!$P$3/TOPSIS!$B$4</f>
        <v>8.1998671918730205E-3</v>
      </c>
      <c r="V312">
        <f>Pro_Economic_Table[[#This Row],[Total Cost(LKR Million)]]*AHP!$P$4/TOPSIS!$C$4</f>
        <v>3.1774707334522256E-2</v>
      </c>
      <c r="W312">
        <f>Pro_Economic_Table[[#This Row],[Total Carbon (Metric T)]]*AHP!$P$5/TOPSIS!$D$4</f>
        <v>3.5205760376609938E-3</v>
      </c>
      <c r="X312">
        <f>((Pro_Economic_Table[[#This Row],[Weighted Energy]]-TOPSIS!$B$5)^2+(Pro_Economic_Table[[#This Row],[Weighted Cost]]-TOPSIS!$C$5)^2+(Pro_Economic_Table[[#This Row],[Weighted Co2]]-TOPSIS!$D$5)^2)^0.5</f>
        <v>4.1693583920628845E-3</v>
      </c>
      <c r="Y312">
        <f>((Pro_Economic_Table[[#This Row],[Weighted Energy]]-TOPSIS!$B$6)^2+(Pro_Economic_Table[[#This Row],[Weighted Cost]]-TOPSIS!$C$6)^2+(Pro_Economic_Table[[#This Row],[Weighted Co2]]-TOPSIS!$D$6)^2)^0.5</f>
        <v>3.1383827308086171E-3</v>
      </c>
      <c r="Z312">
        <f>Pro_Economic_Table[[#This Row],[S- Worst-Euclidean Distance]]/(Pro_Economic_Table[[#This Row],[S+ Best-Euclidean Distance]]+Pro_Economic_Table[[#This Row],[S- Worst-Euclidean Distance]])</f>
        <v>0.42946003122445336</v>
      </c>
      <c r="AA312">
        <v>311</v>
      </c>
    </row>
    <row r="313" spans="1:27" x14ac:dyDescent="0.3">
      <c r="A313">
        <v>307</v>
      </c>
      <c r="B313" t="s">
        <v>141</v>
      </c>
      <c r="C313" t="s">
        <v>151</v>
      </c>
      <c r="D313" t="s">
        <v>155</v>
      </c>
      <c r="E313" t="s">
        <v>156</v>
      </c>
      <c r="F313" t="s">
        <v>159</v>
      </c>
      <c r="G313" t="s">
        <v>225</v>
      </c>
      <c r="H313">
        <v>410.76515096134494</v>
      </c>
      <c r="I313">
        <v>59</v>
      </c>
      <c r="J313">
        <v>1493804.2452877073</v>
      </c>
      <c r="K313">
        <v>39686.369063636361</v>
      </c>
      <c r="L313">
        <v>268884764.15178734</v>
      </c>
      <c r="M313">
        <v>5175703.2672727266</v>
      </c>
      <c r="N313">
        <v>2240706367.931561</v>
      </c>
      <c r="O313">
        <v>109976000</v>
      </c>
      <c r="P313">
        <v>20.289120643181814</v>
      </c>
      <c r="Q313">
        <v>22332.373467051228</v>
      </c>
      <c r="R313">
        <v>268924450.52085096</v>
      </c>
      <c r="S313">
        <v>2355.8580711988338</v>
      </c>
      <c r="T313">
        <v>22352.662587694409</v>
      </c>
      <c r="U313">
        <f>Pro_Economic_Table[[#This Row],[Total Energy(MJ)]]*AHP!$P$3/TOPSIS!$B$4</f>
        <v>8.1999008826040849E-3</v>
      </c>
      <c r="V313">
        <f>Pro_Economic_Table[[#This Row],[Total Cost(LKR Million)]]*AHP!$P$4/TOPSIS!$C$4</f>
        <v>3.1774821172134045E-2</v>
      </c>
      <c r="W313">
        <f>Pro_Economic_Table[[#This Row],[Total Carbon (Metric T)]]*AHP!$P$5/TOPSIS!$D$4</f>
        <v>3.520588556658369E-3</v>
      </c>
      <c r="X313">
        <f>((Pro_Economic_Table[[#This Row],[Weighted Energy]]-TOPSIS!$B$5)^2+(Pro_Economic_Table[[#This Row],[Weighted Cost]]-TOPSIS!$C$5)^2+(Pro_Economic_Table[[#This Row],[Weighted Co2]]-TOPSIS!$D$5)^2)^0.5</f>
        <v>4.1694776884412931E-3</v>
      </c>
      <c r="Y313">
        <f>((Pro_Economic_Table[[#This Row],[Weighted Energy]]-TOPSIS!$B$6)^2+(Pro_Economic_Table[[#This Row],[Weighted Cost]]-TOPSIS!$C$6)^2+(Pro_Economic_Table[[#This Row],[Weighted Co2]]-TOPSIS!$D$6)^2)^0.5</f>
        <v>3.1382634674171662E-3</v>
      </c>
      <c r="Z313">
        <f>Pro_Economic_Table[[#This Row],[S- Worst-Euclidean Distance]]/(Pro_Economic_Table[[#This Row],[S+ Best-Euclidean Distance]]+Pro_Economic_Table[[#This Row],[S- Worst-Euclidean Distance]])</f>
        <v>0.42944370914140656</v>
      </c>
      <c r="AA313">
        <v>312</v>
      </c>
    </row>
    <row r="314" spans="1:27" x14ac:dyDescent="0.3">
      <c r="A314">
        <v>413</v>
      </c>
      <c r="B314" t="s">
        <v>142</v>
      </c>
      <c r="C314" t="s">
        <v>151</v>
      </c>
      <c r="D314" t="s">
        <v>154</v>
      </c>
      <c r="E314" t="s">
        <v>157</v>
      </c>
      <c r="F314" t="s">
        <v>161</v>
      </c>
      <c r="G314" t="s">
        <v>226</v>
      </c>
      <c r="H314">
        <v>410.6074986785494</v>
      </c>
      <c r="I314">
        <v>30</v>
      </c>
      <c r="J314">
        <v>1489949.9972248657</v>
      </c>
      <c r="K314">
        <v>40113.682909090909</v>
      </c>
      <c r="L314">
        <v>268190999.50047585</v>
      </c>
      <c r="M314">
        <v>4699697.4731818177</v>
      </c>
      <c r="N314">
        <v>2234924995.8372989</v>
      </c>
      <c r="O314">
        <v>117000000</v>
      </c>
      <c r="P314">
        <v>22.994091322727272</v>
      </c>
      <c r="Q314">
        <v>22274.752458511743</v>
      </c>
      <c r="R314">
        <v>268231113.18338495</v>
      </c>
      <c r="S314">
        <v>2356.6246933104808</v>
      </c>
      <c r="T314">
        <v>22297.746549834468</v>
      </c>
      <c r="U314">
        <f>Pro_Economic_Table[[#This Row],[Total Energy(MJ)]]*AHP!$P$3/TOPSIS!$B$4</f>
        <v>8.1787600103835831E-3</v>
      </c>
      <c r="V314">
        <f>Pro_Economic_Table[[#This Row],[Total Cost(LKR Million)]]*AHP!$P$4/TOPSIS!$C$4</f>
        <v>3.1785161048208069E-2</v>
      </c>
      <c r="W314">
        <f>Pro_Economic_Table[[#This Row],[Total Carbon (Metric T)]]*AHP!$P$5/TOPSIS!$D$4</f>
        <v>3.511939172107056E-3</v>
      </c>
      <c r="X314">
        <f>((Pro_Economic_Table[[#This Row],[Weighted Energy]]-TOPSIS!$B$5)^2+(Pro_Economic_Table[[#This Row],[Weighted Cost]]-TOPSIS!$C$5)^2+(Pro_Economic_Table[[#This Row],[Weighted Co2]]-TOPSIS!$D$5)^2)^0.5</f>
        <v>4.1733772179013131E-3</v>
      </c>
      <c r="Y314">
        <f>((Pro_Economic_Table[[#This Row],[Weighted Energy]]-TOPSIS!$B$6)^2+(Pro_Economic_Table[[#This Row],[Weighted Cost]]-TOPSIS!$C$6)^2+(Pro_Economic_Table[[#This Row],[Weighted Co2]]-TOPSIS!$D$6)^2)^0.5</f>
        <v>3.13435395193991E-3</v>
      </c>
      <c r="Z314">
        <f>Pro_Economic_Table[[#This Row],[S- Worst-Euclidean Distance]]/(Pro_Economic_Table[[#This Row],[S+ Best-Euclidean Distance]]+Pro_Economic_Table[[#This Row],[S- Worst-Euclidean Distance]])</f>
        <v>0.42890931249295133</v>
      </c>
      <c r="AA314">
        <v>313</v>
      </c>
    </row>
    <row r="315" spans="1:27" x14ac:dyDescent="0.3">
      <c r="A315">
        <v>431</v>
      </c>
      <c r="B315" t="s">
        <v>142</v>
      </c>
      <c r="C315" t="s">
        <v>151</v>
      </c>
      <c r="D315" t="s">
        <v>155</v>
      </c>
      <c r="E315" t="s">
        <v>157</v>
      </c>
      <c r="F315" t="s">
        <v>161</v>
      </c>
      <c r="G315" t="s">
        <v>226</v>
      </c>
      <c r="H315">
        <v>410.61394578354935</v>
      </c>
      <c r="I315">
        <v>30</v>
      </c>
      <c r="J315">
        <v>1489956.238022506</v>
      </c>
      <c r="K315">
        <v>40095.262609090903</v>
      </c>
      <c r="L315">
        <v>268192122.84405106</v>
      </c>
      <c r="M315">
        <v>4698776.458181818</v>
      </c>
      <c r="N315">
        <v>2234934357.0337591</v>
      </c>
      <c r="O315">
        <v>117000000</v>
      </c>
      <c r="P315">
        <v>22.98027609772727</v>
      </c>
      <c r="Q315">
        <v>22274.845758436462</v>
      </c>
      <c r="R315">
        <v>268232218.10666016</v>
      </c>
      <c r="S315">
        <v>2356.633133491941</v>
      </c>
      <c r="T315">
        <v>22297.826034534191</v>
      </c>
      <c r="U315">
        <f>Pro_Economic_Table[[#This Row],[Total Energy(MJ)]]*AHP!$P$3/TOPSIS!$B$4</f>
        <v>8.1787937011146492E-3</v>
      </c>
      <c r="V315">
        <f>Pro_Economic_Table[[#This Row],[Total Cost(LKR Million)]]*AHP!$P$4/TOPSIS!$C$4</f>
        <v>3.1785274885819871E-2</v>
      </c>
      <c r="W315">
        <f>Pro_Economic_Table[[#This Row],[Total Carbon (Metric T)]]*AHP!$P$5/TOPSIS!$D$4</f>
        <v>3.5119516911044316E-3</v>
      </c>
      <c r="X315">
        <f>((Pro_Economic_Table[[#This Row],[Weighted Energy]]-TOPSIS!$B$5)^2+(Pro_Economic_Table[[#This Row],[Weighted Cost]]-TOPSIS!$C$5)^2+(Pro_Economic_Table[[#This Row],[Weighted Co2]]-TOPSIS!$D$5)^2)^0.5</f>
        <v>4.1734964882471663E-3</v>
      </c>
      <c r="Y315">
        <f>((Pro_Economic_Table[[#This Row],[Weighted Energy]]-TOPSIS!$B$6)^2+(Pro_Economic_Table[[#This Row],[Weighted Cost]]-TOPSIS!$C$6)^2+(Pro_Economic_Table[[#This Row],[Weighted Co2]]-TOPSIS!$D$6)^2)^0.5</f>
        <v>3.1342346535474593E-3</v>
      </c>
      <c r="Z315">
        <f>Pro_Economic_Table[[#This Row],[S- Worst-Euclidean Distance]]/(Pro_Economic_Table[[#This Row],[S+ Best-Euclidean Distance]]+Pro_Economic_Table[[#This Row],[S- Worst-Euclidean Distance]])</f>
        <v>0.42889298918265306</v>
      </c>
      <c r="AA315">
        <v>314</v>
      </c>
    </row>
    <row r="316" spans="1:27" x14ac:dyDescent="0.3">
      <c r="A316">
        <v>291</v>
      </c>
      <c r="B316" t="s">
        <v>141</v>
      </c>
      <c r="C316" t="s">
        <v>151</v>
      </c>
      <c r="D316" t="s">
        <v>154</v>
      </c>
      <c r="E316" t="s">
        <v>156</v>
      </c>
      <c r="F316" t="s">
        <v>159</v>
      </c>
      <c r="G316" t="s">
        <v>224</v>
      </c>
      <c r="H316">
        <v>410.75870385634505</v>
      </c>
      <c r="I316">
        <v>30</v>
      </c>
      <c r="J316">
        <v>1493798.0044900675</v>
      </c>
      <c r="K316">
        <v>39704.789363636359</v>
      </c>
      <c r="L316">
        <v>268883640.80821216</v>
      </c>
      <c r="M316">
        <v>5176624.2822727263</v>
      </c>
      <c r="N316">
        <v>2240697006.7351012</v>
      </c>
      <c r="O316">
        <v>112386000</v>
      </c>
      <c r="P316">
        <v>20.302935868181816</v>
      </c>
      <c r="Q316">
        <v>22332.280167126508</v>
      </c>
      <c r="R316">
        <v>268923345.59757578</v>
      </c>
      <c r="S316">
        <v>2358.259631017374</v>
      </c>
      <c r="T316">
        <v>22352.583102994689</v>
      </c>
      <c r="U316">
        <f>Pro_Economic_Table[[#This Row],[Total Energy(MJ)]]*AHP!$P$3/TOPSIS!$B$4</f>
        <v>8.1998671918730205E-3</v>
      </c>
      <c r="V316">
        <f>Pro_Economic_Table[[#This Row],[Total Cost(LKR Million)]]*AHP!$P$4/TOPSIS!$C$4</f>
        <v>3.1807212399220769E-2</v>
      </c>
      <c r="W316">
        <f>Pro_Economic_Table[[#This Row],[Total Carbon (Metric T)]]*AHP!$P$5/TOPSIS!$D$4</f>
        <v>3.5205760376609938E-3</v>
      </c>
      <c r="X316">
        <f>((Pro_Economic_Table[[#This Row],[Weighted Energy]]-TOPSIS!$B$5)^2+(Pro_Economic_Table[[#This Row],[Weighted Cost]]-TOPSIS!$C$5)^2+(Pro_Economic_Table[[#This Row],[Weighted Co2]]-TOPSIS!$D$5)^2)^0.5</f>
        <v>4.2006782172034005E-3</v>
      </c>
      <c r="Y316">
        <f>((Pro_Economic_Table[[#This Row],[Weighted Energy]]-TOPSIS!$B$6)^2+(Pro_Economic_Table[[#This Row],[Weighted Cost]]-TOPSIS!$C$6)^2+(Pro_Economic_Table[[#This Row],[Weighted Co2]]-TOPSIS!$D$6)^2)^0.5</f>
        <v>3.1070205954310719E-3</v>
      </c>
      <c r="Z316">
        <f>Pro_Economic_Table[[#This Row],[S- Worst-Euclidean Distance]]/(Pro_Economic_Table[[#This Row],[S+ Best-Euclidean Distance]]+Pro_Economic_Table[[#This Row],[S- Worst-Euclidean Distance]])</f>
        <v>0.42517086090894474</v>
      </c>
      <c r="AA316">
        <v>315</v>
      </c>
    </row>
    <row r="317" spans="1:27" x14ac:dyDescent="0.3">
      <c r="A317">
        <v>309</v>
      </c>
      <c r="B317" t="s">
        <v>141</v>
      </c>
      <c r="C317" t="s">
        <v>151</v>
      </c>
      <c r="D317" t="s">
        <v>155</v>
      </c>
      <c r="E317" t="s">
        <v>156</v>
      </c>
      <c r="F317" t="s">
        <v>159</v>
      </c>
      <c r="G317" t="s">
        <v>224</v>
      </c>
      <c r="H317">
        <v>410.76515096134494</v>
      </c>
      <c r="I317">
        <v>30</v>
      </c>
      <c r="J317">
        <v>1493804.2452877073</v>
      </c>
      <c r="K317">
        <v>39686.369063636361</v>
      </c>
      <c r="L317">
        <v>268884764.15178734</v>
      </c>
      <c r="M317">
        <v>5175703.2672727266</v>
      </c>
      <c r="N317">
        <v>2240706367.931561</v>
      </c>
      <c r="O317">
        <v>112386000</v>
      </c>
      <c r="P317">
        <v>20.289120643181814</v>
      </c>
      <c r="Q317">
        <v>22332.373467051228</v>
      </c>
      <c r="R317">
        <v>268924450.52085096</v>
      </c>
      <c r="S317">
        <v>2358.2680711988341</v>
      </c>
      <c r="T317">
        <v>22352.662587694409</v>
      </c>
      <c r="U317">
        <f>Pro_Economic_Table[[#This Row],[Total Energy(MJ)]]*AHP!$P$3/TOPSIS!$B$4</f>
        <v>8.1999008826040849E-3</v>
      </c>
      <c r="V317">
        <f>Pro_Economic_Table[[#This Row],[Total Cost(LKR Million)]]*AHP!$P$4/TOPSIS!$C$4</f>
        <v>3.1807326236832564E-2</v>
      </c>
      <c r="W317">
        <f>Pro_Economic_Table[[#This Row],[Total Carbon (Metric T)]]*AHP!$P$5/TOPSIS!$D$4</f>
        <v>3.520588556658369E-3</v>
      </c>
      <c r="X317">
        <f>((Pro_Economic_Table[[#This Row],[Weighted Energy]]-TOPSIS!$B$5)^2+(Pro_Economic_Table[[#This Row],[Weighted Cost]]-TOPSIS!$C$5)^2+(Pro_Economic_Table[[#This Row],[Weighted Co2]]-TOPSIS!$D$5)^2)^0.5</f>
        <v>4.2007975050018329E-3</v>
      </c>
      <c r="Y317">
        <f>((Pro_Economic_Table[[#This Row],[Weighted Energy]]-TOPSIS!$B$6)^2+(Pro_Economic_Table[[#This Row],[Weighted Cost]]-TOPSIS!$C$6)^2+(Pro_Economic_Table[[#This Row],[Weighted Co2]]-TOPSIS!$D$6)^2)^0.5</f>
        <v>3.106901319147125E-3</v>
      </c>
      <c r="Z317">
        <f>Pro_Economic_Table[[#This Row],[S- Worst-Euclidean Distance]]/(Pro_Economic_Table[[#This Row],[S+ Best-Euclidean Distance]]+Pro_Economic_Table[[#This Row],[S- Worst-Euclidean Distance]])</f>
        <v>0.42515453823576937</v>
      </c>
      <c r="AA317">
        <v>316</v>
      </c>
    </row>
    <row r="318" spans="1:27" x14ac:dyDescent="0.3">
      <c r="A318">
        <v>298</v>
      </c>
      <c r="B318" t="s">
        <v>141</v>
      </c>
      <c r="C318" t="s">
        <v>151</v>
      </c>
      <c r="D318" t="s">
        <v>154</v>
      </c>
      <c r="E318" t="s">
        <v>157</v>
      </c>
      <c r="F318" t="s">
        <v>159</v>
      </c>
      <c r="G318" t="s">
        <v>225</v>
      </c>
      <c r="H318">
        <v>413.81548167452684</v>
      </c>
      <c r="I318">
        <v>59</v>
      </c>
      <c r="J318">
        <v>1496756.9654180673</v>
      </c>
      <c r="K318">
        <v>42434.055272727273</v>
      </c>
      <c r="L318">
        <v>269416253.7752521</v>
      </c>
      <c r="M318">
        <v>4630771.1004545446</v>
      </c>
      <c r="N318">
        <v>2245135448.1271009</v>
      </c>
      <c r="O318">
        <v>109976000</v>
      </c>
      <c r="P318">
        <v>23.032201777272721</v>
      </c>
      <c r="Q318">
        <v>22376.516633000105</v>
      </c>
      <c r="R318">
        <v>269458687.8305248</v>
      </c>
      <c r="S318">
        <v>2359.7422192275553</v>
      </c>
      <c r="T318">
        <v>22399.548834777379</v>
      </c>
      <c r="U318">
        <f>Pro_Economic_Table[[#This Row],[Total Energy(MJ)]]*AHP!$P$3/TOPSIS!$B$4</f>
        <v>8.2161905616519731E-3</v>
      </c>
      <c r="V318">
        <f>Pro_Economic_Table[[#This Row],[Total Cost(LKR Million)]]*AHP!$P$4/TOPSIS!$C$4</f>
        <v>3.1827208924404674E-2</v>
      </c>
      <c r="W318">
        <f>Pro_Economic_Table[[#This Row],[Total Carbon (Metric T)]]*AHP!$P$5/TOPSIS!$D$4</f>
        <v>3.5279732332845815E-3</v>
      </c>
      <c r="X318">
        <f>((Pro_Economic_Table[[#This Row],[Weighted Energy]]-TOPSIS!$B$5)^2+(Pro_Economic_Table[[#This Row],[Weighted Cost]]-TOPSIS!$C$5)^2+(Pro_Economic_Table[[#This Row],[Weighted Co2]]-TOPSIS!$D$5)^2)^0.5</f>
        <v>4.2247444086736703E-3</v>
      </c>
      <c r="Y318">
        <f>((Pro_Economic_Table[[#This Row],[Weighted Energy]]-TOPSIS!$B$6)^2+(Pro_Economic_Table[[#This Row],[Weighted Cost]]-TOPSIS!$C$6)^2+(Pro_Economic_Table[[#This Row],[Weighted Co2]]-TOPSIS!$D$6)^2)^0.5</f>
        <v>3.0830244697542921E-3</v>
      </c>
      <c r="Z318">
        <f>Pro_Economic_Table[[#This Row],[S- Worst-Euclidean Distance]]/(Pro_Economic_Table[[#This Row],[S+ Best-Euclidean Distance]]+Pro_Economic_Table[[#This Row],[S- Worst-Euclidean Distance]])</f>
        <v>0.42188313848501297</v>
      </c>
      <c r="AA318">
        <v>317</v>
      </c>
    </row>
    <row r="319" spans="1:27" x14ac:dyDescent="0.3">
      <c r="A319">
        <v>316</v>
      </c>
      <c r="B319" t="s">
        <v>141</v>
      </c>
      <c r="C319" t="s">
        <v>151</v>
      </c>
      <c r="D319" t="s">
        <v>155</v>
      </c>
      <c r="E319" t="s">
        <v>157</v>
      </c>
      <c r="F319" t="s">
        <v>159</v>
      </c>
      <c r="G319" t="s">
        <v>225</v>
      </c>
      <c r="H319">
        <v>413.82192877952684</v>
      </c>
      <c r="I319">
        <v>59</v>
      </c>
      <c r="J319">
        <v>1496763.2062157076</v>
      </c>
      <c r="K319">
        <v>42415.634972727261</v>
      </c>
      <c r="L319">
        <v>269417377.1188274</v>
      </c>
      <c r="M319">
        <v>4629850.085454545</v>
      </c>
      <c r="N319">
        <v>2245144809.3235617</v>
      </c>
      <c r="O319">
        <v>109976000</v>
      </c>
      <c r="P319">
        <v>23.018386552272723</v>
      </c>
      <c r="Q319">
        <v>22376.609932924828</v>
      </c>
      <c r="R319">
        <v>269459792.75380015</v>
      </c>
      <c r="S319">
        <v>2359.750659409016</v>
      </c>
      <c r="T319">
        <v>22399.628319477102</v>
      </c>
      <c r="U319">
        <f>Pro_Economic_Table[[#This Row],[Total Energy(MJ)]]*AHP!$P$3/TOPSIS!$B$4</f>
        <v>8.2162242523830444E-3</v>
      </c>
      <c r="V319">
        <f>Pro_Economic_Table[[#This Row],[Total Cost(LKR Million)]]*AHP!$P$4/TOPSIS!$C$4</f>
        <v>3.1827322762016476E-2</v>
      </c>
      <c r="W319">
        <f>Pro_Economic_Table[[#This Row],[Total Carbon (Metric T)]]*AHP!$P$5/TOPSIS!$D$4</f>
        <v>3.5279857522819572E-3</v>
      </c>
      <c r="X319">
        <f>((Pro_Economic_Table[[#This Row],[Weighted Energy]]-TOPSIS!$B$5)^2+(Pro_Economic_Table[[#This Row],[Weighted Cost]]-TOPSIS!$C$5)^2+(Pro_Economic_Table[[#This Row],[Weighted Co2]]-TOPSIS!$D$5)^2)^0.5</f>
        <v>4.2248637078583741E-3</v>
      </c>
      <c r="Y319">
        <f>((Pro_Economic_Table[[#This Row],[Weighted Energy]]-TOPSIS!$B$6)^2+(Pro_Economic_Table[[#This Row],[Weighted Cost]]-TOPSIS!$C$6)^2+(Pro_Economic_Table[[#This Row],[Weighted Co2]]-TOPSIS!$D$6)^2)^0.5</f>
        <v>3.0829052118749589E-3</v>
      </c>
      <c r="Z319">
        <f>Pro_Economic_Table[[#This Row],[S- Worst-Euclidean Distance]]/(Pro_Economic_Table[[#This Row],[S+ Best-Euclidean Distance]]+Pro_Economic_Table[[#This Row],[S- Worst-Euclidean Distance]])</f>
        <v>0.4218668167722327</v>
      </c>
      <c r="AA319">
        <v>318</v>
      </c>
    </row>
    <row r="320" spans="1:27" x14ac:dyDescent="0.3">
      <c r="A320">
        <v>300</v>
      </c>
      <c r="B320" t="s">
        <v>141</v>
      </c>
      <c r="C320" t="s">
        <v>151</v>
      </c>
      <c r="D320" t="s">
        <v>154</v>
      </c>
      <c r="E320" t="s">
        <v>157</v>
      </c>
      <c r="F320" t="s">
        <v>159</v>
      </c>
      <c r="G320" t="s">
        <v>224</v>
      </c>
      <c r="H320">
        <v>413.81548167452684</v>
      </c>
      <c r="I320">
        <v>30</v>
      </c>
      <c r="J320">
        <v>1496756.9654180673</v>
      </c>
      <c r="K320">
        <v>42434.055272727273</v>
      </c>
      <c r="L320">
        <v>269416253.7752521</v>
      </c>
      <c r="M320">
        <v>4630771.1004545446</v>
      </c>
      <c r="N320">
        <v>2245135448.1271009</v>
      </c>
      <c r="O320">
        <v>112386000</v>
      </c>
      <c r="P320">
        <v>23.032201777272721</v>
      </c>
      <c r="Q320">
        <v>22376.516633000105</v>
      </c>
      <c r="R320">
        <v>269458687.8305248</v>
      </c>
      <c r="S320">
        <v>2362.1522192275552</v>
      </c>
      <c r="T320">
        <v>22399.548834777379</v>
      </c>
      <c r="U320">
        <f>Pro_Economic_Table[[#This Row],[Total Energy(MJ)]]*AHP!$P$3/TOPSIS!$B$4</f>
        <v>8.2161905616519731E-3</v>
      </c>
      <c r="V320">
        <f>Pro_Economic_Table[[#This Row],[Total Cost(LKR Million)]]*AHP!$P$4/TOPSIS!$C$4</f>
        <v>3.1859713989103186E-2</v>
      </c>
      <c r="W320">
        <f>Pro_Economic_Table[[#This Row],[Total Carbon (Metric T)]]*AHP!$P$5/TOPSIS!$D$4</f>
        <v>3.5279732332845815E-3</v>
      </c>
      <c r="X320">
        <f>((Pro_Economic_Table[[#This Row],[Weighted Energy]]-TOPSIS!$B$5)^2+(Pro_Economic_Table[[#This Row],[Weighted Cost]]-TOPSIS!$C$5)^2+(Pro_Economic_Table[[#This Row],[Weighted Co2]]-TOPSIS!$D$5)^2)^0.5</f>
        <v>4.2560576284624233E-3</v>
      </c>
      <c r="Y320">
        <f>((Pro_Economic_Table[[#This Row],[Weighted Energy]]-TOPSIS!$B$6)^2+(Pro_Economic_Table[[#This Row],[Weighted Cost]]-TOPSIS!$C$6)^2+(Pro_Economic_Table[[#This Row],[Weighted Co2]]-TOPSIS!$D$6)^2)^0.5</f>
        <v>3.0516526394153442E-3</v>
      </c>
      <c r="Z320">
        <f>Pro_Economic_Table[[#This Row],[S- Worst-Euclidean Distance]]/(Pro_Economic_Table[[#This Row],[S+ Best-Euclidean Distance]]+Pro_Economic_Table[[#This Row],[S- Worst-Euclidean Distance]])</f>
        <v>0.41759354538580729</v>
      </c>
      <c r="AA320">
        <v>319</v>
      </c>
    </row>
    <row r="321" spans="1:27" x14ac:dyDescent="0.3">
      <c r="A321">
        <v>318</v>
      </c>
      <c r="B321" t="s">
        <v>141</v>
      </c>
      <c r="C321" t="s">
        <v>151</v>
      </c>
      <c r="D321" t="s">
        <v>155</v>
      </c>
      <c r="E321" t="s">
        <v>157</v>
      </c>
      <c r="F321" t="s">
        <v>159</v>
      </c>
      <c r="G321" t="s">
        <v>224</v>
      </c>
      <c r="H321">
        <v>413.82192877952684</v>
      </c>
      <c r="I321">
        <v>30</v>
      </c>
      <c r="J321">
        <v>1496763.2062157076</v>
      </c>
      <c r="K321">
        <v>42415.634972727261</v>
      </c>
      <c r="L321">
        <v>269417377.1188274</v>
      </c>
      <c r="M321">
        <v>4629850.085454545</v>
      </c>
      <c r="N321">
        <v>2245144809.3235617</v>
      </c>
      <c r="O321">
        <v>112386000</v>
      </c>
      <c r="P321">
        <v>23.018386552272723</v>
      </c>
      <c r="Q321">
        <v>22376.609932924828</v>
      </c>
      <c r="R321">
        <v>269459792.75380015</v>
      </c>
      <c r="S321">
        <v>2362.1606594090163</v>
      </c>
      <c r="T321">
        <v>22399.628319477102</v>
      </c>
      <c r="U321">
        <f>Pro_Economic_Table[[#This Row],[Total Energy(MJ)]]*AHP!$P$3/TOPSIS!$B$4</f>
        <v>8.2162242523830444E-3</v>
      </c>
      <c r="V321">
        <f>Pro_Economic_Table[[#This Row],[Total Cost(LKR Million)]]*AHP!$P$4/TOPSIS!$C$4</f>
        <v>3.1859827826714995E-2</v>
      </c>
      <c r="W321">
        <f>Pro_Economic_Table[[#This Row],[Total Carbon (Metric T)]]*AHP!$P$5/TOPSIS!$D$4</f>
        <v>3.5279857522819572E-3</v>
      </c>
      <c r="X321">
        <f>((Pro_Economic_Table[[#This Row],[Weighted Energy]]-TOPSIS!$B$5)^2+(Pro_Economic_Table[[#This Row],[Weighted Cost]]-TOPSIS!$C$5)^2+(Pro_Economic_Table[[#This Row],[Weighted Co2]]-TOPSIS!$D$5)^2)^0.5</f>
        <v>4.2561769193432833E-3</v>
      </c>
      <c r="Y321">
        <f>((Pro_Economic_Table[[#This Row],[Weighted Energy]]-TOPSIS!$B$6)^2+(Pro_Economic_Table[[#This Row],[Weighted Cost]]-TOPSIS!$C$6)^2+(Pro_Economic_Table[[#This Row],[Weighted Co2]]-TOPSIS!$D$6)^2)^0.5</f>
        <v>3.0515333680873492E-3</v>
      </c>
      <c r="Z321">
        <f>Pro_Economic_Table[[#This Row],[S- Worst-Euclidean Distance]]/(Pro_Economic_Table[[#This Row],[S+ Best-Euclidean Distance]]+Pro_Economic_Table[[#This Row],[S- Worst-Euclidean Distance]])</f>
        <v>0.41757722296900995</v>
      </c>
      <c r="AA321">
        <v>320</v>
      </c>
    </row>
    <row r="322" spans="1:27" x14ac:dyDescent="0.3">
      <c r="A322">
        <v>290</v>
      </c>
      <c r="B322" t="s">
        <v>141</v>
      </c>
      <c r="C322" t="s">
        <v>151</v>
      </c>
      <c r="D322" t="s">
        <v>154</v>
      </c>
      <c r="E322" t="s">
        <v>156</v>
      </c>
      <c r="F322" t="s">
        <v>159</v>
      </c>
      <c r="G322" t="s">
        <v>226</v>
      </c>
      <c r="H322">
        <v>410.75870385634505</v>
      </c>
      <c r="I322">
        <v>30</v>
      </c>
      <c r="J322">
        <v>1493798.0044900675</v>
      </c>
      <c r="K322">
        <v>39704.789363636359</v>
      </c>
      <c r="L322">
        <v>268883640.80821216</v>
      </c>
      <c r="M322">
        <v>5176624.2822727263</v>
      </c>
      <c r="N322">
        <v>2240697006.7351012</v>
      </c>
      <c r="O322">
        <v>117000000</v>
      </c>
      <c r="P322">
        <v>20.302935868181816</v>
      </c>
      <c r="Q322">
        <v>22332.280167126508</v>
      </c>
      <c r="R322">
        <v>268923345.59757578</v>
      </c>
      <c r="S322">
        <v>2362.873631017374</v>
      </c>
      <c r="T322">
        <v>22352.583102994689</v>
      </c>
      <c r="U322">
        <f>Pro_Economic_Table[[#This Row],[Total Energy(MJ)]]*AHP!$P$3/TOPSIS!$B$4</f>
        <v>8.1998671918730205E-3</v>
      </c>
      <c r="V322">
        <f>Pro_Economic_Table[[#This Row],[Total Cost(LKR Million)]]*AHP!$P$4/TOPSIS!$C$4</f>
        <v>3.1869444087402915E-2</v>
      </c>
      <c r="W322">
        <f>Pro_Economic_Table[[#This Row],[Total Carbon (Metric T)]]*AHP!$P$5/TOPSIS!$D$4</f>
        <v>3.5205760376609938E-3</v>
      </c>
      <c r="X322">
        <f>((Pro_Economic_Table[[#This Row],[Weighted Energy]]-TOPSIS!$B$5)^2+(Pro_Economic_Table[[#This Row],[Weighted Cost]]-TOPSIS!$C$5)^2+(Pro_Economic_Table[[#This Row],[Weighted Co2]]-TOPSIS!$D$5)^2)^0.5</f>
        <v>4.2606902727292933E-3</v>
      </c>
      <c r="Y322">
        <f>((Pro_Economic_Table[[#This Row],[Weighted Energy]]-TOPSIS!$B$6)^2+(Pro_Economic_Table[[#This Row],[Weighted Cost]]-TOPSIS!$C$6)^2+(Pro_Economic_Table[[#This Row],[Weighted Co2]]-TOPSIS!$D$6)^2)^0.5</f>
        <v>3.0470439091893156E-3</v>
      </c>
      <c r="Z322">
        <f>Pro_Economic_Table[[#This Row],[S- Worst-Euclidean Distance]]/(Pro_Economic_Table[[#This Row],[S+ Best-Euclidean Distance]]+Pro_Economic_Table[[#This Row],[S- Worst-Euclidean Distance]])</f>
        <v>0.41696151410769156</v>
      </c>
      <c r="AA322">
        <v>321</v>
      </c>
    </row>
    <row r="323" spans="1:27" x14ac:dyDescent="0.3">
      <c r="A323">
        <v>308</v>
      </c>
      <c r="B323" t="s">
        <v>141</v>
      </c>
      <c r="C323" t="s">
        <v>151</v>
      </c>
      <c r="D323" t="s">
        <v>155</v>
      </c>
      <c r="E323" t="s">
        <v>156</v>
      </c>
      <c r="F323" t="s">
        <v>159</v>
      </c>
      <c r="G323" t="s">
        <v>226</v>
      </c>
      <c r="H323">
        <v>410.76515096134494</v>
      </c>
      <c r="I323">
        <v>30</v>
      </c>
      <c r="J323">
        <v>1493804.2452877073</v>
      </c>
      <c r="K323">
        <v>39686.369063636361</v>
      </c>
      <c r="L323">
        <v>268884764.15178734</v>
      </c>
      <c r="M323">
        <v>5175703.2672727266</v>
      </c>
      <c r="N323">
        <v>2240706367.931561</v>
      </c>
      <c r="O323">
        <v>117000000</v>
      </c>
      <c r="P323">
        <v>20.289120643181814</v>
      </c>
      <c r="Q323">
        <v>22332.373467051228</v>
      </c>
      <c r="R323">
        <v>268924450.52085096</v>
      </c>
      <c r="S323">
        <v>2362.8820711988337</v>
      </c>
      <c r="T323">
        <v>22352.662587694409</v>
      </c>
      <c r="U323">
        <f>Pro_Economic_Table[[#This Row],[Total Energy(MJ)]]*AHP!$P$3/TOPSIS!$B$4</f>
        <v>8.1999008826040849E-3</v>
      </c>
      <c r="V323">
        <f>Pro_Economic_Table[[#This Row],[Total Cost(LKR Million)]]*AHP!$P$4/TOPSIS!$C$4</f>
        <v>3.1869557925014703E-2</v>
      </c>
      <c r="W323">
        <f>Pro_Economic_Table[[#This Row],[Total Carbon (Metric T)]]*AHP!$P$5/TOPSIS!$D$4</f>
        <v>3.520588556658369E-3</v>
      </c>
      <c r="X323">
        <f>((Pro_Economic_Table[[#This Row],[Weighted Energy]]-TOPSIS!$B$5)^2+(Pro_Economic_Table[[#This Row],[Weighted Cost]]-TOPSIS!$C$5)^2+(Pro_Economic_Table[[#This Row],[Weighted Co2]]-TOPSIS!$D$5)^2)^0.5</f>
        <v>4.2608095430664312E-3</v>
      </c>
      <c r="Y323">
        <f>((Pro_Economic_Table[[#This Row],[Weighted Energy]]-TOPSIS!$B$6)^2+(Pro_Economic_Table[[#This Row],[Weighted Cost]]-TOPSIS!$C$6)^2+(Pro_Economic_Table[[#This Row],[Weighted Co2]]-TOPSIS!$D$6)^2)^0.5</f>
        <v>3.0469246100989374E-3</v>
      </c>
      <c r="Z323">
        <f>Pro_Economic_Table[[#This Row],[S- Worst-Euclidean Distance]]/(Pro_Economic_Table[[#This Row],[S+ Best-Euclidean Distance]]+Pro_Economic_Table[[#This Row],[S- Worst-Euclidean Distance]])</f>
        <v>0.41694519070307889</v>
      </c>
      <c r="AA323">
        <v>322</v>
      </c>
    </row>
    <row r="324" spans="1:27" x14ac:dyDescent="0.3">
      <c r="A324">
        <v>299</v>
      </c>
      <c r="B324" t="s">
        <v>141</v>
      </c>
      <c r="C324" t="s">
        <v>151</v>
      </c>
      <c r="D324" t="s">
        <v>154</v>
      </c>
      <c r="E324" t="s">
        <v>157</v>
      </c>
      <c r="F324" t="s">
        <v>159</v>
      </c>
      <c r="G324" t="s">
        <v>226</v>
      </c>
      <c r="H324">
        <v>413.81548167452684</v>
      </c>
      <c r="I324">
        <v>30</v>
      </c>
      <c r="J324">
        <v>1496756.9654180673</v>
      </c>
      <c r="K324">
        <v>42434.055272727273</v>
      </c>
      <c r="L324">
        <v>269416253.7752521</v>
      </c>
      <c r="M324">
        <v>4630771.1004545446</v>
      </c>
      <c r="N324">
        <v>2245135448.1271009</v>
      </c>
      <c r="O324">
        <v>117000000</v>
      </c>
      <c r="P324">
        <v>23.032201777272721</v>
      </c>
      <c r="Q324">
        <v>22376.516633000105</v>
      </c>
      <c r="R324">
        <v>269458687.8305248</v>
      </c>
      <c r="S324">
        <v>2366.7662192275552</v>
      </c>
      <c r="T324">
        <v>22399.548834777379</v>
      </c>
      <c r="U324">
        <f>Pro_Economic_Table[[#This Row],[Total Energy(MJ)]]*AHP!$P$3/TOPSIS!$B$4</f>
        <v>8.2161905616519731E-3</v>
      </c>
      <c r="V324">
        <f>Pro_Economic_Table[[#This Row],[Total Cost(LKR Million)]]*AHP!$P$4/TOPSIS!$C$4</f>
        <v>3.1921945677285332E-2</v>
      </c>
      <c r="W324">
        <f>Pro_Economic_Table[[#This Row],[Total Carbon (Metric T)]]*AHP!$P$5/TOPSIS!$D$4</f>
        <v>3.5279732332845815E-3</v>
      </c>
      <c r="X324">
        <f>((Pro_Economic_Table[[#This Row],[Weighted Energy]]-TOPSIS!$B$5)^2+(Pro_Economic_Table[[#This Row],[Weighted Cost]]-TOPSIS!$C$5)^2+(Pro_Economic_Table[[#This Row],[Weighted Co2]]-TOPSIS!$D$5)^2)^0.5</f>
        <v>4.3160566698755625E-3</v>
      </c>
      <c r="Y324">
        <f>((Pro_Economic_Table[[#This Row],[Weighted Energy]]-TOPSIS!$B$6)^2+(Pro_Economic_Table[[#This Row],[Weighted Cost]]-TOPSIS!$C$6)^2+(Pro_Economic_Table[[#This Row],[Weighted Co2]]-TOPSIS!$D$6)^2)^0.5</f>
        <v>2.9916580621599711E-3</v>
      </c>
      <c r="Z324">
        <f>Pro_Economic_Table[[#This Row],[S- Worst-Euclidean Distance]]/(Pro_Economic_Table[[#This Row],[S+ Best-Euclidean Distance]]+Pro_Economic_Table[[#This Row],[S- Worst-Euclidean Distance]])</f>
        <v>0.40938353122148452</v>
      </c>
      <c r="AA324">
        <v>323</v>
      </c>
    </row>
    <row r="325" spans="1:27" x14ac:dyDescent="0.3">
      <c r="A325">
        <v>317</v>
      </c>
      <c r="B325" t="s">
        <v>141</v>
      </c>
      <c r="C325" t="s">
        <v>151</v>
      </c>
      <c r="D325" t="s">
        <v>155</v>
      </c>
      <c r="E325" t="s">
        <v>157</v>
      </c>
      <c r="F325" t="s">
        <v>159</v>
      </c>
      <c r="G325" t="s">
        <v>226</v>
      </c>
      <c r="H325">
        <v>413.82192877952684</v>
      </c>
      <c r="I325">
        <v>30</v>
      </c>
      <c r="J325">
        <v>1496763.2062157076</v>
      </c>
      <c r="K325">
        <v>42415.634972727261</v>
      </c>
      <c r="L325">
        <v>269417377.1188274</v>
      </c>
      <c r="M325">
        <v>4629850.085454545</v>
      </c>
      <c r="N325">
        <v>2245144809.3235617</v>
      </c>
      <c r="O325">
        <v>117000000</v>
      </c>
      <c r="P325">
        <v>23.018386552272723</v>
      </c>
      <c r="Q325">
        <v>22376.609932924828</v>
      </c>
      <c r="R325">
        <v>269459792.75380015</v>
      </c>
      <c r="S325">
        <v>2366.7746594090163</v>
      </c>
      <c r="T325">
        <v>22399.628319477102</v>
      </c>
      <c r="U325">
        <f>Pro_Economic_Table[[#This Row],[Total Energy(MJ)]]*AHP!$P$3/TOPSIS!$B$4</f>
        <v>8.2162242523830444E-3</v>
      </c>
      <c r="V325">
        <f>Pro_Economic_Table[[#This Row],[Total Cost(LKR Million)]]*AHP!$P$4/TOPSIS!$C$4</f>
        <v>3.1922059514897141E-2</v>
      </c>
      <c r="W325">
        <f>Pro_Economic_Table[[#This Row],[Total Carbon (Metric T)]]*AHP!$P$5/TOPSIS!$D$4</f>
        <v>3.5279857522819572E-3</v>
      </c>
      <c r="X325">
        <f>((Pro_Economic_Table[[#This Row],[Weighted Energy]]-TOPSIS!$B$5)^2+(Pro_Economic_Table[[#This Row],[Weighted Cost]]-TOPSIS!$C$5)^2+(Pro_Economic_Table[[#This Row],[Weighted Co2]]-TOPSIS!$D$5)^2)^0.5</f>
        <v>4.3161759438359489E-3</v>
      </c>
      <c r="Y325">
        <f>((Pro_Economic_Table[[#This Row],[Weighted Energy]]-TOPSIS!$B$6)^2+(Pro_Economic_Table[[#This Row],[Weighted Cost]]-TOPSIS!$C$6)^2+(Pro_Economic_Table[[#This Row],[Weighted Co2]]-TOPSIS!$D$6)^2)^0.5</f>
        <v>2.9915387669893498E-3</v>
      </c>
      <c r="Z325">
        <f>Pro_Economic_Table[[#This Row],[S- Worst-Euclidean Distance]]/(Pro_Economic_Table[[#This Row],[S+ Best-Euclidean Distance]]+Pro_Economic_Table[[#This Row],[S- Worst-Euclidean Distance]])</f>
        <v>0.4093672078574479</v>
      </c>
      <c r="AA325">
        <v>324</v>
      </c>
    </row>
    <row r="326" spans="1:27" x14ac:dyDescent="0.3">
      <c r="A326">
        <v>151</v>
      </c>
      <c r="B326" t="s">
        <v>140</v>
      </c>
      <c r="C326" t="s">
        <v>150</v>
      </c>
      <c r="D326" t="s">
        <v>154</v>
      </c>
      <c r="E326" t="s">
        <v>156</v>
      </c>
      <c r="F326" t="s">
        <v>161</v>
      </c>
      <c r="G326" t="s">
        <v>225</v>
      </c>
      <c r="H326">
        <v>400.87597229107001</v>
      </c>
      <c r="I326">
        <v>57</v>
      </c>
      <c r="J326">
        <v>1502759.7633702618</v>
      </c>
      <c r="K326">
        <v>45256.4974</v>
      </c>
      <c r="L326">
        <v>270496757.40664715</v>
      </c>
      <c r="M326">
        <v>5671567.8149999995</v>
      </c>
      <c r="N326">
        <v>2254139645.0553927</v>
      </c>
      <c r="O326">
        <v>106248000</v>
      </c>
      <c r="P326">
        <v>22.213390213636362</v>
      </c>
      <c r="Q326">
        <v>22466.258462385413</v>
      </c>
      <c r="R326">
        <v>270542013.90404713</v>
      </c>
      <c r="S326">
        <v>2366.0592128703929</v>
      </c>
      <c r="T326">
        <v>22488.47185259905</v>
      </c>
      <c r="U326">
        <f>Pro_Economic_Table[[#This Row],[Total Energy(MJ)]]*AHP!$P$3/TOPSIS!$B$4</f>
        <v>8.2492227623656642E-3</v>
      </c>
      <c r="V326">
        <f>Pro_Economic_Table[[#This Row],[Total Cost(LKR Million)]]*AHP!$P$4/TOPSIS!$C$4</f>
        <v>3.1912409873392458E-2</v>
      </c>
      <c r="W326">
        <f>Pro_Economic_Table[[#This Row],[Total Carbon (Metric T)]]*AHP!$P$5/TOPSIS!$D$4</f>
        <v>3.5419787844236592E-3</v>
      </c>
      <c r="X326">
        <f>((Pro_Economic_Table[[#This Row],[Weighted Energy]]-TOPSIS!$B$5)^2+(Pro_Economic_Table[[#This Row],[Weighted Cost]]-TOPSIS!$C$5)^2+(Pro_Economic_Table[[#This Row],[Weighted Co2]]-TOPSIS!$D$5)^2)^0.5</f>
        <v>4.3164753682930898E-3</v>
      </c>
      <c r="Y326">
        <f>((Pro_Economic_Table[[#This Row],[Weighted Energy]]-TOPSIS!$B$6)^2+(Pro_Economic_Table[[#This Row],[Weighted Cost]]-TOPSIS!$C$6)^2+(Pro_Economic_Table[[#This Row],[Weighted Co2]]-TOPSIS!$D$6)^2)^0.5</f>
        <v>2.9914459516035049E-3</v>
      </c>
      <c r="Z326">
        <f>Pro_Economic_Table[[#This Row],[S- Worst-Euclidean Distance]]/(Pro_Economic_Table[[#This Row],[S+ Best-Euclidean Distance]]+Pro_Economic_Table[[#This Row],[S- Worst-Euclidean Distance]])</f>
        <v>0.40934293359986984</v>
      </c>
      <c r="AA326">
        <v>325</v>
      </c>
    </row>
    <row r="327" spans="1:27" x14ac:dyDescent="0.3">
      <c r="A327">
        <v>169</v>
      </c>
      <c r="B327" t="s">
        <v>140</v>
      </c>
      <c r="C327" t="s">
        <v>150</v>
      </c>
      <c r="D327" t="s">
        <v>155</v>
      </c>
      <c r="E327" t="s">
        <v>156</v>
      </c>
      <c r="F327" t="s">
        <v>161</v>
      </c>
      <c r="G327" t="s">
        <v>225</v>
      </c>
      <c r="H327">
        <v>400.88241939606996</v>
      </c>
      <c r="I327">
        <v>57</v>
      </c>
      <c r="J327">
        <v>1502766.0041679018</v>
      </c>
      <c r="K327">
        <v>45238.077100000002</v>
      </c>
      <c r="L327">
        <v>270497880.75022233</v>
      </c>
      <c r="M327">
        <v>5670646.7999999998</v>
      </c>
      <c r="N327">
        <v>2254149006.251853</v>
      </c>
      <c r="O327">
        <v>106248000</v>
      </c>
      <c r="P327">
        <v>22.199574988636364</v>
      </c>
      <c r="Q327">
        <v>22466.351762310132</v>
      </c>
      <c r="R327">
        <v>270543118.8273223</v>
      </c>
      <c r="S327">
        <v>2366.0676530518531</v>
      </c>
      <c r="T327">
        <v>22488.55133729877</v>
      </c>
      <c r="U327">
        <f>Pro_Economic_Table[[#This Row],[Total Energy(MJ)]]*AHP!$P$3/TOPSIS!$B$4</f>
        <v>8.2492564530967302E-3</v>
      </c>
      <c r="V327">
        <f>Pro_Economic_Table[[#This Row],[Total Cost(LKR Million)]]*AHP!$P$4/TOPSIS!$C$4</f>
        <v>3.1912523711004254E-2</v>
      </c>
      <c r="W327">
        <f>Pro_Economic_Table[[#This Row],[Total Carbon (Metric T)]]*AHP!$P$5/TOPSIS!$D$4</f>
        <v>3.5419913034210344E-3</v>
      </c>
      <c r="X327">
        <f>((Pro_Economic_Table[[#This Row],[Weighted Energy]]-TOPSIS!$B$5)^2+(Pro_Economic_Table[[#This Row],[Weighted Cost]]-TOPSIS!$C$5)^2+(Pro_Economic_Table[[#This Row],[Weighted Co2]]-TOPSIS!$D$5)^2)^0.5</f>
        <v>4.3165946776381808E-3</v>
      </c>
      <c r="Y327">
        <f>((Pro_Economic_Table[[#This Row],[Weighted Energy]]-TOPSIS!$B$6)^2+(Pro_Economic_Table[[#This Row],[Weighted Cost]]-TOPSIS!$C$6)^2+(Pro_Economic_Table[[#This Row],[Weighted Co2]]-TOPSIS!$D$6)^2)^0.5</f>
        <v>2.9913267157301803E-3</v>
      </c>
      <c r="Z327">
        <f>Pro_Economic_Table[[#This Row],[S- Worst-Euclidean Distance]]/(Pro_Economic_Table[[#This Row],[S+ Best-Euclidean Distance]]+Pro_Economic_Table[[#This Row],[S- Worst-Euclidean Distance]])</f>
        <v>0.40932661350800609</v>
      </c>
      <c r="AA327">
        <v>326</v>
      </c>
    </row>
    <row r="328" spans="1:27" x14ac:dyDescent="0.3">
      <c r="A328">
        <v>153</v>
      </c>
      <c r="B328" t="s">
        <v>140</v>
      </c>
      <c r="C328" t="s">
        <v>150</v>
      </c>
      <c r="D328" t="s">
        <v>154</v>
      </c>
      <c r="E328" t="s">
        <v>156</v>
      </c>
      <c r="F328" t="s">
        <v>161</v>
      </c>
      <c r="G328" t="s">
        <v>224</v>
      </c>
      <c r="H328">
        <v>400.87597229107001</v>
      </c>
      <c r="I328">
        <v>29</v>
      </c>
      <c r="J328">
        <v>1502759.7633702618</v>
      </c>
      <c r="K328">
        <v>45256.4974</v>
      </c>
      <c r="L328">
        <v>270496757.40664715</v>
      </c>
      <c r="M328">
        <v>5671567.8149999995</v>
      </c>
      <c r="N328">
        <v>2254139645.0553927</v>
      </c>
      <c r="O328">
        <v>108639800</v>
      </c>
      <c r="P328">
        <v>22.213390213636362</v>
      </c>
      <c r="Q328">
        <v>22466.258462385413</v>
      </c>
      <c r="R328">
        <v>270542013.90404713</v>
      </c>
      <c r="S328">
        <v>2368.4510128703928</v>
      </c>
      <c r="T328">
        <v>22488.47185259905</v>
      </c>
      <c r="U328">
        <f>Pro_Economic_Table[[#This Row],[Total Energy(MJ)]]*AHP!$P$3/TOPSIS!$B$4</f>
        <v>8.2492227623656642E-3</v>
      </c>
      <c r="V328">
        <f>Pro_Economic_Table[[#This Row],[Total Cost(LKR Million)]]*AHP!$P$4/TOPSIS!$C$4</f>
        <v>3.1944669464158394E-2</v>
      </c>
      <c r="W328">
        <f>Pro_Economic_Table[[#This Row],[Total Carbon (Metric T)]]*AHP!$P$5/TOPSIS!$D$4</f>
        <v>3.5419787844236592E-3</v>
      </c>
      <c r="X328">
        <f>((Pro_Economic_Table[[#This Row],[Weighted Energy]]-TOPSIS!$B$5)^2+(Pro_Economic_Table[[#This Row],[Weighted Cost]]-TOPSIS!$C$5)^2+(Pro_Economic_Table[[#This Row],[Weighted Co2]]-TOPSIS!$D$5)^2)^0.5</f>
        <v>4.3475285527299458E-3</v>
      </c>
      <c r="Y328">
        <f>((Pro_Economic_Table[[#This Row],[Weighted Energy]]-TOPSIS!$B$6)^2+(Pro_Economic_Table[[#This Row],[Weighted Cost]]-TOPSIS!$C$6)^2+(Pro_Economic_Table[[#This Row],[Weighted Co2]]-TOPSIS!$D$6)^2)^0.5</f>
        <v>2.9602762389765009E-3</v>
      </c>
      <c r="Z328">
        <f>Pro_Economic_Table[[#This Row],[S- Worst-Euclidean Distance]]/(Pro_Economic_Table[[#This Row],[S+ Best-Euclidean Distance]]+Pro_Economic_Table[[#This Row],[S- Worst-Euclidean Distance]])</f>
        <v>0.40508419742356672</v>
      </c>
      <c r="AA328">
        <v>327</v>
      </c>
    </row>
    <row r="329" spans="1:27" x14ac:dyDescent="0.3">
      <c r="A329">
        <v>171</v>
      </c>
      <c r="B329" t="s">
        <v>140</v>
      </c>
      <c r="C329" t="s">
        <v>150</v>
      </c>
      <c r="D329" t="s">
        <v>155</v>
      </c>
      <c r="E329" t="s">
        <v>156</v>
      </c>
      <c r="F329" t="s">
        <v>161</v>
      </c>
      <c r="G329" t="s">
        <v>224</v>
      </c>
      <c r="H329">
        <v>400.88241939606996</v>
      </c>
      <c r="I329">
        <v>29</v>
      </c>
      <c r="J329">
        <v>1502766.0041679018</v>
      </c>
      <c r="K329">
        <v>45238.077100000002</v>
      </c>
      <c r="L329">
        <v>270497880.75022233</v>
      </c>
      <c r="M329">
        <v>5670646.7999999998</v>
      </c>
      <c r="N329">
        <v>2254149006.251853</v>
      </c>
      <c r="O329">
        <v>108639800</v>
      </c>
      <c r="P329">
        <v>22.199574988636364</v>
      </c>
      <c r="Q329">
        <v>22466.351762310132</v>
      </c>
      <c r="R329">
        <v>270543118.8273223</v>
      </c>
      <c r="S329">
        <v>2368.459453051853</v>
      </c>
      <c r="T329">
        <v>22488.55133729877</v>
      </c>
      <c r="U329">
        <f>Pro_Economic_Table[[#This Row],[Total Energy(MJ)]]*AHP!$P$3/TOPSIS!$B$4</f>
        <v>8.2492564530967302E-3</v>
      </c>
      <c r="V329">
        <f>Pro_Economic_Table[[#This Row],[Total Cost(LKR Million)]]*AHP!$P$4/TOPSIS!$C$4</f>
        <v>3.194478330177019E-2</v>
      </c>
      <c r="W329">
        <f>Pro_Economic_Table[[#This Row],[Total Carbon (Metric T)]]*AHP!$P$5/TOPSIS!$D$4</f>
        <v>3.5419913034210344E-3</v>
      </c>
      <c r="X329">
        <f>((Pro_Economic_Table[[#This Row],[Weighted Energy]]-TOPSIS!$B$5)^2+(Pro_Economic_Table[[#This Row],[Weighted Cost]]-TOPSIS!$C$5)^2+(Pro_Economic_Table[[#This Row],[Weighted Co2]]-TOPSIS!$D$5)^2)^0.5</f>
        <v>4.3476478545812535E-3</v>
      </c>
      <c r="Y329">
        <f>((Pro_Economic_Table[[#This Row],[Weighted Energy]]-TOPSIS!$B$6)^2+(Pro_Economic_Table[[#This Row],[Weighted Cost]]-TOPSIS!$C$6)^2+(Pro_Economic_Table[[#This Row],[Weighted Co2]]-TOPSIS!$D$6)^2)^0.5</f>
        <v>2.9601569881738551E-3</v>
      </c>
      <c r="Z329">
        <f>Pro_Economic_Table[[#This Row],[S- Worst-Euclidean Distance]]/(Pro_Economic_Table[[#This Row],[S+ Best-Euclidean Distance]]+Pro_Economic_Table[[#This Row],[S- Worst-Euclidean Distance]])</f>
        <v>0.40506787631425706</v>
      </c>
      <c r="AA329">
        <v>328</v>
      </c>
    </row>
    <row r="330" spans="1:27" x14ac:dyDescent="0.3">
      <c r="A330">
        <v>160</v>
      </c>
      <c r="B330" t="s">
        <v>140</v>
      </c>
      <c r="C330" t="s">
        <v>150</v>
      </c>
      <c r="D330" t="s">
        <v>154</v>
      </c>
      <c r="E330" t="s">
        <v>157</v>
      </c>
      <c r="F330" t="s">
        <v>161</v>
      </c>
      <c r="G330" t="s">
        <v>225</v>
      </c>
      <c r="H330">
        <v>403.9327501092518</v>
      </c>
      <c r="I330">
        <v>58</v>
      </c>
      <c r="J330">
        <v>1505718.724298262</v>
      </c>
      <c r="K330">
        <v>47985.7633090909</v>
      </c>
      <c r="L330">
        <v>271029370.37368715</v>
      </c>
      <c r="M330">
        <v>5125714.6331818169</v>
      </c>
      <c r="N330">
        <v>2258578086.4473929</v>
      </c>
      <c r="O330">
        <v>108112000</v>
      </c>
      <c r="P330">
        <v>24.942656122727268</v>
      </c>
      <c r="Q330">
        <v>22510.494928259017</v>
      </c>
      <c r="R330">
        <v>271077356.13699621</v>
      </c>
      <c r="S330">
        <v>2371.8158010805751</v>
      </c>
      <c r="T330">
        <v>22535.437584381743</v>
      </c>
      <c r="U330">
        <f>Pro_Economic_Table[[#This Row],[Total Energy(MJ)]]*AHP!$P$3/TOPSIS!$B$4</f>
        <v>8.2655461321446203E-3</v>
      </c>
      <c r="V330">
        <f>Pro_Economic_Table[[#This Row],[Total Cost(LKR Million)]]*AHP!$P$4/TOPSIS!$C$4</f>
        <v>3.1990052309996062E-2</v>
      </c>
      <c r="W330">
        <f>Pro_Economic_Table[[#This Row],[Total Carbon (Metric T)]]*AHP!$P$5/TOPSIS!$D$4</f>
        <v>3.5493759800472474E-3</v>
      </c>
      <c r="X330">
        <f>((Pro_Economic_Table[[#This Row],[Weighted Energy]]-TOPSIS!$B$5)^2+(Pro_Economic_Table[[#This Row],[Weighted Cost]]-TOPSIS!$C$5)^2+(Pro_Economic_Table[[#This Row],[Weighted Co2]]-TOPSIS!$D$5)^2)^0.5</f>
        <v>4.3960662149625544E-3</v>
      </c>
      <c r="Y330">
        <f>((Pro_Economic_Table[[#This Row],[Weighted Energy]]-TOPSIS!$B$6)^2+(Pro_Economic_Table[[#This Row],[Weighted Cost]]-TOPSIS!$C$6)^2+(Pro_Economic_Table[[#This Row],[Weighted Co2]]-TOPSIS!$D$6)^2)^0.5</f>
        <v>2.911806061809465E-3</v>
      </c>
      <c r="Z330">
        <f>Pro_Economic_Table[[#This Row],[S- Worst-Euclidean Distance]]/(Pro_Economic_Table[[#This Row],[S+ Best-Euclidean Distance]]+Pro_Economic_Table[[#This Row],[S- Worst-Euclidean Distance]])</f>
        <v>0.39844785890205059</v>
      </c>
      <c r="AA330">
        <v>329</v>
      </c>
    </row>
    <row r="331" spans="1:27" x14ac:dyDescent="0.3">
      <c r="A331">
        <v>178</v>
      </c>
      <c r="B331" t="s">
        <v>140</v>
      </c>
      <c r="C331" t="s">
        <v>150</v>
      </c>
      <c r="D331" t="s">
        <v>155</v>
      </c>
      <c r="E331" t="s">
        <v>157</v>
      </c>
      <c r="F331" t="s">
        <v>161</v>
      </c>
      <c r="G331" t="s">
        <v>225</v>
      </c>
      <c r="H331">
        <v>403.93919721425186</v>
      </c>
      <c r="I331">
        <v>58</v>
      </c>
      <c r="J331">
        <v>1505724.9650959019</v>
      </c>
      <c r="K331">
        <v>47967.343009090902</v>
      </c>
      <c r="L331">
        <v>271030493.71726233</v>
      </c>
      <c r="M331">
        <v>5124793.6181818172</v>
      </c>
      <c r="N331">
        <v>2258587447.6438527</v>
      </c>
      <c r="O331">
        <v>108112000</v>
      </c>
      <c r="P331">
        <v>24.92884089772727</v>
      </c>
      <c r="Q331">
        <v>22510.588228183733</v>
      </c>
      <c r="R331">
        <v>271078461.06027144</v>
      </c>
      <c r="S331">
        <v>2371.8242412620343</v>
      </c>
      <c r="T331">
        <v>22535.517069081459</v>
      </c>
      <c r="U331">
        <f>Pro_Economic_Table[[#This Row],[Total Energy(MJ)]]*AHP!$P$3/TOPSIS!$B$4</f>
        <v>8.2655798228756881E-3</v>
      </c>
      <c r="V331">
        <f>Pro_Economic_Table[[#This Row],[Total Cost(LKR Million)]]*AHP!$P$4/TOPSIS!$C$4</f>
        <v>3.199016614760785E-2</v>
      </c>
      <c r="W331">
        <f>Pro_Economic_Table[[#This Row],[Total Carbon (Metric T)]]*AHP!$P$5/TOPSIS!$D$4</f>
        <v>3.5493884990446221E-3</v>
      </c>
      <c r="X331">
        <f>((Pro_Economic_Table[[#This Row],[Weighted Energy]]-TOPSIS!$B$5)^2+(Pro_Economic_Table[[#This Row],[Weighted Cost]]-TOPSIS!$C$5)^2+(Pro_Economic_Table[[#This Row],[Weighted Co2]]-TOPSIS!$D$5)^2)^0.5</f>
        <v>4.3961855209523433E-3</v>
      </c>
      <c r="Y331">
        <f>((Pro_Economic_Table[[#This Row],[Weighted Energy]]-TOPSIS!$B$6)^2+(Pro_Economic_Table[[#This Row],[Weighted Cost]]-TOPSIS!$C$6)^2+(Pro_Economic_Table[[#This Row],[Weighted Co2]]-TOPSIS!$D$6)^2)^0.5</f>
        <v>2.9116868208701762E-3</v>
      </c>
      <c r="Z331">
        <f>Pro_Economic_Table[[#This Row],[S- Worst-Euclidean Distance]]/(Pro_Economic_Table[[#This Row],[S+ Best-Euclidean Distance]]+Pro_Economic_Table[[#This Row],[S- Worst-Euclidean Distance]])</f>
        <v>0.39843153857611402</v>
      </c>
      <c r="AA331">
        <v>330</v>
      </c>
    </row>
    <row r="332" spans="1:27" x14ac:dyDescent="0.3">
      <c r="A332">
        <v>162</v>
      </c>
      <c r="B332" t="s">
        <v>140</v>
      </c>
      <c r="C332" t="s">
        <v>150</v>
      </c>
      <c r="D332" t="s">
        <v>154</v>
      </c>
      <c r="E332" t="s">
        <v>157</v>
      </c>
      <c r="F332" t="s">
        <v>161</v>
      </c>
      <c r="G332" t="s">
        <v>224</v>
      </c>
      <c r="H332">
        <v>403.9327501092518</v>
      </c>
      <c r="I332">
        <v>29</v>
      </c>
      <c r="J332">
        <v>1505718.724298262</v>
      </c>
      <c r="K332">
        <v>47985.7633090909</v>
      </c>
      <c r="L332">
        <v>271029370.37368715</v>
      </c>
      <c r="M332">
        <v>5125714.6331818169</v>
      </c>
      <c r="N332">
        <v>2258578086.4473929</v>
      </c>
      <c r="O332">
        <v>108639800</v>
      </c>
      <c r="P332">
        <v>24.942656122727268</v>
      </c>
      <c r="Q332">
        <v>22510.494928259017</v>
      </c>
      <c r="R332">
        <v>271077356.13699621</v>
      </c>
      <c r="S332">
        <v>2372.3436010805749</v>
      </c>
      <c r="T332">
        <v>22535.437584381743</v>
      </c>
      <c r="U332">
        <f>Pro_Economic_Table[[#This Row],[Total Energy(MJ)]]*AHP!$P$3/TOPSIS!$B$4</f>
        <v>8.2655461321446203E-3</v>
      </c>
      <c r="V332">
        <f>Pro_Economic_Table[[#This Row],[Total Cost(LKR Million)]]*AHP!$P$4/TOPSIS!$C$4</f>
        <v>3.1997171054040825E-2</v>
      </c>
      <c r="W332">
        <f>Pro_Economic_Table[[#This Row],[Total Carbon (Metric T)]]*AHP!$P$5/TOPSIS!$D$4</f>
        <v>3.5493759800472474E-3</v>
      </c>
      <c r="X332">
        <f>((Pro_Economic_Table[[#This Row],[Weighted Energy]]-TOPSIS!$B$5)^2+(Pro_Economic_Table[[#This Row],[Weighted Cost]]-TOPSIS!$C$5)^2+(Pro_Economic_Table[[#This Row],[Weighted Co2]]-TOPSIS!$D$5)^2)^0.5</f>
        <v>4.4029189110262844E-3</v>
      </c>
      <c r="Y332">
        <f>((Pro_Economic_Table[[#This Row],[Weighted Energy]]-TOPSIS!$B$6)^2+(Pro_Economic_Table[[#This Row],[Weighted Cost]]-TOPSIS!$C$6)^2+(Pro_Economic_Table[[#This Row],[Weighted Co2]]-TOPSIS!$D$6)^2)^0.5</f>
        <v>2.9049274741774754E-3</v>
      </c>
      <c r="Z332">
        <f>Pro_Economic_Table[[#This Row],[S- Worst-Euclidean Distance]]/(Pro_Economic_Table[[#This Row],[S+ Best-Euclidean Distance]]+Pro_Economic_Table[[#This Row],[S- Worst-Euclidean Distance]])</f>
        <v>0.39750801002865899</v>
      </c>
      <c r="AA332">
        <v>331</v>
      </c>
    </row>
    <row r="333" spans="1:27" x14ac:dyDescent="0.3">
      <c r="A333">
        <v>180</v>
      </c>
      <c r="B333" t="s">
        <v>140</v>
      </c>
      <c r="C333" t="s">
        <v>150</v>
      </c>
      <c r="D333" t="s">
        <v>155</v>
      </c>
      <c r="E333" t="s">
        <v>157</v>
      </c>
      <c r="F333" t="s">
        <v>161</v>
      </c>
      <c r="G333" t="s">
        <v>224</v>
      </c>
      <c r="H333">
        <v>403.93919721425186</v>
      </c>
      <c r="I333">
        <v>29</v>
      </c>
      <c r="J333">
        <v>1505724.9650959019</v>
      </c>
      <c r="K333">
        <v>47967.343009090902</v>
      </c>
      <c r="L333">
        <v>271030493.71726233</v>
      </c>
      <c r="M333">
        <v>5124793.6181818172</v>
      </c>
      <c r="N333">
        <v>2258587447.6438527</v>
      </c>
      <c r="O333">
        <v>108639800</v>
      </c>
      <c r="P333">
        <v>24.92884089772727</v>
      </c>
      <c r="Q333">
        <v>22510.588228183733</v>
      </c>
      <c r="R333">
        <v>271078461.06027144</v>
      </c>
      <c r="S333">
        <v>2372.3520412620346</v>
      </c>
      <c r="T333">
        <v>22535.517069081459</v>
      </c>
      <c r="U333">
        <f>Pro_Economic_Table[[#This Row],[Total Energy(MJ)]]*AHP!$P$3/TOPSIS!$B$4</f>
        <v>8.2655798228756881E-3</v>
      </c>
      <c r="V333">
        <f>Pro_Economic_Table[[#This Row],[Total Cost(LKR Million)]]*AHP!$P$4/TOPSIS!$C$4</f>
        <v>3.1997284891652614E-2</v>
      </c>
      <c r="W333">
        <f>Pro_Economic_Table[[#This Row],[Total Carbon (Metric T)]]*AHP!$P$5/TOPSIS!$D$4</f>
        <v>3.5493884990446221E-3</v>
      </c>
      <c r="X333">
        <f>((Pro_Economic_Table[[#This Row],[Weighted Energy]]-TOPSIS!$B$5)^2+(Pro_Economic_Table[[#This Row],[Weighted Cost]]-TOPSIS!$C$5)^2+(Pro_Economic_Table[[#This Row],[Weighted Co2]]-TOPSIS!$D$5)^2)^0.5</f>
        <v>4.4030382153838216E-3</v>
      </c>
      <c r="Y333">
        <f>((Pro_Economic_Table[[#This Row],[Weighted Energy]]-TOPSIS!$B$6)^2+(Pro_Economic_Table[[#This Row],[Weighted Cost]]-TOPSIS!$C$6)^2+(Pro_Economic_Table[[#This Row],[Weighted Co2]]-TOPSIS!$D$6)^2)^0.5</f>
        <v>2.9048082298546831E-3</v>
      </c>
      <c r="Z333">
        <f>Pro_Economic_Table[[#This Row],[S- Worst-Euclidean Distance]]/(Pro_Economic_Table[[#This Row],[S+ Best-Euclidean Distance]]+Pro_Economic_Table[[#This Row],[S- Worst-Euclidean Distance]])</f>
        <v>0.39749168946308905</v>
      </c>
      <c r="AA333">
        <v>332</v>
      </c>
    </row>
    <row r="334" spans="1:27" x14ac:dyDescent="0.3">
      <c r="A334">
        <v>152</v>
      </c>
      <c r="B334" t="s">
        <v>140</v>
      </c>
      <c r="C334" t="s">
        <v>150</v>
      </c>
      <c r="D334" t="s">
        <v>154</v>
      </c>
      <c r="E334" t="s">
        <v>156</v>
      </c>
      <c r="F334" t="s">
        <v>161</v>
      </c>
      <c r="G334" t="s">
        <v>226</v>
      </c>
      <c r="H334">
        <v>400.87597229107001</v>
      </c>
      <c r="I334">
        <v>29</v>
      </c>
      <c r="J334">
        <v>1502759.7633702618</v>
      </c>
      <c r="K334">
        <v>45256.4974</v>
      </c>
      <c r="L334">
        <v>270496757.40664715</v>
      </c>
      <c r="M334">
        <v>5671567.8149999995</v>
      </c>
      <c r="N334">
        <v>2254139645.0553927</v>
      </c>
      <c r="O334">
        <v>113100000</v>
      </c>
      <c r="P334">
        <v>22.213390213636362</v>
      </c>
      <c r="Q334">
        <v>22466.258462385413</v>
      </c>
      <c r="R334">
        <v>270542013.90404713</v>
      </c>
      <c r="S334">
        <v>2372.9112128703928</v>
      </c>
      <c r="T334">
        <v>22488.47185259905</v>
      </c>
      <c r="U334">
        <f>Pro_Economic_Table[[#This Row],[Total Energy(MJ)]]*AHP!$P$3/TOPSIS!$B$4</f>
        <v>8.2492227623656642E-3</v>
      </c>
      <c r="V334">
        <f>Pro_Economic_Table[[#This Row],[Total Cost(LKR Million)]]*AHP!$P$4/TOPSIS!$C$4</f>
        <v>3.2004826762734466E-2</v>
      </c>
      <c r="W334">
        <f>Pro_Economic_Table[[#This Row],[Total Carbon (Metric T)]]*AHP!$P$5/TOPSIS!$D$4</f>
        <v>3.5419787844236592E-3</v>
      </c>
      <c r="X334">
        <f>((Pro_Economic_Table[[#This Row],[Weighted Energy]]-TOPSIS!$B$5)^2+(Pro_Economic_Table[[#This Row],[Weighted Cost]]-TOPSIS!$C$5)^2+(Pro_Economic_Table[[#This Row],[Weighted Co2]]-TOPSIS!$D$5)^2)^0.5</f>
        <v>4.4054824703970499E-3</v>
      </c>
      <c r="Y334">
        <f>((Pro_Economic_Table[[#This Row],[Weighted Energy]]-TOPSIS!$B$6)^2+(Pro_Economic_Table[[#This Row],[Weighted Cost]]-TOPSIS!$C$6)^2+(Pro_Economic_Table[[#This Row],[Weighted Co2]]-TOPSIS!$D$6)^2)^0.5</f>
        <v>2.9022149581643137E-3</v>
      </c>
      <c r="Z334">
        <f>Pro_Economic_Table[[#This Row],[S- Worst-Euclidean Distance]]/(Pro_Economic_Table[[#This Row],[S+ Best-Euclidean Distance]]+Pro_Economic_Table[[#This Row],[S- Worst-Euclidean Distance]])</f>
        <v>0.39714492650192562</v>
      </c>
      <c r="AA334">
        <v>333</v>
      </c>
    </row>
    <row r="335" spans="1:27" x14ac:dyDescent="0.3">
      <c r="A335">
        <v>170</v>
      </c>
      <c r="B335" t="s">
        <v>140</v>
      </c>
      <c r="C335" t="s">
        <v>150</v>
      </c>
      <c r="D335" t="s">
        <v>155</v>
      </c>
      <c r="E335" t="s">
        <v>156</v>
      </c>
      <c r="F335" t="s">
        <v>161</v>
      </c>
      <c r="G335" t="s">
        <v>226</v>
      </c>
      <c r="H335">
        <v>400.88241939606996</v>
      </c>
      <c r="I335">
        <v>29</v>
      </c>
      <c r="J335">
        <v>1502766.0041679018</v>
      </c>
      <c r="K335">
        <v>45238.077100000002</v>
      </c>
      <c r="L335">
        <v>270497880.75022233</v>
      </c>
      <c r="M335">
        <v>5670646.7999999998</v>
      </c>
      <c r="N335">
        <v>2254149006.251853</v>
      </c>
      <c r="O335">
        <v>113100000</v>
      </c>
      <c r="P335">
        <v>22.199574988636364</v>
      </c>
      <c r="Q335">
        <v>22466.351762310132</v>
      </c>
      <c r="R335">
        <v>270543118.8273223</v>
      </c>
      <c r="S335">
        <v>2372.9196530518534</v>
      </c>
      <c r="T335">
        <v>22488.55133729877</v>
      </c>
      <c r="U335">
        <f>Pro_Economic_Table[[#This Row],[Total Energy(MJ)]]*AHP!$P$3/TOPSIS!$B$4</f>
        <v>8.2492564530967302E-3</v>
      </c>
      <c r="V335">
        <f>Pro_Economic_Table[[#This Row],[Total Cost(LKR Million)]]*AHP!$P$4/TOPSIS!$C$4</f>
        <v>3.2004940600346268E-2</v>
      </c>
      <c r="W335">
        <f>Pro_Economic_Table[[#This Row],[Total Carbon (Metric T)]]*AHP!$P$5/TOPSIS!$D$4</f>
        <v>3.5419913034210344E-3</v>
      </c>
      <c r="X335">
        <f>((Pro_Economic_Table[[#This Row],[Weighted Energy]]-TOPSIS!$B$5)^2+(Pro_Economic_Table[[#This Row],[Weighted Cost]]-TOPSIS!$C$5)^2+(Pro_Economic_Table[[#This Row],[Weighted Co2]]-TOPSIS!$D$5)^2)^0.5</f>
        <v>4.4056017573022863E-3</v>
      </c>
      <c r="Y335">
        <f>((Pro_Economic_Table[[#This Row],[Weighted Energy]]-TOPSIS!$B$6)^2+(Pro_Economic_Table[[#This Row],[Weighted Cost]]-TOPSIS!$C$6)^2+(Pro_Economic_Table[[#This Row],[Weighted Co2]]-TOPSIS!$D$6)^2)^0.5</f>
        <v>2.9020956812801169E-3</v>
      </c>
      <c r="Z335">
        <f>Pro_Economic_Table[[#This Row],[S- Worst-Euclidean Distance]]/(Pro_Economic_Table[[#This Row],[S+ Best-Euclidean Distance]]+Pro_Economic_Table[[#This Row],[S- Worst-Euclidean Distance]])</f>
        <v>0.39712860386883847</v>
      </c>
      <c r="AA335">
        <v>334</v>
      </c>
    </row>
    <row r="336" spans="1:27" x14ac:dyDescent="0.3">
      <c r="A336">
        <v>161</v>
      </c>
      <c r="B336" t="s">
        <v>140</v>
      </c>
      <c r="C336" t="s">
        <v>150</v>
      </c>
      <c r="D336" t="s">
        <v>154</v>
      </c>
      <c r="E336" t="s">
        <v>157</v>
      </c>
      <c r="F336" t="s">
        <v>161</v>
      </c>
      <c r="G336" t="s">
        <v>226</v>
      </c>
      <c r="H336">
        <v>403.9327501092518</v>
      </c>
      <c r="I336">
        <v>29</v>
      </c>
      <c r="J336">
        <v>1505718.724298262</v>
      </c>
      <c r="K336">
        <v>47985.7633090909</v>
      </c>
      <c r="L336">
        <v>271029370.37368715</v>
      </c>
      <c r="M336">
        <v>5125714.6331818169</v>
      </c>
      <c r="N336">
        <v>2258578086.4473929</v>
      </c>
      <c r="O336">
        <v>113100000</v>
      </c>
      <c r="P336">
        <v>24.942656122727268</v>
      </c>
      <c r="Q336">
        <v>22510.494928259017</v>
      </c>
      <c r="R336">
        <v>271077356.13699621</v>
      </c>
      <c r="S336">
        <v>2376.8038010805749</v>
      </c>
      <c r="T336">
        <v>22535.437584381743</v>
      </c>
      <c r="U336">
        <f>Pro_Economic_Table[[#This Row],[Total Energy(MJ)]]*AHP!$P$3/TOPSIS!$B$4</f>
        <v>8.2655461321446203E-3</v>
      </c>
      <c r="V336">
        <f>Pro_Economic_Table[[#This Row],[Total Cost(LKR Million)]]*AHP!$P$4/TOPSIS!$C$4</f>
        <v>3.2057328352616897E-2</v>
      </c>
      <c r="W336">
        <f>Pro_Economic_Table[[#This Row],[Total Carbon (Metric T)]]*AHP!$P$5/TOPSIS!$D$4</f>
        <v>3.5493759800472474E-3</v>
      </c>
      <c r="X336">
        <f>((Pro_Economic_Table[[#This Row],[Weighted Energy]]-TOPSIS!$B$5)^2+(Pro_Economic_Table[[#This Row],[Weighted Cost]]-TOPSIS!$C$5)^2+(Pro_Economic_Table[[#This Row],[Weighted Co2]]-TOPSIS!$D$5)^2)^0.5</f>
        <v>4.4608612312963718E-3</v>
      </c>
      <c r="Y336">
        <f>((Pro_Economic_Table[[#This Row],[Weighted Energy]]-TOPSIS!$B$6)^2+(Pro_Economic_Table[[#This Row],[Weighted Cost]]-TOPSIS!$C$6)^2+(Pro_Economic_Table[[#This Row],[Weighted Co2]]-TOPSIS!$D$6)^2)^0.5</f>
        <v>2.846846780248546E-3</v>
      </c>
      <c r="Z336">
        <f>Pro_Economic_Table[[#This Row],[S- Worst-Euclidean Distance]]/(Pro_Economic_Table[[#This Row],[S+ Best-Euclidean Distance]]+Pro_Economic_Table[[#This Row],[S- Worst-Euclidean Distance]])</f>
        <v>0.38956766961009109</v>
      </c>
      <c r="AA336">
        <v>335</v>
      </c>
    </row>
    <row r="337" spans="1:27" x14ac:dyDescent="0.3">
      <c r="A337">
        <v>179</v>
      </c>
      <c r="B337" t="s">
        <v>140</v>
      </c>
      <c r="C337" t="s">
        <v>150</v>
      </c>
      <c r="D337" t="s">
        <v>155</v>
      </c>
      <c r="E337" t="s">
        <v>157</v>
      </c>
      <c r="F337" t="s">
        <v>161</v>
      </c>
      <c r="G337" t="s">
        <v>226</v>
      </c>
      <c r="H337">
        <v>403.93919721425186</v>
      </c>
      <c r="I337">
        <v>29</v>
      </c>
      <c r="J337">
        <v>1505724.9650959019</v>
      </c>
      <c r="K337">
        <v>47967.343009090902</v>
      </c>
      <c r="L337">
        <v>271030493.71726233</v>
      </c>
      <c r="M337">
        <v>5124793.6181818172</v>
      </c>
      <c r="N337">
        <v>2258587447.6438527</v>
      </c>
      <c r="O337">
        <v>113100000</v>
      </c>
      <c r="P337">
        <v>24.92884089772727</v>
      </c>
      <c r="Q337">
        <v>22510.588228183733</v>
      </c>
      <c r="R337">
        <v>271078461.06027144</v>
      </c>
      <c r="S337">
        <v>2376.8122412620346</v>
      </c>
      <c r="T337">
        <v>22535.517069081459</v>
      </c>
      <c r="U337">
        <f>Pro_Economic_Table[[#This Row],[Total Energy(MJ)]]*AHP!$P$3/TOPSIS!$B$4</f>
        <v>8.2655798228756881E-3</v>
      </c>
      <c r="V337">
        <f>Pro_Economic_Table[[#This Row],[Total Cost(LKR Million)]]*AHP!$P$4/TOPSIS!$C$4</f>
        <v>3.2057442190228685E-2</v>
      </c>
      <c r="W337">
        <f>Pro_Economic_Table[[#This Row],[Total Carbon (Metric T)]]*AHP!$P$5/TOPSIS!$D$4</f>
        <v>3.5493884990446221E-3</v>
      </c>
      <c r="X337">
        <f>((Pro_Economic_Table[[#This Row],[Weighted Energy]]-TOPSIS!$B$5)^2+(Pro_Economic_Table[[#This Row],[Weighted Cost]]-TOPSIS!$C$5)^2+(Pro_Economic_Table[[#This Row],[Weighted Co2]]-TOPSIS!$D$5)^2)^0.5</f>
        <v>4.4609805211709742E-3</v>
      </c>
      <c r="Y337">
        <f>((Pro_Economic_Table[[#This Row],[Weighted Energy]]-TOPSIS!$B$6)^2+(Pro_Economic_Table[[#This Row],[Weighted Cost]]-TOPSIS!$C$6)^2+(Pro_Economic_Table[[#This Row],[Weighted Co2]]-TOPSIS!$D$6)^2)^0.5</f>
        <v>2.8467275086559102E-3</v>
      </c>
      <c r="Z337">
        <f>Pro_Economic_Table[[#This Row],[S- Worst-Euclidean Distance]]/(Pro_Economic_Table[[#This Row],[S+ Best-Euclidean Distance]]+Pro_Economic_Table[[#This Row],[S- Worst-Euclidean Distance]])</f>
        <v>0.3895513472947752</v>
      </c>
      <c r="AA337">
        <v>336</v>
      </c>
    </row>
    <row r="338" spans="1:27" x14ac:dyDescent="0.3">
      <c r="A338">
        <v>508</v>
      </c>
      <c r="B338" t="s">
        <v>143</v>
      </c>
      <c r="C338" t="s">
        <v>151</v>
      </c>
      <c r="D338" t="s">
        <v>154</v>
      </c>
      <c r="E338" t="s">
        <v>156</v>
      </c>
      <c r="F338" t="s">
        <v>160</v>
      </c>
      <c r="G338" t="s">
        <v>225</v>
      </c>
      <c r="H338">
        <v>423.416515298511</v>
      </c>
      <c r="I338">
        <v>61</v>
      </c>
      <c r="J338">
        <v>1513920.8565299627</v>
      </c>
      <c r="K338">
        <v>33262.729136363632</v>
      </c>
      <c r="L338">
        <v>272505754.17539328</v>
      </c>
      <c r="M338">
        <v>5149460.6413636357</v>
      </c>
      <c r="N338">
        <v>2270881284.7949443</v>
      </c>
      <c r="O338">
        <v>113704000</v>
      </c>
      <c r="P338">
        <v>21.482177277272722</v>
      </c>
      <c r="Q338">
        <v>22633.116805122943</v>
      </c>
      <c r="R338">
        <v>272539016.90452963</v>
      </c>
      <c r="S338">
        <v>2389.734745436308</v>
      </c>
      <c r="T338">
        <v>22654.598982400217</v>
      </c>
      <c r="U338">
        <f>Pro_Economic_Table[[#This Row],[Total Energy(MJ)]]*AHP!$P$3/TOPSIS!$B$4</f>
        <v>8.3101143125185201E-3</v>
      </c>
      <c r="V338">
        <f>Pro_Economic_Table[[#This Row],[Total Cost(LKR Million)]]*AHP!$P$4/TOPSIS!$C$4</f>
        <v>3.2231735482449272E-2</v>
      </c>
      <c r="W338">
        <f>Pro_Economic_Table[[#This Row],[Total Carbon (Metric T)]]*AHP!$P$5/TOPSIS!$D$4</f>
        <v>3.5681441358592623E-3</v>
      </c>
      <c r="X338">
        <f>((Pro_Economic_Table[[#This Row],[Weighted Energy]]-TOPSIS!$B$5)^2+(Pro_Economic_Table[[#This Row],[Weighted Cost]]-TOPSIS!$C$5)^2+(Pro_Economic_Table[[#This Row],[Weighted Co2]]-TOPSIS!$D$5)^2)^0.5</f>
        <v>4.6418482602241049E-3</v>
      </c>
      <c r="Y338">
        <f>((Pro_Economic_Table[[#This Row],[Weighted Energy]]-TOPSIS!$B$6)^2+(Pro_Economic_Table[[#This Row],[Weighted Cost]]-TOPSIS!$C$6)^2+(Pro_Economic_Table[[#This Row],[Weighted Co2]]-TOPSIS!$D$6)^2)^0.5</f>
        <v>2.6658614956169089E-3</v>
      </c>
      <c r="Z338">
        <f>Pro_Economic_Table[[#This Row],[S- Worst-Euclidean Distance]]/(Pro_Economic_Table[[#This Row],[S+ Best-Euclidean Distance]]+Pro_Economic_Table[[#This Row],[S- Worst-Euclidean Distance]])</f>
        <v>0.36480122838569223</v>
      </c>
      <c r="AA338">
        <v>337</v>
      </c>
    </row>
    <row r="339" spans="1:27" x14ac:dyDescent="0.3">
      <c r="A339">
        <v>526</v>
      </c>
      <c r="B339" t="s">
        <v>143</v>
      </c>
      <c r="C339" t="s">
        <v>151</v>
      </c>
      <c r="D339" t="s">
        <v>155</v>
      </c>
      <c r="E339" t="s">
        <v>156</v>
      </c>
      <c r="F339" t="s">
        <v>160</v>
      </c>
      <c r="G339" t="s">
        <v>225</v>
      </c>
      <c r="H339">
        <v>423.42296240351106</v>
      </c>
      <c r="I339">
        <v>61</v>
      </c>
      <c r="J339">
        <v>1513927.0973276028</v>
      </c>
      <c r="K339">
        <v>33244.308836363634</v>
      </c>
      <c r="L339">
        <v>272506877.51896852</v>
      </c>
      <c r="M339">
        <v>5148539.626363636</v>
      </c>
      <c r="N339">
        <v>2270890645.9914041</v>
      </c>
      <c r="O339">
        <v>113704000</v>
      </c>
      <c r="P339">
        <v>21.468362052272724</v>
      </c>
      <c r="Q339">
        <v>22633.210105047663</v>
      </c>
      <c r="R339">
        <v>272540121.82780486</v>
      </c>
      <c r="S339">
        <v>2389.7431856177677</v>
      </c>
      <c r="T339">
        <v>22654.678467099937</v>
      </c>
      <c r="U339">
        <f>Pro_Economic_Table[[#This Row],[Total Energy(MJ)]]*AHP!$P$3/TOPSIS!$B$4</f>
        <v>8.3101480032495879E-3</v>
      </c>
      <c r="V339">
        <f>Pro_Economic_Table[[#This Row],[Total Cost(LKR Million)]]*AHP!$P$4/TOPSIS!$C$4</f>
        <v>3.2231849320061068E-2</v>
      </c>
      <c r="W339">
        <f>Pro_Economic_Table[[#This Row],[Total Carbon (Metric T)]]*AHP!$P$5/TOPSIS!$D$4</f>
        <v>3.5681566548566379E-3</v>
      </c>
      <c r="X339">
        <f>((Pro_Economic_Table[[#This Row],[Weighted Energy]]-TOPSIS!$B$5)^2+(Pro_Economic_Table[[#This Row],[Weighted Cost]]-TOPSIS!$C$5)^2+(Pro_Economic_Table[[#This Row],[Weighted Co2]]-TOPSIS!$D$5)^2)^0.5</f>
        <v>4.6419675502418056E-3</v>
      </c>
      <c r="Y339">
        <f>((Pro_Economic_Table[[#This Row],[Weighted Energy]]-TOPSIS!$B$6)^2+(Pro_Economic_Table[[#This Row],[Weighted Cost]]-TOPSIS!$C$6)^2+(Pro_Economic_Table[[#This Row],[Weighted Co2]]-TOPSIS!$D$6)^2)^0.5</f>
        <v>2.6657422255927112E-3</v>
      </c>
      <c r="Z339">
        <f>Pro_Economic_Table[[#This Row],[S- Worst-Euclidean Distance]]/(Pro_Economic_Table[[#This Row],[S+ Best-Euclidean Distance]]+Pro_Economic_Table[[#This Row],[S- Worst-Euclidean Distance]])</f>
        <v>0.3647849062654232</v>
      </c>
      <c r="AA339">
        <v>338</v>
      </c>
    </row>
    <row r="340" spans="1:27" x14ac:dyDescent="0.3">
      <c r="A340">
        <v>510</v>
      </c>
      <c r="B340" t="s">
        <v>143</v>
      </c>
      <c r="C340" t="s">
        <v>151</v>
      </c>
      <c r="D340" t="s">
        <v>154</v>
      </c>
      <c r="E340" t="s">
        <v>156</v>
      </c>
      <c r="F340" t="s">
        <v>160</v>
      </c>
      <c r="G340" t="s">
        <v>224</v>
      </c>
      <c r="H340">
        <v>423.416515298511</v>
      </c>
      <c r="I340">
        <v>31</v>
      </c>
      <c r="J340">
        <v>1513920.8565299627</v>
      </c>
      <c r="K340">
        <v>33262.729136363632</v>
      </c>
      <c r="L340">
        <v>272505754.17539328</v>
      </c>
      <c r="M340">
        <v>5149460.6413636357</v>
      </c>
      <c r="N340">
        <v>2270881284.7949443</v>
      </c>
      <c r="O340">
        <v>116132200</v>
      </c>
      <c r="P340">
        <v>21.482177277272722</v>
      </c>
      <c r="Q340">
        <v>22633.116805122943</v>
      </c>
      <c r="R340">
        <v>272539016.90452963</v>
      </c>
      <c r="S340">
        <v>2392.1629454363078</v>
      </c>
      <c r="T340">
        <v>22654.598982400217</v>
      </c>
      <c r="U340">
        <f>Pro_Economic_Table[[#This Row],[Total Energy(MJ)]]*AHP!$P$3/TOPSIS!$B$4</f>
        <v>8.3101143125185201E-3</v>
      </c>
      <c r="V340">
        <f>Pro_Economic_Table[[#This Row],[Total Cost(LKR Million)]]*AHP!$P$4/TOPSIS!$C$4</f>
        <v>3.2264486021080369E-2</v>
      </c>
      <c r="W340">
        <f>Pro_Economic_Table[[#This Row],[Total Carbon (Metric T)]]*AHP!$P$5/TOPSIS!$D$4</f>
        <v>3.5681441358592623E-3</v>
      </c>
      <c r="X340">
        <f>((Pro_Economic_Table[[#This Row],[Weighted Energy]]-TOPSIS!$B$5)^2+(Pro_Economic_Table[[#This Row],[Weighted Cost]]-TOPSIS!$C$5)^2+(Pro_Economic_Table[[#This Row],[Weighted Co2]]-TOPSIS!$D$5)^2)^0.5</f>
        <v>4.6734170514639876E-3</v>
      </c>
      <c r="Y340">
        <f>((Pro_Economic_Table[[#This Row],[Weighted Energy]]-TOPSIS!$B$6)^2+(Pro_Economic_Table[[#This Row],[Weighted Cost]]-TOPSIS!$C$6)^2+(Pro_Economic_Table[[#This Row],[Weighted Co2]]-TOPSIS!$D$6)^2)^0.5</f>
        <v>2.6342765660737205E-3</v>
      </c>
      <c r="Z340">
        <f>Pro_Economic_Table[[#This Row],[S- Worst-Euclidean Distance]]/(Pro_Economic_Table[[#This Row],[S+ Best-Euclidean Distance]]+Pro_Economic_Table[[#This Row],[S- Worst-Euclidean Distance]])</f>
        <v>0.36047988653379359</v>
      </c>
      <c r="AA340">
        <v>339</v>
      </c>
    </row>
    <row r="341" spans="1:27" x14ac:dyDescent="0.3">
      <c r="A341">
        <v>528</v>
      </c>
      <c r="B341" t="s">
        <v>143</v>
      </c>
      <c r="C341" t="s">
        <v>151</v>
      </c>
      <c r="D341" t="s">
        <v>155</v>
      </c>
      <c r="E341" t="s">
        <v>156</v>
      </c>
      <c r="F341" t="s">
        <v>160</v>
      </c>
      <c r="G341" t="s">
        <v>224</v>
      </c>
      <c r="H341">
        <v>423.42296240351106</v>
      </c>
      <c r="I341">
        <v>31</v>
      </c>
      <c r="J341">
        <v>1513927.0973276028</v>
      </c>
      <c r="K341">
        <v>33244.308836363634</v>
      </c>
      <c r="L341">
        <v>272506877.51896852</v>
      </c>
      <c r="M341">
        <v>5148539.626363636</v>
      </c>
      <c r="N341">
        <v>2270890645.9914041</v>
      </c>
      <c r="O341">
        <v>116132200</v>
      </c>
      <c r="P341">
        <v>21.468362052272724</v>
      </c>
      <c r="Q341">
        <v>22633.210105047663</v>
      </c>
      <c r="R341">
        <v>272540121.82780486</v>
      </c>
      <c r="S341">
        <v>2392.171385617768</v>
      </c>
      <c r="T341">
        <v>22654.678467099937</v>
      </c>
      <c r="U341">
        <f>Pro_Economic_Table[[#This Row],[Total Energy(MJ)]]*AHP!$P$3/TOPSIS!$B$4</f>
        <v>8.3101480032495879E-3</v>
      </c>
      <c r="V341">
        <f>Pro_Economic_Table[[#This Row],[Total Cost(LKR Million)]]*AHP!$P$4/TOPSIS!$C$4</f>
        <v>3.2264599858692164E-2</v>
      </c>
      <c r="W341">
        <f>Pro_Economic_Table[[#This Row],[Total Carbon (Metric T)]]*AHP!$P$5/TOPSIS!$D$4</f>
        <v>3.5681566548566379E-3</v>
      </c>
      <c r="X341">
        <f>((Pro_Economic_Table[[#This Row],[Weighted Energy]]-TOPSIS!$B$5)^2+(Pro_Economic_Table[[#This Row],[Weighted Cost]]-TOPSIS!$C$5)^2+(Pro_Economic_Table[[#This Row],[Weighted Co2]]-TOPSIS!$D$5)^2)^0.5</f>
        <v>4.6735363334366965E-3</v>
      </c>
      <c r="Y341">
        <f>((Pro_Economic_Table[[#This Row],[Weighted Energy]]-TOPSIS!$B$6)^2+(Pro_Economic_Table[[#This Row],[Weighted Cost]]-TOPSIS!$C$6)^2+(Pro_Economic_Table[[#This Row],[Weighted Co2]]-TOPSIS!$D$6)^2)^0.5</f>
        <v>2.63415728128495E-3</v>
      </c>
      <c r="Z341">
        <f>Pro_Economic_Table[[#This Row],[S- Worst-Euclidean Distance]]/(Pro_Economic_Table[[#This Row],[S+ Best-Euclidean Distance]]+Pro_Economic_Table[[#This Row],[S- Worst-Euclidean Distance]])</f>
        <v>0.36046356349400482</v>
      </c>
      <c r="AA341">
        <v>340</v>
      </c>
    </row>
    <row r="342" spans="1:27" x14ac:dyDescent="0.3">
      <c r="A342">
        <v>517</v>
      </c>
      <c r="B342" t="s">
        <v>143</v>
      </c>
      <c r="C342" t="s">
        <v>151</v>
      </c>
      <c r="D342" t="s">
        <v>154</v>
      </c>
      <c r="E342" t="s">
        <v>157</v>
      </c>
      <c r="F342" t="s">
        <v>160</v>
      </c>
      <c r="G342" t="s">
        <v>225</v>
      </c>
      <c r="H342">
        <v>426.4732931166929</v>
      </c>
      <c r="I342">
        <v>61</v>
      </c>
      <c r="J342">
        <v>1516879.8174579628</v>
      </c>
      <c r="K342">
        <v>35991.99504545454</v>
      </c>
      <c r="L342">
        <v>273038367.14243329</v>
      </c>
      <c r="M342">
        <v>4603607.459545454</v>
      </c>
      <c r="N342">
        <v>2275319726.186944</v>
      </c>
      <c r="O342">
        <v>113704000</v>
      </c>
      <c r="P342">
        <v>24.211443186363635</v>
      </c>
      <c r="Q342">
        <v>22677.35327099654</v>
      </c>
      <c r="R342">
        <v>273074359.13747877</v>
      </c>
      <c r="S342">
        <v>2393.6273336464897</v>
      </c>
      <c r="T342">
        <v>22701.564714182903</v>
      </c>
      <c r="U342">
        <f>Pro_Economic_Table[[#This Row],[Total Energy(MJ)]]*AHP!$P$3/TOPSIS!$B$4</f>
        <v>8.326437682297478E-3</v>
      </c>
      <c r="V342">
        <f>Pro_Economic_Table[[#This Row],[Total Cost(LKR Million)]]*AHP!$P$4/TOPSIS!$C$4</f>
        <v>3.2284237072331697E-2</v>
      </c>
      <c r="W342">
        <f>Pro_Economic_Table[[#This Row],[Total Carbon (Metric T)]]*AHP!$P$5/TOPSIS!$D$4</f>
        <v>3.5755413314828496E-3</v>
      </c>
      <c r="X342">
        <f>((Pro_Economic_Table[[#This Row],[Weighted Energy]]-TOPSIS!$B$5)^2+(Pro_Economic_Table[[#This Row],[Weighted Cost]]-TOPSIS!$C$5)^2+(Pro_Economic_Table[[#This Row],[Weighted Co2]]-TOPSIS!$D$5)^2)^0.5</f>
        <v>4.6972293479203876E-3</v>
      </c>
      <c r="Y342">
        <f>((Pro_Economic_Table[[#This Row],[Weighted Energy]]-TOPSIS!$B$6)^2+(Pro_Economic_Table[[#This Row],[Weighted Cost]]-TOPSIS!$C$6)^2+(Pro_Economic_Table[[#This Row],[Weighted Co2]]-TOPSIS!$D$6)^2)^0.5</f>
        <v>2.6104987241413243E-3</v>
      </c>
      <c r="Z342">
        <f>Pro_Economic_Table[[#This Row],[S- Worst-Euclidean Distance]]/(Pro_Economic_Table[[#This Row],[S+ Best-Euclidean Distance]]+Pro_Economic_Table[[#This Row],[S- Worst-Euclidean Distance]])</f>
        <v>0.3572243929165293</v>
      </c>
      <c r="AA342">
        <v>341</v>
      </c>
    </row>
    <row r="343" spans="1:27" x14ac:dyDescent="0.3">
      <c r="A343">
        <v>535</v>
      </c>
      <c r="B343" t="s">
        <v>143</v>
      </c>
      <c r="C343" t="s">
        <v>151</v>
      </c>
      <c r="D343" t="s">
        <v>155</v>
      </c>
      <c r="E343" t="s">
        <v>157</v>
      </c>
      <c r="F343" t="s">
        <v>160</v>
      </c>
      <c r="G343" t="s">
        <v>225</v>
      </c>
      <c r="H343">
        <v>426.47974022169285</v>
      </c>
      <c r="I343">
        <v>61</v>
      </c>
      <c r="J343">
        <v>1516886.0582556026</v>
      </c>
      <c r="K343">
        <v>35973.574745454542</v>
      </c>
      <c r="L343">
        <v>273039490.48600852</v>
      </c>
      <c r="M343">
        <v>4602686.4445454534</v>
      </c>
      <c r="N343">
        <v>2275329087.3834043</v>
      </c>
      <c r="O343">
        <v>113704000</v>
      </c>
      <c r="P343">
        <v>24.197627961363636</v>
      </c>
      <c r="Q343">
        <v>22677.44657092126</v>
      </c>
      <c r="R343">
        <v>273075464.060754</v>
      </c>
      <c r="S343">
        <v>2393.6357738279494</v>
      </c>
      <c r="T343">
        <v>22701.644198882623</v>
      </c>
      <c r="U343">
        <f>Pro_Economic_Table[[#This Row],[Total Energy(MJ)]]*AHP!$P$3/TOPSIS!$B$4</f>
        <v>8.326471373028544E-3</v>
      </c>
      <c r="V343">
        <f>Pro_Economic_Table[[#This Row],[Total Cost(LKR Million)]]*AHP!$P$4/TOPSIS!$C$4</f>
        <v>3.2284350909943492E-2</v>
      </c>
      <c r="W343">
        <f>Pro_Economic_Table[[#This Row],[Total Carbon (Metric T)]]*AHP!$P$5/TOPSIS!$D$4</f>
        <v>3.5755538504802244E-3</v>
      </c>
      <c r="X343">
        <f>((Pro_Economic_Table[[#This Row],[Weighted Energy]]-TOPSIS!$B$5)^2+(Pro_Economic_Table[[#This Row],[Weighted Cost]]-TOPSIS!$C$5)^2+(Pro_Economic_Table[[#This Row],[Weighted Co2]]-TOPSIS!$D$5)^2)^0.5</f>
        <v>4.6973486406622651E-3</v>
      </c>
      <c r="Y343">
        <f>((Pro_Economic_Table[[#This Row],[Weighted Energy]]-TOPSIS!$B$6)^2+(Pro_Economic_Table[[#This Row],[Weighted Cost]]-TOPSIS!$C$6)^2+(Pro_Economic_Table[[#This Row],[Weighted Co2]]-TOPSIS!$D$6)^2)^0.5</f>
        <v>2.6103794602803112E-3</v>
      </c>
      <c r="Z343">
        <f>Pro_Economic_Table[[#This Row],[S- Worst-Euclidean Distance]]/(Pro_Economic_Table[[#This Row],[S+ Best-Euclidean Distance]]+Pro_Economic_Table[[#This Row],[S- Worst-Euclidean Distance]])</f>
        <v>0.35720807126685722</v>
      </c>
      <c r="AA343">
        <v>342</v>
      </c>
    </row>
    <row r="344" spans="1:27" x14ac:dyDescent="0.3">
      <c r="A344">
        <v>519</v>
      </c>
      <c r="B344" t="s">
        <v>143</v>
      </c>
      <c r="C344" t="s">
        <v>151</v>
      </c>
      <c r="D344" t="s">
        <v>154</v>
      </c>
      <c r="E344" t="s">
        <v>157</v>
      </c>
      <c r="F344" t="s">
        <v>160</v>
      </c>
      <c r="G344" t="s">
        <v>224</v>
      </c>
      <c r="H344">
        <v>426.4732931166929</v>
      </c>
      <c r="I344">
        <v>31</v>
      </c>
      <c r="J344">
        <v>1516879.8174579628</v>
      </c>
      <c r="K344">
        <v>35991.99504545454</v>
      </c>
      <c r="L344">
        <v>273038367.14243329</v>
      </c>
      <c r="M344">
        <v>4603607.459545454</v>
      </c>
      <c r="N344">
        <v>2275319726.186944</v>
      </c>
      <c r="O344">
        <v>116132200</v>
      </c>
      <c r="P344">
        <v>24.211443186363635</v>
      </c>
      <c r="Q344">
        <v>22677.35327099654</v>
      </c>
      <c r="R344">
        <v>273074359.13747877</v>
      </c>
      <c r="S344">
        <v>2396.0555336464895</v>
      </c>
      <c r="T344">
        <v>22701.564714182903</v>
      </c>
      <c r="U344">
        <f>Pro_Economic_Table[[#This Row],[Total Energy(MJ)]]*AHP!$P$3/TOPSIS!$B$4</f>
        <v>8.326437682297478E-3</v>
      </c>
      <c r="V344">
        <f>Pro_Economic_Table[[#This Row],[Total Cost(LKR Million)]]*AHP!$P$4/TOPSIS!$C$4</f>
        <v>3.2316987610962793E-2</v>
      </c>
      <c r="W344">
        <f>Pro_Economic_Table[[#This Row],[Total Carbon (Metric T)]]*AHP!$P$5/TOPSIS!$D$4</f>
        <v>3.5755413314828496E-3</v>
      </c>
      <c r="X344">
        <f>((Pro_Economic_Table[[#This Row],[Weighted Energy]]-TOPSIS!$B$5)^2+(Pro_Economic_Table[[#This Row],[Weighted Cost]]-TOPSIS!$C$5)^2+(Pro_Economic_Table[[#This Row],[Weighted Co2]]-TOPSIS!$D$5)^2)^0.5</f>
        <v>4.7287920364114831E-3</v>
      </c>
      <c r="Y344">
        <f>((Pro_Economic_Table[[#This Row],[Weighted Energy]]-TOPSIS!$B$6)^2+(Pro_Economic_Table[[#This Row],[Weighted Cost]]-TOPSIS!$C$6)^2+(Pro_Economic_Table[[#This Row],[Weighted Co2]]-TOPSIS!$D$6)^2)^0.5</f>
        <v>2.5789024821018516E-3</v>
      </c>
      <c r="Z344">
        <f>Pro_Economic_Table[[#This Row],[S- Worst-Euclidean Distance]]/(Pro_Economic_Table[[#This Row],[S+ Best-Euclidean Distance]]+Pro_Economic_Table[[#This Row],[S- Worst-Euclidean Distance]])</f>
        <v>0.35290233815445521</v>
      </c>
      <c r="AA344">
        <v>343</v>
      </c>
    </row>
    <row r="345" spans="1:27" x14ac:dyDescent="0.3">
      <c r="A345">
        <v>537</v>
      </c>
      <c r="B345" t="s">
        <v>143</v>
      </c>
      <c r="C345" t="s">
        <v>151</v>
      </c>
      <c r="D345" t="s">
        <v>155</v>
      </c>
      <c r="E345" t="s">
        <v>157</v>
      </c>
      <c r="F345" t="s">
        <v>160</v>
      </c>
      <c r="G345" t="s">
        <v>224</v>
      </c>
      <c r="H345">
        <v>426.47974022169285</v>
      </c>
      <c r="I345">
        <v>31</v>
      </c>
      <c r="J345">
        <v>1516886.0582556026</v>
      </c>
      <c r="K345">
        <v>35973.574745454542</v>
      </c>
      <c r="L345">
        <v>273039490.48600852</v>
      </c>
      <c r="M345">
        <v>4602686.4445454534</v>
      </c>
      <c r="N345">
        <v>2275329087.3834043</v>
      </c>
      <c r="O345">
        <v>116132200</v>
      </c>
      <c r="P345">
        <v>24.197627961363636</v>
      </c>
      <c r="Q345">
        <v>22677.44657092126</v>
      </c>
      <c r="R345">
        <v>273075464.060754</v>
      </c>
      <c r="S345">
        <v>2396.0639738279497</v>
      </c>
      <c r="T345">
        <v>22701.644198882623</v>
      </c>
      <c r="U345">
        <f>Pro_Economic_Table[[#This Row],[Total Energy(MJ)]]*AHP!$P$3/TOPSIS!$B$4</f>
        <v>8.326471373028544E-3</v>
      </c>
      <c r="V345">
        <f>Pro_Economic_Table[[#This Row],[Total Cost(LKR Million)]]*AHP!$P$4/TOPSIS!$C$4</f>
        <v>3.2317101448574588E-2</v>
      </c>
      <c r="W345">
        <f>Pro_Economic_Table[[#This Row],[Total Carbon (Metric T)]]*AHP!$P$5/TOPSIS!$D$4</f>
        <v>3.5755538504802244E-3</v>
      </c>
      <c r="X345">
        <f>((Pro_Economic_Table[[#This Row],[Weighted Energy]]-TOPSIS!$B$5)^2+(Pro_Economic_Table[[#This Row],[Weighted Cost]]-TOPSIS!$C$5)^2+(Pro_Economic_Table[[#This Row],[Weighted Co2]]-TOPSIS!$D$5)^2)^0.5</f>
        <v>4.7289113213383385E-3</v>
      </c>
      <c r="Y345">
        <f>((Pro_Economic_Table[[#This Row],[Weighted Energy]]-TOPSIS!$B$6)^2+(Pro_Economic_Table[[#This Row],[Weighted Cost]]-TOPSIS!$C$6)^2+(Pro_Economic_Table[[#This Row],[Weighted Co2]]-TOPSIS!$D$6)^2)^0.5</f>
        <v>2.578783202711531E-3</v>
      </c>
      <c r="Z345">
        <f>Pro_Economic_Table[[#This Row],[S- Worst-Euclidean Distance]]/(Pro_Economic_Table[[#This Row],[S+ Best-Euclidean Distance]]+Pro_Economic_Table[[#This Row],[S- Worst-Euclidean Distance]])</f>
        <v>0.35288601544914999</v>
      </c>
      <c r="AA345">
        <v>344</v>
      </c>
    </row>
    <row r="346" spans="1:27" x14ac:dyDescent="0.3">
      <c r="A346">
        <v>509</v>
      </c>
      <c r="B346" t="s">
        <v>143</v>
      </c>
      <c r="C346" t="s">
        <v>151</v>
      </c>
      <c r="D346" t="s">
        <v>154</v>
      </c>
      <c r="E346" t="s">
        <v>156</v>
      </c>
      <c r="F346" t="s">
        <v>160</v>
      </c>
      <c r="G346" t="s">
        <v>226</v>
      </c>
      <c r="H346">
        <v>423.416515298511</v>
      </c>
      <c r="I346">
        <v>31</v>
      </c>
      <c r="J346">
        <v>1513920.8565299627</v>
      </c>
      <c r="K346">
        <v>33262.729136363632</v>
      </c>
      <c r="L346">
        <v>272505754.17539328</v>
      </c>
      <c r="M346">
        <v>5149460.6413636357</v>
      </c>
      <c r="N346">
        <v>2270881284.7949443</v>
      </c>
      <c r="O346">
        <v>120900000</v>
      </c>
      <c r="P346">
        <v>21.482177277272722</v>
      </c>
      <c r="Q346">
        <v>22633.116805122943</v>
      </c>
      <c r="R346">
        <v>272539016.90452963</v>
      </c>
      <c r="S346">
        <v>2396.9307454363079</v>
      </c>
      <c r="T346">
        <v>22654.598982400217</v>
      </c>
      <c r="U346">
        <f>Pro_Economic_Table[[#This Row],[Total Energy(MJ)]]*AHP!$P$3/TOPSIS!$B$4</f>
        <v>8.3101143125185201E-3</v>
      </c>
      <c r="V346">
        <f>Pro_Economic_Table[[#This Row],[Total Cost(LKR Million)]]*AHP!$P$4/TOPSIS!$C$4</f>
        <v>3.2328792098868582E-2</v>
      </c>
      <c r="W346">
        <f>Pro_Economic_Table[[#This Row],[Total Carbon (Metric T)]]*AHP!$P$5/TOPSIS!$D$4</f>
        <v>3.5681441358592623E-3</v>
      </c>
      <c r="X346">
        <f>((Pro_Economic_Table[[#This Row],[Weighted Energy]]-TOPSIS!$B$5)^2+(Pro_Economic_Table[[#This Row],[Weighted Cost]]-TOPSIS!$C$5)^2+(Pro_Economic_Table[[#This Row],[Weighted Co2]]-TOPSIS!$D$5)^2)^0.5</f>
        <v>4.7354494540434349E-3</v>
      </c>
      <c r="Y346">
        <f>((Pro_Economic_Table[[#This Row],[Weighted Energy]]-TOPSIS!$B$6)^2+(Pro_Economic_Table[[#This Row],[Weighted Cost]]-TOPSIS!$C$6)^2+(Pro_Economic_Table[[#This Row],[Weighted Co2]]-TOPSIS!$D$6)^2)^0.5</f>
        <v>2.5723439945281104E-3</v>
      </c>
      <c r="Z346">
        <f>Pro_Economic_Table[[#This Row],[S- Worst-Euclidean Distance]]/(Pro_Economic_Table[[#This Row],[S+ Best-Euclidean Distance]]+Pro_Economic_Table[[#This Row],[S- Worst-Euclidean Distance]])</f>
        <v>0.35200009587448405</v>
      </c>
      <c r="AA346">
        <v>345</v>
      </c>
    </row>
    <row r="347" spans="1:27" x14ac:dyDescent="0.3">
      <c r="A347">
        <v>527</v>
      </c>
      <c r="B347" t="s">
        <v>143</v>
      </c>
      <c r="C347" t="s">
        <v>151</v>
      </c>
      <c r="D347" t="s">
        <v>155</v>
      </c>
      <c r="E347" t="s">
        <v>156</v>
      </c>
      <c r="F347" t="s">
        <v>160</v>
      </c>
      <c r="G347" t="s">
        <v>226</v>
      </c>
      <c r="H347">
        <v>423.42296240351106</v>
      </c>
      <c r="I347">
        <v>31</v>
      </c>
      <c r="J347">
        <v>1513927.0973276028</v>
      </c>
      <c r="K347">
        <v>33244.308836363634</v>
      </c>
      <c r="L347">
        <v>272506877.51896852</v>
      </c>
      <c r="M347">
        <v>5148539.626363636</v>
      </c>
      <c r="N347">
        <v>2270890645.9914041</v>
      </c>
      <c r="O347">
        <v>120900000</v>
      </c>
      <c r="P347">
        <v>21.468362052272724</v>
      </c>
      <c r="Q347">
        <v>22633.210105047663</v>
      </c>
      <c r="R347">
        <v>272540121.82780486</v>
      </c>
      <c r="S347">
        <v>2396.9391856177676</v>
      </c>
      <c r="T347">
        <v>22654.678467099937</v>
      </c>
      <c r="U347">
        <f>Pro_Economic_Table[[#This Row],[Total Energy(MJ)]]*AHP!$P$3/TOPSIS!$B$4</f>
        <v>8.3101480032495879E-3</v>
      </c>
      <c r="V347">
        <f>Pro_Economic_Table[[#This Row],[Total Cost(LKR Million)]]*AHP!$P$4/TOPSIS!$C$4</f>
        <v>3.232890593648037E-2</v>
      </c>
      <c r="W347">
        <f>Pro_Economic_Table[[#This Row],[Total Carbon (Metric T)]]*AHP!$P$5/TOPSIS!$D$4</f>
        <v>3.5681566548566379E-3</v>
      </c>
      <c r="X347">
        <f>((Pro_Economic_Table[[#This Row],[Weighted Energy]]-TOPSIS!$B$5)^2+(Pro_Economic_Table[[#This Row],[Weighted Cost]]-TOPSIS!$C$5)^2+(Pro_Economic_Table[[#This Row],[Weighted Co2]]-TOPSIS!$D$5)^2)^0.5</f>
        <v>4.7355687193556184E-3</v>
      </c>
      <c r="Y347">
        <f>((Pro_Economic_Table[[#This Row],[Weighted Energy]]-TOPSIS!$B$6)^2+(Pro_Economic_Table[[#This Row],[Weighted Cost]]-TOPSIS!$C$6)^2+(Pro_Economic_Table[[#This Row],[Weighted Co2]]-TOPSIS!$D$6)^2)^0.5</f>
        <v>2.5722246836283325E-3</v>
      </c>
      <c r="Z347">
        <f>Pro_Economic_Table[[#This Row],[S- Worst-Euclidean Distance]]/(Pro_Economic_Table[[#This Row],[S+ Best-Euclidean Distance]]+Pro_Economic_Table[[#This Row],[S- Worst-Euclidean Distance]])</f>
        <v>0.35198377154149296</v>
      </c>
      <c r="AA347">
        <v>346</v>
      </c>
    </row>
    <row r="348" spans="1:27" x14ac:dyDescent="0.3">
      <c r="A348">
        <v>518</v>
      </c>
      <c r="B348" t="s">
        <v>143</v>
      </c>
      <c r="C348" t="s">
        <v>151</v>
      </c>
      <c r="D348" t="s">
        <v>154</v>
      </c>
      <c r="E348" t="s">
        <v>157</v>
      </c>
      <c r="F348" t="s">
        <v>160</v>
      </c>
      <c r="G348" t="s">
        <v>226</v>
      </c>
      <c r="H348">
        <v>426.4732931166929</v>
      </c>
      <c r="I348">
        <v>31</v>
      </c>
      <c r="J348">
        <v>1516879.8174579628</v>
      </c>
      <c r="K348">
        <v>35991.99504545454</v>
      </c>
      <c r="L348">
        <v>273038367.14243329</v>
      </c>
      <c r="M348">
        <v>4603607.459545454</v>
      </c>
      <c r="N348">
        <v>2275319726.186944</v>
      </c>
      <c r="O348">
        <v>120900000</v>
      </c>
      <c r="P348">
        <v>24.211443186363635</v>
      </c>
      <c r="Q348">
        <v>22677.35327099654</v>
      </c>
      <c r="R348">
        <v>273074359.13747877</v>
      </c>
      <c r="S348">
        <v>2400.8233336464896</v>
      </c>
      <c r="T348">
        <v>22701.564714182903</v>
      </c>
      <c r="U348">
        <f>Pro_Economic_Table[[#This Row],[Total Energy(MJ)]]*AHP!$P$3/TOPSIS!$B$4</f>
        <v>8.326437682297478E-3</v>
      </c>
      <c r="V348">
        <f>Pro_Economic_Table[[#This Row],[Total Cost(LKR Million)]]*AHP!$P$4/TOPSIS!$C$4</f>
        <v>3.2381293688751006E-2</v>
      </c>
      <c r="W348">
        <f>Pro_Economic_Table[[#This Row],[Total Carbon (Metric T)]]*AHP!$P$5/TOPSIS!$D$4</f>
        <v>3.5755413314828496E-3</v>
      </c>
      <c r="X348">
        <f>((Pro_Economic_Table[[#This Row],[Weighted Energy]]-TOPSIS!$B$5)^2+(Pro_Economic_Table[[#This Row],[Weighted Cost]]-TOPSIS!$C$5)^2+(Pro_Economic_Table[[#This Row],[Weighted Co2]]-TOPSIS!$D$5)^2)^0.5</f>
        <v>4.7908121504772602E-3</v>
      </c>
      <c r="Y348">
        <f>((Pro_Economic_Table[[#This Row],[Weighted Energy]]-TOPSIS!$B$6)^2+(Pro_Economic_Table[[#This Row],[Weighted Cost]]-TOPSIS!$C$6)^2+(Pro_Economic_Table[[#This Row],[Weighted Co2]]-TOPSIS!$D$6)^2)^0.5</f>
        <v>2.5169487389410101E-3</v>
      </c>
      <c r="Z348">
        <f>Pro_Economic_Table[[#This Row],[S- Worst-Euclidean Distance]]/(Pro_Economic_Table[[#This Row],[S+ Best-Euclidean Distance]]+Pro_Economic_Table[[#This Row],[S- Worst-Euclidean Distance]])</f>
        <v>0.34442133192748325</v>
      </c>
      <c r="AA348">
        <v>347</v>
      </c>
    </row>
    <row r="349" spans="1:27" x14ac:dyDescent="0.3">
      <c r="A349">
        <v>536</v>
      </c>
      <c r="B349" t="s">
        <v>143</v>
      </c>
      <c r="C349" t="s">
        <v>151</v>
      </c>
      <c r="D349" t="s">
        <v>155</v>
      </c>
      <c r="E349" t="s">
        <v>157</v>
      </c>
      <c r="F349" t="s">
        <v>160</v>
      </c>
      <c r="G349" t="s">
        <v>226</v>
      </c>
      <c r="H349">
        <v>426.47974022169285</v>
      </c>
      <c r="I349">
        <v>31</v>
      </c>
      <c r="J349">
        <v>1516886.0582556026</v>
      </c>
      <c r="K349">
        <v>35973.574745454542</v>
      </c>
      <c r="L349">
        <v>273039490.48600852</v>
      </c>
      <c r="M349">
        <v>4602686.4445454534</v>
      </c>
      <c r="N349">
        <v>2275329087.3834043</v>
      </c>
      <c r="O349">
        <v>120900000</v>
      </c>
      <c r="P349">
        <v>24.197627961363636</v>
      </c>
      <c r="Q349">
        <v>22677.44657092126</v>
      </c>
      <c r="R349">
        <v>273075464.060754</v>
      </c>
      <c r="S349">
        <v>2400.8317738279497</v>
      </c>
      <c r="T349">
        <v>22701.644198882623</v>
      </c>
      <c r="U349">
        <f>Pro_Economic_Table[[#This Row],[Total Energy(MJ)]]*AHP!$P$3/TOPSIS!$B$4</f>
        <v>8.326471373028544E-3</v>
      </c>
      <c r="V349">
        <f>Pro_Economic_Table[[#This Row],[Total Cost(LKR Million)]]*AHP!$P$4/TOPSIS!$C$4</f>
        <v>3.2381407526362802E-2</v>
      </c>
      <c r="W349">
        <f>Pro_Economic_Table[[#This Row],[Total Carbon (Metric T)]]*AHP!$P$5/TOPSIS!$D$4</f>
        <v>3.5755538504802244E-3</v>
      </c>
      <c r="X349">
        <f>((Pro_Economic_Table[[#This Row],[Weighted Energy]]-TOPSIS!$B$5)^2+(Pro_Economic_Table[[#This Row],[Weighted Cost]]-TOPSIS!$C$5)^2+(Pro_Economic_Table[[#This Row],[Weighted Co2]]-TOPSIS!$D$5)^2)^0.5</f>
        <v>4.7909314192038314E-3</v>
      </c>
      <c r="Y349">
        <f>((Pro_Economic_Table[[#This Row],[Weighted Energy]]-TOPSIS!$B$6)^2+(Pro_Economic_Table[[#This Row],[Weighted Cost]]-TOPSIS!$C$6)^2+(Pro_Economic_Table[[#This Row],[Weighted Co2]]-TOPSIS!$D$6)^2)^0.5</f>
        <v>2.516829431994435E-3</v>
      </c>
      <c r="Z349">
        <f>Pro_Economic_Table[[#This Row],[S- Worst-Euclidean Distance]]/(Pro_Economic_Table[[#This Row],[S+ Best-Euclidean Distance]]+Pro_Economic_Table[[#This Row],[S- Worst-Euclidean Distance]])</f>
        <v>0.34440500766821702</v>
      </c>
      <c r="AA349">
        <v>348</v>
      </c>
    </row>
    <row r="350" spans="1:27" x14ac:dyDescent="0.3">
      <c r="A350">
        <v>259</v>
      </c>
      <c r="B350" t="s">
        <v>141</v>
      </c>
      <c r="C350" t="s">
        <v>150</v>
      </c>
      <c r="D350" t="s">
        <v>154</v>
      </c>
      <c r="E350" t="s">
        <v>156</v>
      </c>
      <c r="F350" t="s">
        <v>161</v>
      </c>
      <c r="G350" t="s">
        <v>225</v>
      </c>
      <c r="H350">
        <v>408.53480020829767</v>
      </c>
      <c r="I350">
        <v>59</v>
      </c>
      <c r="J350">
        <v>1526361.0857264919</v>
      </c>
      <c r="K350">
        <v>41626.077399999995</v>
      </c>
      <c r="L350">
        <v>274744995.43076855</v>
      </c>
      <c r="M350">
        <v>5399286.3149999995</v>
      </c>
      <c r="N350">
        <v>2289541628.5897379</v>
      </c>
      <c r="O350">
        <v>109976000</v>
      </c>
      <c r="P350">
        <v>20.761222213636358</v>
      </c>
      <c r="Q350">
        <v>22819.098231611049</v>
      </c>
      <c r="R350">
        <v>274786621.50816858</v>
      </c>
      <c r="S350">
        <v>2404.916914904738</v>
      </c>
      <c r="T350">
        <v>22839.859453824687</v>
      </c>
      <c r="U350">
        <f>Pro_Economic_Table[[#This Row],[Total Energy(MJ)]]*AHP!$P$3/TOPSIS!$B$4</f>
        <v>8.3786470730668038E-3</v>
      </c>
      <c r="V350">
        <f>Pro_Economic_Table[[#This Row],[Total Cost(LKR Million)]]*AHP!$P$4/TOPSIS!$C$4</f>
        <v>3.2436506188190009E-2</v>
      </c>
      <c r="W350">
        <f>Pro_Economic_Table[[#This Row],[Total Carbon (Metric T)]]*AHP!$P$5/TOPSIS!$D$4</f>
        <v>3.5973230264338997E-3</v>
      </c>
      <c r="X350">
        <f>((Pro_Economic_Table[[#This Row],[Weighted Energy]]-TOPSIS!$B$5)^2+(Pro_Economic_Table[[#This Row],[Weighted Cost]]-TOPSIS!$C$5)^2+(Pro_Economic_Table[[#This Row],[Weighted Co2]]-TOPSIS!$D$5)^2)^0.5</f>
        <v>4.8591046795429128E-3</v>
      </c>
      <c r="Y350">
        <f>((Pro_Economic_Table[[#This Row],[Weighted Energy]]-TOPSIS!$B$6)^2+(Pro_Economic_Table[[#This Row],[Weighted Cost]]-TOPSIS!$C$6)^2+(Pro_Economic_Table[[#This Row],[Weighted Co2]]-TOPSIS!$D$6)^2)^0.5</f>
        <v>2.4487793437794883E-3</v>
      </c>
      <c r="Z350">
        <f>Pro_Economic_Table[[#This Row],[S- Worst-Euclidean Distance]]/(Pro_Economic_Table[[#This Row],[S+ Best-Euclidean Distance]]+Pro_Economic_Table[[#This Row],[S- Worst-Euclidean Distance]])</f>
        <v>0.33508732978854716</v>
      </c>
      <c r="AA350">
        <v>349</v>
      </c>
    </row>
    <row r="351" spans="1:27" x14ac:dyDescent="0.3">
      <c r="A351">
        <v>277</v>
      </c>
      <c r="B351" t="s">
        <v>141</v>
      </c>
      <c r="C351" t="s">
        <v>150</v>
      </c>
      <c r="D351" t="s">
        <v>155</v>
      </c>
      <c r="E351" t="s">
        <v>156</v>
      </c>
      <c r="F351" t="s">
        <v>161</v>
      </c>
      <c r="G351" t="s">
        <v>225</v>
      </c>
      <c r="H351">
        <v>408.54124731329773</v>
      </c>
      <c r="I351">
        <v>59</v>
      </c>
      <c r="J351">
        <v>1526367.3265241319</v>
      </c>
      <c r="K351">
        <v>41607.657099999997</v>
      </c>
      <c r="L351">
        <v>274746118.77434373</v>
      </c>
      <c r="M351">
        <v>5398365.2999999998</v>
      </c>
      <c r="N351">
        <v>2289550989.7861977</v>
      </c>
      <c r="O351">
        <v>109976000</v>
      </c>
      <c r="P351">
        <v>20.74740698863636</v>
      </c>
      <c r="Q351">
        <v>22819.191531535769</v>
      </c>
      <c r="R351">
        <v>274787726.43144375</v>
      </c>
      <c r="S351">
        <v>2404.9253550861977</v>
      </c>
      <c r="T351">
        <v>22839.938938524407</v>
      </c>
      <c r="U351">
        <f>Pro_Economic_Table[[#This Row],[Total Energy(MJ)]]*AHP!$P$3/TOPSIS!$B$4</f>
        <v>8.3786807637978682E-3</v>
      </c>
      <c r="V351">
        <f>Pro_Economic_Table[[#This Row],[Total Cost(LKR Million)]]*AHP!$P$4/TOPSIS!$C$4</f>
        <v>3.2436620025801804E-2</v>
      </c>
      <c r="W351">
        <f>Pro_Economic_Table[[#This Row],[Total Carbon (Metric T)]]*AHP!$P$5/TOPSIS!$D$4</f>
        <v>3.5973355454312749E-3</v>
      </c>
      <c r="X351">
        <f>((Pro_Economic_Table[[#This Row],[Weighted Energy]]-TOPSIS!$B$5)^2+(Pro_Economic_Table[[#This Row],[Weighted Cost]]-TOPSIS!$C$5)^2+(Pro_Economic_Table[[#This Row],[Weighted Co2]]-TOPSIS!$D$5)^2)^0.5</f>
        <v>4.8592239836153794E-3</v>
      </c>
      <c r="Y351">
        <f>((Pro_Economic_Table[[#This Row],[Weighted Energy]]-TOPSIS!$B$6)^2+(Pro_Economic_Table[[#This Row],[Weighted Cost]]-TOPSIS!$C$6)^2+(Pro_Economic_Table[[#This Row],[Weighted Co2]]-TOPSIS!$D$6)^2)^0.5</f>
        <v>2.4486601119083472E-3</v>
      </c>
      <c r="Z351">
        <f>Pro_Economic_Table[[#This Row],[S- Worst-Euclidean Distance]]/(Pro_Economic_Table[[#This Row],[S+ Best-Euclidean Distance]]+Pro_Economic_Table[[#This Row],[S- Worst-Euclidean Distance]])</f>
        <v>0.33507101096584396</v>
      </c>
      <c r="AA351">
        <v>350</v>
      </c>
    </row>
    <row r="352" spans="1:27" x14ac:dyDescent="0.3">
      <c r="A352">
        <v>505</v>
      </c>
      <c r="B352" t="s">
        <v>143</v>
      </c>
      <c r="C352" t="s">
        <v>151</v>
      </c>
      <c r="D352" t="s">
        <v>154</v>
      </c>
      <c r="E352" t="s">
        <v>156</v>
      </c>
      <c r="F352" t="s">
        <v>159</v>
      </c>
      <c r="G352" t="s">
        <v>225</v>
      </c>
      <c r="H352">
        <v>428.54519296313242</v>
      </c>
      <c r="I352">
        <v>61</v>
      </c>
      <c r="J352">
        <v>1524901.9009259942</v>
      </c>
      <c r="K352">
        <v>32443.949363636362</v>
      </c>
      <c r="L352">
        <v>274482342.16667897</v>
      </c>
      <c r="M352">
        <v>5122167.9822727265</v>
      </c>
      <c r="N352">
        <v>2287352851.3889914</v>
      </c>
      <c r="O352">
        <v>113704000</v>
      </c>
      <c r="P352">
        <v>21.755103868181813</v>
      </c>
      <c r="Q352">
        <v>22797.283418843614</v>
      </c>
      <c r="R352">
        <v>274514786.11604261</v>
      </c>
      <c r="S352">
        <v>2406.1790193712641</v>
      </c>
      <c r="T352">
        <v>22819.038522711795</v>
      </c>
      <c r="U352">
        <f>Pro_Economic_Table[[#This Row],[Total Energy(MJ)]]*AHP!$P$3/TOPSIS!$B$4</f>
        <v>8.3703584133056723E-3</v>
      </c>
      <c r="V352">
        <f>Pro_Economic_Table[[#This Row],[Total Cost(LKR Million)]]*AHP!$P$4/TOPSIS!$C$4</f>
        <v>3.2453528921526413E-2</v>
      </c>
      <c r="W352">
        <f>Pro_Economic_Table[[#This Row],[Total Carbon (Metric T)]]*AHP!$P$5/TOPSIS!$D$4</f>
        <v>3.594043688613296E-3</v>
      </c>
      <c r="X352">
        <f>((Pro_Economic_Table[[#This Row],[Weighted Energy]]-TOPSIS!$B$5)^2+(Pro_Economic_Table[[#This Row],[Weighted Cost]]-TOPSIS!$C$5)^2+(Pro_Economic_Table[[#This Row],[Weighted Co2]]-TOPSIS!$D$5)^2)^0.5</f>
        <v>4.8731005089586122E-3</v>
      </c>
      <c r="Y352">
        <f>((Pro_Economic_Table[[#This Row],[Weighted Energy]]-TOPSIS!$B$6)^2+(Pro_Economic_Table[[#This Row],[Weighted Cost]]-TOPSIS!$C$6)^2+(Pro_Economic_Table[[#This Row],[Weighted Co2]]-TOPSIS!$D$6)^2)^0.5</f>
        <v>2.4346356599809823E-3</v>
      </c>
      <c r="Z352">
        <f>Pro_Economic_Table[[#This Row],[S- Worst-Euclidean Distance]]/(Pro_Economic_Table[[#This Row],[S+ Best-Euclidean Distance]]+Pro_Economic_Table[[#This Row],[S- Worst-Euclidean Distance]])</f>
        <v>0.33315866962042578</v>
      </c>
      <c r="AA352">
        <v>351</v>
      </c>
    </row>
    <row r="353" spans="1:27" x14ac:dyDescent="0.3">
      <c r="A353">
        <v>523</v>
      </c>
      <c r="B353" t="s">
        <v>143</v>
      </c>
      <c r="C353" t="s">
        <v>151</v>
      </c>
      <c r="D353" t="s">
        <v>155</v>
      </c>
      <c r="E353" t="s">
        <v>156</v>
      </c>
      <c r="F353" t="s">
        <v>159</v>
      </c>
      <c r="G353" t="s">
        <v>225</v>
      </c>
      <c r="H353">
        <v>428.55164006813243</v>
      </c>
      <c r="I353">
        <v>61</v>
      </c>
      <c r="J353">
        <v>1524908.1417236342</v>
      </c>
      <c r="K353">
        <v>32425.529063636361</v>
      </c>
      <c r="L353">
        <v>274483465.5102542</v>
      </c>
      <c r="M353">
        <v>5121246.9672727268</v>
      </c>
      <c r="N353">
        <v>2287362212.5854516</v>
      </c>
      <c r="O353">
        <v>113704000</v>
      </c>
      <c r="P353">
        <v>21.741288643181814</v>
      </c>
      <c r="Q353">
        <v>22797.376718768333</v>
      </c>
      <c r="R353">
        <v>274515891.03931785</v>
      </c>
      <c r="S353">
        <v>2406.1874595527242</v>
      </c>
      <c r="T353">
        <v>22819.118007411515</v>
      </c>
      <c r="U353">
        <f>Pro_Economic_Table[[#This Row],[Total Energy(MJ)]]*AHP!$P$3/TOPSIS!$B$4</f>
        <v>8.3703921040367384E-3</v>
      </c>
      <c r="V353">
        <f>Pro_Economic_Table[[#This Row],[Total Cost(LKR Million)]]*AHP!$P$4/TOPSIS!$C$4</f>
        <v>3.2453642759138208E-2</v>
      </c>
      <c r="W353">
        <f>Pro_Economic_Table[[#This Row],[Total Carbon (Metric T)]]*AHP!$P$5/TOPSIS!$D$4</f>
        <v>3.5940562076106713E-3</v>
      </c>
      <c r="X353">
        <f>((Pro_Economic_Table[[#This Row],[Weighted Energy]]-TOPSIS!$B$5)^2+(Pro_Economic_Table[[#This Row],[Weighted Cost]]-TOPSIS!$C$5)^2+(Pro_Economic_Table[[#This Row],[Weighted Co2]]-TOPSIS!$D$5)^2)^0.5</f>
        <v>4.8732198023118496E-3</v>
      </c>
      <c r="Y353">
        <f>((Pro_Economic_Table[[#This Row],[Weighted Energy]]-TOPSIS!$B$6)^2+(Pro_Economic_Table[[#This Row],[Weighted Cost]]-TOPSIS!$C$6)^2+(Pro_Economic_Table[[#This Row],[Weighted Co2]]-TOPSIS!$D$6)^2)^0.5</f>
        <v>2.4345163998267683E-3</v>
      </c>
      <c r="Z353">
        <f>Pro_Economic_Table[[#This Row],[S- Worst-Euclidean Distance]]/(Pro_Economic_Table[[#This Row],[S+ Best-Euclidean Distance]]+Pro_Economic_Table[[#This Row],[S- Worst-Euclidean Distance]])</f>
        <v>0.33314234839433643</v>
      </c>
      <c r="AA353">
        <v>352</v>
      </c>
    </row>
    <row r="354" spans="1:27" x14ac:dyDescent="0.3">
      <c r="A354">
        <v>261</v>
      </c>
      <c r="B354" t="s">
        <v>141</v>
      </c>
      <c r="C354" t="s">
        <v>150</v>
      </c>
      <c r="D354" t="s">
        <v>154</v>
      </c>
      <c r="E354" t="s">
        <v>156</v>
      </c>
      <c r="F354" t="s">
        <v>161</v>
      </c>
      <c r="G354" t="s">
        <v>224</v>
      </c>
      <c r="H354">
        <v>408.53480020829767</v>
      </c>
      <c r="I354">
        <v>30</v>
      </c>
      <c r="J354">
        <v>1526361.0857264919</v>
      </c>
      <c r="K354">
        <v>41626.077399999995</v>
      </c>
      <c r="L354">
        <v>274744995.43076855</v>
      </c>
      <c r="M354">
        <v>5399286.3149999995</v>
      </c>
      <c r="N354">
        <v>2289541628.5897379</v>
      </c>
      <c r="O354">
        <v>112386000</v>
      </c>
      <c r="P354">
        <v>20.761222213636358</v>
      </c>
      <c r="Q354">
        <v>22819.098231611049</v>
      </c>
      <c r="R354">
        <v>274786621.50816858</v>
      </c>
      <c r="S354">
        <v>2407.3269149047378</v>
      </c>
      <c r="T354">
        <v>22839.859453824687</v>
      </c>
      <c r="U354">
        <f>Pro_Economic_Table[[#This Row],[Total Energy(MJ)]]*AHP!$P$3/TOPSIS!$B$4</f>
        <v>8.3786470730668038E-3</v>
      </c>
      <c r="V354">
        <f>Pro_Economic_Table[[#This Row],[Total Cost(LKR Million)]]*AHP!$P$4/TOPSIS!$C$4</f>
        <v>3.2469011252888529E-2</v>
      </c>
      <c r="W354">
        <f>Pro_Economic_Table[[#This Row],[Total Carbon (Metric T)]]*AHP!$P$5/TOPSIS!$D$4</f>
        <v>3.5973230264338997E-3</v>
      </c>
      <c r="X354">
        <f>((Pro_Economic_Table[[#This Row],[Weighted Energy]]-TOPSIS!$B$5)^2+(Pro_Economic_Table[[#This Row],[Weighted Cost]]-TOPSIS!$C$5)^2+(Pro_Economic_Table[[#This Row],[Weighted Co2]]-TOPSIS!$D$5)^2)^0.5</f>
        <v>4.8904059135095913E-3</v>
      </c>
      <c r="Y354">
        <f>((Pro_Economic_Table[[#This Row],[Weighted Energy]]-TOPSIS!$B$6)^2+(Pro_Economic_Table[[#This Row],[Weighted Cost]]-TOPSIS!$C$6)^2+(Pro_Economic_Table[[#This Row],[Weighted Co2]]-TOPSIS!$D$6)^2)^0.5</f>
        <v>2.4173693799309846E-3</v>
      </c>
      <c r="Z354">
        <f>Pro_Economic_Table[[#This Row],[S- Worst-Euclidean Distance]]/(Pro_Economic_Table[[#This Row],[S+ Best-Euclidean Distance]]+Pro_Economic_Table[[#This Row],[S- Worst-Euclidean Distance]])</f>
        <v>0.33079415866834377</v>
      </c>
      <c r="AA354">
        <v>353</v>
      </c>
    </row>
    <row r="355" spans="1:27" x14ac:dyDescent="0.3">
      <c r="A355">
        <v>279</v>
      </c>
      <c r="B355" t="s">
        <v>141</v>
      </c>
      <c r="C355" t="s">
        <v>150</v>
      </c>
      <c r="D355" t="s">
        <v>155</v>
      </c>
      <c r="E355" t="s">
        <v>156</v>
      </c>
      <c r="F355" t="s">
        <v>161</v>
      </c>
      <c r="G355" t="s">
        <v>224</v>
      </c>
      <c r="H355">
        <v>408.54124731329773</v>
      </c>
      <c r="I355">
        <v>30</v>
      </c>
      <c r="J355">
        <v>1526367.3265241319</v>
      </c>
      <c r="K355">
        <v>41607.657099999997</v>
      </c>
      <c r="L355">
        <v>274746118.77434373</v>
      </c>
      <c r="M355">
        <v>5398365.2999999998</v>
      </c>
      <c r="N355">
        <v>2289550989.7861977</v>
      </c>
      <c r="O355">
        <v>112386000</v>
      </c>
      <c r="P355">
        <v>20.74740698863636</v>
      </c>
      <c r="Q355">
        <v>22819.191531535769</v>
      </c>
      <c r="R355">
        <v>274787726.43144375</v>
      </c>
      <c r="S355">
        <v>2407.335355086198</v>
      </c>
      <c r="T355">
        <v>22839.938938524407</v>
      </c>
      <c r="U355">
        <f>Pro_Economic_Table[[#This Row],[Total Energy(MJ)]]*AHP!$P$3/TOPSIS!$B$4</f>
        <v>8.3786807637978682E-3</v>
      </c>
      <c r="V355">
        <f>Pro_Economic_Table[[#This Row],[Total Cost(LKR Million)]]*AHP!$P$4/TOPSIS!$C$4</f>
        <v>3.2469125090500324E-2</v>
      </c>
      <c r="W355">
        <f>Pro_Economic_Table[[#This Row],[Total Carbon (Metric T)]]*AHP!$P$5/TOPSIS!$D$4</f>
        <v>3.5973355454312749E-3</v>
      </c>
      <c r="X355">
        <f>((Pro_Economic_Table[[#This Row],[Weighted Energy]]-TOPSIS!$B$5)^2+(Pro_Economic_Table[[#This Row],[Weighted Cost]]-TOPSIS!$C$5)^2+(Pro_Economic_Table[[#This Row],[Weighted Co2]]-TOPSIS!$D$5)^2)^0.5</f>
        <v>4.8905252106163956E-3</v>
      </c>
      <c r="Y355">
        <f>((Pro_Economic_Table[[#This Row],[Weighted Energy]]-TOPSIS!$B$6)^2+(Pro_Economic_Table[[#This Row],[Weighted Cost]]-TOPSIS!$C$6)^2+(Pro_Economic_Table[[#This Row],[Weighted Co2]]-TOPSIS!$D$6)^2)^0.5</f>
        <v>2.4172501295388693E-3</v>
      </c>
      <c r="Z355">
        <f>Pro_Economic_Table[[#This Row],[S- Worst-Euclidean Distance]]/(Pro_Economic_Table[[#This Row],[S+ Best-Euclidean Distance]]+Pro_Economic_Table[[#This Row],[S- Worst-Euclidean Distance]])</f>
        <v>0.33077783826445756</v>
      </c>
      <c r="AA355">
        <v>354</v>
      </c>
    </row>
    <row r="356" spans="1:27" x14ac:dyDescent="0.3">
      <c r="A356">
        <v>40</v>
      </c>
      <c r="B356" t="s">
        <v>139</v>
      </c>
      <c r="C356" t="s">
        <v>150</v>
      </c>
      <c r="D356" t="s">
        <v>154</v>
      </c>
      <c r="E356" t="s">
        <v>156</v>
      </c>
      <c r="F356" t="s">
        <v>160</v>
      </c>
      <c r="G356" t="s">
        <v>225</v>
      </c>
      <c r="H356">
        <v>413.57729514860557</v>
      </c>
      <c r="I356">
        <v>59</v>
      </c>
      <c r="J356">
        <v>1528328.4951721285</v>
      </c>
      <c r="K356">
        <v>48395.649536363635</v>
      </c>
      <c r="L356">
        <v>275099129.13098317</v>
      </c>
      <c r="M356">
        <v>5357652.6013636356</v>
      </c>
      <c r="N356">
        <v>2292492742.758193</v>
      </c>
      <c r="O356">
        <v>109976000</v>
      </c>
      <c r="P356">
        <v>22.341616077272725</v>
      </c>
      <c r="Q356">
        <v>22848.511002823325</v>
      </c>
      <c r="R356">
        <v>275147524.78051955</v>
      </c>
      <c r="S356">
        <v>2407.8263953595565</v>
      </c>
      <c r="T356">
        <v>22870.852618900597</v>
      </c>
      <c r="U356">
        <f>Pro_Economic_Table[[#This Row],[Total Energy(MJ)]]*AHP!$P$3/TOPSIS!$B$4</f>
        <v>8.389651543116862E-3</v>
      </c>
      <c r="V356">
        <f>Pro_Economic_Table[[#This Row],[Total Cost(LKR Million)]]*AHP!$P$4/TOPSIS!$C$4</f>
        <v>3.2475748034838541E-2</v>
      </c>
      <c r="W356">
        <f>Pro_Economic_Table[[#This Row],[Total Carbon (Metric T)]]*AHP!$P$5/TOPSIS!$D$4</f>
        <v>3.6022045112177729E-3</v>
      </c>
      <c r="X356">
        <f>((Pro_Economic_Table[[#This Row],[Weighted Energy]]-TOPSIS!$B$5)^2+(Pro_Economic_Table[[#This Row],[Weighted Cost]]-TOPSIS!$C$5)^2+(Pro_Economic_Table[[#This Row],[Weighted Co2]]-TOPSIS!$D$5)^2)^0.5</f>
        <v>4.9001398652514542E-3</v>
      </c>
      <c r="Y356">
        <f>((Pro_Economic_Table[[#This Row],[Weighted Energy]]-TOPSIS!$B$6)^2+(Pro_Economic_Table[[#This Row],[Weighted Cost]]-TOPSIS!$C$6)^2+(Pro_Economic_Table[[#This Row],[Weighted Co2]]-TOPSIS!$D$6)^2)^0.5</f>
        <v>2.4077644719730801E-3</v>
      </c>
      <c r="Z356">
        <f>Pro_Economic_Table[[#This Row],[S- Worst-Euclidean Distance]]/(Pro_Economic_Table[[#This Row],[S+ Best-Euclidean Distance]]+Pro_Economic_Table[[#This Row],[S- Worst-Euclidean Distance]])</f>
        <v>0.32947399977700365</v>
      </c>
      <c r="AA356">
        <v>355</v>
      </c>
    </row>
    <row r="357" spans="1:27" x14ac:dyDescent="0.3">
      <c r="A357">
        <v>58</v>
      </c>
      <c r="B357" t="s">
        <v>139</v>
      </c>
      <c r="C357" t="s">
        <v>150</v>
      </c>
      <c r="D357" t="s">
        <v>155</v>
      </c>
      <c r="E357" t="s">
        <v>156</v>
      </c>
      <c r="F357" t="s">
        <v>160</v>
      </c>
      <c r="G357" t="s">
        <v>225</v>
      </c>
      <c r="H357">
        <v>413.58374225360564</v>
      </c>
      <c r="I357">
        <v>59</v>
      </c>
      <c r="J357">
        <v>1528334.7359697684</v>
      </c>
      <c r="K357">
        <v>48377.229236363637</v>
      </c>
      <c r="L357">
        <v>275100252.47455835</v>
      </c>
      <c r="M357">
        <v>5356731.586363636</v>
      </c>
      <c r="N357">
        <v>2292502103.9546528</v>
      </c>
      <c r="O357">
        <v>109976000</v>
      </c>
      <c r="P357">
        <v>22.327800852272723</v>
      </c>
      <c r="Q357">
        <v>22848.604302748041</v>
      </c>
      <c r="R357">
        <v>275148629.70379472</v>
      </c>
      <c r="S357">
        <v>2407.8348355410167</v>
      </c>
      <c r="T357">
        <v>22870.932103600313</v>
      </c>
      <c r="U357">
        <f>Pro_Economic_Table[[#This Row],[Total Energy(MJ)]]*AHP!$P$3/TOPSIS!$B$4</f>
        <v>8.3896852338479263E-3</v>
      </c>
      <c r="V357">
        <f>Pro_Economic_Table[[#This Row],[Total Cost(LKR Million)]]*AHP!$P$4/TOPSIS!$C$4</f>
        <v>3.2475861872450336E-2</v>
      </c>
      <c r="W357">
        <f>Pro_Economic_Table[[#This Row],[Total Carbon (Metric T)]]*AHP!$P$5/TOPSIS!$D$4</f>
        <v>3.6022170302151472E-3</v>
      </c>
      <c r="X357">
        <f>((Pro_Economic_Table[[#This Row],[Weighted Energy]]-TOPSIS!$B$5)^2+(Pro_Economic_Table[[#This Row],[Weighted Cost]]-TOPSIS!$C$5)^2+(Pro_Economic_Table[[#This Row],[Weighted Co2]]-TOPSIS!$D$5)^2)^0.5</f>
        <v>4.9002591700163887E-3</v>
      </c>
      <c r="Y357">
        <f>((Pro_Economic_Table[[#This Row],[Weighted Energy]]-TOPSIS!$B$6)^2+(Pro_Economic_Table[[#This Row],[Weighted Cost]]-TOPSIS!$C$6)^2+(Pro_Economic_Table[[#This Row],[Weighted Co2]]-TOPSIS!$D$6)^2)^0.5</f>
        <v>2.407645243747879E-3</v>
      </c>
      <c r="Z357">
        <f>Pro_Economic_Table[[#This Row],[S- Worst-Euclidean Distance]]/(Pro_Economic_Table[[#This Row],[S+ Best-Euclidean Distance]]+Pro_Economic_Table[[#This Row],[S- Worst-Euclidean Distance]])</f>
        <v>0.32945768135843911</v>
      </c>
      <c r="AA357">
        <v>356</v>
      </c>
    </row>
    <row r="358" spans="1:27" x14ac:dyDescent="0.3">
      <c r="A358">
        <v>507</v>
      </c>
      <c r="B358" t="s">
        <v>143</v>
      </c>
      <c r="C358" t="s">
        <v>151</v>
      </c>
      <c r="D358" t="s">
        <v>154</v>
      </c>
      <c r="E358" t="s">
        <v>156</v>
      </c>
      <c r="F358" t="s">
        <v>159</v>
      </c>
      <c r="G358" t="s">
        <v>224</v>
      </c>
      <c r="H358">
        <v>428.54519296313242</v>
      </c>
      <c r="I358">
        <v>31</v>
      </c>
      <c r="J358">
        <v>1524901.9009259942</v>
      </c>
      <c r="K358">
        <v>32443.949363636362</v>
      </c>
      <c r="L358">
        <v>274482342.16667897</v>
      </c>
      <c r="M358">
        <v>5122167.9822727265</v>
      </c>
      <c r="N358">
        <v>2287352851.3889914</v>
      </c>
      <c r="O358">
        <v>116132200</v>
      </c>
      <c r="P358">
        <v>21.755103868181813</v>
      </c>
      <c r="Q358">
        <v>22797.283418843614</v>
      </c>
      <c r="R358">
        <v>274514786.11604261</v>
      </c>
      <c r="S358">
        <v>2408.6072193712639</v>
      </c>
      <c r="T358">
        <v>22819.038522711795</v>
      </c>
      <c r="U358">
        <f>Pro_Economic_Table[[#This Row],[Total Energy(MJ)]]*AHP!$P$3/TOPSIS!$B$4</f>
        <v>8.3703584133056723E-3</v>
      </c>
      <c r="V358">
        <f>Pro_Economic_Table[[#This Row],[Total Cost(LKR Million)]]*AHP!$P$4/TOPSIS!$C$4</f>
        <v>3.2486279460157502E-2</v>
      </c>
      <c r="W358">
        <f>Pro_Economic_Table[[#This Row],[Total Carbon (Metric T)]]*AHP!$P$5/TOPSIS!$D$4</f>
        <v>3.594043688613296E-3</v>
      </c>
      <c r="X358">
        <f>((Pro_Economic_Table[[#This Row],[Weighted Energy]]-TOPSIS!$B$5)^2+(Pro_Economic_Table[[#This Row],[Weighted Cost]]-TOPSIS!$C$5)^2+(Pro_Economic_Table[[#This Row],[Weighted Co2]]-TOPSIS!$D$5)^2)^0.5</f>
        <v>4.9046618584333273E-3</v>
      </c>
      <c r="Y358">
        <f>((Pro_Economic_Table[[#This Row],[Weighted Energy]]-TOPSIS!$B$6)^2+(Pro_Economic_Table[[#This Row],[Weighted Cost]]-TOPSIS!$C$6)^2+(Pro_Economic_Table[[#This Row],[Weighted Co2]]-TOPSIS!$D$6)^2)^0.5</f>
        <v>2.4030343357498321E-3</v>
      </c>
      <c r="Z358">
        <f>Pro_Economic_Table[[#This Row],[S- Worst-Euclidean Distance]]/(Pro_Economic_Table[[#This Row],[S+ Best-Euclidean Distance]]+Pro_Economic_Table[[#This Row],[S- Worst-Euclidean Distance]])</f>
        <v>0.32883610263691848</v>
      </c>
      <c r="AA358">
        <v>357</v>
      </c>
    </row>
    <row r="359" spans="1:27" x14ac:dyDescent="0.3">
      <c r="A359">
        <v>525</v>
      </c>
      <c r="B359" t="s">
        <v>143</v>
      </c>
      <c r="C359" t="s">
        <v>151</v>
      </c>
      <c r="D359" t="s">
        <v>155</v>
      </c>
      <c r="E359" t="s">
        <v>156</v>
      </c>
      <c r="F359" t="s">
        <v>159</v>
      </c>
      <c r="G359" t="s">
        <v>224</v>
      </c>
      <c r="H359">
        <v>428.55164006813243</v>
      </c>
      <c r="I359">
        <v>31</v>
      </c>
      <c r="J359">
        <v>1524908.1417236342</v>
      </c>
      <c r="K359">
        <v>32425.529063636361</v>
      </c>
      <c r="L359">
        <v>274483465.5102542</v>
      </c>
      <c r="M359">
        <v>5121246.9672727268</v>
      </c>
      <c r="N359">
        <v>2287362212.5854516</v>
      </c>
      <c r="O359">
        <v>116132200</v>
      </c>
      <c r="P359">
        <v>21.741288643181814</v>
      </c>
      <c r="Q359">
        <v>22797.376718768333</v>
      </c>
      <c r="R359">
        <v>274515891.03931785</v>
      </c>
      <c r="S359">
        <v>2408.6156595527245</v>
      </c>
      <c r="T359">
        <v>22819.118007411515</v>
      </c>
      <c r="U359">
        <f>Pro_Economic_Table[[#This Row],[Total Energy(MJ)]]*AHP!$P$3/TOPSIS!$B$4</f>
        <v>8.3703921040367384E-3</v>
      </c>
      <c r="V359">
        <f>Pro_Economic_Table[[#This Row],[Total Cost(LKR Million)]]*AHP!$P$4/TOPSIS!$C$4</f>
        <v>3.2486393297769305E-2</v>
      </c>
      <c r="W359">
        <f>Pro_Economic_Table[[#This Row],[Total Carbon (Metric T)]]*AHP!$P$5/TOPSIS!$D$4</f>
        <v>3.5940562076106713E-3</v>
      </c>
      <c r="X359">
        <f>((Pro_Economic_Table[[#This Row],[Weighted Energy]]-TOPSIS!$B$5)^2+(Pro_Economic_Table[[#This Row],[Weighted Cost]]-TOPSIS!$C$5)^2+(Pro_Economic_Table[[#This Row],[Weighted Co2]]-TOPSIS!$D$5)^2)^0.5</f>
        <v>4.9047811442804031E-3</v>
      </c>
      <c r="Y359">
        <f>((Pro_Economic_Table[[#This Row],[Weighted Energy]]-TOPSIS!$B$6)^2+(Pro_Economic_Table[[#This Row],[Weighted Cost]]-TOPSIS!$C$6)^2+(Pro_Economic_Table[[#This Row],[Weighted Co2]]-TOPSIS!$D$6)^2)^0.5</f>
        <v>2.4029150587262268E-3</v>
      </c>
      <c r="Z359">
        <f>Pro_Economic_Table[[#This Row],[S- Worst-Euclidean Distance]]/(Pro_Economic_Table[[#This Row],[S+ Best-Euclidean Distance]]+Pro_Economic_Table[[#This Row],[S- Worst-Euclidean Distance]])</f>
        <v>0.32881978012955543</v>
      </c>
      <c r="AA359">
        <v>358</v>
      </c>
    </row>
    <row r="360" spans="1:27" x14ac:dyDescent="0.3">
      <c r="A360">
        <v>268</v>
      </c>
      <c r="B360" t="s">
        <v>141</v>
      </c>
      <c r="C360" t="s">
        <v>150</v>
      </c>
      <c r="D360" t="s">
        <v>154</v>
      </c>
      <c r="E360" t="s">
        <v>157</v>
      </c>
      <c r="F360" t="s">
        <v>161</v>
      </c>
      <c r="G360" t="s">
        <v>225</v>
      </c>
      <c r="H360">
        <v>411.59157802647957</v>
      </c>
      <c r="I360">
        <v>59</v>
      </c>
      <c r="J360">
        <v>1529320.0466544915</v>
      </c>
      <c r="K360">
        <v>44355.343309090902</v>
      </c>
      <c r="L360">
        <v>275277608.39780849</v>
      </c>
      <c r="M360">
        <v>4853433.1331818169</v>
      </c>
      <c r="N360">
        <v>2293980069.9817371</v>
      </c>
      <c r="O360">
        <v>109976000</v>
      </c>
      <c r="P360">
        <v>23.490488122727271</v>
      </c>
      <c r="Q360">
        <v>22863.334697484646</v>
      </c>
      <c r="R360">
        <v>275321963.7411176</v>
      </c>
      <c r="S360">
        <v>2408.8095031149192</v>
      </c>
      <c r="T360">
        <v>22886.825185607373</v>
      </c>
      <c r="U360">
        <f>Pro_Economic_Table[[#This Row],[Total Energy(MJ)]]*AHP!$P$3/TOPSIS!$B$4</f>
        <v>8.3949704428457582E-3</v>
      </c>
      <c r="V360">
        <f>Pro_Economic_Table[[#This Row],[Total Cost(LKR Million)]]*AHP!$P$4/TOPSIS!$C$4</f>
        <v>3.2489007778072426E-2</v>
      </c>
      <c r="W360">
        <f>Pro_Economic_Table[[#This Row],[Total Carbon (Metric T)]]*AHP!$P$5/TOPSIS!$D$4</f>
        <v>3.604720222057487E-3</v>
      </c>
      <c r="X360">
        <f>((Pro_Economic_Table[[#This Row],[Weighted Energy]]-TOPSIS!$B$5)^2+(Pro_Economic_Table[[#This Row],[Weighted Cost]]-TOPSIS!$C$5)^2+(Pro_Economic_Table[[#This Row],[Weighted Co2]]-TOPSIS!$D$5)^2)^0.5</f>
        <v>4.9144966367989703E-3</v>
      </c>
      <c r="Y360">
        <f>((Pro_Economic_Table[[#This Row],[Weighted Energy]]-TOPSIS!$B$6)^2+(Pro_Economic_Table[[#This Row],[Weighted Cost]]-TOPSIS!$C$6)^2+(Pro_Economic_Table[[#This Row],[Weighted Co2]]-TOPSIS!$D$6)^2)^0.5</f>
        <v>2.3934445846489519E-3</v>
      </c>
      <c r="Z360">
        <f>Pro_Economic_Table[[#This Row],[S- Worst-Euclidean Distance]]/(Pro_Economic_Table[[#This Row],[S+ Best-Euclidean Distance]]+Pro_Economic_Table[[#This Row],[S- Worst-Euclidean Distance]])</f>
        <v>0.32751284009024073</v>
      </c>
      <c r="AA360">
        <v>359</v>
      </c>
    </row>
    <row r="361" spans="1:27" x14ac:dyDescent="0.3">
      <c r="A361">
        <v>286</v>
      </c>
      <c r="B361" t="s">
        <v>141</v>
      </c>
      <c r="C361" t="s">
        <v>150</v>
      </c>
      <c r="D361" t="s">
        <v>155</v>
      </c>
      <c r="E361" t="s">
        <v>157</v>
      </c>
      <c r="F361" t="s">
        <v>161</v>
      </c>
      <c r="G361" t="s">
        <v>225</v>
      </c>
      <c r="H361">
        <v>411.59802513147963</v>
      </c>
      <c r="I361">
        <v>59</v>
      </c>
      <c r="J361">
        <v>1529326.2874521317</v>
      </c>
      <c r="K361">
        <v>44336.923009090904</v>
      </c>
      <c r="L361">
        <v>275278731.74138373</v>
      </c>
      <c r="M361">
        <v>4852512.1181818172</v>
      </c>
      <c r="N361">
        <v>2293989431.1781979</v>
      </c>
      <c r="O361">
        <v>109976000</v>
      </c>
      <c r="P361">
        <v>23.476672897727269</v>
      </c>
      <c r="Q361">
        <v>22863.42799740937</v>
      </c>
      <c r="R361">
        <v>275323068.66439283</v>
      </c>
      <c r="S361">
        <v>2408.8179432963798</v>
      </c>
      <c r="T361">
        <v>22886.904670307096</v>
      </c>
      <c r="U361">
        <f>Pro_Economic_Table[[#This Row],[Total Energy(MJ)]]*AHP!$P$3/TOPSIS!$B$4</f>
        <v>8.3950041335768243E-3</v>
      </c>
      <c r="V361">
        <f>Pro_Economic_Table[[#This Row],[Total Cost(LKR Million)]]*AHP!$P$4/TOPSIS!$C$4</f>
        <v>3.2489121615684236E-2</v>
      </c>
      <c r="W361">
        <f>Pro_Economic_Table[[#This Row],[Total Carbon (Metric T)]]*AHP!$P$5/TOPSIS!$D$4</f>
        <v>3.6047327410548627E-3</v>
      </c>
      <c r="X361">
        <f>((Pro_Economic_Table[[#This Row],[Weighted Energy]]-TOPSIS!$B$5)^2+(Pro_Economic_Table[[#This Row],[Weighted Cost]]-TOPSIS!$C$5)^2+(Pro_Economic_Table[[#This Row],[Weighted Co2]]-TOPSIS!$D$5)^2)^0.5</f>
        <v>4.9146159430529558E-3</v>
      </c>
      <c r="Y361">
        <f>((Pro_Economic_Table[[#This Row],[Weighted Energy]]-TOPSIS!$B$6)^2+(Pro_Economic_Table[[#This Row],[Weighted Cost]]-TOPSIS!$C$6)^2+(Pro_Economic_Table[[#This Row],[Weighted Co2]]-TOPSIS!$D$6)^2)^0.5</f>
        <v>2.3933253617780233E-3</v>
      </c>
      <c r="Z361">
        <f>Pro_Economic_Table[[#This Row],[S- Worst-Euclidean Distance]]/(Pro_Economic_Table[[#This Row],[S+ Best-Euclidean Distance]]+Pro_Economic_Table[[#This Row],[S- Worst-Euclidean Distance]])</f>
        <v>0.32749652220056752</v>
      </c>
      <c r="AA361">
        <v>360</v>
      </c>
    </row>
    <row r="362" spans="1:27" x14ac:dyDescent="0.3">
      <c r="A362">
        <v>42</v>
      </c>
      <c r="B362" t="s">
        <v>139</v>
      </c>
      <c r="C362" t="s">
        <v>150</v>
      </c>
      <c r="D362" t="s">
        <v>154</v>
      </c>
      <c r="E362" t="s">
        <v>156</v>
      </c>
      <c r="F362" t="s">
        <v>160</v>
      </c>
      <c r="G362" t="s">
        <v>224</v>
      </c>
      <c r="H362">
        <v>413.57729514860557</v>
      </c>
      <c r="I362">
        <v>30</v>
      </c>
      <c r="J362">
        <v>1528328.4951721285</v>
      </c>
      <c r="K362">
        <v>48395.649536363635</v>
      </c>
      <c r="L362">
        <v>275099129.13098317</v>
      </c>
      <c r="M362">
        <v>5357652.6013636356</v>
      </c>
      <c r="N362">
        <v>2292492742.758193</v>
      </c>
      <c r="O362">
        <v>112386000</v>
      </c>
      <c r="P362">
        <v>22.341616077272725</v>
      </c>
      <c r="Q362">
        <v>22848.511002823325</v>
      </c>
      <c r="R362">
        <v>275147524.78051955</v>
      </c>
      <c r="S362">
        <v>2410.2363953595568</v>
      </c>
      <c r="T362">
        <v>22870.852618900597</v>
      </c>
      <c r="U362">
        <f>Pro_Economic_Table[[#This Row],[Total Energy(MJ)]]*AHP!$P$3/TOPSIS!$B$4</f>
        <v>8.389651543116862E-3</v>
      </c>
      <c r="V362">
        <f>Pro_Economic_Table[[#This Row],[Total Cost(LKR Million)]]*AHP!$P$4/TOPSIS!$C$4</f>
        <v>3.250825309953706E-2</v>
      </c>
      <c r="W362">
        <f>Pro_Economic_Table[[#This Row],[Total Carbon (Metric T)]]*AHP!$P$5/TOPSIS!$D$4</f>
        <v>3.6022045112177729E-3</v>
      </c>
      <c r="X362">
        <f>((Pro_Economic_Table[[#This Row],[Weighted Energy]]-TOPSIS!$B$5)^2+(Pro_Economic_Table[[#This Row],[Weighted Cost]]-TOPSIS!$C$5)^2+(Pro_Economic_Table[[#This Row],[Weighted Co2]]-TOPSIS!$D$5)^2)^0.5</f>
        <v>4.9314392958535631E-3</v>
      </c>
      <c r="Y362">
        <f>((Pro_Economic_Table[[#This Row],[Weighted Energy]]-TOPSIS!$B$6)^2+(Pro_Economic_Table[[#This Row],[Weighted Cost]]-TOPSIS!$C$6)^2+(Pro_Economic_Table[[#This Row],[Weighted Co2]]-TOPSIS!$D$6)^2)^0.5</f>
        <v>2.3763491566962578E-3</v>
      </c>
      <c r="Z362">
        <f>Pro_Economic_Table[[#This Row],[S- Worst-Euclidean Distance]]/(Pro_Economic_Table[[#This Row],[S+ Best-Euclidean Distance]]+Pro_Economic_Table[[#This Row],[S- Worst-Euclidean Distance]])</f>
        <v>0.32518034315389988</v>
      </c>
      <c r="AA362">
        <v>361</v>
      </c>
    </row>
    <row r="363" spans="1:27" x14ac:dyDescent="0.3">
      <c r="A363">
        <v>60</v>
      </c>
      <c r="B363" t="s">
        <v>139</v>
      </c>
      <c r="C363" t="s">
        <v>150</v>
      </c>
      <c r="D363" t="s">
        <v>155</v>
      </c>
      <c r="E363" t="s">
        <v>156</v>
      </c>
      <c r="F363" t="s">
        <v>160</v>
      </c>
      <c r="G363" t="s">
        <v>224</v>
      </c>
      <c r="H363">
        <v>413.58374225360564</v>
      </c>
      <c r="I363">
        <v>30</v>
      </c>
      <c r="J363">
        <v>1528334.7359697684</v>
      </c>
      <c r="K363">
        <v>48377.229236363637</v>
      </c>
      <c r="L363">
        <v>275100252.47455835</v>
      </c>
      <c r="M363">
        <v>5356731.586363636</v>
      </c>
      <c r="N363">
        <v>2292502103.9546528</v>
      </c>
      <c r="O363">
        <v>112386000</v>
      </c>
      <c r="P363">
        <v>22.327800852272723</v>
      </c>
      <c r="Q363">
        <v>22848.604302748041</v>
      </c>
      <c r="R363">
        <v>275148629.70379472</v>
      </c>
      <c r="S363">
        <v>2410.2448355410165</v>
      </c>
      <c r="T363">
        <v>22870.932103600313</v>
      </c>
      <c r="U363">
        <f>Pro_Economic_Table[[#This Row],[Total Energy(MJ)]]*AHP!$P$3/TOPSIS!$B$4</f>
        <v>8.3896852338479263E-3</v>
      </c>
      <c r="V363">
        <f>Pro_Economic_Table[[#This Row],[Total Cost(LKR Million)]]*AHP!$P$4/TOPSIS!$C$4</f>
        <v>3.2508366937148848E-2</v>
      </c>
      <c r="W363">
        <f>Pro_Economic_Table[[#This Row],[Total Carbon (Metric T)]]*AHP!$P$5/TOPSIS!$D$4</f>
        <v>3.6022170302151472E-3</v>
      </c>
      <c r="X363">
        <f>((Pro_Economic_Table[[#This Row],[Weighted Energy]]-TOPSIS!$B$5)^2+(Pro_Economic_Table[[#This Row],[Weighted Cost]]-TOPSIS!$C$5)^2+(Pro_Economic_Table[[#This Row],[Weighted Co2]]-TOPSIS!$D$5)^2)^0.5</f>
        <v>4.9315585937500187E-3</v>
      </c>
      <c r="Y363">
        <f>((Pro_Economic_Table[[#This Row],[Weighted Energy]]-TOPSIS!$B$6)^2+(Pro_Economic_Table[[#This Row],[Weighted Cost]]-TOPSIS!$C$6)^2+(Pro_Economic_Table[[#This Row],[Weighted Co2]]-TOPSIS!$D$6)^2)^0.5</f>
        <v>2.3762299094100508E-3</v>
      </c>
      <c r="Z363">
        <f>Pro_Economic_Table[[#This Row],[S- Worst-Euclidean Distance]]/(Pro_Economic_Table[[#This Row],[S+ Best-Euclidean Distance]]+Pro_Economic_Table[[#This Row],[S- Worst-Euclidean Distance]])</f>
        <v>0.32516402306696612</v>
      </c>
      <c r="AA363">
        <v>362</v>
      </c>
    </row>
    <row r="364" spans="1:27" x14ac:dyDescent="0.3">
      <c r="A364">
        <v>270</v>
      </c>
      <c r="B364" t="s">
        <v>141</v>
      </c>
      <c r="C364" t="s">
        <v>150</v>
      </c>
      <c r="D364" t="s">
        <v>154</v>
      </c>
      <c r="E364" t="s">
        <v>157</v>
      </c>
      <c r="F364" t="s">
        <v>161</v>
      </c>
      <c r="G364" t="s">
        <v>224</v>
      </c>
      <c r="H364">
        <v>411.59157802647957</v>
      </c>
      <c r="I364">
        <v>30</v>
      </c>
      <c r="J364">
        <v>1529320.0466544915</v>
      </c>
      <c r="K364">
        <v>44355.343309090902</v>
      </c>
      <c r="L364">
        <v>275277608.39780849</v>
      </c>
      <c r="M364">
        <v>4853433.1331818169</v>
      </c>
      <c r="N364">
        <v>2293980069.9817371</v>
      </c>
      <c r="O364">
        <v>112386000</v>
      </c>
      <c r="P364">
        <v>23.490488122727271</v>
      </c>
      <c r="Q364">
        <v>22863.334697484646</v>
      </c>
      <c r="R364">
        <v>275321963.7411176</v>
      </c>
      <c r="S364">
        <v>2411.219503114919</v>
      </c>
      <c r="T364">
        <v>22886.825185607373</v>
      </c>
      <c r="U364">
        <f>Pro_Economic_Table[[#This Row],[Total Energy(MJ)]]*AHP!$P$3/TOPSIS!$B$4</f>
        <v>8.3949704428457582E-3</v>
      </c>
      <c r="V364">
        <f>Pro_Economic_Table[[#This Row],[Total Cost(LKR Million)]]*AHP!$P$4/TOPSIS!$C$4</f>
        <v>3.2521512842770946E-2</v>
      </c>
      <c r="W364">
        <f>Pro_Economic_Table[[#This Row],[Total Carbon (Metric T)]]*AHP!$P$5/TOPSIS!$D$4</f>
        <v>3.604720222057487E-3</v>
      </c>
      <c r="X364">
        <f>((Pro_Economic_Table[[#This Row],[Weighted Energy]]-TOPSIS!$B$5)^2+(Pro_Economic_Table[[#This Row],[Weighted Cost]]-TOPSIS!$C$5)^2+(Pro_Economic_Table[[#This Row],[Weighted Co2]]-TOPSIS!$D$5)^2)^0.5</f>
        <v>4.9457923571854436E-3</v>
      </c>
      <c r="Y364">
        <f>((Pro_Economic_Table[[#This Row],[Weighted Energy]]-TOPSIS!$B$6)^2+(Pro_Economic_Table[[#This Row],[Weighted Cost]]-TOPSIS!$C$6)^2+(Pro_Economic_Table[[#This Row],[Weighted Co2]]-TOPSIS!$D$6)^2)^0.5</f>
        <v>2.3620212868312616E-3</v>
      </c>
      <c r="Z364">
        <f>Pro_Economic_Table[[#This Row],[S- Worst-Euclidean Distance]]/(Pro_Economic_Table[[#This Row],[S+ Best-Euclidean Distance]]+Pro_Economic_Table[[#This Row],[S- Worst-Euclidean Distance]])</f>
        <v>0.32321859887124704</v>
      </c>
      <c r="AA364">
        <v>363</v>
      </c>
    </row>
    <row r="365" spans="1:27" x14ac:dyDescent="0.3">
      <c r="A365">
        <v>288</v>
      </c>
      <c r="B365" t="s">
        <v>141</v>
      </c>
      <c r="C365" t="s">
        <v>150</v>
      </c>
      <c r="D365" t="s">
        <v>155</v>
      </c>
      <c r="E365" t="s">
        <v>157</v>
      </c>
      <c r="F365" t="s">
        <v>161</v>
      </c>
      <c r="G365" t="s">
        <v>224</v>
      </c>
      <c r="H365">
        <v>411.59802513147963</v>
      </c>
      <c r="I365">
        <v>30</v>
      </c>
      <c r="J365">
        <v>1529326.2874521317</v>
      </c>
      <c r="K365">
        <v>44336.923009090904</v>
      </c>
      <c r="L365">
        <v>275278731.74138373</v>
      </c>
      <c r="M365">
        <v>4852512.1181818172</v>
      </c>
      <c r="N365">
        <v>2293989431.1781979</v>
      </c>
      <c r="O365">
        <v>112386000</v>
      </c>
      <c r="P365">
        <v>23.476672897727269</v>
      </c>
      <c r="Q365">
        <v>22863.42799740937</v>
      </c>
      <c r="R365">
        <v>275323068.66439283</v>
      </c>
      <c r="S365">
        <v>2411.2279432963796</v>
      </c>
      <c r="T365">
        <v>22886.904670307096</v>
      </c>
      <c r="U365">
        <f>Pro_Economic_Table[[#This Row],[Total Energy(MJ)]]*AHP!$P$3/TOPSIS!$B$4</f>
        <v>8.3950041335768243E-3</v>
      </c>
      <c r="V365">
        <f>Pro_Economic_Table[[#This Row],[Total Cost(LKR Million)]]*AHP!$P$4/TOPSIS!$C$4</f>
        <v>3.2521626680382748E-2</v>
      </c>
      <c r="W365">
        <f>Pro_Economic_Table[[#This Row],[Total Carbon (Metric T)]]*AHP!$P$5/TOPSIS!$D$4</f>
        <v>3.6047327410548627E-3</v>
      </c>
      <c r="X365">
        <f>((Pro_Economic_Table[[#This Row],[Weighted Energy]]-TOPSIS!$B$5)^2+(Pro_Economic_Table[[#This Row],[Weighted Cost]]-TOPSIS!$C$5)^2+(Pro_Economic_Table[[#This Row],[Weighted Co2]]-TOPSIS!$D$5)^2)^0.5</f>
        <v>4.9459116566709579E-3</v>
      </c>
      <c r="Y365">
        <f>((Pro_Economic_Table[[#This Row],[Weighted Energy]]-TOPSIS!$B$6)^2+(Pro_Economic_Table[[#This Row],[Weighted Cost]]-TOPSIS!$C$6)^2+(Pro_Economic_Table[[#This Row],[Weighted Co2]]-TOPSIS!$D$6)^2)^0.5</f>
        <v>2.3619020444519772E-3</v>
      </c>
      <c r="Z365">
        <f>Pro_Economic_Table[[#This Row],[S- Worst-Euclidean Distance]]/(Pro_Economic_Table[[#This Row],[S+ Best-Euclidean Distance]]+Pro_Economic_Table[[#This Row],[S- Worst-Euclidean Distance]])</f>
        <v>0.32320227923832295</v>
      </c>
      <c r="AA365">
        <v>364</v>
      </c>
    </row>
    <row r="366" spans="1:27" x14ac:dyDescent="0.3">
      <c r="A366">
        <v>260</v>
      </c>
      <c r="B366" t="s">
        <v>141</v>
      </c>
      <c r="C366" t="s">
        <v>150</v>
      </c>
      <c r="D366" t="s">
        <v>154</v>
      </c>
      <c r="E366" t="s">
        <v>156</v>
      </c>
      <c r="F366" t="s">
        <v>161</v>
      </c>
      <c r="G366" t="s">
        <v>226</v>
      </c>
      <c r="H366">
        <v>408.53480020829767</v>
      </c>
      <c r="I366">
        <v>30</v>
      </c>
      <c r="J366">
        <v>1526361.0857264919</v>
      </c>
      <c r="K366">
        <v>41626.077399999995</v>
      </c>
      <c r="L366">
        <v>274744995.43076855</v>
      </c>
      <c r="M366">
        <v>5399286.3149999995</v>
      </c>
      <c r="N366">
        <v>2289541628.5897379</v>
      </c>
      <c r="O366">
        <v>117000000</v>
      </c>
      <c r="P366">
        <v>20.761222213636358</v>
      </c>
      <c r="Q366">
        <v>22819.098231611049</v>
      </c>
      <c r="R366">
        <v>274786621.50816858</v>
      </c>
      <c r="S366">
        <v>2411.9409149047378</v>
      </c>
      <c r="T366">
        <v>22839.859453824687</v>
      </c>
      <c r="U366">
        <f>Pro_Economic_Table[[#This Row],[Total Energy(MJ)]]*AHP!$P$3/TOPSIS!$B$4</f>
        <v>8.3786470730668038E-3</v>
      </c>
      <c r="V366">
        <f>Pro_Economic_Table[[#This Row],[Total Cost(LKR Million)]]*AHP!$P$4/TOPSIS!$C$4</f>
        <v>3.2531242941070668E-2</v>
      </c>
      <c r="W366">
        <f>Pro_Economic_Table[[#This Row],[Total Carbon (Metric T)]]*AHP!$P$5/TOPSIS!$D$4</f>
        <v>3.5973230264338997E-3</v>
      </c>
      <c r="X366">
        <f>((Pro_Economic_Table[[#This Row],[Weighted Energy]]-TOPSIS!$B$5)^2+(Pro_Economic_Table[[#This Row],[Weighted Cost]]-TOPSIS!$C$5)^2+(Pro_Economic_Table[[#This Row],[Weighted Co2]]-TOPSIS!$D$5)^2)^0.5</f>
        <v>4.9503761305918865E-3</v>
      </c>
      <c r="Y366">
        <f>((Pro_Economic_Table[[#This Row],[Weighted Energy]]-TOPSIS!$B$6)^2+(Pro_Economic_Table[[#This Row],[Weighted Cost]]-TOPSIS!$C$6)^2+(Pro_Economic_Table[[#This Row],[Weighted Co2]]-TOPSIS!$D$6)^2)^0.5</f>
        <v>2.3573171282040748E-3</v>
      </c>
      <c r="Z366">
        <f>Pro_Economic_Table[[#This Row],[S- Worst-Euclidean Distance]]/(Pro_Economic_Table[[#This Row],[S+ Best-Euclidean Distance]]+Pro_Economic_Table[[#This Row],[S- Worst-Euclidean Distance]])</f>
        <v>0.32258019661220344</v>
      </c>
      <c r="AA366">
        <v>365</v>
      </c>
    </row>
    <row r="367" spans="1:27" x14ac:dyDescent="0.3">
      <c r="A367">
        <v>278</v>
      </c>
      <c r="B367" t="s">
        <v>141</v>
      </c>
      <c r="C367" t="s">
        <v>150</v>
      </c>
      <c r="D367" t="s">
        <v>155</v>
      </c>
      <c r="E367" t="s">
        <v>156</v>
      </c>
      <c r="F367" t="s">
        <v>161</v>
      </c>
      <c r="G367" t="s">
        <v>226</v>
      </c>
      <c r="H367">
        <v>408.54124731329773</v>
      </c>
      <c r="I367">
        <v>30</v>
      </c>
      <c r="J367">
        <v>1526367.3265241319</v>
      </c>
      <c r="K367">
        <v>41607.657099999997</v>
      </c>
      <c r="L367">
        <v>274746118.77434373</v>
      </c>
      <c r="M367">
        <v>5398365.2999999998</v>
      </c>
      <c r="N367">
        <v>2289550989.7861977</v>
      </c>
      <c r="O367">
        <v>117000000</v>
      </c>
      <c r="P367">
        <v>20.74740698863636</v>
      </c>
      <c r="Q367">
        <v>22819.191531535769</v>
      </c>
      <c r="R367">
        <v>274787726.43144375</v>
      </c>
      <c r="S367">
        <v>2411.949355086198</v>
      </c>
      <c r="T367">
        <v>22839.938938524407</v>
      </c>
      <c r="U367">
        <f>Pro_Economic_Table[[#This Row],[Total Energy(MJ)]]*AHP!$P$3/TOPSIS!$B$4</f>
        <v>8.3786807637978682E-3</v>
      </c>
      <c r="V367">
        <f>Pro_Economic_Table[[#This Row],[Total Cost(LKR Million)]]*AHP!$P$4/TOPSIS!$C$4</f>
        <v>3.253135677868247E-2</v>
      </c>
      <c r="W367">
        <f>Pro_Economic_Table[[#This Row],[Total Carbon (Metric T)]]*AHP!$P$5/TOPSIS!$D$4</f>
        <v>3.5973355454312749E-3</v>
      </c>
      <c r="X367">
        <f>((Pro_Economic_Table[[#This Row],[Weighted Energy]]-TOPSIS!$B$5)^2+(Pro_Economic_Table[[#This Row],[Weighted Cost]]-TOPSIS!$C$5)^2+(Pro_Economic_Table[[#This Row],[Weighted Co2]]-TOPSIS!$D$5)^2)^0.5</f>
        <v>4.9504954135654389E-3</v>
      </c>
      <c r="Y367">
        <f>((Pro_Economic_Table[[#This Row],[Weighted Energy]]-TOPSIS!$B$6)^2+(Pro_Economic_Table[[#This Row],[Weighted Cost]]-TOPSIS!$C$6)^2+(Pro_Economic_Table[[#This Row],[Weighted Co2]]-TOPSIS!$D$6)^2)^0.5</f>
        <v>2.3571978451681916E-3</v>
      </c>
      <c r="Z367">
        <f>Pro_Economic_Table[[#This Row],[S- Worst-Euclidean Distance]]/(Pro_Economic_Table[[#This Row],[S+ Best-Euclidean Distance]]+Pro_Economic_Table[[#This Row],[S- Worst-Euclidean Distance]])</f>
        <v>0.32256387367532674</v>
      </c>
      <c r="AA367">
        <v>366</v>
      </c>
    </row>
    <row r="368" spans="1:27" x14ac:dyDescent="0.3">
      <c r="A368">
        <v>514</v>
      </c>
      <c r="B368" t="s">
        <v>143</v>
      </c>
      <c r="C368" t="s">
        <v>151</v>
      </c>
      <c r="D368" t="s">
        <v>154</v>
      </c>
      <c r="E368" t="s">
        <v>157</v>
      </c>
      <c r="F368" t="s">
        <v>159</v>
      </c>
      <c r="G368" t="s">
        <v>225</v>
      </c>
      <c r="H368">
        <v>431.60197078131432</v>
      </c>
      <c r="I368">
        <v>62</v>
      </c>
      <c r="J368">
        <v>1527860.8618539942</v>
      </c>
      <c r="K368">
        <v>35173.21527272727</v>
      </c>
      <c r="L368">
        <v>275014955.13371897</v>
      </c>
      <c r="M368">
        <v>4576314.8004545448</v>
      </c>
      <c r="N368">
        <v>2291791292.7809911</v>
      </c>
      <c r="O368">
        <v>115568000</v>
      </c>
      <c r="P368">
        <v>24.484369777272725</v>
      </c>
      <c r="Q368">
        <v>22841.519884717211</v>
      </c>
      <c r="R368">
        <v>275050128.34899169</v>
      </c>
      <c r="S368">
        <v>2411.9356075814458</v>
      </c>
      <c r="T368">
        <v>22866.004254494484</v>
      </c>
      <c r="U368">
        <f>Pro_Economic_Table[[#This Row],[Total Energy(MJ)]]*AHP!$P$3/TOPSIS!$B$4</f>
        <v>8.3866817830846267E-3</v>
      </c>
      <c r="V368">
        <f>Pro_Economic_Table[[#This Row],[Total Cost(LKR Million)]]*AHP!$P$4/TOPSIS!$C$4</f>
        <v>3.2531171358130009E-2</v>
      </c>
      <c r="W368">
        <f>Pro_Economic_Table[[#This Row],[Total Carbon (Metric T)]]*AHP!$P$5/TOPSIS!$D$4</f>
        <v>3.6014408842368838E-3</v>
      </c>
      <c r="X368">
        <f>((Pro_Economic_Table[[#This Row],[Weighted Energy]]-TOPSIS!$B$5)^2+(Pro_Economic_Table[[#This Row],[Weighted Cost]]-TOPSIS!$C$5)^2+(Pro_Economic_Table[[#This Row],[Weighted Co2]]-TOPSIS!$D$5)^2)^0.5</f>
        <v>4.9527062992930021E-3</v>
      </c>
      <c r="Y368">
        <f>((Pro_Economic_Table[[#This Row],[Weighted Energy]]-TOPSIS!$B$6)^2+(Pro_Economic_Table[[#This Row],[Weighted Cost]]-TOPSIS!$C$6)^2+(Pro_Economic_Table[[#This Row],[Weighted Co2]]-TOPSIS!$D$6)^2)^0.5</f>
        <v>2.3550093444541032E-3</v>
      </c>
      <c r="Z368">
        <f>Pro_Economic_Table[[#This Row],[S- Worst-Euclidean Distance]]/(Pro_Economic_Table[[#This Row],[S+ Best-Euclidean Distance]]+Pro_Economic_Table[[#This Row],[S- Worst-Euclidean Distance]])</f>
        <v>0.32226340750808802</v>
      </c>
      <c r="AA368">
        <v>367</v>
      </c>
    </row>
    <row r="369" spans="1:27" x14ac:dyDescent="0.3">
      <c r="A369">
        <v>532</v>
      </c>
      <c r="B369" t="s">
        <v>143</v>
      </c>
      <c r="C369" t="s">
        <v>151</v>
      </c>
      <c r="D369" t="s">
        <v>155</v>
      </c>
      <c r="E369" t="s">
        <v>157</v>
      </c>
      <c r="F369" t="s">
        <v>159</v>
      </c>
      <c r="G369" t="s">
        <v>225</v>
      </c>
      <c r="H369">
        <v>431.60841788631421</v>
      </c>
      <c r="I369">
        <v>62</v>
      </c>
      <c r="J369">
        <v>1527867.1026516343</v>
      </c>
      <c r="K369">
        <v>35154.794972727264</v>
      </c>
      <c r="L369">
        <v>275016078.47729415</v>
      </c>
      <c r="M369">
        <v>4575393.7854545442</v>
      </c>
      <c r="N369">
        <v>2291800653.9774513</v>
      </c>
      <c r="O369">
        <v>115568000</v>
      </c>
      <c r="P369">
        <v>24.470554552272727</v>
      </c>
      <c r="Q369">
        <v>22841.61318464193</v>
      </c>
      <c r="R369">
        <v>275051233.27226686</v>
      </c>
      <c r="S369">
        <v>2411.9440477629059</v>
      </c>
      <c r="T369">
        <v>22866.083739194204</v>
      </c>
      <c r="U369">
        <f>Pro_Economic_Table[[#This Row],[Total Energy(MJ)]]*AHP!$P$3/TOPSIS!$B$4</f>
        <v>8.3867154738156927E-3</v>
      </c>
      <c r="V369">
        <f>Pro_Economic_Table[[#This Row],[Total Cost(LKR Million)]]*AHP!$P$4/TOPSIS!$C$4</f>
        <v>3.2531285195741805E-2</v>
      </c>
      <c r="W369">
        <f>Pro_Economic_Table[[#This Row],[Total Carbon (Metric T)]]*AHP!$P$5/TOPSIS!$D$4</f>
        <v>3.601453403234259E-3</v>
      </c>
      <c r="X369">
        <f>((Pro_Economic_Table[[#This Row],[Weighted Energy]]-TOPSIS!$B$5)^2+(Pro_Economic_Table[[#This Row],[Weighted Cost]]-TOPSIS!$C$5)^2+(Pro_Economic_Table[[#This Row],[Weighted Co2]]-TOPSIS!$D$5)^2)^0.5</f>
        <v>4.9528255895650939E-3</v>
      </c>
      <c r="Y369">
        <f>((Pro_Economic_Table[[#This Row],[Weighted Energy]]-TOPSIS!$B$6)^2+(Pro_Economic_Table[[#This Row],[Weighted Cost]]-TOPSIS!$C$6)^2+(Pro_Economic_Table[[#This Row],[Weighted Co2]]-TOPSIS!$D$6)^2)^0.5</f>
        <v>2.3548900779024025E-3</v>
      </c>
      <c r="Z369">
        <f>Pro_Economic_Table[[#This Row],[S- Worst-Euclidean Distance]]/(Pro_Economic_Table[[#This Row],[S+ Best-Euclidean Distance]]+Pro_Economic_Table[[#This Row],[S- Worst-Euclidean Distance]])</f>
        <v>0.32224708582818939</v>
      </c>
      <c r="AA369">
        <v>368</v>
      </c>
    </row>
    <row r="370" spans="1:27" x14ac:dyDescent="0.3">
      <c r="A370">
        <v>516</v>
      </c>
      <c r="B370" t="s">
        <v>143</v>
      </c>
      <c r="C370" t="s">
        <v>151</v>
      </c>
      <c r="D370" t="s">
        <v>154</v>
      </c>
      <c r="E370" t="s">
        <v>157</v>
      </c>
      <c r="F370" t="s">
        <v>159</v>
      </c>
      <c r="G370" t="s">
        <v>224</v>
      </c>
      <c r="H370">
        <v>431.60197078131432</v>
      </c>
      <c r="I370">
        <v>31</v>
      </c>
      <c r="J370">
        <v>1527860.8618539942</v>
      </c>
      <c r="K370">
        <v>35173.21527272727</v>
      </c>
      <c r="L370">
        <v>275014955.13371897</v>
      </c>
      <c r="M370">
        <v>4576314.8004545448</v>
      </c>
      <c r="N370">
        <v>2291791292.7809911</v>
      </c>
      <c r="O370">
        <v>116132200</v>
      </c>
      <c r="P370">
        <v>24.484369777272725</v>
      </c>
      <c r="Q370">
        <v>22841.519884717211</v>
      </c>
      <c r="R370">
        <v>275050128.34899169</v>
      </c>
      <c r="S370">
        <v>2412.4998075814456</v>
      </c>
      <c r="T370">
        <v>22866.004254494484</v>
      </c>
      <c r="U370">
        <f>Pro_Economic_Table[[#This Row],[Total Energy(MJ)]]*AHP!$P$3/TOPSIS!$B$4</f>
        <v>8.3866817830846267E-3</v>
      </c>
      <c r="V370">
        <f>Pro_Economic_Table[[#This Row],[Total Cost(LKR Million)]]*AHP!$P$4/TOPSIS!$C$4</f>
        <v>3.2538781050039926E-2</v>
      </c>
      <c r="W370">
        <f>Pro_Economic_Table[[#This Row],[Total Carbon (Metric T)]]*AHP!$P$5/TOPSIS!$D$4</f>
        <v>3.6014408842368838E-3</v>
      </c>
      <c r="X370">
        <f>((Pro_Economic_Table[[#This Row],[Weighted Energy]]-TOPSIS!$B$5)^2+(Pro_Economic_Table[[#This Row],[Weighted Cost]]-TOPSIS!$C$5)^2+(Pro_Economic_Table[[#This Row],[Weighted Co2]]-TOPSIS!$D$5)^2)^0.5</f>
        <v>4.960039726677995E-3</v>
      </c>
      <c r="Y370">
        <f>((Pro_Economic_Table[[#This Row],[Weighted Energy]]-TOPSIS!$B$6)^2+(Pro_Economic_Table[[#This Row],[Weighted Cost]]-TOPSIS!$C$6)^2+(Pro_Economic_Table[[#This Row],[Weighted Co2]]-TOPSIS!$D$6)^2)^0.5</f>
        <v>2.3476664930005553E-3</v>
      </c>
      <c r="Z370">
        <f>Pro_Economic_Table[[#This Row],[S- Worst-Euclidean Distance]]/(Pro_Economic_Table[[#This Row],[S+ Best-Euclidean Distance]]+Pro_Economic_Table[[#This Row],[S- Worst-Euclidean Distance]])</f>
        <v>0.32125901376257349</v>
      </c>
      <c r="AA370">
        <v>369</v>
      </c>
    </row>
    <row r="371" spans="1:27" x14ac:dyDescent="0.3">
      <c r="A371">
        <v>534</v>
      </c>
      <c r="B371" t="s">
        <v>143</v>
      </c>
      <c r="C371" t="s">
        <v>151</v>
      </c>
      <c r="D371" t="s">
        <v>155</v>
      </c>
      <c r="E371" t="s">
        <v>157</v>
      </c>
      <c r="F371" t="s">
        <v>159</v>
      </c>
      <c r="G371" t="s">
        <v>224</v>
      </c>
      <c r="H371">
        <v>431.60841788631421</v>
      </c>
      <c r="I371">
        <v>31</v>
      </c>
      <c r="J371">
        <v>1527867.1026516343</v>
      </c>
      <c r="K371">
        <v>35154.794972727264</v>
      </c>
      <c r="L371">
        <v>275016078.47729415</v>
      </c>
      <c r="M371">
        <v>4575393.7854545442</v>
      </c>
      <c r="N371">
        <v>2291800653.9774513</v>
      </c>
      <c r="O371">
        <v>116132200</v>
      </c>
      <c r="P371">
        <v>24.470554552272727</v>
      </c>
      <c r="Q371">
        <v>22841.61318464193</v>
      </c>
      <c r="R371">
        <v>275051233.27226686</v>
      </c>
      <c r="S371">
        <v>2412.5082477629062</v>
      </c>
      <c r="T371">
        <v>22866.083739194204</v>
      </c>
      <c r="U371">
        <f>Pro_Economic_Table[[#This Row],[Total Energy(MJ)]]*AHP!$P$3/TOPSIS!$B$4</f>
        <v>8.3867154738156927E-3</v>
      </c>
      <c r="V371">
        <f>Pro_Economic_Table[[#This Row],[Total Cost(LKR Million)]]*AHP!$P$4/TOPSIS!$C$4</f>
        <v>3.2538894887651729E-2</v>
      </c>
      <c r="W371">
        <f>Pro_Economic_Table[[#This Row],[Total Carbon (Metric T)]]*AHP!$P$5/TOPSIS!$D$4</f>
        <v>3.601453403234259E-3</v>
      </c>
      <c r="X371">
        <f>((Pro_Economic_Table[[#This Row],[Weighted Energy]]-TOPSIS!$B$5)^2+(Pro_Economic_Table[[#This Row],[Weighted Cost]]-TOPSIS!$C$5)^2+(Pro_Economic_Table[[#This Row],[Weighted Co2]]-TOPSIS!$D$5)^2)^0.5</f>
        <v>4.9601590152288993E-3</v>
      </c>
      <c r="Y371">
        <f>((Pro_Economic_Table[[#This Row],[Weighted Energy]]-TOPSIS!$B$6)^2+(Pro_Economic_Table[[#This Row],[Weighted Cost]]-TOPSIS!$C$6)^2+(Pro_Economic_Table[[#This Row],[Weighted Co2]]-TOPSIS!$D$6)^2)^0.5</f>
        <v>2.3475472224074303E-3</v>
      </c>
      <c r="Z371">
        <f>Pro_Economic_Table[[#This Row],[S- Worst-Euclidean Distance]]/(Pro_Economic_Table[[#This Row],[S+ Best-Euclidean Distance]]+Pro_Economic_Table[[#This Row],[S- Worst-Euclidean Distance]])</f>
        <v>0.32124269176517173</v>
      </c>
      <c r="AA371">
        <v>370</v>
      </c>
    </row>
    <row r="372" spans="1:27" x14ac:dyDescent="0.3">
      <c r="A372">
        <v>506</v>
      </c>
      <c r="B372" t="s">
        <v>143</v>
      </c>
      <c r="C372" t="s">
        <v>151</v>
      </c>
      <c r="D372" t="s">
        <v>154</v>
      </c>
      <c r="E372" t="s">
        <v>156</v>
      </c>
      <c r="F372" t="s">
        <v>159</v>
      </c>
      <c r="G372" t="s">
        <v>226</v>
      </c>
      <c r="H372">
        <v>428.54519296313242</v>
      </c>
      <c r="I372">
        <v>31</v>
      </c>
      <c r="J372">
        <v>1524901.9009259942</v>
      </c>
      <c r="K372">
        <v>32443.949363636362</v>
      </c>
      <c r="L372">
        <v>274482342.16667897</v>
      </c>
      <c r="M372">
        <v>5122167.9822727265</v>
      </c>
      <c r="N372">
        <v>2287352851.3889914</v>
      </c>
      <c r="O372">
        <v>120900000</v>
      </c>
      <c r="P372">
        <v>21.755103868181813</v>
      </c>
      <c r="Q372">
        <v>22797.283418843614</v>
      </c>
      <c r="R372">
        <v>274514786.11604261</v>
      </c>
      <c r="S372">
        <v>2413.375019371264</v>
      </c>
      <c r="T372">
        <v>22819.038522711795</v>
      </c>
      <c r="U372">
        <f>Pro_Economic_Table[[#This Row],[Total Energy(MJ)]]*AHP!$P$3/TOPSIS!$B$4</f>
        <v>8.3703584133056723E-3</v>
      </c>
      <c r="V372">
        <f>Pro_Economic_Table[[#This Row],[Total Cost(LKR Million)]]*AHP!$P$4/TOPSIS!$C$4</f>
        <v>3.2550585537945716E-2</v>
      </c>
      <c r="W372">
        <f>Pro_Economic_Table[[#This Row],[Total Carbon (Metric T)]]*AHP!$P$5/TOPSIS!$D$4</f>
        <v>3.594043688613296E-3</v>
      </c>
      <c r="X372">
        <f>((Pro_Economic_Table[[#This Row],[Weighted Energy]]-TOPSIS!$B$5)^2+(Pro_Economic_Table[[#This Row],[Weighted Cost]]-TOPSIS!$C$5)^2+(Pro_Economic_Table[[#This Row],[Weighted Co2]]-TOPSIS!$D$5)^2)^0.5</f>
        <v>4.9666777500406651E-3</v>
      </c>
      <c r="Y372">
        <f>((Pro_Economic_Table[[#This Row],[Weighted Energy]]-TOPSIS!$B$6)^2+(Pro_Economic_Table[[#This Row],[Weighted Cost]]-TOPSIS!$C$6)^2+(Pro_Economic_Table[[#This Row],[Weighted Co2]]-TOPSIS!$D$6)^2)^0.5</f>
        <v>2.3410766648499014E-3</v>
      </c>
      <c r="Z372">
        <f>Pro_Economic_Table[[#This Row],[S- Worst-Euclidean Distance]]/(Pro_Economic_Table[[#This Row],[S+ Best-Euclidean Distance]]+Pro_Economic_Table[[#This Row],[S- Worst-Euclidean Distance]])</f>
        <v>0.32035513674072463</v>
      </c>
      <c r="AA372">
        <v>371</v>
      </c>
    </row>
    <row r="373" spans="1:27" x14ac:dyDescent="0.3">
      <c r="A373">
        <v>524</v>
      </c>
      <c r="B373" t="s">
        <v>143</v>
      </c>
      <c r="C373" t="s">
        <v>151</v>
      </c>
      <c r="D373" t="s">
        <v>155</v>
      </c>
      <c r="E373" t="s">
        <v>156</v>
      </c>
      <c r="F373" t="s">
        <v>159</v>
      </c>
      <c r="G373" t="s">
        <v>226</v>
      </c>
      <c r="H373">
        <v>428.55164006813243</v>
      </c>
      <c r="I373">
        <v>31</v>
      </c>
      <c r="J373">
        <v>1524908.1417236342</v>
      </c>
      <c r="K373">
        <v>32425.529063636361</v>
      </c>
      <c r="L373">
        <v>274483465.5102542</v>
      </c>
      <c r="M373">
        <v>5121246.9672727268</v>
      </c>
      <c r="N373">
        <v>2287362212.5854516</v>
      </c>
      <c r="O373">
        <v>120900000</v>
      </c>
      <c r="P373">
        <v>21.741288643181814</v>
      </c>
      <c r="Q373">
        <v>22797.376718768333</v>
      </c>
      <c r="R373">
        <v>274515891.03931785</v>
      </c>
      <c r="S373">
        <v>2413.3834595527242</v>
      </c>
      <c r="T373">
        <v>22819.118007411515</v>
      </c>
      <c r="U373">
        <f>Pro_Economic_Table[[#This Row],[Total Energy(MJ)]]*AHP!$P$3/TOPSIS!$B$4</f>
        <v>8.3703921040367384E-3</v>
      </c>
      <c r="V373">
        <f>Pro_Economic_Table[[#This Row],[Total Cost(LKR Million)]]*AHP!$P$4/TOPSIS!$C$4</f>
        <v>3.2550699375557511E-2</v>
      </c>
      <c r="W373">
        <f>Pro_Economic_Table[[#This Row],[Total Carbon (Metric T)]]*AHP!$P$5/TOPSIS!$D$4</f>
        <v>3.5940562076106713E-3</v>
      </c>
      <c r="X373">
        <f>((Pro_Economic_Table[[#This Row],[Weighted Energy]]-TOPSIS!$B$5)^2+(Pro_Economic_Table[[#This Row],[Weighted Cost]]-TOPSIS!$C$5)^2+(Pro_Economic_Table[[#This Row],[Weighted Co2]]-TOPSIS!$D$5)^2)^0.5</f>
        <v>4.9667970203509928E-3</v>
      </c>
      <c r="Y373">
        <f>((Pro_Economic_Table[[#This Row],[Weighted Energy]]-TOPSIS!$B$6)^2+(Pro_Economic_Table[[#This Row],[Weighted Cost]]-TOPSIS!$C$6)^2+(Pro_Economic_Table[[#This Row],[Weighted Co2]]-TOPSIS!$D$6)^2)^0.5</f>
        <v>2.3409573580623032E-3</v>
      </c>
      <c r="Z373">
        <f>Pro_Economic_Table[[#This Row],[S- Worst-Euclidean Distance]]/(Pro_Economic_Table[[#This Row],[S+ Best-Euclidean Distance]]+Pro_Economic_Table[[#This Row],[S- Worst-Euclidean Distance]])</f>
        <v>0.32033881228648875</v>
      </c>
      <c r="AA373">
        <v>372</v>
      </c>
    </row>
    <row r="374" spans="1:27" x14ac:dyDescent="0.3">
      <c r="A374">
        <v>49</v>
      </c>
      <c r="B374" t="s">
        <v>139</v>
      </c>
      <c r="C374" t="s">
        <v>150</v>
      </c>
      <c r="D374" t="s">
        <v>154</v>
      </c>
      <c r="E374" t="s">
        <v>157</v>
      </c>
      <c r="F374" t="s">
        <v>160</v>
      </c>
      <c r="G374" t="s">
        <v>225</v>
      </c>
      <c r="H374">
        <v>416.63407296678736</v>
      </c>
      <c r="I374">
        <v>60</v>
      </c>
      <c r="J374">
        <v>1531287.4561001286</v>
      </c>
      <c r="K374">
        <v>51124.915445454535</v>
      </c>
      <c r="L374">
        <v>275631742.09802318</v>
      </c>
      <c r="M374">
        <v>4811799.419545453</v>
      </c>
      <c r="N374">
        <v>2296931184.1501927</v>
      </c>
      <c r="O374">
        <v>111840000</v>
      </c>
      <c r="P374">
        <v>25.070881986363631</v>
      </c>
      <c r="Q374">
        <v>22892.747468696922</v>
      </c>
      <c r="R374">
        <v>275682867.01346862</v>
      </c>
      <c r="S374">
        <v>2413.5829835697382</v>
      </c>
      <c r="T374">
        <v>22917.818350683287</v>
      </c>
      <c r="U374">
        <f>Pro_Economic_Table[[#This Row],[Total Energy(MJ)]]*AHP!$P$3/TOPSIS!$B$4</f>
        <v>8.4059749128958181E-3</v>
      </c>
      <c r="V374">
        <f>Pro_Economic_Table[[#This Row],[Total Cost(LKR Million)]]*AHP!$P$4/TOPSIS!$C$4</f>
        <v>3.2553390471442137E-2</v>
      </c>
      <c r="W374">
        <f>Pro_Economic_Table[[#This Row],[Total Carbon (Metric T)]]*AHP!$P$5/TOPSIS!$D$4</f>
        <v>3.6096017068413607E-3</v>
      </c>
      <c r="X374">
        <f>((Pro_Economic_Table[[#This Row],[Weighted Energy]]-TOPSIS!$B$5)^2+(Pro_Economic_Table[[#This Row],[Weighted Cost]]-TOPSIS!$C$5)^2+(Pro_Economic_Table[[#This Row],[Weighted Co2]]-TOPSIS!$D$5)^2)^0.5</f>
        <v>4.9797352038085914E-3</v>
      </c>
      <c r="Y374">
        <f>((Pro_Economic_Table[[#This Row],[Weighted Energy]]-TOPSIS!$B$6)^2+(Pro_Economic_Table[[#This Row],[Weighted Cost]]-TOPSIS!$C$6)^2+(Pro_Economic_Table[[#This Row],[Weighted Co2]]-TOPSIS!$D$6)^2)^0.5</f>
        <v>2.3281213139548971E-3</v>
      </c>
      <c r="Z374">
        <f>Pro_Economic_Table[[#This Row],[S- Worst-Euclidean Distance]]/(Pro_Economic_Table[[#This Row],[S+ Best-Euclidean Distance]]+Pro_Economic_Table[[#This Row],[S- Worst-Euclidean Distance]])</f>
        <v>0.31857786319365233</v>
      </c>
      <c r="AA374">
        <v>373</v>
      </c>
    </row>
    <row r="375" spans="1:27" x14ac:dyDescent="0.3">
      <c r="A375">
        <v>67</v>
      </c>
      <c r="B375" t="s">
        <v>139</v>
      </c>
      <c r="C375" t="s">
        <v>150</v>
      </c>
      <c r="D375" t="s">
        <v>155</v>
      </c>
      <c r="E375" t="s">
        <v>157</v>
      </c>
      <c r="F375" t="s">
        <v>160</v>
      </c>
      <c r="G375" t="s">
        <v>225</v>
      </c>
      <c r="H375">
        <v>416.64052007178742</v>
      </c>
      <c r="I375">
        <v>60</v>
      </c>
      <c r="J375">
        <v>1531293.6968977686</v>
      </c>
      <c r="K375">
        <v>51106.495145454537</v>
      </c>
      <c r="L375">
        <v>275632865.44159836</v>
      </c>
      <c r="M375">
        <v>4810878.4045454534</v>
      </c>
      <c r="N375">
        <v>2296940545.346653</v>
      </c>
      <c r="O375">
        <v>111840000</v>
      </c>
      <c r="P375">
        <v>25.057066761363632</v>
      </c>
      <c r="Q375">
        <v>22892.840768621641</v>
      </c>
      <c r="R375">
        <v>275683971.9367438</v>
      </c>
      <c r="S375">
        <v>2413.5914237511984</v>
      </c>
      <c r="T375">
        <v>22917.897835383006</v>
      </c>
      <c r="U375">
        <f>Pro_Economic_Table[[#This Row],[Total Energy(MJ)]]*AHP!$P$3/TOPSIS!$B$4</f>
        <v>8.4060086036268841E-3</v>
      </c>
      <c r="V375">
        <f>Pro_Economic_Table[[#This Row],[Total Cost(LKR Million)]]*AHP!$P$4/TOPSIS!$C$4</f>
        <v>3.2553504309053932E-2</v>
      </c>
      <c r="W375">
        <f>Pro_Economic_Table[[#This Row],[Total Carbon (Metric T)]]*AHP!$P$5/TOPSIS!$D$4</f>
        <v>3.6096142258387354E-3</v>
      </c>
      <c r="X375">
        <f>((Pro_Economic_Table[[#This Row],[Weighted Energy]]-TOPSIS!$B$5)^2+(Pro_Economic_Table[[#This Row],[Weighted Cost]]-TOPSIS!$C$5)^2+(Pro_Economic_Table[[#This Row],[Weighted Co2]]-TOPSIS!$D$5)^2)^0.5</f>
        <v>4.9798545055770808E-3</v>
      </c>
      <c r="Y375">
        <f>((Pro_Economic_Table[[#This Row],[Weighted Energy]]-TOPSIS!$B$6)^2+(Pro_Economic_Table[[#This Row],[Weighted Cost]]-TOPSIS!$C$6)^2+(Pro_Economic_Table[[#This Row],[Weighted Co2]]-TOPSIS!$D$6)^2)^0.5</f>
        <v>2.3280020794878248E-3</v>
      </c>
      <c r="Z375">
        <f>Pro_Economic_Table[[#This Row],[S- Worst-Euclidean Distance]]/(Pro_Economic_Table[[#This Row],[S+ Best-Euclidean Distance]]+Pro_Economic_Table[[#This Row],[S- Worst-Euclidean Distance]])</f>
        <v>0.31856154433101103</v>
      </c>
      <c r="AA375">
        <v>374</v>
      </c>
    </row>
    <row r="376" spans="1:27" x14ac:dyDescent="0.3">
      <c r="A376">
        <v>51</v>
      </c>
      <c r="B376" t="s">
        <v>139</v>
      </c>
      <c r="C376" t="s">
        <v>150</v>
      </c>
      <c r="D376" t="s">
        <v>154</v>
      </c>
      <c r="E376" t="s">
        <v>157</v>
      </c>
      <c r="F376" t="s">
        <v>160</v>
      </c>
      <c r="G376" t="s">
        <v>224</v>
      </c>
      <c r="H376">
        <v>416.63407296678736</v>
      </c>
      <c r="I376">
        <v>30</v>
      </c>
      <c r="J376">
        <v>1531287.4561001286</v>
      </c>
      <c r="K376">
        <v>51124.915445454535</v>
      </c>
      <c r="L376">
        <v>275631742.09802318</v>
      </c>
      <c r="M376">
        <v>4811799.419545453</v>
      </c>
      <c r="N376">
        <v>2296931184.1501927</v>
      </c>
      <c r="O376">
        <v>112386000</v>
      </c>
      <c r="P376">
        <v>25.070881986363631</v>
      </c>
      <c r="Q376">
        <v>22892.747468696922</v>
      </c>
      <c r="R376">
        <v>275682867.01346862</v>
      </c>
      <c r="S376">
        <v>2414.1289835697385</v>
      </c>
      <c r="T376">
        <v>22917.818350683287</v>
      </c>
      <c r="U376">
        <f>Pro_Economic_Table[[#This Row],[Total Energy(MJ)]]*AHP!$P$3/TOPSIS!$B$4</f>
        <v>8.4059749128958181E-3</v>
      </c>
      <c r="V376">
        <f>Pro_Economic_Table[[#This Row],[Total Cost(LKR Million)]]*AHP!$P$4/TOPSIS!$C$4</f>
        <v>3.2560754689419484E-2</v>
      </c>
      <c r="W376">
        <f>Pro_Economic_Table[[#This Row],[Total Carbon (Metric T)]]*AHP!$P$5/TOPSIS!$D$4</f>
        <v>3.6096017068413607E-3</v>
      </c>
      <c r="X376">
        <f>((Pro_Economic_Table[[#This Row],[Weighted Energy]]-TOPSIS!$B$5)^2+(Pro_Economic_Table[[#This Row],[Weighted Cost]]-TOPSIS!$C$5)^2+(Pro_Economic_Table[[#This Row],[Weighted Co2]]-TOPSIS!$D$5)^2)^0.5</f>
        <v>4.9868264023860426E-3</v>
      </c>
      <c r="Y376">
        <f>((Pro_Economic_Table[[#This Row],[Weighted Energy]]-TOPSIS!$B$6)^2+(Pro_Economic_Table[[#This Row],[Weighted Cost]]-TOPSIS!$C$6)^2+(Pro_Economic_Table[[#This Row],[Weighted Co2]]-TOPSIS!$D$6)^2)^0.5</f>
        <v>2.3210034795942197E-3</v>
      </c>
      <c r="Z376">
        <f>Pro_Economic_Table[[#This Row],[S- Worst-Euclidean Distance]]/(Pro_Economic_Table[[#This Row],[S+ Best-Euclidean Distance]]+Pro_Economic_Table[[#This Row],[S- Worst-Euclidean Distance]])</f>
        <v>0.31760502325285089</v>
      </c>
      <c r="AA376">
        <v>375</v>
      </c>
    </row>
    <row r="377" spans="1:27" x14ac:dyDescent="0.3">
      <c r="A377">
        <v>69</v>
      </c>
      <c r="B377" t="s">
        <v>139</v>
      </c>
      <c r="C377" t="s">
        <v>150</v>
      </c>
      <c r="D377" t="s">
        <v>155</v>
      </c>
      <c r="E377" t="s">
        <v>157</v>
      </c>
      <c r="F377" t="s">
        <v>160</v>
      </c>
      <c r="G377" t="s">
        <v>224</v>
      </c>
      <c r="H377">
        <v>416.64052007178742</v>
      </c>
      <c r="I377">
        <v>30</v>
      </c>
      <c r="J377">
        <v>1531293.6968977686</v>
      </c>
      <c r="K377">
        <v>51106.495145454537</v>
      </c>
      <c r="L377">
        <v>275632865.44159836</v>
      </c>
      <c r="M377">
        <v>4810878.4045454534</v>
      </c>
      <c r="N377">
        <v>2296940545.346653</v>
      </c>
      <c r="O377">
        <v>112386000</v>
      </c>
      <c r="P377">
        <v>25.057066761363632</v>
      </c>
      <c r="Q377">
        <v>22892.840768621641</v>
      </c>
      <c r="R377">
        <v>275683971.9367438</v>
      </c>
      <c r="S377">
        <v>2414.1374237511982</v>
      </c>
      <c r="T377">
        <v>22917.897835383006</v>
      </c>
      <c r="U377">
        <f>Pro_Economic_Table[[#This Row],[Total Energy(MJ)]]*AHP!$P$3/TOPSIS!$B$4</f>
        <v>8.4060086036268841E-3</v>
      </c>
      <c r="V377">
        <f>Pro_Economic_Table[[#This Row],[Total Cost(LKR Million)]]*AHP!$P$4/TOPSIS!$C$4</f>
        <v>3.2560868527031273E-2</v>
      </c>
      <c r="W377">
        <f>Pro_Economic_Table[[#This Row],[Total Carbon (Metric T)]]*AHP!$P$5/TOPSIS!$D$4</f>
        <v>3.6096142258387354E-3</v>
      </c>
      <c r="X377">
        <f>((Pro_Economic_Table[[#This Row],[Weighted Energy]]-TOPSIS!$B$5)^2+(Pro_Economic_Table[[#This Row],[Weighted Cost]]-TOPSIS!$C$5)^2+(Pro_Economic_Table[[#This Row],[Weighted Co2]]-TOPSIS!$D$5)^2)^0.5</f>
        <v>4.9869457026170023E-3</v>
      </c>
      <c r="Y377">
        <f>((Pro_Economic_Table[[#This Row],[Weighted Energy]]-TOPSIS!$B$6)^2+(Pro_Economic_Table[[#This Row],[Weighted Cost]]-TOPSIS!$C$6)^2+(Pro_Economic_Table[[#This Row],[Weighted Co2]]-TOPSIS!$D$6)^2)^0.5</f>
        <v>2.3208842406606668E-3</v>
      </c>
      <c r="Z377">
        <f>Pro_Economic_Table[[#This Row],[S- Worst-Euclidean Distance]]/(Pro_Economic_Table[[#This Row],[S+ Best-Euclidean Distance]]+Pro_Economic_Table[[#This Row],[S- Worst-Euclidean Distance]])</f>
        <v>0.31758870398942479</v>
      </c>
      <c r="AA377">
        <v>376</v>
      </c>
    </row>
    <row r="378" spans="1:27" x14ac:dyDescent="0.3">
      <c r="A378">
        <v>400</v>
      </c>
      <c r="B378" t="s">
        <v>142</v>
      </c>
      <c r="C378" t="s">
        <v>151</v>
      </c>
      <c r="D378" t="s">
        <v>154</v>
      </c>
      <c r="E378" t="s">
        <v>156</v>
      </c>
      <c r="F378" t="s">
        <v>160</v>
      </c>
      <c r="G378" t="s">
        <v>225</v>
      </c>
      <c r="H378">
        <v>426.27459591208225</v>
      </c>
      <c r="I378">
        <v>61</v>
      </c>
      <c r="J378">
        <v>1530341.3406108022</v>
      </c>
      <c r="K378">
        <v>36893.149136363631</v>
      </c>
      <c r="L378">
        <v>275461441.30994439</v>
      </c>
      <c r="M378">
        <v>5294677.4413636355</v>
      </c>
      <c r="N378">
        <v>2295512010.9162035</v>
      </c>
      <c r="O378">
        <v>113704000</v>
      </c>
      <c r="P378">
        <v>20.756093277272726</v>
      </c>
      <c r="Q378">
        <v>22878.60304213149</v>
      </c>
      <c r="R378">
        <v>275498334.45908076</v>
      </c>
      <c r="S378">
        <v>2414.5106883575672</v>
      </c>
      <c r="T378">
        <v>22899.359135408762</v>
      </c>
      <c r="U378">
        <f>Pro_Economic_Table[[#This Row],[Total Energy(MJ)]]*AHP!$P$3/TOPSIS!$B$4</f>
        <v>8.4003482446896975E-3</v>
      </c>
      <c r="V378">
        <f>Pro_Economic_Table[[#This Row],[Total Cost(LKR Million)]]*AHP!$P$4/TOPSIS!$C$4</f>
        <v>3.2565902962790487E-2</v>
      </c>
      <c r="W378">
        <f>Pro_Economic_Table[[#This Row],[Total Carbon (Metric T)]]*AHP!$P$5/TOPSIS!$D$4</f>
        <v>3.6066943439352446E-3</v>
      </c>
      <c r="X378">
        <f>((Pro_Economic_Table[[#This Row],[Weighted Energy]]-TOPSIS!$B$5)^2+(Pro_Economic_Table[[#This Row],[Weighted Cost]]-TOPSIS!$C$5)^2+(Pro_Economic_Table[[#This Row],[Weighted Co2]]-TOPSIS!$D$5)^2)^0.5</f>
        <v>4.9900867382948058E-3</v>
      </c>
      <c r="Y378">
        <f>((Pro_Economic_Table[[#This Row],[Weighted Energy]]-TOPSIS!$B$6)^2+(Pro_Economic_Table[[#This Row],[Weighted Cost]]-TOPSIS!$C$6)^2+(Pro_Economic_Table[[#This Row],[Weighted Co2]]-TOPSIS!$D$6)^2)^0.5</f>
        <v>2.317662820664096E-3</v>
      </c>
      <c r="Z378">
        <f>Pro_Economic_Table[[#This Row],[S- Worst-Euclidean Distance]]/(Pro_Economic_Table[[#This Row],[S+ Best-Euclidean Distance]]+Pro_Economic_Table[[#This Row],[S- Worst-Euclidean Distance]])</f>
        <v>0.31715137498421353</v>
      </c>
      <c r="AA378">
        <v>377</v>
      </c>
    </row>
    <row r="379" spans="1:27" x14ac:dyDescent="0.3">
      <c r="A379">
        <v>418</v>
      </c>
      <c r="B379" t="s">
        <v>142</v>
      </c>
      <c r="C379" t="s">
        <v>151</v>
      </c>
      <c r="D379" t="s">
        <v>155</v>
      </c>
      <c r="E379" t="s">
        <v>156</v>
      </c>
      <c r="F379" t="s">
        <v>160</v>
      </c>
      <c r="G379" t="s">
        <v>225</v>
      </c>
      <c r="H379">
        <v>426.28104301708225</v>
      </c>
      <c r="I379">
        <v>61</v>
      </c>
      <c r="J379">
        <v>1530347.5814084422</v>
      </c>
      <c r="K379">
        <v>36874.728836363633</v>
      </c>
      <c r="L379">
        <v>275462564.65351963</v>
      </c>
      <c r="M379">
        <v>5293756.4263636358</v>
      </c>
      <c r="N379">
        <v>2295521372.1126633</v>
      </c>
      <c r="O379">
        <v>113704000</v>
      </c>
      <c r="P379">
        <v>20.742278052272727</v>
      </c>
      <c r="Q379">
        <v>22878.69634205621</v>
      </c>
      <c r="R379">
        <v>275499439.38235599</v>
      </c>
      <c r="S379">
        <v>2414.519128539027</v>
      </c>
      <c r="T379">
        <v>22899.438620108482</v>
      </c>
      <c r="U379">
        <f>Pro_Economic_Table[[#This Row],[Total Energy(MJ)]]*AHP!$P$3/TOPSIS!$B$4</f>
        <v>8.4003819354207636E-3</v>
      </c>
      <c r="V379">
        <f>Pro_Economic_Table[[#This Row],[Total Cost(LKR Million)]]*AHP!$P$4/TOPSIS!$C$4</f>
        <v>3.2566016800402275E-2</v>
      </c>
      <c r="W379">
        <f>Pro_Economic_Table[[#This Row],[Total Carbon (Metric T)]]*AHP!$P$5/TOPSIS!$D$4</f>
        <v>3.6067068629326198E-3</v>
      </c>
      <c r="X379">
        <f>((Pro_Economic_Table[[#This Row],[Weighted Energy]]-TOPSIS!$B$5)^2+(Pro_Economic_Table[[#This Row],[Weighted Cost]]-TOPSIS!$C$5)^2+(Pro_Economic_Table[[#This Row],[Weighted Co2]]-TOPSIS!$D$5)^2)^0.5</f>
        <v>4.9902060327433355E-3</v>
      </c>
      <c r="Y379">
        <f>((Pro_Economic_Table[[#This Row],[Weighted Energy]]-TOPSIS!$B$6)^2+(Pro_Economic_Table[[#This Row],[Weighted Cost]]-TOPSIS!$C$6)^2+(Pro_Economic_Table[[#This Row],[Weighted Co2]]-TOPSIS!$D$6)^2)^0.5</f>
        <v>2.3175435652332062E-3</v>
      </c>
      <c r="Z379">
        <f>Pro_Economic_Table[[#This Row],[S- Worst-Euclidean Distance]]/(Pro_Economic_Table[[#This Row],[S+ Best-Euclidean Distance]]+Pro_Economic_Table[[#This Row],[S- Worst-Euclidean Distance]])</f>
        <v>0.31713505425458416</v>
      </c>
      <c r="AA379">
        <v>378</v>
      </c>
    </row>
    <row r="380" spans="1:27" x14ac:dyDescent="0.3">
      <c r="A380">
        <v>41</v>
      </c>
      <c r="B380" t="s">
        <v>139</v>
      </c>
      <c r="C380" t="s">
        <v>150</v>
      </c>
      <c r="D380" t="s">
        <v>154</v>
      </c>
      <c r="E380" t="s">
        <v>156</v>
      </c>
      <c r="F380" t="s">
        <v>160</v>
      </c>
      <c r="G380" t="s">
        <v>226</v>
      </c>
      <c r="H380">
        <v>413.57729514860557</v>
      </c>
      <c r="I380">
        <v>30</v>
      </c>
      <c r="J380">
        <v>1528328.4951721285</v>
      </c>
      <c r="K380">
        <v>48395.649536363635</v>
      </c>
      <c r="L380">
        <v>275099129.13098317</v>
      </c>
      <c r="M380">
        <v>5357652.6013636356</v>
      </c>
      <c r="N380">
        <v>2292492742.758193</v>
      </c>
      <c r="O380">
        <v>117000000</v>
      </c>
      <c r="P380">
        <v>22.341616077272725</v>
      </c>
      <c r="Q380">
        <v>22848.511002823325</v>
      </c>
      <c r="R380">
        <v>275147524.78051955</v>
      </c>
      <c r="S380">
        <v>2414.8503953595568</v>
      </c>
      <c r="T380">
        <v>22870.852618900597</v>
      </c>
      <c r="U380">
        <f>Pro_Economic_Table[[#This Row],[Total Energy(MJ)]]*AHP!$P$3/TOPSIS!$B$4</f>
        <v>8.389651543116862E-3</v>
      </c>
      <c r="V380">
        <f>Pro_Economic_Table[[#This Row],[Total Cost(LKR Million)]]*AHP!$P$4/TOPSIS!$C$4</f>
        <v>3.2570484787719199E-2</v>
      </c>
      <c r="W380">
        <f>Pro_Economic_Table[[#This Row],[Total Carbon (Metric T)]]*AHP!$P$5/TOPSIS!$D$4</f>
        <v>3.6022045112177729E-3</v>
      </c>
      <c r="X380">
        <f>((Pro_Economic_Table[[#This Row],[Weighted Energy]]-TOPSIS!$B$5)^2+(Pro_Economic_Table[[#This Row],[Weighted Cost]]-TOPSIS!$C$5)^2+(Pro_Economic_Table[[#This Row],[Weighted Co2]]-TOPSIS!$D$5)^2)^0.5</f>
        <v>4.9914057676031165E-3</v>
      </c>
      <c r="Y380">
        <f>((Pro_Economic_Table[[#This Row],[Weighted Energy]]-TOPSIS!$B$6)^2+(Pro_Economic_Table[[#This Row],[Weighted Cost]]-TOPSIS!$C$6)^2+(Pro_Economic_Table[[#This Row],[Weighted Co2]]-TOPSIS!$D$6)^2)^0.5</f>
        <v>2.3162877220147013E-3</v>
      </c>
      <c r="Z380">
        <f>Pro_Economic_Table[[#This Row],[S- Worst-Euclidean Distance]]/(Pro_Economic_Table[[#This Row],[S+ Best-Euclidean Distance]]+Pro_Economic_Table[[#This Row],[S- Worst-Euclidean Distance]])</f>
        <v>0.31696563701056923</v>
      </c>
      <c r="AA380">
        <v>379</v>
      </c>
    </row>
    <row r="381" spans="1:27" x14ac:dyDescent="0.3">
      <c r="A381">
        <v>59</v>
      </c>
      <c r="B381" t="s">
        <v>139</v>
      </c>
      <c r="C381" t="s">
        <v>150</v>
      </c>
      <c r="D381" t="s">
        <v>155</v>
      </c>
      <c r="E381" t="s">
        <v>156</v>
      </c>
      <c r="F381" t="s">
        <v>160</v>
      </c>
      <c r="G381" t="s">
        <v>226</v>
      </c>
      <c r="H381">
        <v>413.58374225360564</v>
      </c>
      <c r="I381">
        <v>30</v>
      </c>
      <c r="J381">
        <v>1528334.7359697684</v>
      </c>
      <c r="K381">
        <v>48377.229236363637</v>
      </c>
      <c r="L381">
        <v>275100252.47455835</v>
      </c>
      <c r="M381">
        <v>5356731.586363636</v>
      </c>
      <c r="N381">
        <v>2292502103.9546528</v>
      </c>
      <c r="O381">
        <v>117000000</v>
      </c>
      <c r="P381">
        <v>22.327800852272723</v>
      </c>
      <c r="Q381">
        <v>22848.604302748041</v>
      </c>
      <c r="R381">
        <v>275148629.70379472</v>
      </c>
      <c r="S381">
        <v>2414.8588355410166</v>
      </c>
      <c r="T381">
        <v>22870.932103600313</v>
      </c>
      <c r="U381">
        <f>Pro_Economic_Table[[#This Row],[Total Energy(MJ)]]*AHP!$P$3/TOPSIS!$B$4</f>
        <v>8.3896852338479263E-3</v>
      </c>
      <c r="V381">
        <f>Pro_Economic_Table[[#This Row],[Total Cost(LKR Million)]]*AHP!$P$4/TOPSIS!$C$4</f>
        <v>3.2570598625330995E-2</v>
      </c>
      <c r="W381">
        <f>Pro_Economic_Table[[#This Row],[Total Carbon (Metric T)]]*AHP!$P$5/TOPSIS!$D$4</f>
        <v>3.6022170302151472E-3</v>
      </c>
      <c r="X381">
        <f>((Pro_Economic_Table[[#This Row],[Weighted Energy]]-TOPSIS!$B$5)^2+(Pro_Economic_Table[[#This Row],[Weighted Cost]]-TOPSIS!$C$5)^2+(Pro_Economic_Table[[#This Row],[Weighted Co2]]-TOPSIS!$D$5)^2)^0.5</f>
        <v>4.99152505156252E-3</v>
      </c>
      <c r="Y381">
        <f>((Pro_Economic_Table[[#This Row],[Weighted Energy]]-TOPSIS!$B$6)^2+(Pro_Economic_Table[[#This Row],[Weighted Cost]]-TOPSIS!$C$6)^2+(Pro_Economic_Table[[#This Row],[Weighted Co2]]-TOPSIS!$D$6)^2)^0.5</f>
        <v>2.3161684411142098E-3</v>
      </c>
      <c r="Z381">
        <f>Pro_Economic_Table[[#This Row],[S- Worst-Euclidean Distance]]/(Pro_Economic_Table[[#This Row],[S+ Best-Euclidean Distance]]+Pro_Economic_Table[[#This Row],[S- Worst-Euclidean Distance]])</f>
        <v>0.31694931423099715</v>
      </c>
      <c r="AA381">
        <v>380</v>
      </c>
    </row>
    <row r="382" spans="1:27" x14ac:dyDescent="0.3">
      <c r="A382">
        <v>269</v>
      </c>
      <c r="B382" t="s">
        <v>141</v>
      </c>
      <c r="C382" t="s">
        <v>150</v>
      </c>
      <c r="D382" t="s">
        <v>154</v>
      </c>
      <c r="E382" t="s">
        <v>157</v>
      </c>
      <c r="F382" t="s">
        <v>161</v>
      </c>
      <c r="G382" t="s">
        <v>226</v>
      </c>
      <c r="H382">
        <v>411.59157802647957</v>
      </c>
      <c r="I382">
        <v>30</v>
      </c>
      <c r="J382">
        <v>1529320.0466544915</v>
      </c>
      <c r="K382">
        <v>44355.343309090902</v>
      </c>
      <c r="L382">
        <v>275277608.39780849</v>
      </c>
      <c r="M382">
        <v>4853433.1331818169</v>
      </c>
      <c r="N382">
        <v>2293980069.9817371</v>
      </c>
      <c r="O382">
        <v>117000000</v>
      </c>
      <c r="P382">
        <v>23.490488122727271</v>
      </c>
      <c r="Q382">
        <v>22863.334697484646</v>
      </c>
      <c r="R382">
        <v>275321963.7411176</v>
      </c>
      <c r="S382">
        <v>2415.833503114919</v>
      </c>
      <c r="T382">
        <v>22886.825185607373</v>
      </c>
      <c r="U382">
        <f>Pro_Economic_Table[[#This Row],[Total Energy(MJ)]]*AHP!$P$3/TOPSIS!$B$4</f>
        <v>8.3949704428457582E-3</v>
      </c>
      <c r="V382">
        <f>Pro_Economic_Table[[#This Row],[Total Cost(LKR Million)]]*AHP!$P$4/TOPSIS!$C$4</f>
        <v>3.2583744530953092E-2</v>
      </c>
      <c r="W382">
        <f>Pro_Economic_Table[[#This Row],[Total Carbon (Metric T)]]*AHP!$P$5/TOPSIS!$D$4</f>
        <v>3.604720222057487E-3</v>
      </c>
      <c r="X382">
        <f>((Pro_Economic_Table[[#This Row],[Weighted Energy]]-TOPSIS!$B$5)^2+(Pro_Economic_Table[[#This Row],[Weighted Cost]]-TOPSIS!$C$5)^2+(Pro_Economic_Table[[#This Row],[Weighted Co2]]-TOPSIS!$D$5)^2)^0.5</f>
        <v>5.0057517318560247E-3</v>
      </c>
      <c r="Y382">
        <f>((Pro_Economic_Table[[#This Row],[Weighted Energy]]-TOPSIS!$B$6)^2+(Pro_Economic_Table[[#This Row],[Weighted Cost]]-TOPSIS!$C$6)^2+(Pro_Economic_Table[[#This Row],[Weighted Co2]]-TOPSIS!$D$6)^2)^0.5</f>
        <v>2.3019444842310231E-3</v>
      </c>
      <c r="Z382">
        <f>Pro_Economic_Table[[#This Row],[S- Worst-Euclidean Distance]]/(Pro_Economic_Table[[#This Row],[S+ Best-Euclidean Distance]]+Pro_Economic_Table[[#This Row],[S- Worst-Euclidean Distance]])</f>
        <v>0.3150027609472269</v>
      </c>
      <c r="AA382">
        <v>381</v>
      </c>
    </row>
    <row r="383" spans="1:27" x14ac:dyDescent="0.3">
      <c r="A383">
        <v>287</v>
      </c>
      <c r="B383" t="s">
        <v>141</v>
      </c>
      <c r="C383" t="s">
        <v>150</v>
      </c>
      <c r="D383" t="s">
        <v>155</v>
      </c>
      <c r="E383" t="s">
        <v>157</v>
      </c>
      <c r="F383" t="s">
        <v>161</v>
      </c>
      <c r="G383" t="s">
        <v>226</v>
      </c>
      <c r="H383">
        <v>411.59802513147963</v>
      </c>
      <c r="I383">
        <v>30</v>
      </c>
      <c r="J383">
        <v>1529326.2874521317</v>
      </c>
      <c r="K383">
        <v>44336.923009090904</v>
      </c>
      <c r="L383">
        <v>275278731.74138373</v>
      </c>
      <c r="M383">
        <v>4852512.1181818172</v>
      </c>
      <c r="N383">
        <v>2293989431.1781979</v>
      </c>
      <c r="O383">
        <v>117000000</v>
      </c>
      <c r="P383">
        <v>23.476672897727269</v>
      </c>
      <c r="Q383">
        <v>22863.42799740937</v>
      </c>
      <c r="R383">
        <v>275323068.66439283</v>
      </c>
      <c r="S383">
        <v>2415.8419432963797</v>
      </c>
      <c r="T383">
        <v>22886.904670307096</v>
      </c>
      <c r="U383">
        <f>Pro_Economic_Table[[#This Row],[Total Energy(MJ)]]*AHP!$P$3/TOPSIS!$B$4</f>
        <v>8.3950041335768243E-3</v>
      </c>
      <c r="V383">
        <f>Pro_Economic_Table[[#This Row],[Total Cost(LKR Million)]]*AHP!$P$4/TOPSIS!$C$4</f>
        <v>3.2583858368564887E-2</v>
      </c>
      <c r="W383">
        <f>Pro_Economic_Table[[#This Row],[Total Carbon (Metric T)]]*AHP!$P$5/TOPSIS!$D$4</f>
        <v>3.6047327410548627E-3</v>
      </c>
      <c r="X383">
        <f>((Pro_Economic_Table[[#This Row],[Weighted Energy]]-TOPSIS!$B$5)^2+(Pro_Economic_Table[[#This Row],[Weighted Cost]]-TOPSIS!$C$5)^2+(Pro_Economic_Table[[#This Row],[Weighted Co2]]-TOPSIS!$D$5)^2)^0.5</f>
        <v>5.0058710175945164E-3</v>
      </c>
      <c r="Y383">
        <f>((Pro_Economic_Table[[#This Row],[Weighted Energy]]-TOPSIS!$B$6)^2+(Pro_Economic_Table[[#This Row],[Weighted Cost]]-TOPSIS!$C$6)^2+(Pro_Economic_Table[[#This Row],[Weighted Co2]]-TOPSIS!$D$6)^2)^0.5</f>
        <v>2.3018252073599339E-3</v>
      </c>
      <c r="Z383">
        <f>Pro_Economic_Table[[#This Row],[S- Worst-Euclidean Distance]]/(Pro_Economic_Table[[#This Row],[S+ Best-Euclidean Distance]]+Pro_Economic_Table[[#This Row],[S- Worst-Euclidean Distance]])</f>
        <v>0.31498643847559243</v>
      </c>
      <c r="AA383">
        <v>382</v>
      </c>
    </row>
    <row r="384" spans="1:27" x14ac:dyDescent="0.3">
      <c r="A384">
        <v>402</v>
      </c>
      <c r="B384" t="s">
        <v>142</v>
      </c>
      <c r="C384" t="s">
        <v>151</v>
      </c>
      <c r="D384" t="s">
        <v>154</v>
      </c>
      <c r="E384" t="s">
        <v>156</v>
      </c>
      <c r="F384" t="s">
        <v>160</v>
      </c>
      <c r="G384" t="s">
        <v>224</v>
      </c>
      <c r="H384">
        <v>426.27459591208225</v>
      </c>
      <c r="I384">
        <v>31</v>
      </c>
      <c r="J384">
        <v>1530341.3406108022</v>
      </c>
      <c r="K384">
        <v>36893.149136363631</v>
      </c>
      <c r="L384">
        <v>275461441.30994439</v>
      </c>
      <c r="M384">
        <v>5294677.4413636355</v>
      </c>
      <c r="N384">
        <v>2295512010.9162035</v>
      </c>
      <c r="O384">
        <v>116132200</v>
      </c>
      <c r="P384">
        <v>20.756093277272726</v>
      </c>
      <c r="Q384">
        <v>22878.60304213149</v>
      </c>
      <c r="R384">
        <v>275498334.45908076</v>
      </c>
      <c r="S384">
        <v>2416.9388883575675</v>
      </c>
      <c r="T384">
        <v>22899.359135408762</v>
      </c>
      <c r="U384">
        <f>Pro_Economic_Table[[#This Row],[Total Energy(MJ)]]*AHP!$P$3/TOPSIS!$B$4</f>
        <v>8.4003482446896975E-3</v>
      </c>
      <c r="V384">
        <f>Pro_Economic_Table[[#This Row],[Total Cost(LKR Million)]]*AHP!$P$4/TOPSIS!$C$4</f>
        <v>3.2598653501421583E-2</v>
      </c>
      <c r="W384">
        <f>Pro_Economic_Table[[#This Row],[Total Carbon (Metric T)]]*AHP!$P$5/TOPSIS!$D$4</f>
        <v>3.6066943439352446E-3</v>
      </c>
      <c r="X384">
        <f>((Pro_Economic_Table[[#This Row],[Weighted Energy]]-TOPSIS!$B$5)^2+(Pro_Economic_Table[[#This Row],[Weighted Cost]]-TOPSIS!$C$5)^2+(Pro_Economic_Table[[#This Row],[Weighted Co2]]-TOPSIS!$D$5)^2)^0.5</f>
        <v>5.021645711479737E-3</v>
      </c>
      <c r="Y384">
        <f>((Pro_Economic_Table[[#This Row],[Weighted Energy]]-TOPSIS!$B$6)^2+(Pro_Economic_Table[[#This Row],[Weighted Cost]]-TOPSIS!$C$6)^2+(Pro_Economic_Table[[#This Row],[Weighted Co2]]-TOPSIS!$D$6)^2)^0.5</f>
        <v>2.2860544160166721E-3</v>
      </c>
      <c r="Z384">
        <f>Pro_Economic_Table[[#This Row],[S- Worst-Euclidean Distance]]/(Pro_Economic_Table[[#This Row],[S+ Best-Euclidean Distance]]+Pro_Economic_Table[[#This Row],[S- Worst-Euclidean Distance]])</f>
        <v>0.31282816428318133</v>
      </c>
      <c r="AA384">
        <v>383</v>
      </c>
    </row>
    <row r="385" spans="1:27" x14ac:dyDescent="0.3">
      <c r="A385">
        <v>420</v>
      </c>
      <c r="B385" t="s">
        <v>142</v>
      </c>
      <c r="C385" t="s">
        <v>151</v>
      </c>
      <c r="D385" t="s">
        <v>155</v>
      </c>
      <c r="E385" t="s">
        <v>156</v>
      </c>
      <c r="F385" t="s">
        <v>160</v>
      </c>
      <c r="G385" t="s">
        <v>224</v>
      </c>
      <c r="H385">
        <v>426.28104301708225</v>
      </c>
      <c r="I385">
        <v>31</v>
      </c>
      <c r="J385">
        <v>1530347.5814084422</v>
      </c>
      <c r="K385">
        <v>36874.728836363633</v>
      </c>
      <c r="L385">
        <v>275462564.65351963</v>
      </c>
      <c r="M385">
        <v>5293756.4263636358</v>
      </c>
      <c r="N385">
        <v>2295521372.1126633</v>
      </c>
      <c r="O385">
        <v>116132200</v>
      </c>
      <c r="P385">
        <v>20.742278052272727</v>
      </c>
      <c r="Q385">
        <v>22878.69634205621</v>
      </c>
      <c r="R385">
        <v>275499439.38235599</v>
      </c>
      <c r="S385">
        <v>2416.9473285390268</v>
      </c>
      <c r="T385">
        <v>22899.438620108482</v>
      </c>
      <c r="U385">
        <f>Pro_Economic_Table[[#This Row],[Total Energy(MJ)]]*AHP!$P$3/TOPSIS!$B$4</f>
        <v>8.4003819354207636E-3</v>
      </c>
      <c r="V385">
        <f>Pro_Economic_Table[[#This Row],[Total Cost(LKR Million)]]*AHP!$P$4/TOPSIS!$C$4</f>
        <v>3.2598767339033365E-2</v>
      </c>
      <c r="W385">
        <f>Pro_Economic_Table[[#This Row],[Total Carbon (Metric T)]]*AHP!$P$5/TOPSIS!$D$4</f>
        <v>3.6067068629326198E-3</v>
      </c>
      <c r="X385">
        <f>((Pro_Economic_Table[[#This Row],[Weighted Energy]]-TOPSIS!$B$5)^2+(Pro_Economic_Table[[#This Row],[Weighted Cost]]-TOPSIS!$C$5)^2+(Pro_Economic_Table[[#This Row],[Weighted Co2]]-TOPSIS!$D$5)^2)^0.5</f>
        <v>5.0217649986465177E-3</v>
      </c>
      <c r="Y385">
        <f>((Pro_Economic_Table[[#This Row],[Weighted Energy]]-TOPSIS!$B$6)^2+(Pro_Economic_Table[[#This Row],[Weighted Cost]]-TOPSIS!$C$6)^2+(Pro_Economic_Table[[#This Row],[Weighted Co2]]-TOPSIS!$D$6)^2)^0.5</f>
        <v>2.2859351425490509E-3</v>
      </c>
      <c r="Z385">
        <f>Pro_Economic_Table[[#This Row],[S- Worst-Euclidean Distance]]/(Pro_Economic_Table[[#This Row],[S+ Best-Euclidean Distance]]+Pro_Economic_Table[[#This Row],[S- Worst-Euclidean Distance]])</f>
        <v>0.31281184208183216</v>
      </c>
      <c r="AA385">
        <v>384</v>
      </c>
    </row>
    <row r="386" spans="1:27" x14ac:dyDescent="0.3">
      <c r="A386">
        <v>515</v>
      </c>
      <c r="B386" t="s">
        <v>143</v>
      </c>
      <c r="C386" t="s">
        <v>151</v>
      </c>
      <c r="D386" t="s">
        <v>154</v>
      </c>
      <c r="E386" t="s">
        <v>157</v>
      </c>
      <c r="F386" t="s">
        <v>159</v>
      </c>
      <c r="G386" t="s">
        <v>226</v>
      </c>
      <c r="H386">
        <v>431.60197078131432</v>
      </c>
      <c r="I386">
        <v>31</v>
      </c>
      <c r="J386">
        <v>1527860.8618539942</v>
      </c>
      <c r="K386">
        <v>35173.21527272727</v>
      </c>
      <c r="L386">
        <v>275014955.13371897</v>
      </c>
      <c r="M386">
        <v>4576314.8004545448</v>
      </c>
      <c r="N386">
        <v>2291791292.7809911</v>
      </c>
      <c r="O386">
        <v>120900000</v>
      </c>
      <c r="P386">
        <v>24.484369777272725</v>
      </c>
      <c r="Q386">
        <v>22841.519884717211</v>
      </c>
      <c r="R386">
        <v>275050128.34899169</v>
      </c>
      <c r="S386">
        <v>2417.2676075814456</v>
      </c>
      <c r="T386">
        <v>22866.004254494484</v>
      </c>
      <c r="U386">
        <f>Pro_Economic_Table[[#This Row],[Total Energy(MJ)]]*AHP!$P$3/TOPSIS!$B$4</f>
        <v>8.3866817830846267E-3</v>
      </c>
      <c r="V386">
        <f>Pro_Economic_Table[[#This Row],[Total Cost(LKR Million)]]*AHP!$P$4/TOPSIS!$C$4</f>
        <v>3.260308712782814E-2</v>
      </c>
      <c r="W386">
        <f>Pro_Economic_Table[[#This Row],[Total Carbon (Metric T)]]*AHP!$P$5/TOPSIS!$D$4</f>
        <v>3.6014408842368838E-3</v>
      </c>
      <c r="X386">
        <f>((Pro_Economic_Table[[#This Row],[Weighted Energy]]-TOPSIS!$B$5)^2+(Pro_Economic_Table[[#This Row],[Weighted Cost]]-TOPSIS!$C$5)^2+(Pro_Economic_Table[[#This Row],[Weighted Co2]]-TOPSIS!$D$5)^2)^0.5</f>
        <v>5.0220440420259381E-3</v>
      </c>
      <c r="Y386">
        <f>((Pro_Economic_Table[[#This Row],[Weighted Energy]]-TOPSIS!$B$6)^2+(Pro_Economic_Table[[#This Row],[Weighted Cost]]-TOPSIS!$C$6)^2+(Pro_Economic_Table[[#This Row],[Weighted Co2]]-TOPSIS!$D$6)^2)^0.5</f>
        <v>2.2856850694957073E-3</v>
      </c>
      <c r="Z386">
        <f>Pro_Economic_Table[[#This Row],[S- Worst-Euclidean Distance]]/(Pro_Economic_Table[[#This Row],[S+ Best-Euclidean Distance]]+Pro_Economic_Table[[#This Row],[S- Worst-Euclidean Distance]])</f>
        <v>0.31277638163845028</v>
      </c>
      <c r="AA386">
        <v>385</v>
      </c>
    </row>
    <row r="387" spans="1:27" x14ac:dyDescent="0.3">
      <c r="A387">
        <v>533</v>
      </c>
      <c r="B387" t="s">
        <v>143</v>
      </c>
      <c r="C387" t="s">
        <v>151</v>
      </c>
      <c r="D387" t="s">
        <v>155</v>
      </c>
      <c r="E387" t="s">
        <v>157</v>
      </c>
      <c r="F387" t="s">
        <v>159</v>
      </c>
      <c r="G387" t="s">
        <v>226</v>
      </c>
      <c r="H387">
        <v>431.60841788631421</v>
      </c>
      <c r="I387">
        <v>31</v>
      </c>
      <c r="J387">
        <v>1527867.1026516343</v>
      </c>
      <c r="K387">
        <v>35154.794972727264</v>
      </c>
      <c r="L387">
        <v>275016078.47729415</v>
      </c>
      <c r="M387">
        <v>4575393.7854545442</v>
      </c>
      <c r="N387">
        <v>2291800653.9774513</v>
      </c>
      <c r="O387">
        <v>120900000</v>
      </c>
      <c r="P387">
        <v>24.470554552272727</v>
      </c>
      <c r="Q387">
        <v>22841.61318464193</v>
      </c>
      <c r="R387">
        <v>275051233.27226686</v>
      </c>
      <c r="S387">
        <v>2417.2760477629063</v>
      </c>
      <c r="T387">
        <v>22866.083739194204</v>
      </c>
      <c r="U387">
        <f>Pro_Economic_Table[[#This Row],[Total Energy(MJ)]]*AHP!$P$3/TOPSIS!$B$4</f>
        <v>8.3867154738156927E-3</v>
      </c>
      <c r="V387">
        <f>Pro_Economic_Table[[#This Row],[Total Cost(LKR Million)]]*AHP!$P$4/TOPSIS!$C$4</f>
        <v>3.2603200965439942E-2</v>
      </c>
      <c r="W387">
        <f>Pro_Economic_Table[[#This Row],[Total Carbon (Metric T)]]*AHP!$P$5/TOPSIS!$D$4</f>
        <v>3.601453403234259E-3</v>
      </c>
      <c r="X387">
        <f>((Pro_Economic_Table[[#This Row],[Weighted Energy]]-TOPSIS!$B$5)^2+(Pro_Economic_Table[[#This Row],[Weighted Cost]]-TOPSIS!$C$5)^2+(Pro_Economic_Table[[#This Row],[Weighted Co2]]-TOPSIS!$D$5)^2)^0.5</f>
        <v>5.0221633154529603E-3</v>
      </c>
      <c r="Y387">
        <f>((Pro_Economic_Table[[#This Row],[Weighted Energy]]-TOPSIS!$B$6)^2+(Pro_Economic_Table[[#This Row],[Weighted Cost]]-TOPSIS!$C$6)^2+(Pro_Economic_Table[[#This Row],[Weighted Co2]]-TOPSIS!$D$6)^2)^0.5</f>
        <v>2.2855657673520467E-3</v>
      </c>
      <c r="Z387">
        <f>Pro_Economic_Table[[#This Row],[S- Worst-Euclidean Distance]]/(Pro_Economic_Table[[#This Row],[S+ Best-Euclidean Distance]]+Pro_Economic_Table[[#This Row],[S- Worst-Euclidean Distance]])</f>
        <v>0.31276005739319945</v>
      </c>
      <c r="AA387">
        <v>386</v>
      </c>
    </row>
    <row r="388" spans="1:27" x14ac:dyDescent="0.3">
      <c r="A388">
        <v>50</v>
      </c>
      <c r="B388" t="s">
        <v>139</v>
      </c>
      <c r="C388" t="s">
        <v>150</v>
      </c>
      <c r="D388" t="s">
        <v>154</v>
      </c>
      <c r="E388" t="s">
        <v>157</v>
      </c>
      <c r="F388" t="s">
        <v>160</v>
      </c>
      <c r="G388" t="s">
        <v>226</v>
      </c>
      <c r="H388">
        <v>416.63407296678736</v>
      </c>
      <c r="I388">
        <v>30</v>
      </c>
      <c r="J388">
        <v>1531287.4561001286</v>
      </c>
      <c r="K388">
        <v>51124.915445454535</v>
      </c>
      <c r="L388">
        <v>275631742.09802318</v>
      </c>
      <c r="M388">
        <v>4811799.419545453</v>
      </c>
      <c r="N388">
        <v>2296931184.1501927</v>
      </c>
      <c r="O388">
        <v>117000000</v>
      </c>
      <c r="P388">
        <v>25.070881986363631</v>
      </c>
      <c r="Q388">
        <v>22892.747468696922</v>
      </c>
      <c r="R388">
        <v>275682867.01346862</v>
      </c>
      <c r="S388">
        <v>2418.7429835697385</v>
      </c>
      <c r="T388">
        <v>22917.818350683287</v>
      </c>
      <c r="U388">
        <f>Pro_Economic_Table[[#This Row],[Total Energy(MJ)]]*AHP!$P$3/TOPSIS!$B$4</f>
        <v>8.4059749128958181E-3</v>
      </c>
      <c r="V388">
        <f>Pro_Economic_Table[[#This Row],[Total Cost(LKR Million)]]*AHP!$P$4/TOPSIS!$C$4</f>
        <v>3.2622986377601623E-2</v>
      </c>
      <c r="W388">
        <f>Pro_Economic_Table[[#This Row],[Total Carbon (Metric T)]]*AHP!$P$5/TOPSIS!$D$4</f>
        <v>3.6096017068413607E-3</v>
      </c>
      <c r="X388">
        <f>((Pro_Economic_Table[[#This Row],[Weighted Energy]]-TOPSIS!$B$5)^2+(Pro_Economic_Table[[#This Row],[Weighted Cost]]-TOPSIS!$C$5)^2+(Pro_Economic_Table[[#This Row],[Weighted Co2]]-TOPSIS!$D$5)^2)^0.5</f>
        <v>5.0467821531000072E-3</v>
      </c>
      <c r="Y388">
        <f>((Pro_Economic_Table[[#This Row],[Weighted Energy]]-TOPSIS!$B$6)^2+(Pro_Economic_Table[[#This Row],[Weighted Cost]]-TOPSIS!$C$6)^2+(Pro_Economic_Table[[#This Row],[Weighted Co2]]-TOPSIS!$D$6)^2)^0.5</f>
        <v>2.2609168879140105E-3</v>
      </c>
      <c r="Z388">
        <f>Pro_Economic_Table[[#This Row],[S- Worst-Euclidean Distance]]/(Pro_Economic_Table[[#This Row],[S+ Best-Euclidean Distance]]+Pro_Economic_Table[[#This Row],[S- Worst-Euclidean Distance]])</f>
        <v>0.30938834169616886</v>
      </c>
      <c r="AA388">
        <v>387</v>
      </c>
    </row>
    <row r="389" spans="1:27" x14ac:dyDescent="0.3">
      <c r="A389">
        <v>68</v>
      </c>
      <c r="B389" t="s">
        <v>139</v>
      </c>
      <c r="C389" t="s">
        <v>150</v>
      </c>
      <c r="D389" t="s">
        <v>155</v>
      </c>
      <c r="E389" t="s">
        <v>157</v>
      </c>
      <c r="F389" t="s">
        <v>160</v>
      </c>
      <c r="G389" t="s">
        <v>226</v>
      </c>
      <c r="H389">
        <v>416.64052007178742</v>
      </c>
      <c r="I389">
        <v>30</v>
      </c>
      <c r="J389">
        <v>1531293.6968977686</v>
      </c>
      <c r="K389">
        <v>51106.495145454537</v>
      </c>
      <c r="L389">
        <v>275632865.44159836</v>
      </c>
      <c r="M389">
        <v>4810878.4045454534</v>
      </c>
      <c r="N389">
        <v>2296940545.346653</v>
      </c>
      <c r="O389">
        <v>117000000</v>
      </c>
      <c r="P389">
        <v>25.057066761363632</v>
      </c>
      <c r="Q389">
        <v>22892.840768621641</v>
      </c>
      <c r="R389">
        <v>275683971.9367438</v>
      </c>
      <c r="S389">
        <v>2418.7514237511982</v>
      </c>
      <c r="T389">
        <v>22917.897835383006</v>
      </c>
      <c r="U389">
        <f>Pro_Economic_Table[[#This Row],[Total Energy(MJ)]]*AHP!$P$3/TOPSIS!$B$4</f>
        <v>8.4060086036268841E-3</v>
      </c>
      <c r="V389">
        <f>Pro_Economic_Table[[#This Row],[Total Cost(LKR Million)]]*AHP!$P$4/TOPSIS!$C$4</f>
        <v>3.2623100215213419E-2</v>
      </c>
      <c r="W389">
        <f>Pro_Economic_Table[[#This Row],[Total Carbon (Metric T)]]*AHP!$P$5/TOPSIS!$D$4</f>
        <v>3.6096142258387354E-3</v>
      </c>
      <c r="X389">
        <f>((Pro_Economic_Table[[#This Row],[Weighted Energy]]-TOPSIS!$B$5)^2+(Pro_Economic_Table[[#This Row],[Weighted Cost]]-TOPSIS!$C$5)^2+(Pro_Economic_Table[[#This Row],[Weighted Co2]]-TOPSIS!$D$5)^2)^0.5</f>
        <v>5.0469014397725269E-3</v>
      </c>
      <c r="Y389">
        <f>((Pro_Economic_Table[[#This Row],[Weighted Energy]]-TOPSIS!$B$6)^2+(Pro_Economic_Table[[#This Row],[Weighted Cost]]-TOPSIS!$C$6)^2+(Pro_Economic_Table[[#This Row],[Weighted Co2]]-TOPSIS!$D$6)^2)^0.5</f>
        <v>2.2607976134379716E-3</v>
      </c>
      <c r="Z389">
        <f>Pro_Economic_Table[[#This Row],[S- Worst-Euclidean Distance]]/(Pro_Economic_Table[[#This Row],[S+ Best-Euclidean Distance]]+Pro_Economic_Table[[#This Row],[S- Worst-Euclidean Distance]])</f>
        <v>0.30937201942446346</v>
      </c>
      <c r="AA389">
        <v>388</v>
      </c>
    </row>
    <row r="390" spans="1:27" x14ac:dyDescent="0.3">
      <c r="A390">
        <v>409</v>
      </c>
      <c r="B390" t="s">
        <v>142</v>
      </c>
      <c r="C390" t="s">
        <v>151</v>
      </c>
      <c r="D390" t="s">
        <v>154</v>
      </c>
      <c r="E390" t="s">
        <v>157</v>
      </c>
      <c r="F390" t="s">
        <v>160</v>
      </c>
      <c r="G390" t="s">
        <v>225</v>
      </c>
      <c r="H390">
        <v>429.33137373026415</v>
      </c>
      <c r="I390">
        <v>62</v>
      </c>
      <c r="J390">
        <v>1533300.3015388022</v>
      </c>
      <c r="K390">
        <v>39622.415045454545</v>
      </c>
      <c r="L390">
        <v>275994054.27698439</v>
      </c>
      <c r="M390">
        <v>4748824.2595454538</v>
      </c>
      <c r="N390">
        <v>2299950452.3082032</v>
      </c>
      <c r="O390">
        <v>115568000</v>
      </c>
      <c r="P390">
        <v>23.485359186363635</v>
      </c>
      <c r="Q390">
        <v>22922.83950800509</v>
      </c>
      <c r="R390">
        <v>276033676.69202983</v>
      </c>
      <c r="S390">
        <v>2420.2672765677485</v>
      </c>
      <c r="T390">
        <v>22946.324867191455</v>
      </c>
      <c r="U390">
        <f>Pro_Economic_Table[[#This Row],[Total Energy(MJ)]]*AHP!$P$3/TOPSIS!$B$4</f>
        <v>8.4166716144686536E-3</v>
      </c>
      <c r="V390">
        <f>Pro_Economic_Table[[#This Row],[Total Cost(LKR Million)]]*AHP!$P$4/TOPSIS!$C$4</f>
        <v>3.2643545399394076E-2</v>
      </c>
      <c r="W390">
        <f>Pro_Economic_Table[[#This Row],[Total Carbon (Metric T)]]*AHP!$P$5/TOPSIS!$D$4</f>
        <v>3.6140915395588328E-3</v>
      </c>
      <c r="X390">
        <f>((Pro_Economic_Table[[#This Row],[Weighted Energy]]-TOPSIS!$B$5)^2+(Pro_Economic_Table[[#This Row],[Weighted Cost]]-TOPSIS!$C$5)^2+(Pro_Economic_Table[[#This Row],[Weighted Co2]]-TOPSIS!$D$5)^2)^0.5</f>
        <v>5.0696916069972089E-3</v>
      </c>
      <c r="Y390">
        <f>((Pro_Economic_Table[[#This Row],[Weighted Energy]]-TOPSIS!$B$6)^2+(Pro_Economic_Table[[#This Row],[Weighted Cost]]-TOPSIS!$C$6)^2+(Pro_Economic_Table[[#This Row],[Weighted Co2]]-TOPSIS!$D$6)^2)^0.5</f>
        <v>2.2380338209267996E-3</v>
      </c>
      <c r="Z390">
        <f>Pro_Economic_Table[[#This Row],[S- Worst-Euclidean Distance]]/(Pro_Economic_Table[[#This Row],[S+ Best-Euclidean Distance]]+Pro_Economic_Table[[#This Row],[S- Worst-Euclidean Distance]])</f>
        <v>0.30625587167997692</v>
      </c>
      <c r="AA390">
        <v>389</v>
      </c>
    </row>
    <row r="391" spans="1:27" x14ac:dyDescent="0.3">
      <c r="A391">
        <v>427</v>
      </c>
      <c r="B391" t="s">
        <v>142</v>
      </c>
      <c r="C391" t="s">
        <v>151</v>
      </c>
      <c r="D391" t="s">
        <v>155</v>
      </c>
      <c r="E391" t="s">
        <v>157</v>
      </c>
      <c r="F391" t="s">
        <v>160</v>
      </c>
      <c r="G391" t="s">
        <v>225</v>
      </c>
      <c r="H391">
        <v>429.33782083526404</v>
      </c>
      <c r="I391">
        <v>62</v>
      </c>
      <c r="J391">
        <v>1533306.542336442</v>
      </c>
      <c r="K391">
        <v>39603.99474545454</v>
      </c>
      <c r="L391">
        <v>275995177.62055957</v>
      </c>
      <c r="M391">
        <v>4747903.2445454542</v>
      </c>
      <c r="N391">
        <v>2299959813.5046635</v>
      </c>
      <c r="O391">
        <v>115568000</v>
      </c>
      <c r="P391">
        <v>23.471543961363633</v>
      </c>
      <c r="Q391">
        <v>22922.93280792981</v>
      </c>
      <c r="R391">
        <v>276034781.61530501</v>
      </c>
      <c r="S391">
        <v>2420.2757167492091</v>
      </c>
      <c r="T391">
        <v>22946.404351891175</v>
      </c>
      <c r="U391">
        <f>Pro_Economic_Table[[#This Row],[Total Energy(MJ)]]*AHP!$P$3/TOPSIS!$B$4</f>
        <v>8.4167053051997179E-3</v>
      </c>
      <c r="V391">
        <f>Pro_Economic_Table[[#This Row],[Total Cost(LKR Million)]]*AHP!$P$4/TOPSIS!$C$4</f>
        <v>3.2643659237005879E-2</v>
      </c>
      <c r="W391">
        <f>Pro_Economic_Table[[#This Row],[Total Carbon (Metric T)]]*AHP!$P$5/TOPSIS!$D$4</f>
        <v>3.614104058556208E-3</v>
      </c>
      <c r="X391">
        <f>((Pro_Economic_Table[[#This Row],[Weighted Energy]]-TOPSIS!$B$5)^2+(Pro_Economic_Table[[#This Row],[Weighted Cost]]-TOPSIS!$C$5)^2+(Pro_Economic_Table[[#This Row],[Weighted Co2]]-TOPSIS!$D$5)^2)^0.5</f>
        <v>5.0698108984401904E-3</v>
      </c>
      <c r="Y391">
        <f>((Pro_Economic_Table[[#This Row],[Weighted Energy]]-TOPSIS!$B$6)^2+(Pro_Economic_Table[[#This Row],[Weighted Cost]]-TOPSIS!$C$6)^2+(Pro_Economic_Table[[#This Row],[Weighted Co2]]-TOPSIS!$D$6)^2)^0.5</f>
        <v>2.2379145587890343E-3</v>
      </c>
      <c r="Z391">
        <f>Pro_Economic_Table[[#This Row],[S- Worst-Euclidean Distance]]/(Pro_Economic_Table[[#This Row],[S+ Best-Euclidean Distance]]+Pro_Economic_Table[[#This Row],[S- Worst-Euclidean Distance]])</f>
        <v>0.30623955044386075</v>
      </c>
      <c r="AA391">
        <v>390</v>
      </c>
    </row>
    <row r="392" spans="1:27" x14ac:dyDescent="0.3">
      <c r="A392">
        <v>411</v>
      </c>
      <c r="B392" t="s">
        <v>142</v>
      </c>
      <c r="C392" t="s">
        <v>151</v>
      </c>
      <c r="D392" t="s">
        <v>154</v>
      </c>
      <c r="E392" t="s">
        <v>157</v>
      </c>
      <c r="F392" t="s">
        <v>160</v>
      </c>
      <c r="G392" t="s">
        <v>224</v>
      </c>
      <c r="H392">
        <v>429.33137373026415</v>
      </c>
      <c r="I392">
        <v>31</v>
      </c>
      <c r="J392">
        <v>1533300.3015388022</v>
      </c>
      <c r="K392">
        <v>39622.415045454545</v>
      </c>
      <c r="L392">
        <v>275994054.27698439</v>
      </c>
      <c r="M392">
        <v>4748824.2595454538</v>
      </c>
      <c r="N392">
        <v>2299950452.3082032</v>
      </c>
      <c r="O392">
        <v>116132200</v>
      </c>
      <c r="P392">
        <v>23.485359186363635</v>
      </c>
      <c r="Q392">
        <v>22922.83950800509</v>
      </c>
      <c r="R392">
        <v>276033676.69202983</v>
      </c>
      <c r="S392">
        <v>2420.8314765677487</v>
      </c>
      <c r="T392">
        <v>22946.324867191455</v>
      </c>
      <c r="U392">
        <f>Pro_Economic_Table[[#This Row],[Total Energy(MJ)]]*AHP!$P$3/TOPSIS!$B$4</f>
        <v>8.4166716144686536E-3</v>
      </c>
      <c r="V392">
        <f>Pro_Economic_Table[[#This Row],[Total Cost(LKR Million)]]*AHP!$P$4/TOPSIS!$C$4</f>
        <v>3.2651155091304E-2</v>
      </c>
      <c r="W392">
        <f>Pro_Economic_Table[[#This Row],[Total Carbon (Metric T)]]*AHP!$P$5/TOPSIS!$D$4</f>
        <v>3.6140915395588328E-3</v>
      </c>
      <c r="X392">
        <f>((Pro_Economic_Table[[#This Row],[Weighted Energy]]-TOPSIS!$B$5)^2+(Pro_Economic_Table[[#This Row],[Weighted Cost]]-TOPSIS!$C$5)^2+(Pro_Economic_Table[[#This Row],[Weighted Co2]]-TOPSIS!$D$5)^2)^0.5</f>
        <v>5.07702448850611E-3</v>
      </c>
      <c r="Y392">
        <f>((Pro_Economic_Table[[#This Row],[Weighted Energy]]-TOPSIS!$B$6)^2+(Pro_Economic_Table[[#This Row],[Weighted Cost]]-TOPSIS!$C$6)^2+(Pro_Economic_Table[[#This Row],[Weighted Co2]]-TOPSIS!$D$6)^2)^0.5</f>
        <v>2.2306892650409528E-3</v>
      </c>
      <c r="Z392">
        <f>Pro_Economic_Table[[#This Row],[S- Worst-Euclidean Distance]]/(Pro_Economic_Table[[#This Row],[S+ Best-Euclidean Distance]]+Pro_Economic_Table[[#This Row],[S- Worst-Euclidean Distance]])</f>
        <v>0.30525131939633066</v>
      </c>
      <c r="AA392">
        <v>391</v>
      </c>
    </row>
    <row r="393" spans="1:27" x14ac:dyDescent="0.3">
      <c r="A393">
        <v>429</v>
      </c>
      <c r="B393" t="s">
        <v>142</v>
      </c>
      <c r="C393" t="s">
        <v>151</v>
      </c>
      <c r="D393" t="s">
        <v>155</v>
      </c>
      <c r="E393" t="s">
        <v>157</v>
      </c>
      <c r="F393" t="s">
        <v>160</v>
      </c>
      <c r="G393" t="s">
        <v>224</v>
      </c>
      <c r="H393">
        <v>429.33782083526404</v>
      </c>
      <c r="I393">
        <v>31</v>
      </c>
      <c r="J393">
        <v>1533306.542336442</v>
      </c>
      <c r="K393">
        <v>39603.99474545454</v>
      </c>
      <c r="L393">
        <v>275995177.62055957</v>
      </c>
      <c r="M393">
        <v>4747903.2445454542</v>
      </c>
      <c r="N393">
        <v>2299959813.5046635</v>
      </c>
      <c r="O393">
        <v>116132200</v>
      </c>
      <c r="P393">
        <v>23.471543961363633</v>
      </c>
      <c r="Q393">
        <v>22922.93280792981</v>
      </c>
      <c r="R393">
        <v>276034781.61530501</v>
      </c>
      <c r="S393">
        <v>2420.8399167492089</v>
      </c>
      <c r="T393">
        <v>22946.404351891175</v>
      </c>
      <c r="U393">
        <f>Pro_Economic_Table[[#This Row],[Total Energy(MJ)]]*AHP!$P$3/TOPSIS!$B$4</f>
        <v>8.4167053051997179E-3</v>
      </c>
      <c r="V393">
        <f>Pro_Economic_Table[[#This Row],[Total Cost(LKR Million)]]*AHP!$P$4/TOPSIS!$C$4</f>
        <v>3.2651268928915796E-2</v>
      </c>
      <c r="W393">
        <f>Pro_Economic_Table[[#This Row],[Total Carbon (Metric T)]]*AHP!$P$5/TOPSIS!$D$4</f>
        <v>3.614104058556208E-3</v>
      </c>
      <c r="X393">
        <f>((Pro_Economic_Table[[#This Row],[Weighted Energy]]-TOPSIS!$B$5)^2+(Pro_Economic_Table[[#This Row],[Weighted Cost]]-TOPSIS!$C$5)^2+(Pro_Economic_Table[[#This Row],[Weighted Co2]]-TOPSIS!$D$5)^2)^0.5</f>
        <v>5.0771437782786855E-3</v>
      </c>
      <c r="Y393">
        <f>((Pro_Economic_Table[[#This Row],[Weighted Energy]]-TOPSIS!$B$6)^2+(Pro_Economic_Table[[#This Row],[Weighted Cost]]-TOPSIS!$C$6)^2+(Pro_Economic_Table[[#This Row],[Weighted Co2]]-TOPSIS!$D$6)^2)^0.5</f>
        <v>2.2305699985732327E-3</v>
      </c>
      <c r="Z393">
        <f>Pro_Economic_Table[[#This Row],[S- Worst-Euclidean Distance]]/(Pro_Economic_Table[[#This Row],[S+ Best-Euclidean Distance]]+Pro_Economic_Table[[#This Row],[S- Worst-Euclidean Distance]])</f>
        <v>0.305234997796279</v>
      </c>
      <c r="AA393">
        <v>392</v>
      </c>
    </row>
    <row r="394" spans="1:27" x14ac:dyDescent="0.3">
      <c r="A394">
        <v>401</v>
      </c>
      <c r="B394" t="s">
        <v>142</v>
      </c>
      <c r="C394" t="s">
        <v>151</v>
      </c>
      <c r="D394" t="s">
        <v>154</v>
      </c>
      <c r="E394" t="s">
        <v>156</v>
      </c>
      <c r="F394" t="s">
        <v>160</v>
      </c>
      <c r="G394" t="s">
        <v>226</v>
      </c>
      <c r="H394">
        <v>426.27459591208225</v>
      </c>
      <c r="I394">
        <v>31</v>
      </c>
      <c r="J394">
        <v>1530341.3406108022</v>
      </c>
      <c r="K394">
        <v>36893.149136363631</v>
      </c>
      <c r="L394">
        <v>275461441.30994439</v>
      </c>
      <c r="M394">
        <v>5294677.4413636355</v>
      </c>
      <c r="N394">
        <v>2295512010.9162035</v>
      </c>
      <c r="O394">
        <v>120900000</v>
      </c>
      <c r="P394">
        <v>20.756093277272726</v>
      </c>
      <c r="Q394">
        <v>22878.60304213149</v>
      </c>
      <c r="R394">
        <v>275498334.45908076</v>
      </c>
      <c r="S394">
        <v>2421.7066883575671</v>
      </c>
      <c r="T394">
        <v>22899.359135408762</v>
      </c>
      <c r="U394">
        <f>Pro_Economic_Table[[#This Row],[Total Energy(MJ)]]*AHP!$P$3/TOPSIS!$B$4</f>
        <v>8.4003482446896975E-3</v>
      </c>
      <c r="V394">
        <f>Pro_Economic_Table[[#This Row],[Total Cost(LKR Million)]]*AHP!$P$4/TOPSIS!$C$4</f>
        <v>3.266295957920979E-2</v>
      </c>
      <c r="W394">
        <f>Pro_Economic_Table[[#This Row],[Total Carbon (Metric T)]]*AHP!$P$5/TOPSIS!$D$4</f>
        <v>3.6066943439352446E-3</v>
      </c>
      <c r="X394">
        <f>((Pro_Economic_Table[[#This Row],[Weighted Energy]]-TOPSIS!$B$5)^2+(Pro_Economic_Table[[#This Row],[Weighted Cost]]-TOPSIS!$C$5)^2+(Pro_Economic_Table[[#This Row],[Weighted Co2]]-TOPSIS!$D$5)^2)^0.5</f>
        <v>5.0836559921457027E-3</v>
      </c>
      <c r="Y394">
        <f>((Pro_Economic_Table[[#This Row],[Weighted Energy]]-TOPSIS!$B$6)^2+(Pro_Economic_Table[[#This Row],[Weighted Cost]]-TOPSIS!$C$6)^2+(Pro_Economic_Table[[#This Row],[Weighted Co2]]-TOPSIS!$D$6)^2)^0.5</f>
        <v>2.224087091950148E-3</v>
      </c>
      <c r="Z394">
        <f>Pro_Economic_Table[[#This Row],[S- Worst-Euclidean Distance]]/(Pro_Economic_Table[[#This Row],[S+ Best-Euclidean Distance]]+Pro_Economic_Table[[#This Row],[S- Worst-Euclidean Distance]])</f>
        <v>0.30434664524407307</v>
      </c>
      <c r="AA394">
        <v>393</v>
      </c>
    </row>
    <row r="395" spans="1:27" x14ac:dyDescent="0.3">
      <c r="A395">
        <v>419</v>
      </c>
      <c r="B395" t="s">
        <v>142</v>
      </c>
      <c r="C395" t="s">
        <v>151</v>
      </c>
      <c r="D395" t="s">
        <v>155</v>
      </c>
      <c r="E395" t="s">
        <v>156</v>
      </c>
      <c r="F395" t="s">
        <v>160</v>
      </c>
      <c r="G395" t="s">
        <v>226</v>
      </c>
      <c r="H395">
        <v>426.28104301708225</v>
      </c>
      <c r="I395">
        <v>31</v>
      </c>
      <c r="J395">
        <v>1530347.5814084422</v>
      </c>
      <c r="K395">
        <v>36874.728836363633</v>
      </c>
      <c r="L395">
        <v>275462564.65351963</v>
      </c>
      <c r="M395">
        <v>5293756.4263636358</v>
      </c>
      <c r="N395">
        <v>2295521372.1126633</v>
      </c>
      <c r="O395">
        <v>120900000</v>
      </c>
      <c r="P395">
        <v>20.742278052272727</v>
      </c>
      <c r="Q395">
        <v>22878.69634205621</v>
      </c>
      <c r="R395">
        <v>275499439.38235599</v>
      </c>
      <c r="S395">
        <v>2421.7151285390269</v>
      </c>
      <c r="T395">
        <v>22899.438620108482</v>
      </c>
      <c r="U395">
        <f>Pro_Economic_Table[[#This Row],[Total Energy(MJ)]]*AHP!$P$3/TOPSIS!$B$4</f>
        <v>8.4003819354207636E-3</v>
      </c>
      <c r="V395">
        <f>Pro_Economic_Table[[#This Row],[Total Cost(LKR Million)]]*AHP!$P$4/TOPSIS!$C$4</f>
        <v>3.2663073416821578E-2</v>
      </c>
      <c r="W395">
        <f>Pro_Economic_Table[[#This Row],[Total Carbon (Metric T)]]*AHP!$P$5/TOPSIS!$D$4</f>
        <v>3.6067068629326198E-3</v>
      </c>
      <c r="X395">
        <f>((Pro_Economic_Table[[#This Row],[Weighted Energy]]-TOPSIS!$B$5)^2+(Pro_Economic_Table[[#This Row],[Weighted Cost]]-TOPSIS!$C$5)^2+(Pro_Economic_Table[[#This Row],[Weighted Co2]]-TOPSIS!$D$5)^2)^0.5</f>
        <v>5.0837752642488082E-3</v>
      </c>
      <c r="Y395">
        <f>((Pro_Economic_Table[[#This Row],[Weighted Energy]]-TOPSIS!$B$6)^2+(Pro_Economic_Table[[#This Row],[Weighted Cost]]-TOPSIS!$C$6)^2+(Pro_Economic_Table[[#This Row],[Weighted Co2]]-TOPSIS!$D$6)^2)^0.5</f>
        <v>2.2239677867341729E-3</v>
      </c>
      <c r="Z395">
        <f>Pro_Economic_Table[[#This Row],[S- Worst-Euclidean Distance]]/(Pro_Economic_Table[[#This Row],[S+ Best-Euclidean Distance]]+Pro_Economic_Table[[#This Row],[S- Worst-Euclidean Distance]])</f>
        <v>0.30433032075957051</v>
      </c>
      <c r="AA395">
        <v>394</v>
      </c>
    </row>
    <row r="396" spans="1:27" x14ac:dyDescent="0.3">
      <c r="A396">
        <v>410</v>
      </c>
      <c r="B396" t="s">
        <v>142</v>
      </c>
      <c r="C396" t="s">
        <v>151</v>
      </c>
      <c r="D396" t="s">
        <v>154</v>
      </c>
      <c r="E396" t="s">
        <v>157</v>
      </c>
      <c r="F396" t="s">
        <v>160</v>
      </c>
      <c r="G396" t="s">
        <v>226</v>
      </c>
      <c r="H396">
        <v>429.33137373026415</v>
      </c>
      <c r="I396">
        <v>31</v>
      </c>
      <c r="J396">
        <v>1533300.3015388022</v>
      </c>
      <c r="K396">
        <v>39622.415045454545</v>
      </c>
      <c r="L396">
        <v>275994054.27698439</v>
      </c>
      <c r="M396">
        <v>4748824.2595454538</v>
      </c>
      <c r="N396">
        <v>2299950452.3082032</v>
      </c>
      <c r="O396">
        <v>120900000</v>
      </c>
      <c r="P396">
        <v>23.485359186363635</v>
      </c>
      <c r="Q396">
        <v>22922.83950800509</v>
      </c>
      <c r="R396">
        <v>276033676.69202983</v>
      </c>
      <c r="S396">
        <v>2425.5992765677483</v>
      </c>
      <c r="T396">
        <v>22946.324867191455</v>
      </c>
      <c r="U396">
        <f>Pro_Economic_Table[[#This Row],[Total Energy(MJ)]]*AHP!$P$3/TOPSIS!$B$4</f>
        <v>8.4166716144686536E-3</v>
      </c>
      <c r="V396">
        <f>Pro_Economic_Table[[#This Row],[Total Cost(LKR Million)]]*AHP!$P$4/TOPSIS!$C$4</f>
        <v>3.2715461169092207E-2</v>
      </c>
      <c r="W396">
        <f>Pro_Economic_Table[[#This Row],[Total Carbon (Metric T)]]*AHP!$P$5/TOPSIS!$D$4</f>
        <v>3.6140915395588328E-3</v>
      </c>
      <c r="X396">
        <f>((Pro_Economic_Table[[#This Row],[Weighted Energy]]-TOPSIS!$B$5)^2+(Pro_Economic_Table[[#This Row],[Weighted Cost]]-TOPSIS!$C$5)^2+(Pro_Economic_Table[[#This Row],[Weighted Co2]]-TOPSIS!$D$5)^2)^0.5</f>
        <v>5.1390235059194638E-3</v>
      </c>
      <c r="Y396">
        <f>((Pro_Economic_Table[[#This Row],[Weighted Energy]]-TOPSIS!$B$6)^2+(Pro_Economic_Table[[#This Row],[Weighted Cost]]-TOPSIS!$C$6)^2+(Pro_Economic_Table[[#This Row],[Weighted Co2]]-TOPSIS!$D$6)^2)^0.5</f>
        <v>2.168696737537282E-3</v>
      </c>
      <c r="Z396">
        <f>Pro_Economic_Table[[#This Row],[S- Worst-Euclidean Distance]]/(Pro_Economic_Table[[#This Row],[S+ Best-Euclidean Distance]]+Pro_Economic_Table[[#This Row],[S- Worst-Euclidean Distance]])</f>
        <v>0.29676789276096188</v>
      </c>
      <c r="AA396">
        <v>395</v>
      </c>
    </row>
    <row r="397" spans="1:27" x14ac:dyDescent="0.3">
      <c r="A397">
        <v>428</v>
      </c>
      <c r="B397" t="s">
        <v>142</v>
      </c>
      <c r="C397" t="s">
        <v>151</v>
      </c>
      <c r="D397" t="s">
        <v>155</v>
      </c>
      <c r="E397" t="s">
        <v>157</v>
      </c>
      <c r="F397" t="s">
        <v>160</v>
      </c>
      <c r="G397" t="s">
        <v>226</v>
      </c>
      <c r="H397">
        <v>429.33782083526404</v>
      </c>
      <c r="I397">
        <v>31</v>
      </c>
      <c r="J397">
        <v>1533306.542336442</v>
      </c>
      <c r="K397">
        <v>39603.99474545454</v>
      </c>
      <c r="L397">
        <v>275995177.62055957</v>
      </c>
      <c r="M397">
        <v>4747903.2445454542</v>
      </c>
      <c r="N397">
        <v>2299959813.5046635</v>
      </c>
      <c r="O397">
        <v>120900000</v>
      </c>
      <c r="P397">
        <v>23.471543961363633</v>
      </c>
      <c r="Q397">
        <v>22922.93280792981</v>
      </c>
      <c r="R397">
        <v>276034781.61530501</v>
      </c>
      <c r="S397">
        <v>2425.607716749209</v>
      </c>
      <c r="T397">
        <v>22946.404351891175</v>
      </c>
      <c r="U397">
        <f>Pro_Economic_Table[[#This Row],[Total Energy(MJ)]]*AHP!$P$3/TOPSIS!$B$4</f>
        <v>8.4167053051997179E-3</v>
      </c>
      <c r="V397">
        <f>Pro_Economic_Table[[#This Row],[Total Cost(LKR Million)]]*AHP!$P$4/TOPSIS!$C$4</f>
        <v>3.2715575006704009E-2</v>
      </c>
      <c r="W397">
        <f>Pro_Economic_Table[[#This Row],[Total Carbon (Metric T)]]*AHP!$P$5/TOPSIS!$D$4</f>
        <v>3.614104058556208E-3</v>
      </c>
      <c r="X397">
        <f>((Pro_Economic_Table[[#This Row],[Weighted Energy]]-TOPSIS!$B$5)^2+(Pro_Economic_Table[[#This Row],[Weighted Cost]]-TOPSIS!$C$5)^2+(Pro_Economic_Table[[#This Row],[Weighted Co2]]-TOPSIS!$D$5)^2)^0.5</f>
        <v>5.1391427810206555E-3</v>
      </c>
      <c r="Y397">
        <f>((Pro_Economic_Table[[#This Row],[Weighted Energy]]-TOPSIS!$B$6)^2+(Pro_Economic_Table[[#This Row],[Weighted Cost]]-TOPSIS!$C$6)^2+(Pro_Economic_Table[[#This Row],[Weighted Co2]]-TOPSIS!$D$6)^2)^0.5</f>
        <v>2.1685774373241796E-3</v>
      </c>
      <c r="Z397">
        <f>Pro_Economic_Table[[#This Row],[S- Worst-Euclidean Distance]]/(Pro_Economic_Table[[#This Row],[S+ Best-Euclidean Distance]]+Pro_Economic_Table[[#This Row],[S- Worst-Euclidean Distance]])</f>
        <v>0.29675156855079382</v>
      </c>
      <c r="AA397">
        <v>396</v>
      </c>
    </row>
    <row r="398" spans="1:27" x14ac:dyDescent="0.3">
      <c r="A398">
        <v>37</v>
      </c>
      <c r="B398" t="s">
        <v>139</v>
      </c>
      <c r="C398" t="s">
        <v>150</v>
      </c>
      <c r="D398" t="s">
        <v>154</v>
      </c>
      <c r="E398" t="s">
        <v>156</v>
      </c>
      <c r="F398" t="s">
        <v>159</v>
      </c>
      <c r="G398" t="s">
        <v>225</v>
      </c>
      <c r="H398">
        <v>418.70597281322699</v>
      </c>
      <c r="I398">
        <v>60</v>
      </c>
      <c r="J398">
        <v>1539309.5395681602</v>
      </c>
      <c r="K398">
        <v>47576.869763636365</v>
      </c>
      <c r="L398">
        <v>277075717.12226886</v>
      </c>
      <c r="M398">
        <v>5330359.9422727264</v>
      </c>
      <c r="N398">
        <v>2308964309.3522401</v>
      </c>
      <c r="O398">
        <v>111840000</v>
      </c>
      <c r="P398">
        <v>22.614542668181812</v>
      </c>
      <c r="Q398">
        <v>23012.677616543995</v>
      </c>
      <c r="R398">
        <v>277123293.99203247</v>
      </c>
      <c r="S398">
        <v>2426.1346692945126</v>
      </c>
      <c r="T398">
        <v>23035.292159212178</v>
      </c>
      <c r="U398">
        <f>Pro_Economic_Table[[#This Row],[Total Energy(MJ)]]*AHP!$P$3/TOPSIS!$B$4</f>
        <v>8.4498956439040124E-3</v>
      </c>
      <c r="V398">
        <f>Pro_Economic_Table[[#This Row],[Total Cost(LKR Million)]]*AHP!$P$4/TOPSIS!$C$4</f>
        <v>3.2722682320636853E-2</v>
      </c>
      <c r="W398">
        <f>Pro_Economic_Table[[#This Row],[Total Carbon (Metric T)]]*AHP!$P$5/TOPSIS!$D$4</f>
        <v>3.6281040639718066E-3</v>
      </c>
      <c r="X398">
        <f>((Pro_Economic_Table[[#This Row],[Weighted Energy]]-TOPSIS!$B$5)^2+(Pro_Economic_Table[[#This Row],[Weighted Cost]]-TOPSIS!$C$5)^2+(Pro_Economic_Table[[#This Row],[Weighted Co2]]-TOPSIS!$D$5)^2)^0.5</f>
        <v>5.1556072133049332E-3</v>
      </c>
      <c r="Y398">
        <f>((Pro_Economic_Table[[#This Row],[Weighted Energy]]-TOPSIS!$B$6)^2+(Pro_Economic_Table[[#This Row],[Weighted Cost]]-TOPSIS!$C$6)^2+(Pro_Economic_Table[[#This Row],[Weighted Co2]]-TOPSIS!$D$6)^2)^0.5</f>
        <v>2.1522718404006916E-3</v>
      </c>
      <c r="Z398">
        <f>Pro_Economic_Table[[#This Row],[S- Worst-Euclidean Distance]]/(Pro_Economic_Table[[#This Row],[S+ Best-Euclidean Distance]]+Pro_Economic_Table[[#This Row],[S- Worst-Euclidean Distance]])</f>
        <v>0.29451388351991592</v>
      </c>
      <c r="AA398">
        <v>397</v>
      </c>
    </row>
    <row r="399" spans="1:27" x14ac:dyDescent="0.3">
      <c r="A399">
        <v>55</v>
      </c>
      <c r="B399" t="s">
        <v>139</v>
      </c>
      <c r="C399" t="s">
        <v>150</v>
      </c>
      <c r="D399" t="s">
        <v>155</v>
      </c>
      <c r="E399" t="s">
        <v>156</v>
      </c>
      <c r="F399" t="s">
        <v>159</v>
      </c>
      <c r="G399" t="s">
        <v>225</v>
      </c>
      <c r="H399">
        <v>418.712419918227</v>
      </c>
      <c r="I399">
        <v>60</v>
      </c>
      <c r="J399">
        <v>1539315.7803657998</v>
      </c>
      <c r="K399">
        <v>47558.449463636367</v>
      </c>
      <c r="L399">
        <v>277076840.46584398</v>
      </c>
      <c r="M399">
        <v>5329438.9272727268</v>
      </c>
      <c r="N399">
        <v>2308973670.5486994</v>
      </c>
      <c r="O399">
        <v>111840000</v>
      </c>
      <c r="P399">
        <v>22.600727443181814</v>
      </c>
      <c r="Q399">
        <v>23012.770916468704</v>
      </c>
      <c r="R399">
        <v>277124398.91530764</v>
      </c>
      <c r="S399">
        <v>2426.1431094759723</v>
      </c>
      <c r="T399">
        <v>23035.371643911887</v>
      </c>
      <c r="U399">
        <f>Pro_Economic_Table[[#This Row],[Total Energy(MJ)]]*AHP!$P$3/TOPSIS!$B$4</f>
        <v>8.4499293346350767E-3</v>
      </c>
      <c r="V399">
        <f>Pro_Economic_Table[[#This Row],[Total Cost(LKR Million)]]*AHP!$P$4/TOPSIS!$C$4</f>
        <v>3.2722796158248642E-2</v>
      </c>
      <c r="W399">
        <f>Pro_Economic_Table[[#This Row],[Total Carbon (Metric T)]]*AHP!$P$5/TOPSIS!$D$4</f>
        <v>3.6281165829691801E-3</v>
      </c>
      <c r="X399">
        <f>((Pro_Economic_Table[[#This Row],[Weighted Energy]]-TOPSIS!$B$5)^2+(Pro_Economic_Table[[#This Row],[Weighted Cost]]-TOPSIS!$C$5)^2+(Pro_Economic_Table[[#This Row],[Weighted Co2]]-TOPSIS!$D$5)^2)^0.5</f>
        <v>5.1557265153237275E-3</v>
      </c>
      <c r="Y399">
        <f>((Pro_Economic_Table[[#This Row],[Weighted Energy]]-TOPSIS!$B$6)^2+(Pro_Economic_Table[[#This Row],[Weighted Cost]]-TOPSIS!$C$6)^2+(Pro_Economic_Table[[#This Row],[Weighted Co2]]-TOPSIS!$D$6)^2)^0.5</f>
        <v>2.1521526132816373E-3</v>
      </c>
      <c r="Z399">
        <f>Pro_Economic_Table[[#This Row],[S- Worst-Euclidean Distance]]/(Pro_Economic_Table[[#This Row],[S+ Best-Euclidean Distance]]+Pro_Economic_Table[[#This Row],[S- Worst-Euclidean Distance]])</f>
        <v>0.2944975656285046</v>
      </c>
      <c r="AA399">
        <v>398</v>
      </c>
    </row>
    <row r="400" spans="1:27" x14ac:dyDescent="0.3">
      <c r="A400">
        <v>39</v>
      </c>
      <c r="B400" t="s">
        <v>139</v>
      </c>
      <c r="C400" t="s">
        <v>150</v>
      </c>
      <c r="D400" t="s">
        <v>154</v>
      </c>
      <c r="E400" t="s">
        <v>156</v>
      </c>
      <c r="F400" t="s">
        <v>159</v>
      </c>
      <c r="G400" t="s">
        <v>224</v>
      </c>
      <c r="H400">
        <v>418.70597281322699</v>
      </c>
      <c r="I400">
        <v>30</v>
      </c>
      <c r="J400">
        <v>1539309.5395681602</v>
      </c>
      <c r="K400">
        <v>47576.869763636365</v>
      </c>
      <c r="L400">
        <v>277075717.12226886</v>
      </c>
      <c r="M400">
        <v>5330359.9422727264</v>
      </c>
      <c r="N400">
        <v>2308964309.3522401</v>
      </c>
      <c r="O400">
        <v>112386000</v>
      </c>
      <c r="P400">
        <v>22.614542668181812</v>
      </c>
      <c r="Q400">
        <v>23012.677616543995</v>
      </c>
      <c r="R400">
        <v>277123293.99203247</v>
      </c>
      <c r="S400">
        <v>2426.6806692945129</v>
      </c>
      <c r="T400">
        <v>23035.292159212178</v>
      </c>
      <c r="U400">
        <f>Pro_Economic_Table[[#This Row],[Total Energy(MJ)]]*AHP!$P$3/TOPSIS!$B$4</f>
        <v>8.4498956439040124E-3</v>
      </c>
      <c r="V400">
        <f>Pro_Economic_Table[[#This Row],[Total Cost(LKR Million)]]*AHP!$P$4/TOPSIS!$C$4</f>
        <v>3.2730046538614194E-2</v>
      </c>
      <c r="W400">
        <f>Pro_Economic_Table[[#This Row],[Total Carbon (Metric T)]]*AHP!$P$5/TOPSIS!$D$4</f>
        <v>3.6281040639718066E-3</v>
      </c>
      <c r="X400">
        <f>((Pro_Economic_Table[[#This Row],[Weighted Energy]]-TOPSIS!$B$5)^2+(Pro_Economic_Table[[#This Row],[Weighted Cost]]-TOPSIS!$C$5)^2+(Pro_Economic_Table[[#This Row],[Weighted Co2]]-TOPSIS!$D$5)^2)^0.5</f>
        <v>5.1626983264107373E-3</v>
      </c>
      <c r="Y400">
        <f>((Pro_Economic_Table[[#This Row],[Weighted Energy]]-TOPSIS!$B$6)^2+(Pro_Economic_Table[[#This Row],[Weighted Cost]]-TOPSIS!$C$6)^2+(Pro_Economic_Table[[#This Row],[Weighted Co2]]-TOPSIS!$D$6)^2)^0.5</f>
        <v>2.1451516913583817E-3</v>
      </c>
      <c r="Z400">
        <f>Pro_Economic_Table[[#This Row],[S- Worst-Euclidean Distance]]/(Pro_Economic_Table[[#This Row],[S+ Best-Euclidean Distance]]+Pro_Economic_Table[[#This Row],[S- Worst-Euclidean Distance]])</f>
        <v>0.29354073854039442</v>
      </c>
      <c r="AA400">
        <v>399</v>
      </c>
    </row>
    <row r="401" spans="1:27" x14ac:dyDescent="0.3">
      <c r="A401">
        <v>57</v>
      </c>
      <c r="B401" t="s">
        <v>139</v>
      </c>
      <c r="C401" t="s">
        <v>150</v>
      </c>
      <c r="D401" t="s">
        <v>155</v>
      </c>
      <c r="E401" t="s">
        <v>156</v>
      </c>
      <c r="F401" t="s">
        <v>159</v>
      </c>
      <c r="G401" t="s">
        <v>224</v>
      </c>
      <c r="H401">
        <v>418.712419918227</v>
      </c>
      <c r="I401">
        <v>30</v>
      </c>
      <c r="J401">
        <v>1539315.7803657998</v>
      </c>
      <c r="K401">
        <v>47558.449463636367</v>
      </c>
      <c r="L401">
        <v>277076840.46584398</v>
      </c>
      <c r="M401">
        <v>5329438.9272727268</v>
      </c>
      <c r="N401">
        <v>2308973670.5486994</v>
      </c>
      <c r="O401">
        <v>112386000</v>
      </c>
      <c r="P401">
        <v>22.600727443181814</v>
      </c>
      <c r="Q401">
        <v>23012.770916468704</v>
      </c>
      <c r="R401">
        <v>277124398.91530764</v>
      </c>
      <c r="S401">
        <v>2426.6891094759721</v>
      </c>
      <c r="T401">
        <v>23035.371643911887</v>
      </c>
      <c r="U401">
        <f>Pro_Economic_Table[[#This Row],[Total Energy(MJ)]]*AHP!$P$3/TOPSIS!$B$4</f>
        <v>8.4499293346350767E-3</v>
      </c>
      <c r="V401">
        <f>Pro_Economic_Table[[#This Row],[Total Cost(LKR Million)]]*AHP!$P$4/TOPSIS!$C$4</f>
        <v>3.2730160376225975E-2</v>
      </c>
      <c r="W401">
        <f>Pro_Economic_Table[[#This Row],[Total Carbon (Metric T)]]*AHP!$P$5/TOPSIS!$D$4</f>
        <v>3.6281165829691801E-3</v>
      </c>
      <c r="X401">
        <f>((Pro_Economic_Table[[#This Row],[Weighted Energy]]-TOPSIS!$B$5)^2+(Pro_Economic_Table[[#This Row],[Weighted Cost]]-TOPSIS!$C$5)^2+(Pro_Economic_Table[[#This Row],[Weighted Co2]]-TOPSIS!$D$5)^2)^0.5</f>
        <v>5.1628176269460091E-3</v>
      </c>
      <c r="Y401">
        <f>((Pro_Economic_Table[[#This Row],[Weighted Energy]]-TOPSIS!$B$6)^2+(Pro_Economic_Table[[#This Row],[Weighted Cost]]-TOPSIS!$C$6)^2+(Pro_Economic_Table[[#This Row],[Weighted Co2]]-TOPSIS!$D$6)^2)^0.5</f>
        <v>2.1450324593024063E-3</v>
      </c>
      <c r="Z401">
        <f>Pro_Economic_Table[[#This Row],[S- Worst-Euclidean Distance]]/(Pro_Economic_Table[[#This Row],[S+ Best-Euclidean Distance]]+Pro_Economic_Table[[#This Row],[S- Worst-Euclidean Distance]])</f>
        <v>0.29352442017643904</v>
      </c>
      <c r="AA401">
        <v>400</v>
      </c>
    </row>
    <row r="402" spans="1:27" x14ac:dyDescent="0.3">
      <c r="A402">
        <v>46</v>
      </c>
      <c r="B402" t="s">
        <v>139</v>
      </c>
      <c r="C402" t="s">
        <v>150</v>
      </c>
      <c r="D402" t="s">
        <v>154</v>
      </c>
      <c r="E402" t="s">
        <v>157</v>
      </c>
      <c r="F402" t="s">
        <v>159</v>
      </c>
      <c r="G402" t="s">
        <v>225</v>
      </c>
      <c r="H402">
        <v>421.76275063140878</v>
      </c>
      <c r="I402">
        <v>60</v>
      </c>
      <c r="J402">
        <v>1542268.50049616</v>
      </c>
      <c r="K402">
        <v>50306.135672727265</v>
      </c>
      <c r="L402">
        <v>277608330.0893088</v>
      </c>
      <c r="M402">
        <v>4784506.7604545439</v>
      </c>
      <c r="N402">
        <v>2313402750.7442403</v>
      </c>
      <c r="O402">
        <v>111840000</v>
      </c>
      <c r="P402">
        <v>25.343808577272721</v>
      </c>
      <c r="Q402">
        <v>23056.914082417592</v>
      </c>
      <c r="R402">
        <v>277658636.22498155</v>
      </c>
      <c r="S402">
        <v>2430.0272575046947</v>
      </c>
      <c r="T402">
        <v>23082.257890994864</v>
      </c>
      <c r="U402">
        <f>Pro_Economic_Table[[#This Row],[Total Energy(MJ)]]*AHP!$P$3/TOPSIS!$B$4</f>
        <v>8.4662190136829667E-3</v>
      </c>
      <c r="V402">
        <f>Pro_Economic_Table[[#This Row],[Total Cost(LKR Million)]]*AHP!$P$4/TOPSIS!$C$4</f>
        <v>3.2775183910519284E-2</v>
      </c>
      <c r="W402">
        <f>Pro_Economic_Table[[#This Row],[Total Carbon (Metric T)]]*AHP!$P$5/TOPSIS!$D$4</f>
        <v>3.6355012595953935E-3</v>
      </c>
      <c r="X402">
        <f>((Pro_Economic_Table[[#This Row],[Weighted Energy]]-TOPSIS!$B$5)^2+(Pro_Economic_Table[[#This Row],[Weighted Cost]]-TOPSIS!$C$5)^2+(Pro_Economic_Table[[#This Row],[Weighted Co2]]-TOPSIS!$D$5)^2)^0.5</f>
        <v>5.2109975502165218E-3</v>
      </c>
      <c r="Y402">
        <f>((Pro_Economic_Table[[#This Row],[Weighted Energy]]-TOPSIS!$B$6)^2+(Pro_Economic_Table[[#This Row],[Weighted Cost]]-TOPSIS!$C$6)^2+(Pro_Economic_Table[[#This Row],[Weighted Co2]]-TOPSIS!$D$6)^2)^0.5</f>
        <v>2.0969410111813017E-3</v>
      </c>
      <c r="Z402">
        <f>Pro_Economic_Table[[#This Row],[S- Worst-Euclidean Distance]]/(Pro_Economic_Table[[#This Row],[S+ Best-Euclidean Distance]]+Pro_Economic_Table[[#This Row],[S- Worst-Euclidean Distance]])</f>
        <v>0.28694015330914469</v>
      </c>
      <c r="AA402">
        <v>401</v>
      </c>
    </row>
    <row r="403" spans="1:27" x14ac:dyDescent="0.3">
      <c r="A403">
        <v>64</v>
      </c>
      <c r="B403" t="s">
        <v>139</v>
      </c>
      <c r="C403" t="s">
        <v>150</v>
      </c>
      <c r="D403" t="s">
        <v>155</v>
      </c>
      <c r="E403" t="s">
        <v>157</v>
      </c>
      <c r="F403" t="s">
        <v>159</v>
      </c>
      <c r="G403" t="s">
        <v>225</v>
      </c>
      <c r="H403">
        <v>421.76919773640878</v>
      </c>
      <c r="I403">
        <v>60</v>
      </c>
      <c r="J403">
        <v>1542274.7412938001</v>
      </c>
      <c r="K403">
        <v>50287.715372727267</v>
      </c>
      <c r="L403">
        <v>277609453.43288404</v>
      </c>
      <c r="M403">
        <v>4783585.7454545442</v>
      </c>
      <c r="N403">
        <v>2313412111.9407001</v>
      </c>
      <c r="O403">
        <v>111840000</v>
      </c>
      <c r="P403">
        <v>25.329993352272723</v>
      </c>
      <c r="Q403">
        <v>23057.007382342312</v>
      </c>
      <c r="R403">
        <v>277659741.14825678</v>
      </c>
      <c r="S403">
        <v>2430.0356976861544</v>
      </c>
      <c r="T403">
        <v>23082.337375694584</v>
      </c>
      <c r="U403">
        <f>Pro_Economic_Table[[#This Row],[Total Energy(MJ)]]*AHP!$P$3/TOPSIS!$B$4</f>
        <v>8.4662527044140345E-3</v>
      </c>
      <c r="V403">
        <f>Pro_Economic_Table[[#This Row],[Total Cost(LKR Million)]]*AHP!$P$4/TOPSIS!$C$4</f>
        <v>3.2775297748131073E-2</v>
      </c>
      <c r="W403">
        <f>Pro_Economic_Table[[#This Row],[Total Carbon (Metric T)]]*AHP!$P$5/TOPSIS!$D$4</f>
        <v>3.6355137785927688E-3</v>
      </c>
      <c r="X403">
        <f>((Pro_Economic_Table[[#This Row],[Weighted Energy]]-TOPSIS!$B$5)^2+(Pro_Economic_Table[[#This Row],[Weighted Cost]]-TOPSIS!$C$5)^2+(Pro_Economic_Table[[#This Row],[Weighted Co2]]-TOPSIS!$D$5)^2)^0.5</f>
        <v>5.211116854351625E-3</v>
      </c>
      <c r="Y403">
        <f>((Pro_Economic_Table[[#This Row],[Weighted Energy]]-TOPSIS!$B$6)^2+(Pro_Economic_Table[[#This Row],[Weighted Cost]]-TOPSIS!$C$6)^2+(Pro_Economic_Table[[#This Row],[Weighted Co2]]-TOPSIS!$D$6)^2)^0.5</f>
        <v>2.0968217946840261E-3</v>
      </c>
      <c r="Z403">
        <f>Pro_Economic_Table[[#This Row],[S- Worst-Euclidean Distance]]/(Pro_Economic_Table[[#This Row],[S+ Best-Euclidean Distance]]+Pro_Economic_Table[[#This Row],[S- Worst-Euclidean Distance]])</f>
        <v>0.28692383658156745</v>
      </c>
      <c r="AA403">
        <v>402</v>
      </c>
    </row>
    <row r="404" spans="1:27" x14ac:dyDescent="0.3">
      <c r="A404">
        <v>48</v>
      </c>
      <c r="B404" t="s">
        <v>139</v>
      </c>
      <c r="C404" t="s">
        <v>150</v>
      </c>
      <c r="D404" t="s">
        <v>154</v>
      </c>
      <c r="E404" t="s">
        <v>157</v>
      </c>
      <c r="F404" t="s">
        <v>159</v>
      </c>
      <c r="G404" t="s">
        <v>224</v>
      </c>
      <c r="H404">
        <v>421.76275063140878</v>
      </c>
      <c r="I404">
        <v>30</v>
      </c>
      <c r="J404">
        <v>1542268.50049616</v>
      </c>
      <c r="K404">
        <v>50306.135672727265</v>
      </c>
      <c r="L404">
        <v>277608330.0893088</v>
      </c>
      <c r="M404">
        <v>4784506.7604545439</v>
      </c>
      <c r="N404">
        <v>2313402750.7442403</v>
      </c>
      <c r="O404">
        <v>112386000</v>
      </c>
      <c r="P404">
        <v>25.343808577272721</v>
      </c>
      <c r="Q404">
        <v>23056.914082417592</v>
      </c>
      <c r="R404">
        <v>277658636.22498155</v>
      </c>
      <c r="S404">
        <v>2430.573257504695</v>
      </c>
      <c r="T404">
        <v>23082.257890994864</v>
      </c>
      <c r="U404">
        <f>Pro_Economic_Table[[#This Row],[Total Energy(MJ)]]*AHP!$P$3/TOPSIS!$B$4</f>
        <v>8.4662190136829667E-3</v>
      </c>
      <c r="V404">
        <f>Pro_Economic_Table[[#This Row],[Total Cost(LKR Million)]]*AHP!$P$4/TOPSIS!$C$4</f>
        <v>3.2782548128496625E-2</v>
      </c>
      <c r="W404">
        <f>Pro_Economic_Table[[#This Row],[Total Carbon (Metric T)]]*AHP!$P$5/TOPSIS!$D$4</f>
        <v>3.6355012595953935E-3</v>
      </c>
      <c r="X404">
        <f>((Pro_Economic_Table[[#This Row],[Weighted Energy]]-TOPSIS!$B$5)^2+(Pro_Economic_Table[[#This Row],[Weighted Cost]]-TOPSIS!$C$5)^2+(Pro_Economic_Table[[#This Row],[Weighted Co2]]-TOPSIS!$D$5)^2)^0.5</f>
        <v>5.21808748549783E-3</v>
      </c>
      <c r="Y404">
        <f>((Pro_Economic_Table[[#This Row],[Weighted Energy]]-TOPSIS!$B$6)^2+(Pro_Economic_Table[[#This Row],[Weighted Cost]]-TOPSIS!$C$6)^2+(Pro_Economic_Table[[#This Row],[Weighted Co2]]-TOPSIS!$D$6)^2)^0.5</f>
        <v>2.0898173543719336E-3</v>
      </c>
      <c r="Z404">
        <f>Pro_Economic_Table[[#This Row],[S- Worst-Euclidean Distance]]/(Pro_Economic_Table[[#This Row],[S+ Best-Euclidean Distance]]+Pro_Economic_Table[[#This Row],[S- Worst-Euclidean Distance]])</f>
        <v>0.28596668951824733</v>
      </c>
      <c r="AA404">
        <v>403</v>
      </c>
    </row>
    <row r="405" spans="1:27" x14ac:dyDescent="0.3">
      <c r="A405">
        <v>66</v>
      </c>
      <c r="B405" t="s">
        <v>139</v>
      </c>
      <c r="C405" t="s">
        <v>150</v>
      </c>
      <c r="D405" t="s">
        <v>155</v>
      </c>
      <c r="E405" t="s">
        <v>157</v>
      </c>
      <c r="F405" t="s">
        <v>159</v>
      </c>
      <c r="G405" t="s">
        <v>224</v>
      </c>
      <c r="H405">
        <v>421.76919773640878</v>
      </c>
      <c r="I405">
        <v>30</v>
      </c>
      <c r="J405">
        <v>1542274.7412938001</v>
      </c>
      <c r="K405">
        <v>50287.715372727267</v>
      </c>
      <c r="L405">
        <v>277609453.43288404</v>
      </c>
      <c r="M405">
        <v>4783585.7454545442</v>
      </c>
      <c r="N405">
        <v>2313412111.9407001</v>
      </c>
      <c r="O405">
        <v>112386000</v>
      </c>
      <c r="P405">
        <v>25.329993352272723</v>
      </c>
      <c r="Q405">
        <v>23057.007382342312</v>
      </c>
      <c r="R405">
        <v>277659741.14825678</v>
      </c>
      <c r="S405">
        <v>2430.5816976861543</v>
      </c>
      <c r="T405">
        <v>23082.337375694584</v>
      </c>
      <c r="U405">
        <f>Pro_Economic_Table[[#This Row],[Total Energy(MJ)]]*AHP!$P$3/TOPSIS!$B$4</f>
        <v>8.4662527044140345E-3</v>
      </c>
      <c r="V405">
        <f>Pro_Economic_Table[[#This Row],[Total Cost(LKR Million)]]*AHP!$P$4/TOPSIS!$C$4</f>
        <v>3.2782661966108413E-2</v>
      </c>
      <c r="W405">
        <f>Pro_Economic_Table[[#This Row],[Total Carbon (Metric T)]]*AHP!$P$5/TOPSIS!$D$4</f>
        <v>3.6355137785927688E-3</v>
      </c>
      <c r="X405">
        <f>((Pro_Economic_Table[[#This Row],[Weighted Energy]]-TOPSIS!$B$5)^2+(Pro_Economic_Table[[#This Row],[Weighted Cost]]-TOPSIS!$C$5)^2+(Pro_Economic_Table[[#This Row],[Weighted Co2]]-TOPSIS!$D$5)^2)^0.5</f>
        <v>5.2182067881892174E-3</v>
      </c>
      <c r="Y405">
        <f>((Pro_Economic_Table[[#This Row],[Weighted Energy]]-TOPSIS!$B$6)^2+(Pro_Economic_Table[[#This Row],[Weighted Cost]]-TOPSIS!$C$6)^2+(Pro_Economic_Table[[#This Row],[Weighted Co2]]-TOPSIS!$D$6)^2)^0.5</f>
        <v>2.0896981326430767E-3</v>
      </c>
      <c r="Z405">
        <f>Pro_Economic_Table[[#This Row],[S- Worst-Euclidean Distance]]/(Pro_Economic_Table[[#This Row],[S+ Best-Euclidean Distance]]+Pro_Economic_Table[[#This Row],[S- Worst-Euclidean Distance]])</f>
        <v>0.28595037227236964</v>
      </c>
      <c r="AA405">
        <v>404</v>
      </c>
    </row>
    <row r="406" spans="1:27" x14ac:dyDescent="0.3">
      <c r="A406">
        <v>38</v>
      </c>
      <c r="B406" t="s">
        <v>139</v>
      </c>
      <c r="C406" t="s">
        <v>150</v>
      </c>
      <c r="D406" t="s">
        <v>154</v>
      </c>
      <c r="E406" t="s">
        <v>156</v>
      </c>
      <c r="F406" t="s">
        <v>159</v>
      </c>
      <c r="G406" t="s">
        <v>226</v>
      </c>
      <c r="H406">
        <v>418.70597281322699</v>
      </c>
      <c r="I406">
        <v>30</v>
      </c>
      <c r="J406">
        <v>1539309.5395681602</v>
      </c>
      <c r="K406">
        <v>47576.869763636365</v>
      </c>
      <c r="L406">
        <v>277075717.12226886</v>
      </c>
      <c r="M406">
        <v>5330359.9422727264</v>
      </c>
      <c r="N406">
        <v>2308964309.3522401</v>
      </c>
      <c r="O406">
        <v>117000000</v>
      </c>
      <c r="P406">
        <v>22.614542668181812</v>
      </c>
      <c r="Q406">
        <v>23012.677616543995</v>
      </c>
      <c r="R406">
        <v>277123293.99203247</v>
      </c>
      <c r="S406">
        <v>2431.2946692945129</v>
      </c>
      <c r="T406">
        <v>23035.292159212178</v>
      </c>
      <c r="U406">
        <f>Pro_Economic_Table[[#This Row],[Total Energy(MJ)]]*AHP!$P$3/TOPSIS!$B$4</f>
        <v>8.4498956439040124E-3</v>
      </c>
      <c r="V406">
        <f>Pro_Economic_Table[[#This Row],[Total Cost(LKR Million)]]*AHP!$P$4/TOPSIS!$C$4</f>
        <v>3.2792278226796333E-2</v>
      </c>
      <c r="W406">
        <f>Pro_Economic_Table[[#This Row],[Total Carbon (Metric T)]]*AHP!$P$5/TOPSIS!$D$4</f>
        <v>3.6281040639718066E-3</v>
      </c>
      <c r="X406">
        <f>((Pro_Economic_Table[[#This Row],[Weighted Energy]]-TOPSIS!$B$5)^2+(Pro_Economic_Table[[#This Row],[Weighted Cost]]-TOPSIS!$C$5)^2+(Pro_Economic_Table[[#This Row],[Weighted Co2]]-TOPSIS!$D$5)^2)^0.5</f>
        <v>5.222652312568795E-3</v>
      </c>
      <c r="Y406">
        <f>((Pro_Economic_Table[[#This Row],[Weighted Energy]]-TOPSIS!$B$6)^2+(Pro_Economic_Table[[#This Row],[Weighted Cost]]-TOPSIS!$C$6)^2+(Pro_Economic_Table[[#This Row],[Weighted Co2]]-TOPSIS!$D$6)^2)^0.5</f>
        <v>2.0850502238185416E-3</v>
      </c>
      <c r="Z406">
        <f>Pro_Economic_Table[[#This Row],[S- Worst-Euclidean Distance]]/(Pro_Economic_Table[[#This Row],[S+ Best-Euclidean Distance]]+Pro_Economic_Table[[#This Row],[S- Worst-Euclidean Distance]])</f>
        <v>0.28532226283656514</v>
      </c>
      <c r="AA406">
        <v>405</v>
      </c>
    </row>
    <row r="407" spans="1:27" x14ac:dyDescent="0.3">
      <c r="A407">
        <v>56</v>
      </c>
      <c r="B407" t="s">
        <v>139</v>
      </c>
      <c r="C407" t="s">
        <v>150</v>
      </c>
      <c r="D407" t="s">
        <v>155</v>
      </c>
      <c r="E407" t="s">
        <v>156</v>
      </c>
      <c r="F407" t="s">
        <v>159</v>
      </c>
      <c r="G407" t="s">
        <v>226</v>
      </c>
      <c r="H407">
        <v>418.712419918227</v>
      </c>
      <c r="I407">
        <v>30</v>
      </c>
      <c r="J407">
        <v>1539315.7803657998</v>
      </c>
      <c r="K407">
        <v>47558.449463636367</v>
      </c>
      <c r="L407">
        <v>277076840.46584398</v>
      </c>
      <c r="M407">
        <v>5329438.9272727268</v>
      </c>
      <c r="N407">
        <v>2308973670.5486994</v>
      </c>
      <c r="O407">
        <v>117000000</v>
      </c>
      <c r="P407">
        <v>22.600727443181814</v>
      </c>
      <c r="Q407">
        <v>23012.770916468704</v>
      </c>
      <c r="R407">
        <v>277124398.91530764</v>
      </c>
      <c r="S407">
        <v>2431.3031094759722</v>
      </c>
      <c r="T407">
        <v>23035.371643911887</v>
      </c>
      <c r="U407">
        <f>Pro_Economic_Table[[#This Row],[Total Energy(MJ)]]*AHP!$P$3/TOPSIS!$B$4</f>
        <v>8.4499293346350767E-3</v>
      </c>
      <c r="V407">
        <f>Pro_Economic_Table[[#This Row],[Total Cost(LKR Million)]]*AHP!$P$4/TOPSIS!$C$4</f>
        <v>3.2792392064408121E-2</v>
      </c>
      <c r="W407">
        <f>Pro_Economic_Table[[#This Row],[Total Carbon (Metric T)]]*AHP!$P$5/TOPSIS!$D$4</f>
        <v>3.6281165829691801E-3</v>
      </c>
      <c r="X407">
        <f>((Pro_Economic_Table[[#This Row],[Weighted Energy]]-TOPSIS!$B$5)^2+(Pro_Economic_Table[[#This Row],[Weighted Cost]]-TOPSIS!$C$5)^2+(Pro_Economic_Table[[#This Row],[Weighted Co2]]-TOPSIS!$D$5)^2)^0.5</f>
        <v>5.222771600039003E-3</v>
      </c>
      <c r="Y407">
        <f>((Pro_Economic_Table[[#This Row],[Weighted Energy]]-TOPSIS!$B$6)^2+(Pro_Economic_Table[[#This Row],[Weighted Cost]]-TOPSIS!$C$6)^2+(Pro_Economic_Table[[#This Row],[Weighted Co2]]-TOPSIS!$D$6)^2)^0.5</f>
        <v>2.0849309525695198E-3</v>
      </c>
      <c r="Z407">
        <f>Pro_Economic_Table[[#This Row],[S- Worst-Euclidean Distance]]/(Pro_Economic_Table[[#This Row],[S+ Best-Euclidean Distance]]+Pro_Economic_Table[[#This Row],[S- Worst-Euclidean Distance]])</f>
        <v>0.28530594089729239</v>
      </c>
      <c r="AA407">
        <v>406</v>
      </c>
    </row>
    <row r="408" spans="1:27" x14ac:dyDescent="0.3">
      <c r="A408">
        <v>397</v>
      </c>
      <c r="B408" t="s">
        <v>142</v>
      </c>
      <c r="C408" t="s">
        <v>151</v>
      </c>
      <c r="D408" t="s">
        <v>154</v>
      </c>
      <c r="E408" t="s">
        <v>156</v>
      </c>
      <c r="F408" t="s">
        <v>159</v>
      </c>
      <c r="G408" t="s">
        <v>225</v>
      </c>
      <c r="H408">
        <v>431.40327357670361</v>
      </c>
      <c r="I408">
        <v>62</v>
      </c>
      <c r="J408">
        <v>1541322.3850068341</v>
      </c>
      <c r="K408">
        <v>36074.369363636361</v>
      </c>
      <c r="L408">
        <v>277438029.30123013</v>
      </c>
      <c r="M408">
        <v>5267384.7822727263</v>
      </c>
      <c r="N408">
        <v>2311983577.510251</v>
      </c>
      <c r="O408">
        <v>115568000</v>
      </c>
      <c r="P408">
        <v>21.029019868181816</v>
      </c>
      <c r="Q408">
        <v>23042.769655852167</v>
      </c>
      <c r="R408">
        <v>277474103.6705938</v>
      </c>
      <c r="S408">
        <v>2432.8189622925238</v>
      </c>
      <c r="T408">
        <v>23063.798675720351</v>
      </c>
      <c r="U408">
        <f>Pro_Economic_Table[[#This Row],[Total Energy(MJ)]]*AHP!$P$3/TOPSIS!$B$4</f>
        <v>8.4605923454768497E-3</v>
      </c>
      <c r="V408">
        <f>Pro_Economic_Table[[#This Row],[Total Cost(LKR Million)]]*AHP!$P$4/TOPSIS!$C$4</f>
        <v>3.28128372485888E-2</v>
      </c>
      <c r="W408">
        <f>Pro_Economic_Table[[#This Row],[Total Carbon (Metric T)]]*AHP!$P$5/TOPSIS!$D$4</f>
        <v>3.6325938966892801E-3</v>
      </c>
      <c r="X408">
        <f>((Pro_Economic_Table[[#This Row],[Weighted Energy]]-TOPSIS!$B$5)^2+(Pro_Economic_Table[[#This Row],[Weighted Cost]]-TOPSIS!$C$5)^2+(Pro_Economic_Table[[#This Row],[Weighted Co2]]-TOPSIS!$D$5)^2)^0.5</f>
        <v>5.2455625795242372E-3</v>
      </c>
      <c r="Y408">
        <f>((Pro_Economic_Table[[#This Row],[Weighted Energy]]-TOPSIS!$B$6)^2+(Pro_Economic_Table[[#This Row],[Weighted Cost]]-TOPSIS!$C$6)^2+(Pro_Economic_Table[[#This Row],[Weighted Co2]]-TOPSIS!$D$6)^2)^0.5</f>
        <v>2.0621715141856132E-3</v>
      </c>
      <c r="Z408">
        <f>Pro_Economic_Table[[#This Row],[S- Worst-Euclidean Distance]]/(Pro_Economic_Table[[#This Row],[S+ Best-Euclidean Distance]]+Pro_Economic_Table[[#This Row],[S- Worst-Euclidean Distance]])</f>
        <v>0.28219027782642397</v>
      </c>
      <c r="AA408">
        <v>407</v>
      </c>
    </row>
    <row r="409" spans="1:27" x14ac:dyDescent="0.3">
      <c r="A409">
        <v>415</v>
      </c>
      <c r="B409" t="s">
        <v>142</v>
      </c>
      <c r="C409" t="s">
        <v>151</v>
      </c>
      <c r="D409" t="s">
        <v>155</v>
      </c>
      <c r="E409" t="s">
        <v>156</v>
      </c>
      <c r="F409" t="s">
        <v>159</v>
      </c>
      <c r="G409" t="s">
        <v>225</v>
      </c>
      <c r="H409">
        <v>431.40972068170367</v>
      </c>
      <c r="I409">
        <v>62</v>
      </c>
      <c r="J409">
        <v>1541328.6258044739</v>
      </c>
      <c r="K409">
        <v>36055.949063636363</v>
      </c>
      <c r="L409">
        <v>277439152.64480531</v>
      </c>
      <c r="M409">
        <v>5266463.7672727266</v>
      </c>
      <c r="N409">
        <v>2311992938.7067108</v>
      </c>
      <c r="O409">
        <v>115568000</v>
      </c>
      <c r="P409">
        <v>21.015204643181818</v>
      </c>
      <c r="Q409">
        <v>23042.86295577688</v>
      </c>
      <c r="R409">
        <v>277475208.59386897</v>
      </c>
      <c r="S409">
        <v>2432.827402473984</v>
      </c>
      <c r="T409">
        <v>23063.878160420063</v>
      </c>
      <c r="U409">
        <f>Pro_Economic_Table[[#This Row],[Total Energy(MJ)]]*AHP!$P$3/TOPSIS!$B$4</f>
        <v>8.460626036207914E-3</v>
      </c>
      <c r="V409">
        <f>Pro_Economic_Table[[#This Row],[Total Cost(LKR Million)]]*AHP!$P$4/TOPSIS!$C$4</f>
        <v>3.2812951086200595E-2</v>
      </c>
      <c r="W409">
        <f>Pro_Economic_Table[[#This Row],[Total Carbon (Metric T)]]*AHP!$P$5/TOPSIS!$D$4</f>
        <v>3.632606415686654E-3</v>
      </c>
      <c r="X409">
        <f>((Pro_Economic_Table[[#This Row],[Weighted Energy]]-TOPSIS!$B$5)^2+(Pro_Economic_Table[[#This Row],[Weighted Cost]]-TOPSIS!$C$5)^2+(Pro_Economic_Table[[#This Row],[Weighted Co2]]-TOPSIS!$D$5)^2)^0.5</f>
        <v>5.2456818715829988E-3</v>
      </c>
      <c r="Y409">
        <f>((Pro_Economic_Table[[#This Row],[Weighted Energy]]-TOPSIS!$B$6)^2+(Pro_Economic_Table[[#This Row],[Weighted Cost]]-TOPSIS!$C$6)^2+(Pro_Economic_Table[[#This Row],[Weighted Co2]]-TOPSIS!$D$6)^2)^0.5</f>
        <v>2.062052256614981E-3</v>
      </c>
      <c r="Z409">
        <f>Pro_Economic_Table[[#This Row],[S- Worst-Euclidean Distance]]/(Pro_Economic_Table[[#This Row],[S+ Best-Euclidean Distance]]+Pro_Economic_Table[[#This Row],[S- Worst-Euclidean Distance]])</f>
        <v>0.28217395713101351</v>
      </c>
      <c r="AA409">
        <v>408</v>
      </c>
    </row>
    <row r="410" spans="1:27" x14ac:dyDescent="0.3">
      <c r="A410">
        <v>399</v>
      </c>
      <c r="B410" t="s">
        <v>142</v>
      </c>
      <c r="C410" t="s">
        <v>151</v>
      </c>
      <c r="D410" t="s">
        <v>154</v>
      </c>
      <c r="E410" t="s">
        <v>156</v>
      </c>
      <c r="F410" t="s">
        <v>159</v>
      </c>
      <c r="G410" t="s">
        <v>224</v>
      </c>
      <c r="H410">
        <v>431.40327357670361</v>
      </c>
      <c r="I410">
        <v>31</v>
      </c>
      <c r="J410">
        <v>1541322.3850068341</v>
      </c>
      <c r="K410">
        <v>36074.369363636361</v>
      </c>
      <c r="L410">
        <v>277438029.30123013</v>
      </c>
      <c r="M410">
        <v>5267384.7822727263</v>
      </c>
      <c r="N410">
        <v>2311983577.510251</v>
      </c>
      <c r="O410">
        <v>116132200</v>
      </c>
      <c r="P410">
        <v>21.029019868181816</v>
      </c>
      <c r="Q410">
        <v>23042.769655852167</v>
      </c>
      <c r="R410">
        <v>277474103.6705938</v>
      </c>
      <c r="S410">
        <v>2433.383162292524</v>
      </c>
      <c r="T410">
        <v>23063.798675720351</v>
      </c>
      <c r="U410">
        <f>Pro_Economic_Table[[#This Row],[Total Energy(MJ)]]*AHP!$P$3/TOPSIS!$B$4</f>
        <v>8.4605923454768497E-3</v>
      </c>
      <c r="V410">
        <f>Pro_Economic_Table[[#This Row],[Total Cost(LKR Million)]]*AHP!$P$4/TOPSIS!$C$4</f>
        <v>3.2820446940498724E-2</v>
      </c>
      <c r="W410">
        <f>Pro_Economic_Table[[#This Row],[Total Carbon (Metric T)]]*AHP!$P$5/TOPSIS!$D$4</f>
        <v>3.6325938966892801E-3</v>
      </c>
      <c r="X410">
        <f>((Pro_Economic_Table[[#This Row],[Weighted Energy]]-TOPSIS!$B$5)^2+(Pro_Economic_Table[[#This Row],[Weighted Cost]]-TOPSIS!$C$5)^2+(Pro_Economic_Table[[#This Row],[Weighted Co2]]-TOPSIS!$D$5)^2)^0.5</f>
        <v>5.2528951979045066E-3</v>
      </c>
      <c r="Y410">
        <f>((Pro_Economic_Table[[#This Row],[Weighted Energy]]-TOPSIS!$B$6)^2+(Pro_Economic_Table[[#This Row],[Weighted Cost]]-TOPSIS!$C$6)^2+(Pro_Economic_Table[[#This Row],[Weighted Co2]]-TOPSIS!$D$6)^2)^0.5</f>
        <v>2.0548253174189251E-3</v>
      </c>
      <c r="Z410">
        <f>Pro_Economic_Table[[#This Row],[S- Worst-Euclidean Distance]]/(Pro_Economic_Table[[#This Row],[S+ Best-Euclidean Distance]]+Pro_Economic_Table[[#This Row],[S- Worst-Euclidean Distance]])</f>
        <v>0.28118553700982374</v>
      </c>
      <c r="AA410">
        <v>409</v>
      </c>
    </row>
    <row r="411" spans="1:27" x14ac:dyDescent="0.3">
      <c r="A411">
        <v>417</v>
      </c>
      <c r="B411" t="s">
        <v>142</v>
      </c>
      <c r="C411" t="s">
        <v>151</v>
      </c>
      <c r="D411" t="s">
        <v>155</v>
      </c>
      <c r="E411" t="s">
        <v>156</v>
      </c>
      <c r="F411" t="s">
        <v>159</v>
      </c>
      <c r="G411" t="s">
        <v>224</v>
      </c>
      <c r="H411">
        <v>431.40972068170367</v>
      </c>
      <c r="I411">
        <v>31</v>
      </c>
      <c r="J411">
        <v>1541328.6258044739</v>
      </c>
      <c r="K411">
        <v>36055.949063636363</v>
      </c>
      <c r="L411">
        <v>277439152.64480531</v>
      </c>
      <c r="M411">
        <v>5266463.7672727266</v>
      </c>
      <c r="N411">
        <v>2311992938.7067108</v>
      </c>
      <c r="O411">
        <v>116132200</v>
      </c>
      <c r="P411">
        <v>21.015204643181818</v>
      </c>
      <c r="Q411">
        <v>23042.86295577688</v>
      </c>
      <c r="R411">
        <v>277475208.59386897</v>
      </c>
      <c r="S411">
        <v>2433.3916024739838</v>
      </c>
      <c r="T411">
        <v>23063.878160420063</v>
      </c>
      <c r="U411">
        <f>Pro_Economic_Table[[#This Row],[Total Energy(MJ)]]*AHP!$P$3/TOPSIS!$B$4</f>
        <v>8.460626036207914E-3</v>
      </c>
      <c r="V411">
        <f>Pro_Economic_Table[[#This Row],[Total Cost(LKR Million)]]*AHP!$P$4/TOPSIS!$C$4</f>
        <v>3.2820560778110512E-2</v>
      </c>
      <c r="W411">
        <f>Pro_Economic_Table[[#This Row],[Total Carbon (Metric T)]]*AHP!$P$5/TOPSIS!$D$4</f>
        <v>3.632606415686654E-3</v>
      </c>
      <c r="X411">
        <f>((Pro_Economic_Table[[#This Row],[Weighted Energy]]-TOPSIS!$B$5)^2+(Pro_Economic_Table[[#This Row],[Weighted Cost]]-TOPSIS!$C$5)^2+(Pro_Economic_Table[[#This Row],[Weighted Co2]]-TOPSIS!$D$5)^2)^0.5</f>
        <v>5.2530144883539019E-3</v>
      </c>
      <c r="Y411">
        <f>((Pro_Economic_Table[[#This Row],[Weighted Energy]]-TOPSIS!$B$6)^2+(Pro_Economic_Table[[#This Row],[Weighted Cost]]-TOPSIS!$C$6)^2+(Pro_Economic_Table[[#This Row],[Weighted Co2]]-TOPSIS!$D$6)^2)^0.5</f>
        <v>2.0547060550688201E-3</v>
      </c>
      <c r="Z411">
        <f>Pro_Economic_Table[[#This Row],[S- Worst-Euclidean Distance]]/(Pro_Economic_Table[[#This Row],[S+ Best-Euclidean Distance]]+Pro_Economic_Table[[#This Row],[S- Worst-Euclidean Distance]])</f>
        <v>0.28116921588061383</v>
      </c>
      <c r="AA411">
        <v>410</v>
      </c>
    </row>
    <row r="412" spans="1:27" x14ac:dyDescent="0.3">
      <c r="A412">
        <v>47</v>
      </c>
      <c r="B412" t="s">
        <v>139</v>
      </c>
      <c r="C412" t="s">
        <v>150</v>
      </c>
      <c r="D412" t="s">
        <v>154</v>
      </c>
      <c r="E412" t="s">
        <v>157</v>
      </c>
      <c r="F412" t="s">
        <v>159</v>
      </c>
      <c r="G412" t="s">
        <v>226</v>
      </c>
      <c r="H412">
        <v>421.76275063140878</v>
      </c>
      <c r="I412">
        <v>30</v>
      </c>
      <c r="J412">
        <v>1542268.50049616</v>
      </c>
      <c r="K412">
        <v>50306.135672727265</v>
      </c>
      <c r="L412">
        <v>277608330.0893088</v>
      </c>
      <c r="M412">
        <v>4784506.7604545439</v>
      </c>
      <c r="N412">
        <v>2313402750.7442403</v>
      </c>
      <c r="O412">
        <v>117000000</v>
      </c>
      <c r="P412">
        <v>25.343808577272721</v>
      </c>
      <c r="Q412">
        <v>23056.914082417592</v>
      </c>
      <c r="R412">
        <v>277658636.22498155</v>
      </c>
      <c r="S412">
        <v>2435.187257504695</v>
      </c>
      <c r="T412">
        <v>23082.257890994864</v>
      </c>
      <c r="U412">
        <f>Pro_Economic_Table[[#This Row],[Total Energy(MJ)]]*AHP!$P$3/TOPSIS!$B$4</f>
        <v>8.4662190136829667E-3</v>
      </c>
      <c r="V412">
        <f>Pro_Economic_Table[[#This Row],[Total Cost(LKR Million)]]*AHP!$P$4/TOPSIS!$C$4</f>
        <v>3.2844779816678764E-2</v>
      </c>
      <c r="W412">
        <f>Pro_Economic_Table[[#This Row],[Total Carbon (Metric T)]]*AHP!$P$5/TOPSIS!$D$4</f>
        <v>3.6355012595953935E-3</v>
      </c>
      <c r="X412">
        <f>((Pro_Economic_Table[[#This Row],[Weighted Energy]]-TOPSIS!$B$5)^2+(Pro_Economic_Table[[#This Row],[Weighted Cost]]-TOPSIS!$C$5)^2+(Pro_Economic_Table[[#This Row],[Weighted Co2]]-TOPSIS!$D$5)^2)^0.5</f>
        <v>5.2780313280527506E-3</v>
      </c>
      <c r="Y412">
        <f>((Pro_Economic_Table[[#This Row],[Weighted Energy]]-TOPSIS!$B$6)^2+(Pro_Economic_Table[[#This Row],[Weighted Cost]]-TOPSIS!$C$6)^2+(Pro_Economic_Table[[#This Row],[Weighted Co2]]-TOPSIS!$D$6)^2)^0.5</f>
        <v>2.0296871080743928E-3</v>
      </c>
      <c r="Z412">
        <f>Pro_Economic_Table[[#This Row],[S- Worst-Euclidean Distance]]/(Pro_Economic_Table[[#This Row],[S+ Best-Euclidean Distance]]+Pro_Economic_Table[[#This Row],[S- Worst-Euclidean Distance]])</f>
        <v>0.27774566382309357</v>
      </c>
      <c r="AA412">
        <v>411</v>
      </c>
    </row>
    <row r="413" spans="1:27" x14ac:dyDescent="0.3">
      <c r="A413">
        <v>65</v>
      </c>
      <c r="B413" t="s">
        <v>139</v>
      </c>
      <c r="C413" t="s">
        <v>150</v>
      </c>
      <c r="D413" t="s">
        <v>155</v>
      </c>
      <c r="E413" t="s">
        <v>157</v>
      </c>
      <c r="F413" t="s">
        <v>159</v>
      </c>
      <c r="G413" t="s">
        <v>226</v>
      </c>
      <c r="H413">
        <v>421.76919773640878</v>
      </c>
      <c r="I413">
        <v>30</v>
      </c>
      <c r="J413">
        <v>1542274.7412938001</v>
      </c>
      <c r="K413">
        <v>50287.715372727267</v>
      </c>
      <c r="L413">
        <v>277609453.43288404</v>
      </c>
      <c r="M413">
        <v>4783585.7454545442</v>
      </c>
      <c r="N413">
        <v>2313412111.9407001</v>
      </c>
      <c r="O413">
        <v>117000000</v>
      </c>
      <c r="P413">
        <v>25.329993352272723</v>
      </c>
      <c r="Q413">
        <v>23057.007382342312</v>
      </c>
      <c r="R413">
        <v>277659741.14825678</v>
      </c>
      <c r="S413">
        <v>2435.1956976861543</v>
      </c>
      <c r="T413">
        <v>23082.337375694584</v>
      </c>
      <c r="U413">
        <f>Pro_Economic_Table[[#This Row],[Total Energy(MJ)]]*AHP!$P$3/TOPSIS!$B$4</f>
        <v>8.4662527044140345E-3</v>
      </c>
      <c r="V413">
        <f>Pro_Economic_Table[[#This Row],[Total Cost(LKR Million)]]*AHP!$P$4/TOPSIS!$C$4</f>
        <v>3.2844893654290552E-2</v>
      </c>
      <c r="W413">
        <f>Pro_Economic_Table[[#This Row],[Total Carbon (Metric T)]]*AHP!$P$5/TOPSIS!$D$4</f>
        <v>3.6355137785927688E-3</v>
      </c>
      <c r="X413">
        <f>((Pro_Economic_Table[[#This Row],[Weighted Energy]]-TOPSIS!$B$5)^2+(Pro_Economic_Table[[#This Row],[Weighted Cost]]-TOPSIS!$C$5)^2+(Pro_Economic_Table[[#This Row],[Weighted Co2]]-TOPSIS!$D$5)^2)^0.5</f>
        <v>5.2781506180209336E-3</v>
      </c>
      <c r="Y413">
        <f>((Pro_Economic_Table[[#This Row],[Weighted Energy]]-TOPSIS!$B$6)^2+(Pro_Economic_Table[[#This Row],[Weighted Cost]]-TOPSIS!$C$6)^2+(Pro_Economic_Table[[#This Row],[Weighted Co2]]-TOPSIS!$D$6)^2)^0.5</f>
        <v>2.0295678446986603E-3</v>
      </c>
      <c r="Z413">
        <f>Pro_Economic_Table[[#This Row],[S- Worst-Euclidean Distance]]/(Pro_Economic_Table[[#This Row],[S+ Best-Euclidean Distance]]+Pro_Economic_Table[[#This Row],[S- Worst-Euclidean Distance]])</f>
        <v>0.27772934261938564</v>
      </c>
      <c r="AA413">
        <v>412</v>
      </c>
    </row>
    <row r="414" spans="1:27" x14ac:dyDescent="0.3">
      <c r="A414">
        <v>406</v>
      </c>
      <c r="B414" t="s">
        <v>142</v>
      </c>
      <c r="C414" t="s">
        <v>151</v>
      </c>
      <c r="D414" t="s">
        <v>154</v>
      </c>
      <c r="E414" t="s">
        <v>157</v>
      </c>
      <c r="F414" t="s">
        <v>159</v>
      </c>
      <c r="G414" t="s">
        <v>225</v>
      </c>
      <c r="H414">
        <v>434.46005139488551</v>
      </c>
      <c r="I414">
        <v>62</v>
      </c>
      <c r="J414">
        <v>1544281.3459348339</v>
      </c>
      <c r="K414">
        <v>38803.635272727275</v>
      </c>
      <c r="L414">
        <v>277970642.26827013</v>
      </c>
      <c r="M414">
        <v>4721531.6004545446</v>
      </c>
      <c r="N414">
        <v>2316422018.9022508</v>
      </c>
      <c r="O414">
        <v>115568000</v>
      </c>
      <c r="P414">
        <v>23.758285777272725</v>
      </c>
      <c r="Q414">
        <v>23087.006121725764</v>
      </c>
      <c r="R414">
        <v>278009445.90354288</v>
      </c>
      <c r="S414">
        <v>2436.711550502705</v>
      </c>
      <c r="T414">
        <v>23110.764407503037</v>
      </c>
      <c r="U414">
        <f>Pro_Economic_Table[[#This Row],[Total Energy(MJ)]]*AHP!$P$3/TOPSIS!$B$4</f>
        <v>8.4769157152558058E-3</v>
      </c>
      <c r="V414">
        <f>Pro_Economic_Table[[#This Row],[Total Cost(LKR Million)]]*AHP!$P$4/TOPSIS!$C$4</f>
        <v>3.2865338838471217E-2</v>
      </c>
      <c r="W414">
        <f>Pro_Economic_Table[[#This Row],[Total Carbon (Metric T)]]*AHP!$P$5/TOPSIS!$D$4</f>
        <v>3.6399910923128665E-3</v>
      </c>
      <c r="X414">
        <f>((Pro_Economic_Table[[#This Row],[Weighted Energy]]-TOPSIS!$B$5)^2+(Pro_Economic_Table[[#This Row],[Weighted Cost]]-TOPSIS!$C$5)^2+(Pro_Economic_Table[[#This Row],[Weighted Co2]]-TOPSIS!$D$5)^2)^0.5</f>
        <v>5.3009450758392355E-3</v>
      </c>
      <c r="Y414">
        <f>((Pro_Economic_Table[[#This Row],[Weighted Energy]]-TOPSIS!$B$6)^2+(Pro_Economic_Table[[#This Row],[Weighted Cost]]-TOPSIS!$C$6)^2+(Pro_Economic_Table[[#This Row],[Weighted Co2]]-TOPSIS!$D$6)^2)^0.5</f>
        <v>2.0068186450672562E-3</v>
      </c>
      <c r="Z414">
        <f>Pro_Economic_Table[[#This Row],[S- Worst-Euclidean Distance]]/(Pro_Economic_Table[[#This Row],[S+ Best-Euclidean Distance]]+Pro_Economic_Table[[#This Row],[S- Worst-Euclidean Distance]])</f>
        <v>0.27461460464656623</v>
      </c>
      <c r="AA414">
        <v>413</v>
      </c>
    </row>
    <row r="415" spans="1:27" x14ac:dyDescent="0.3">
      <c r="A415">
        <v>424</v>
      </c>
      <c r="B415" t="s">
        <v>142</v>
      </c>
      <c r="C415" t="s">
        <v>151</v>
      </c>
      <c r="D415" t="s">
        <v>155</v>
      </c>
      <c r="E415" t="s">
        <v>157</v>
      </c>
      <c r="F415" t="s">
        <v>159</v>
      </c>
      <c r="G415" t="s">
        <v>225</v>
      </c>
      <c r="H415">
        <v>434.46649849988546</v>
      </c>
      <c r="I415">
        <v>62</v>
      </c>
      <c r="J415">
        <v>1544287.5867324739</v>
      </c>
      <c r="K415">
        <v>38785.214972727263</v>
      </c>
      <c r="L415">
        <v>277971765.61184531</v>
      </c>
      <c r="M415">
        <v>4720610.585454545</v>
      </c>
      <c r="N415">
        <v>2316431380.098711</v>
      </c>
      <c r="O415">
        <v>115568000</v>
      </c>
      <c r="P415">
        <v>23.744470552272723</v>
      </c>
      <c r="Q415">
        <v>23087.099421650484</v>
      </c>
      <c r="R415">
        <v>278010550.82681805</v>
      </c>
      <c r="S415">
        <v>2436.7199906841656</v>
      </c>
      <c r="T415">
        <v>23110.843892202756</v>
      </c>
      <c r="U415">
        <f>Pro_Economic_Table[[#This Row],[Total Energy(MJ)]]*AHP!$P$3/TOPSIS!$B$4</f>
        <v>8.4769494059868718E-3</v>
      </c>
      <c r="V415">
        <f>Pro_Economic_Table[[#This Row],[Total Cost(LKR Million)]]*AHP!$P$4/TOPSIS!$C$4</f>
        <v>3.2865452676083019E-2</v>
      </c>
      <c r="W415">
        <f>Pro_Economic_Table[[#This Row],[Total Carbon (Metric T)]]*AHP!$P$5/TOPSIS!$D$4</f>
        <v>3.6400036113102417E-3</v>
      </c>
      <c r="X415">
        <f>((Pro_Economic_Table[[#This Row],[Weighted Energy]]-TOPSIS!$B$5)^2+(Pro_Economic_Table[[#This Row],[Weighted Cost]]-TOPSIS!$C$5)^2+(Pro_Economic_Table[[#This Row],[Weighted Co2]]-TOPSIS!$D$5)^2)^0.5</f>
        <v>5.3010643702589141E-3</v>
      </c>
      <c r="Y415">
        <f>((Pro_Economic_Table[[#This Row],[Weighted Energy]]-TOPSIS!$B$6)^2+(Pro_Economic_Table[[#This Row],[Weighted Cost]]-TOPSIS!$C$6)^2+(Pro_Economic_Table[[#This Row],[Weighted Co2]]-TOPSIS!$D$6)^2)^0.5</f>
        <v>2.0066993964459609E-3</v>
      </c>
      <c r="Z415">
        <f>Pro_Economic_Table[[#This Row],[S- Worst-Euclidean Distance]]/(Pro_Economic_Table[[#This Row],[S+ Best-Euclidean Distance]]+Pro_Economic_Table[[#This Row],[S- Worst-Euclidean Distance]])</f>
        <v>0.27459828485271309</v>
      </c>
      <c r="AA415">
        <v>414</v>
      </c>
    </row>
    <row r="416" spans="1:27" x14ac:dyDescent="0.3">
      <c r="A416">
        <v>148</v>
      </c>
      <c r="B416" t="s">
        <v>140</v>
      </c>
      <c r="C416" t="s">
        <v>150</v>
      </c>
      <c r="D416" t="s">
        <v>154</v>
      </c>
      <c r="E416" t="s">
        <v>156</v>
      </c>
      <c r="F416" t="s">
        <v>160</v>
      </c>
      <c r="G416" t="s">
        <v>225</v>
      </c>
      <c r="H416">
        <v>419.59984734278476</v>
      </c>
      <c r="I416">
        <v>60</v>
      </c>
      <c r="J416">
        <v>1546110.0676841983</v>
      </c>
      <c r="K416">
        <v>44765.229536363637</v>
      </c>
      <c r="L416">
        <v>278299812.18315572</v>
      </c>
      <c r="M416">
        <v>5720694.6013636356</v>
      </c>
      <c r="N416">
        <v>2319165101.5262976</v>
      </c>
      <c r="O416">
        <v>111840000</v>
      </c>
      <c r="P416">
        <v>22.704658077272725</v>
      </c>
      <c r="Q416">
        <v>23114.345511878761</v>
      </c>
      <c r="R416">
        <v>278344577.41269207</v>
      </c>
      <c r="S416">
        <v>2436.7257961276614</v>
      </c>
      <c r="T416">
        <v>23137.050169956034</v>
      </c>
      <c r="U416">
        <f>Pro_Economic_Table[[#This Row],[Total Energy(MJ)]]*AHP!$P$3/TOPSIS!$B$4</f>
        <v>8.4871343664507364E-3</v>
      </c>
      <c r="V416">
        <f>Pro_Economic_Table[[#This Row],[Total Cost(LKR Million)]]*AHP!$P$4/TOPSIS!$C$4</f>
        <v>3.2865530977459138E-2</v>
      </c>
      <c r="W416">
        <f>Pro_Economic_Table[[#This Row],[Total Carbon (Metric T)]]*AHP!$P$5/TOPSIS!$D$4</f>
        <v>3.6441311518754355E-3</v>
      </c>
      <c r="X416">
        <f>((Pro_Economic_Table[[#This Row],[Weighted Energy]]-TOPSIS!$B$5)^2+(Pro_Economic_Table[[#This Row],[Weighted Cost]]-TOPSIS!$C$5)^2+(Pro_Economic_Table[[#This Row],[Weighted Co2]]-TOPSIS!$D$5)^2)^0.5</f>
        <v>5.3040966539302185E-3</v>
      </c>
      <c r="Y416">
        <f>((Pro_Economic_Table[[#This Row],[Weighted Energy]]-TOPSIS!$B$6)^2+(Pro_Economic_Table[[#This Row],[Weighted Cost]]-TOPSIS!$C$6)^2+(Pro_Economic_Table[[#This Row],[Weighted Co2]]-TOPSIS!$D$6)^2)^0.5</f>
        <v>2.0038098492006023E-3</v>
      </c>
      <c r="Z416">
        <f>Pro_Economic_Table[[#This Row],[S- Worst-Euclidean Distance]]/(Pro_Economic_Table[[#This Row],[S+ Best-Euclidean Distance]]+Pro_Economic_Table[[#This Row],[S- Worst-Euclidean Distance]])</f>
        <v>0.27419752132052305</v>
      </c>
      <c r="AA416">
        <v>415</v>
      </c>
    </row>
    <row r="417" spans="1:27" x14ac:dyDescent="0.3">
      <c r="A417">
        <v>166</v>
      </c>
      <c r="B417" t="s">
        <v>140</v>
      </c>
      <c r="C417" t="s">
        <v>150</v>
      </c>
      <c r="D417" t="s">
        <v>155</v>
      </c>
      <c r="E417" t="s">
        <v>156</v>
      </c>
      <c r="F417" t="s">
        <v>160</v>
      </c>
      <c r="G417" t="s">
        <v>225</v>
      </c>
      <c r="H417">
        <v>419.60629444778465</v>
      </c>
      <c r="I417">
        <v>60</v>
      </c>
      <c r="J417">
        <v>1546116.3084818386</v>
      </c>
      <c r="K417">
        <v>44746.809236363639</v>
      </c>
      <c r="L417">
        <v>278300935.52673095</v>
      </c>
      <c r="M417">
        <v>5719773.586363636</v>
      </c>
      <c r="N417">
        <v>2319174462.7227583</v>
      </c>
      <c r="O417">
        <v>111840000</v>
      </c>
      <c r="P417">
        <v>22.690842852272727</v>
      </c>
      <c r="Q417">
        <v>23114.438811803488</v>
      </c>
      <c r="R417">
        <v>278345682.3359673</v>
      </c>
      <c r="S417">
        <v>2436.734236309122</v>
      </c>
      <c r="T417">
        <v>23137.129654655761</v>
      </c>
      <c r="U417">
        <f>Pro_Economic_Table[[#This Row],[Total Energy(MJ)]]*AHP!$P$3/TOPSIS!$B$4</f>
        <v>8.4871680571818025E-3</v>
      </c>
      <c r="V417">
        <f>Pro_Economic_Table[[#This Row],[Total Cost(LKR Million)]]*AHP!$P$4/TOPSIS!$C$4</f>
        <v>3.2865644815070941E-2</v>
      </c>
      <c r="W417">
        <f>Pro_Economic_Table[[#This Row],[Total Carbon (Metric T)]]*AHP!$P$5/TOPSIS!$D$4</f>
        <v>3.644143670872812E-3</v>
      </c>
      <c r="X417">
        <f>((Pro_Economic_Table[[#This Row],[Weighted Energy]]-TOPSIS!$B$5)^2+(Pro_Economic_Table[[#This Row],[Weighted Cost]]-TOPSIS!$C$5)^2+(Pro_Economic_Table[[#This Row],[Weighted Co2]]-TOPSIS!$D$5)^2)^0.5</f>
        <v>5.3042159562700468E-3</v>
      </c>
      <c r="Y417">
        <f>((Pro_Economic_Table[[#This Row],[Weighted Energy]]-TOPSIS!$B$6)^2+(Pro_Economic_Table[[#This Row],[Weighted Cost]]-TOPSIS!$C$6)^2+(Pro_Economic_Table[[#This Row],[Weighted Co2]]-TOPSIS!$D$6)^2)^0.5</f>
        <v>2.0036906301153577E-3</v>
      </c>
      <c r="Z417">
        <f>Pro_Economic_Table[[#This Row],[S- Worst-Euclidean Distance]]/(Pro_Economic_Table[[#This Row],[S+ Best-Euclidean Distance]]+Pro_Economic_Table[[#This Row],[S- Worst-Euclidean Distance]])</f>
        <v>0.27418120448449956</v>
      </c>
      <c r="AA417">
        <v>416</v>
      </c>
    </row>
    <row r="418" spans="1:27" x14ac:dyDescent="0.3">
      <c r="A418">
        <v>408</v>
      </c>
      <c r="B418" t="s">
        <v>142</v>
      </c>
      <c r="C418" t="s">
        <v>151</v>
      </c>
      <c r="D418" t="s">
        <v>154</v>
      </c>
      <c r="E418" t="s">
        <v>157</v>
      </c>
      <c r="F418" t="s">
        <v>159</v>
      </c>
      <c r="G418" t="s">
        <v>224</v>
      </c>
      <c r="H418">
        <v>434.46005139488551</v>
      </c>
      <c r="I418">
        <v>31</v>
      </c>
      <c r="J418">
        <v>1544281.3459348339</v>
      </c>
      <c r="K418">
        <v>38803.635272727275</v>
      </c>
      <c r="L418">
        <v>277970642.26827013</v>
      </c>
      <c r="M418">
        <v>4721531.6004545446</v>
      </c>
      <c r="N418">
        <v>2316422018.9022508</v>
      </c>
      <c r="O418">
        <v>116132200</v>
      </c>
      <c r="P418">
        <v>23.758285777272725</v>
      </c>
      <c r="Q418">
        <v>23087.006121725764</v>
      </c>
      <c r="R418">
        <v>278009445.90354288</v>
      </c>
      <c r="S418">
        <v>2437.2757505027053</v>
      </c>
      <c r="T418">
        <v>23110.764407503037</v>
      </c>
      <c r="U418">
        <f>Pro_Economic_Table[[#This Row],[Total Energy(MJ)]]*AHP!$P$3/TOPSIS!$B$4</f>
        <v>8.4769157152558058E-3</v>
      </c>
      <c r="V418">
        <f>Pro_Economic_Table[[#This Row],[Total Cost(LKR Million)]]*AHP!$P$4/TOPSIS!$C$4</f>
        <v>3.2872948530381141E-2</v>
      </c>
      <c r="W418">
        <f>Pro_Economic_Table[[#This Row],[Total Carbon (Metric T)]]*AHP!$P$5/TOPSIS!$D$4</f>
        <v>3.6399910923128665E-3</v>
      </c>
      <c r="X418">
        <f>((Pro_Economic_Table[[#This Row],[Weighted Energy]]-TOPSIS!$B$5)^2+(Pro_Economic_Table[[#This Row],[Weighted Cost]]-TOPSIS!$C$5)^2+(Pro_Economic_Table[[#This Row],[Weighted Co2]]-TOPSIS!$D$5)^2)^0.5</f>
        <v>5.3082764550628925E-3</v>
      </c>
      <c r="Y418">
        <f>((Pro_Economic_Table[[#This Row],[Weighted Energy]]-TOPSIS!$B$6)^2+(Pro_Economic_Table[[#This Row],[Weighted Cost]]-TOPSIS!$C$6)^2+(Pro_Economic_Table[[#This Row],[Weighted Co2]]-TOPSIS!$D$6)^2)^0.5</f>
        <v>1.9994688912869721E-3</v>
      </c>
      <c r="Z418">
        <f>Pro_Economic_Table[[#This Row],[S- Worst-Euclidean Distance]]/(Pro_Economic_Table[[#This Row],[S+ Best-Euclidean Distance]]+Pro_Economic_Table[[#This Row],[S- Worst-Euclidean Distance]])</f>
        <v>0.27360954665527365</v>
      </c>
      <c r="AA418">
        <v>417</v>
      </c>
    </row>
    <row r="419" spans="1:27" x14ac:dyDescent="0.3">
      <c r="A419">
        <v>426</v>
      </c>
      <c r="B419" t="s">
        <v>142</v>
      </c>
      <c r="C419" t="s">
        <v>151</v>
      </c>
      <c r="D419" t="s">
        <v>155</v>
      </c>
      <c r="E419" t="s">
        <v>157</v>
      </c>
      <c r="F419" t="s">
        <v>159</v>
      </c>
      <c r="G419" t="s">
        <v>224</v>
      </c>
      <c r="H419">
        <v>434.46649849988546</v>
      </c>
      <c r="I419">
        <v>31</v>
      </c>
      <c r="J419">
        <v>1544287.5867324739</v>
      </c>
      <c r="K419">
        <v>38785.214972727263</v>
      </c>
      <c r="L419">
        <v>277971765.61184531</v>
      </c>
      <c r="M419">
        <v>4720610.585454545</v>
      </c>
      <c r="N419">
        <v>2316431380.098711</v>
      </c>
      <c r="O419">
        <v>116132200</v>
      </c>
      <c r="P419">
        <v>23.744470552272723</v>
      </c>
      <c r="Q419">
        <v>23087.099421650484</v>
      </c>
      <c r="R419">
        <v>278010550.82681805</v>
      </c>
      <c r="S419">
        <v>2437.2841906841654</v>
      </c>
      <c r="T419">
        <v>23110.843892202756</v>
      </c>
      <c r="U419">
        <f>Pro_Economic_Table[[#This Row],[Total Energy(MJ)]]*AHP!$P$3/TOPSIS!$B$4</f>
        <v>8.4769494059868718E-3</v>
      </c>
      <c r="V419">
        <f>Pro_Economic_Table[[#This Row],[Total Cost(LKR Million)]]*AHP!$P$4/TOPSIS!$C$4</f>
        <v>3.2873062367992936E-2</v>
      </c>
      <c r="W419">
        <f>Pro_Economic_Table[[#This Row],[Total Carbon (Metric T)]]*AHP!$P$5/TOPSIS!$D$4</f>
        <v>3.6400036113102417E-3</v>
      </c>
      <c r="X419">
        <f>((Pro_Economic_Table[[#This Row],[Weighted Energy]]-TOPSIS!$B$5)^2+(Pro_Economic_Table[[#This Row],[Weighted Cost]]-TOPSIS!$C$5)^2+(Pro_Economic_Table[[#This Row],[Weighted Co2]]-TOPSIS!$D$5)^2)^0.5</f>
        <v>5.3083957479145806E-3</v>
      </c>
      <c r="Y419">
        <f>((Pro_Economic_Table[[#This Row],[Weighted Energy]]-TOPSIS!$B$6)^2+(Pro_Economic_Table[[#This Row],[Weighted Cost]]-TOPSIS!$C$6)^2+(Pro_Economic_Table[[#This Row],[Weighted Co2]]-TOPSIS!$D$6)^2)^0.5</f>
        <v>1.9993496375746021E-3</v>
      </c>
      <c r="Z419">
        <f>Pro_Economic_Table[[#This Row],[S- Worst-Euclidean Distance]]/(Pro_Economic_Table[[#This Row],[S+ Best-Euclidean Distance]]+Pro_Economic_Table[[#This Row],[S- Worst-Euclidean Distance]])</f>
        <v>0.27359322637932398</v>
      </c>
      <c r="AA419">
        <v>418</v>
      </c>
    </row>
    <row r="420" spans="1:27" x14ac:dyDescent="0.3">
      <c r="A420">
        <v>150</v>
      </c>
      <c r="B420" t="s">
        <v>140</v>
      </c>
      <c r="C420" t="s">
        <v>150</v>
      </c>
      <c r="D420" t="s">
        <v>154</v>
      </c>
      <c r="E420" t="s">
        <v>156</v>
      </c>
      <c r="F420" t="s">
        <v>160</v>
      </c>
      <c r="G420" t="s">
        <v>224</v>
      </c>
      <c r="H420">
        <v>419.59984734278476</v>
      </c>
      <c r="I420">
        <v>30</v>
      </c>
      <c r="J420">
        <v>1546110.0676841983</v>
      </c>
      <c r="K420">
        <v>44765.229536363637</v>
      </c>
      <c r="L420">
        <v>278299812.18315572</v>
      </c>
      <c r="M420">
        <v>5720694.6013636356</v>
      </c>
      <c r="N420">
        <v>2319165101.5262976</v>
      </c>
      <c r="O420">
        <v>112386000</v>
      </c>
      <c r="P420">
        <v>22.704658077272725</v>
      </c>
      <c r="Q420">
        <v>23114.345511878761</v>
      </c>
      <c r="R420">
        <v>278344577.41269207</v>
      </c>
      <c r="S420">
        <v>2437.2717961276612</v>
      </c>
      <c r="T420">
        <v>23137.050169956034</v>
      </c>
      <c r="U420">
        <f>Pro_Economic_Table[[#This Row],[Total Energy(MJ)]]*AHP!$P$3/TOPSIS!$B$4</f>
        <v>8.4871343664507364E-3</v>
      </c>
      <c r="V420">
        <f>Pro_Economic_Table[[#This Row],[Total Cost(LKR Million)]]*AHP!$P$4/TOPSIS!$C$4</f>
        <v>3.2872895195436472E-2</v>
      </c>
      <c r="W420">
        <f>Pro_Economic_Table[[#This Row],[Total Carbon (Metric T)]]*AHP!$P$5/TOPSIS!$D$4</f>
        <v>3.6441311518754355E-3</v>
      </c>
      <c r="X420">
        <f>((Pro_Economic_Table[[#This Row],[Weighted Energy]]-TOPSIS!$B$5)^2+(Pro_Economic_Table[[#This Row],[Weighted Cost]]-TOPSIS!$C$5)^2+(Pro_Economic_Table[[#This Row],[Weighted Co2]]-TOPSIS!$D$5)^2)^0.5</f>
        <v>5.311187581244825E-3</v>
      </c>
      <c r="Y420">
        <f>((Pro_Economic_Table[[#This Row],[Weighted Energy]]-TOPSIS!$B$6)^2+(Pro_Economic_Table[[#This Row],[Weighted Cost]]-TOPSIS!$C$6)^2+(Pro_Economic_Table[[#This Row],[Weighted Co2]]-TOPSIS!$D$6)^2)^0.5</f>
        <v>1.9966871444977376E-3</v>
      </c>
      <c r="Z420">
        <f>Pro_Economic_Table[[#This Row],[S- Worst-Euclidean Distance]]/(Pro_Economic_Table[[#This Row],[S+ Best-Euclidean Distance]]+Pro_Economic_Table[[#This Row],[S- Worst-Euclidean Distance]])</f>
        <v>0.27322405205774131</v>
      </c>
      <c r="AA420">
        <v>419</v>
      </c>
    </row>
    <row r="421" spans="1:27" x14ac:dyDescent="0.3">
      <c r="A421">
        <v>168</v>
      </c>
      <c r="B421" t="s">
        <v>140</v>
      </c>
      <c r="C421" t="s">
        <v>150</v>
      </c>
      <c r="D421" t="s">
        <v>155</v>
      </c>
      <c r="E421" t="s">
        <v>156</v>
      </c>
      <c r="F421" t="s">
        <v>160</v>
      </c>
      <c r="G421" t="s">
        <v>224</v>
      </c>
      <c r="H421">
        <v>419.60629444778465</v>
      </c>
      <c r="I421">
        <v>30</v>
      </c>
      <c r="J421">
        <v>1546116.3084818386</v>
      </c>
      <c r="K421">
        <v>44746.809236363639</v>
      </c>
      <c r="L421">
        <v>278300935.52673095</v>
      </c>
      <c r="M421">
        <v>5719773.586363636</v>
      </c>
      <c r="N421">
        <v>2319174462.7227583</v>
      </c>
      <c r="O421">
        <v>112386000</v>
      </c>
      <c r="P421">
        <v>22.690842852272727</v>
      </c>
      <c r="Q421">
        <v>23114.438811803488</v>
      </c>
      <c r="R421">
        <v>278345682.3359673</v>
      </c>
      <c r="S421">
        <v>2437.2802363091223</v>
      </c>
      <c r="T421">
        <v>23137.129654655761</v>
      </c>
      <c r="U421">
        <f>Pro_Economic_Table[[#This Row],[Total Energy(MJ)]]*AHP!$P$3/TOPSIS!$B$4</f>
        <v>8.4871680571818025E-3</v>
      </c>
      <c r="V421">
        <f>Pro_Economic_Table[[#This Row],[Total Cost(LKR Million)]]*AHP!$P$4/TOPSIS!$C$4</f>
        <v>3.2873009033048281E-2</v>
      </c>
      <c r="W421">
        <f>Pro_Economic_Table[[#This Row],[Total Carbon (Metric T)]]*AHP!$P$5/TOPSIS!$D$4</f>
        <v>3.644143670872812E-3</v>
      </c>
      <c r="X421">
        <f>((Pro_Economic_Table[[#This Row],[Weighted Energy]]-TOPSIS!$B$5)^2+(Pro_Economic_Table[[#This Row],[Weighted Cost]]-TOPSIS!$C$5)^2+(Pro_Economic_Table[[#This Row],[Weighted Co2]]-TOPSIS!$D$5)^2)^0.5</f>
        <v>5.3113068821463646E-3</v>
      </c>
      <c r="Y421">
        <f>((Pro_Economic_Table[[#This Row],[Weighted Energy]]-TOPSIS!$B$6)^2+(Pro_Economic_Table[[#This Row],[Weighted Cost]]-TOPSIS!$C$6)^2+(Pro_Economic_Table[[#This Row],[Weighted Co2]]-TOPSIS!$D$6)^2)^0.5</f>
        <v>1.996567919984496E-3</v>
      </c>
      <c r="Z421">
        <f>Pro_Economic_Table[[#This Row],[S- Worst-Euclidean Distance]]/(Pro_Economic_Table[[#This Row],[S+ Best-Euclidean Distance]]+Pro_Economic_Table[[#This Row],[S- Worst-Euclidean Distance]])</f>
        <v>0.27320773467579501</v>
      </c>
      <c r="AA421">
        <v>420</v>
      </c>
    </row>
    <row r="422" spans="1:27" x14ac:dyDescent="0.3">
      <c r="A422">
        <v>398</v>
      </c>
      <c r="B422" t="s">
        <v>142</v>
      </c>
      <c r="C422" t="s">
        <v>151</v>
      </c>
      <c r="D422" t="s">
        <v>154</v>
      </c>
      <c r="E422" t="s">
        <v>156</v>
      </c>
      <c r="F422" t="s">
        <v>159</v>
      </c>
      <c r="G422" t="s">
        <v>226</v>
      </c>
      <c r="H422">
        <v>431.40327357670361</v>
      </c>
      <c r="I422">
        <v>31</v>
      </c>
      <c r="J422">
        <v>1541322.3850068341</v>
      </c>
      <c r="K422">
        <v>36074.369363636361</v>
      </c>
      <c r="L422">
        <v>277438029.30123013</v>
      </c>
      <c r="M422">
        <v>5267384.7822727263</v>
      </c>
      <c r="N422">
        <v>2311983577.510251</v>
      </c>
      <c r="O422">
        <v>120900000</v>
      </c>
      <c r="P422">
        <v>21.029019868181816</v>
      </c>
      <c r="Q422">
        <v>23042.769655852167</v>
      </c>
      <c r="R422">
        <v>277474103.6705938</v>
      </c>
      <c r="S422">
        <v>2438.1509622925237</v>
      </c>
      <c r="T422">
        <v>23063.798675720351</v>
      </c>
      <c r="U422">
        <f>Pro_Economic_Table[[#This Row],[Total Energy(MJ)]]*AHP!$P$3/TOPSIS!$B$4</f>
        <v>8.4605923454768497E-3</v>
      </c>
      <c r="V422">
        <f>Pro_Economic_Table[[#This Row],[Total Cost(LKR Million)]]*AHP!$P$4/TOPSIS!$C$4</f>
        <v>3.288475301828693E-2</v>
      </c>
      <c r="W422">
        <f>Pro_Economic_Table[[#This Row],[Total Carbon (Metric T)]]*AHP!$P$5/TOPSIS!$D$4</f>
        <v>3.6325938966892801E-3</v>
      </c>
      <c r="X422">
        <f>((Pro_Economic_Table[[#This Row],[Weighted Energy]]-TOPSIS!$B$5)^2+(Pro_Economic_Table[[#This Row],[Weighted Cost]]-TOPSIS!$C$5)^2+(Pro_Economic_Table[[#This Row],[Weighted Co2]]-TOPSIS!$D$5)^2)^0.5</f>
        <v>5.3148909572367257E-3</v>
      </c>
      <c r="Y422">
        <f>((Pro_Economic_Table[[#This Row],[Weighted Energy]]-TOPSIS!$B$6)^2+(Pro_Economic_Table[[#This Row],[Weighted Cost]]-TOPSIS!$C$6)^2+(Pro_Economic_Table[[#This Row],[Weighted Co2]]-TOPSIS!$D$6)^2)^0.5</f>
        <v>1.992824883673461E-3</v>
      </c>
      <c r="Z422">
        <f>Pro_Economic_Table[[#This Row],[S- Worst-Euclidean Distance]]/(Pro_Economic_Table[[#This Row],[S+ Best-Euclidean Distance]]+Pro_Economic_Table[[#This Row],[S- Worst-Euclidean Distance]])</f>
        <v>0.27270147431256053</v>
      </c>
      <c r="AA422">
        <v>421</v>
      </c>
    </row>
    <row r="423" spans="1:27" x14ac:dyDescent="0.3">
      <c r="A423">
        <v>416</v>
      </c>
      <c r="B423" t="s">
        <v>142</v>
      </c>
      <c r="C423" t="s">
        <v>151</v>
      </c>
      <c r="D423" t="s">
        <v>155</v>
      </c>
      <c r="E423" t="s">
        <v>156</v>
      </c>
      <c r="F423" t="s">
        <v>159</v>
      </c>
      <c r="G423" t="s">
        <v>226</v>
      </c>
      <c r="H423">
        <v>431.40972068170367</v>
      </c>
      <c r="I423">
        <v>31</v>
      </c>
      <c r="J423">
        <v>1541328.6258044739</v>
      </c>
      <c r="K423">
        <v>36055.949063636363</v>
      </c>
      <c r="L423">
        <v>277439152.64480531</v>
      </c>
      <c r="M423">
        <v>5266463.7672727266</v>
      </c>
      <c r="N423">
        <v>2311992938.7067108</v>
      </c>
      <c r="O423">
        <v>120900000</v>
      </c>
      <c r="P423">
        <v>21.015204643181818</v>
      </c>
      <c r="Q423">
        <v>23042.86295577688</v>
      </c>
      <c r="R423">
        <v>277475208.59386897</v>
      </c>
      <c r="S423">
        <v>2438.1594024739838</v>
      </c>
      <c r="T423">
        <v>23063.878160420063</v>
      </c>
      <c r="U423">
        <f>Pro_Economic_Table[[#This Row],[Total Energy(MJ)]]*AHP!$P$3/TOPSIS!$B$4</f>
        <v>8.460626036207914E-3</v>
      </c>
      <c r="V423">
        <f>Pro_Economic_Table[[#This Row],[Total Cost(LKR Million)]]*AHP!$P$4/TOPSIS!$C$4</f>
        <v>3.2884866855898733E-2</v>
      </c>
      <c r="W423">
        <f>Pro_Economic_Table[[#This Row],[Total Carbon (Metric T)]]*AHP!$P$5/TOPSIS!$D$4</f>
        <v>3.632606415686654E-3</v>
      </c>
      <c r="X423">
        <f>((Pro_Economic_Table[[#This Row],[Weighted Energy]]-TOPSIS!$B$5)^2+(Pro_Economic_Table[[#This Row],[Weighted Cost]]-TOPSIS!$C$5)^2+(Pro_Economic_Table[[#This Row],[Weighted Co2]]-TOPSIS!$D$5)^2)^0.5</f>
        <v>5.3150102335654328E-3</v>
      </c>
      <c r="Y423">
        <f>((Pro_Economic_Table[[#This Row],[Weighted Energy]]-TOPSIS!$B$6)^2+(Pro_Economic_Table[[#This Row],[Weighted Cost]]-TOPSIS!$C$6)^2+(Pro_Economic_Table[[#This Row],[Weighted Co2]]-TOPSIS!$D$6)^2)^0.5</f>
        <v>1.9927055842545865E-3</v>
      </c>
      <c r="Z423">
        <f>Pro_Economic_Table[[#This Row],[S- Worst-Euclidean Distance]]/(Pro_Economic_Table[[#This Row],[S+ Best-Euclidean Distance]]+Pro_Economic_Table[[#This Row],[S- Worst-Euclidean Distance]])</f>
        <v>0.2726851500430999</v>
      </c>
      <c r="AA423">
        <v>422</v>
      </c>
    </row>
    <row r="424" spans="1:27" x14ac:dyDescent="0.3">
      <c r="A424">
        <v>407</v>
      </c>
      <c r="B424" t="s">
        <v>142</v>
      </c>
      <c r="C424" t="s">
        <v>151</v>
      </c>
      <c r="D424" t="s">
        <v>154</v>
      </c>
      <c r="E424" t="s">
        <v>157</v>
      </c>
      <c r="F424" t="s">
        <v>159</v>
      </c>
      <c r="G424" t="s">
        <v>226</v>
      </c>
      <c r="H424">
        <v>434.46005139488551</v>
      </c>
      <c r="I424">
        <v>31</v>
      </c>
      <c r="J424">
        <v>1544281.3459348339</v>
      </c>
      <c r="K424">
        <v>38803.635272727275</v>
      </c>
      <c r="L424">
        <v>277970642.26827013</v>
      </c>
      <c r="M424">
        <v>4721531.6004545446</v>
      </c>
      <c r="N424">
        <v>2316422018.9022508</v>
      </c>
      <c r="O424">
        <v>120900000</v>
      </c>
      <c r="P424">
        <v>23.758285777272725</v>
      </c>
      <c r="Q424">
        <v>23087.006121725764</v>
      </c>
      <c r="R424">
        <v>278009445.90354288</v>
      </c>
      <c r="S424">
        <v>2442.0435505027049</v>
      </c>
      <c r="T424">
        <v>23110.764407503037</v>
      </c>
      <c r="U424">
        <f>Pro_Economic_Table[[#This Row],[Total Energy(MJ)]]*AHP!$P$3/TOPSIS!$B$4</f>
        <v>8.4769157152558058E-3</v>
      </c>
      <c r="V424">
        <f>Pro_Economic_Table[[#This Row],[Total Cost(LKR Million)]]*AHP!$P$4/TOPSIS!$C$4</f>
        <v>3.2937254608169347E-2</v>
      </c>
      <c r="W424">
        <f>Pro_Economic_Table[[#This Row],[Total Carbon (Metric T)]]*AHP!$P$5/TOPSIS!$D$4</f>
        <v>3.6399910923128665E-3</v>
      </c>
      <c r="X424">
        <f>((Pro_Economic_Table[[#This Row],[Weighted Energy]]-TOPSIS!$B$5)^2+(Pro_Economic_Table[[#This Row],[Weighted Cost]]-TOPSIS!$C$5)^2+(Pro_Economic_Table[[#This Row],[Weighted Co2]]-TOPSIS!$D$5)^2)^0.5</f>
        <v>5.370261557239975E-3</v>
      </c>
      <c r="Y424">
        <f>((Pro_Economic_Table[[#This Row],[Weighted Energy]]-TOPSIS!$B$6)^2+(Pro_Economic_Table[[#This Row],[Weighted Cost]]-TOPSIS!$C$6)^2+(Pro_Economic_Table[[#This Row],[Weighted Co2]]-TOPSIS!$D$6)^2)^0.5</f>
        <v>1.9374395788650223E-3</v>
      </c>
      <c r="Z424">
        <f>Pro_Economic_Table[[#This Row],[S- Worst-Euclidean Distance]]/(Pro_Economic_Table[[#This Row],[S+ Best-Euclidean Distance]]+Pro_Economic_Table[[#This Row],[S- Worst-Euclidean Distance]])</f>
        <v>0.26512299049734772</v>
      </c>
      <c r="AA424">
        <v>423</v>
      </c>
    </row>
    <row r="425" spans="1:27" x14ac:dyDescent="0.3">
      <c r="A425">
        <v>425</v>
      </c>
      <c r="B425" t="s">
        <v>142</v>
      </c>
      <c r="C425" t="s">
        <v>151</v>
      </c>
      <c r="D425" t="s">
        <v>155</v>
      </c>
      <c r="E425" t="s">
        <v>157</v>
      </c>
      <c r="F425" t="s">
        <v>159</v>
      </c>
      <c r="G425" t="s">
        <v>226</v>
      </c>
      <c r="H425">
        <v>434.46649849988546</v>
      </c>
      <c r="I425">
        <v>31</v>
      </c>
      <c r="J425">
        <v>1544287.5867324739</v>
      </c>
      <c r="K425">
        <v>38785.214972727263</v>
      </c>
      <c r="L425">
        <v>277971765.61184531</v>
      </c>
      <c r="M425">
        <v>4720610.585454545</v>
      </c>
      <c r="N425">
        <v>2316431380.098711</v>
      </c>
      <c r="O425">
        <v>120900000</v>
      </c>
      <c r="P425">
        <v>23.744470552272723</v>
      </c>
      <c r="Q425">
        <v>23087.099421650484</v>
      </c>
      <c r="R425">
        <v>278010550.82681805</v>
      </c>
      <c r="S425">
        <v>2442.0519906841655</v>
      </c>
      <c r="T425">
        <v>23110.843892202756</v>
      </c>
      <c r="U425">
        <f>Pro_Economic_Table[[#This Row],[Total Energy(MJ)]]*AHP!$P$3/TOPSIS!$B$4</f>
        <v>8.4769494059868718E-3</v>
      </c>
      <c r="V425">
        <f>Pro_Economic_Table[[#This Row],[Total Cost(LKR Million)]]*AHP!$P$4/TOPSIS!$C$4</f>
        <v>3.293736844578115E-2</v>
      </c>
      <c r="W425">
        <f>Pro_Economic_Table[[#This Row],[Total Carbon (Metric T)]]*AHP!$P$5/TOPSIS!$D$4</f>
        <v>3.6400036113102417E-3</v>
      </c>
      <c r="X425">
        <f>((Pro_Economic_Table[[#This Row],[Weighted Energy]]-TOPSIS!$B$5)^2+(Pro_Economic_Table[[#This Row],[Weighted Cost]]-TOPSIS!$C$5)^2+(Pro_Economic_Table[[#This Row],[Weighted Co2]]-TOPSIS!$D$5)^2)^0.5</f>
        <v>5.3703808363255558E-3</v>
      </c>
      <c r="Y425">
        <f>((Pro_Economic_Table[[#This Row],[Weighted Energy]]-TOPSIS!$B$6)^2+(Pro_Economic_Table[[#This Row],[Weighted Cost]]-TOPSIS!$C$6)^2+(Pro_Economic_Table[[#This Row],[Weighted Co2]]-TOPSIS!$D$6)^2)^0.5</f>
        <v>1.9373202855229249E-3</v>
      </c>
      <c r="Z425">
        <f>Pro_Economic_Table[[#This Row],[S- Worst-Euclidean Distance]]/(Pro_Economic_Table[[#This Row],[S+ Best-Euclidean Distance]]+Pro_Economic_Table[[#This Row],[S- Worst-Euclidean Distance]])</f>
        <v>0.26510666668218641</v>
      </c>
      <c r="AA425">
        <v>424</v>
      </c>
    </row>
    <row r="426" spans="1:27" x14ac:dyDescent="0.3">
      <c r="A426">
        <v>149</v>
      </c>
      <c r="B426" t="s">
        <v>140</v>
      </c>
      <c r="C426" t="s">
        <v>150</v>
      </c>
      <c r="D426" t="s">
        <v>154</v>
      </c>
      <c r="E426" t="s">
        <v>156</v>
      </c>
      <c r="F426" t="s">
        <v>160</v>
      </c>
      <c r="G426" t="s">
        <v>226</v>
      </c>
      <c r="H426">
        <v>419.59984734278476</v>
      </c>
      <c r="I426">
        <v>30</v>
      </c>
      <c r="J426">
        <v>1546110.0676841983</v>
      </c>
      <c r="K426">
        <v>44765.229536363637</v>
      </c>
      <c r="L426">
        <v>278299812.18315572</v>
      </c>
      <c r="M426">
        <v>5720694.6013636356</v>
      </c>
      <c r="N426">
        <v>2319165101.5262976</v>
      </c>
      <c r="O426">
        <v>117000000</v>
      </c>
      <c r="P426">
        <v>22.704658077272725</v>
      </c>
      <c r="Q426">
        <v>23114.345511878761</v>
      </c>
      <c r="R426">
        <v>278344577.41269207</v>
      </c>
      <c r="S426">
        <v>2441.8857961276613</v>
      </c>
      <c r="T426">
        <v>23137.050169956034</v>
      </c>
      <c r="U426">
        <f>Pro_Economic_Table[[#This Row],[Total Energy(MJ)]]*AHP!$P$3/TOPSIS!$B$4</f>
        <v>8.4871343664507364E-3</v>
      </c>
      <c r="V426">
        <f>Pro_Economic_Table[[#This Row],[Total Cost(LKR Million)]]*AHP!$P$4/TOPSIS!$C$4</f>
        <v>3.2935126883618618E-2</v>
      </c>
      <c r="W426">
        <f>Pro_Economic_Table[[#This Row],[Total Carbon (Metric T)]]*AHP!$P$5/TOPSIS!$D$4</f>
        <v>3.6441311518754355E-3</v>
      </c>
      <c r="X426">
        <f>((Pro_Economic_Table[[#This Row],[Weighted Energy]]-TOPSIS!$B$5)^2+(Pro_Economic_Table[[#This Row],[Weighted Cost]]-TOPSIS!$C$5)^2+(Pro_Economic_Table[[#This Row],[Weighted Co2]]-TOPSIS!$D$5)^2)^0.5</f>
        <v>5.3711391824977396E-3</v>
      </c>
      <c r="Y426">
        <f>((Pro_Economic_Table[[#This Row],[Weighted Energy]]-TOPSIS!$B$6)^2+(Pro_Economic_Table[[#This Row],[Weighted Cost]]-TOPSIS!$C$6)^2+(Pro_Economic_Table[[#This Row],[Weighted Co2]]-TOPSIS!$D$6)^2)^0.5</f>
        <v>1.936568520875967E-3</v>
      </c>
      <c r="Z426">
        <f>Pro_Economic_Table[[#This Row],[S- Worst-Euclidean Distance]]/(Pro_Economic_Table[[#This Row],[S+ Best-Euclidean Distance]]+Pro_Economic_Table[[#This Row],[S- Worst-Euclidean Distance]])</f>
        <v>0.26500355507951184</v>
      </c>
      <c r="AA426">
        <v>425</v>
      </c>
    </row>
    <row r="427" spans="1:27" x14ac:dyDescent="0.3">
      <c r="A427">
        <v>167</v>
      </c>
      <c r="B427" t="s">
        <v>140</v>
      </c>
      <c r="C427" t="s">
        <v>150</v>
      </c>
      <c r="D427" t="s">
        <v>155</v>
      </c>
      <c r="E427" t="s">
        <v>156</v>
      </c>
      <c r="F427" t="s">
        <v>160</v>
      </c>
      <c r="G427" t="s">
        <v>226</v>
      </c>
      <c r="H427">
        <v>419.60629444778465</v>
      </c>
      <c r="I427">
        <v>30</v>
      </c>
      <c r="J427">
        <v>1546116.3084818386</v>
      </c>
      <c r="K427">
        <v>44746.809236363639</v>
      </c>
      <c r="L427">
        <v>278300935.52673095</v>
      </c>
      <c r="M427">
        <v>5719773.586363636</v>
      </c>
      <c r="N427">
        <v>2319174462.7227583</v>
      </c>
      <c r="O427">
        <v>117000000</v>
      </c>
      <c r="P427">
        <v>22.690842852272727</v>
      </c>
      <c r="Q427">
        <v>23114.438811803488</v>
      </c>
      <c r="R427">
        <v>278345682.3359673</v>
      </c>
      <c r="S427">
        <v>2441.8942363091219</v>
      </c>
      <c r="T427">
        <v>23137.129654655761</v>
      </c>
      <c r="U427">
        <f>Pro_Economic_Table[[#This Row],[Total Energy(MJ)]]*AHP!$P$3/TOPSIS!$B$4</f>
        <v>8.4871680571818025E-3</v>
      </c>
      <c r="V427">
        <f>Pro_Economic_Table[[#This Row],[Total Cost(LKR Million)]]*AHP!$P$4/TOPSIS!$C$4</f>
        <v>3.293524072123042E-2</v>
      </c>
      <c r="W427">
        <f>Pro_Economic_Table[[#This Row],[Total Carbon (Metric T)]]*AHP!$P$5/TOPSIS!$D$4</f>
        <v>3.644143670872812E-3</v>
      </c>
      <c r="X427">
        <f>((Pro_Economic_Table[[#This Row],[Weighted Energy]]-TOPSIS!$B$5)^2+(Pro_Economic_Table[[#This Row],[Weighted Cost]]-TOPSIS!$C$5)^2+(Pro_Economic_Table[[#This Row],[Weighted Co2]]-TOPSIS!$D$5)^2)^0.5</f>
        <v>5.3712584707442642E-3</v>
      </c>
      <c r="Y427">
        <f>((Pro_Economic_Table[[#This Row],[Weighted Energy]]-TOPSIS!$B$6)^2+(Pro_Economic_Table[[#This Row],[Weighted Cost]]-TOPSIS!$C$6)^2+(Pro_Economic_Table[[#This Row],[Weighted Co2]]-TOPSIS!$D$6)^2)^0.5</f>
        <v>1.9364492533423044E-3</v>
      </c>
      <c r="Z427">
        <f>Pro_Economic_Table[[#This Row],[S- Worst-Euclidean Distance]]/(Pro_Economic_Table[[#This Row],[S+ Best-Euclidean Distance]]+Pro_Economic_Table[[#This Row],[S- Worst-Euclidean Distance]])</f>
        <v>0.26498723354242415</v>
      </c>
      <c r="AA427">
        <v>426</v>
      </c>
    </row>
    <row r="428" spans="1:27" x14ac:dyDescent="0.3">
      <c r="A428">
        <v>157</v>
      </c>
      <c r="B428" t="s">
        <v>140</v>
      </c>
      <c r="C428" t="s">
        <v>150</v>
      </c>
      <c r="D428" t="s">
        <v>154</v>
      </c>
      <c r="E428" t="s">
        <v>157</v>
      </c>
      <c r="F428" t="s">
        <v>160</v>
      </c>
      <c r="G428" t="s">
        <v>225</v>
      </c>
      <c r="H428">
        <v>422.65662516096654</v>
      </c>
      <c r="I428">
        <v>61</v>
      </c>
      <c r="J428">
        <v>1549069.0286121981</v>
      </c>
      <c r="K428">
        <v>47494.495445454537</v>
      </c>
      <c r="L428">
        <v>278832425.15019566</v>
      </c>
      <c r="M428">
        <v>5174841.419545453</v>
      </c>
      <c r="N428">
        <v>2323603542.9182968</v>
      </c>
      <c r="O428">
        <v>113704000</v>
      </c>
      <c r="P428">
        <v>25.433923986363631</v>
      </c>
      <c r="Q428">
        <v>23158.581977752357</v>
      </c>
      <c r="R428">
        <v>278879919.64564109</v>
      </c>
      <c r="S428">
        <v>2442.4823843378426</v>
      </c>
      <c r="T428">
        <v>23184.01590173872</v>
      </c>
      <c r="U428">
        <f>Pro_Economic_Table[[#This Row],[Total Energy(MJ)]]*AHP!$P$3/TOPSIS!$B$4</f>
        <v>8.5034577362296908E-3</v>
      </c>
      <c r="V428">
        <f>Pro_Economic_Table[[#This Row],[Total Cost(LKR Million)]]*AHP!$P$4/TOPSIS!$C$4</f>
        <v>3.2943173414062735E-2</v>
      </c>
      <c r="W428">
        <f>Pro_Economic_Table[[#This Row],[Total Carbon (Metric T)]]*AHP!$P$5/TOPSIS!$D$4</f>
        <v>3.6515283474990229E-3</v>
      </c>
      <c r="X428">
        <f>((Pro_Economic_Table[[#This Row],[Weighted Energy]]-TOPSIS!$B$5)^2+(Pro_Economic_Table[[#This Row],[Weighted Cost]]-TOPSIS!$C$5)^2+(Pro_Economic_Table[[#This Row],[Weighted Co2]]-TOPSIS!$D$5)^2)^0.5</f>
        <v>5.3836942228874096E-3</v>
      </c>
      <c r="Y428">
        <f>((Pro_Economic_Table[[#This Row],[Weighted Energy]]-TOPSIS!$B$6)^2+(Pro_Economic_Table[[#This Row],[Weighted Cost]]-TOPSIS!$C$6)^2+(Pro_Economic_Table[[#This Row],[Weighted Co2]]-TOPSIS!$D$6)^2)^0.5</f>
        <v>1.9241629821930622E-3</v>
      </c>
      <c r="Z428">
        <f>Pro_Economic_Table[[#This Row],[S- Worst-Euclidean Distance]]/(Pro_Economic_Table[[#This Row],[S+ Best-Euclidean Distance]]+Pro_Economic_Table[[#This Row],[S- Worst-Euclidean Distance]])</f>
        <v>0.26330057200014406</v>
      </c>
      <c r="AA428">
        <v>427</v>
      </c>
    </row>
    <row r="429" spans="1:27" x14ac:dyDescent="0.3">
      <c r="A429">
        <v>175</v>
      </c>
      <c r="B429" t="s">
        <v>140</v>
      </c>
      <c r="C429" t="s">
        <v>150</v>
      </c>
      <c r="D429" t="s">
        <v>155</v>
      </c>
      <c r="E429" t="s">
        <v>157</v>
      </c>
      <c r="F429" t="s">
        <v>160</v>
      </c>
      <c r="G429" t="s">
        <v>225</v>
      </c>
      <c r="H429">
        <v>422.66307226596655</v>
      </c>
      <c r="I429">
        <v>61</v>
      </c>
      <c r="J429">
        <v>1549075.2694098386</v>
      </c>
      <c r="K429">
        <v>47476.075145454539</v>
      </c>
      <c r="L429">
        <v>278833548.49377096</v>
      </c>
      <c r="M429">
        <v>5173920.4045454534</v>
      </c>
      <c r="N429">
        <v>2323612904.114758</v>
      </c>
      <c r="O429">
        <v>113704000</v>
      </c>
      <c r="P429">
        <v>25.420108761363633</v>
      </c>
      <c r="Q429">
        <v>23158.675277677085</v>
      </c>
      <c r="R429">
        <v>278881024.56891644</v>
      </c>
      <c r="S429">
        <v>2442.4908245193033</v>
      </c>
      <c r="T429">
        <v>23184.095386438446</v>
      </c>
      <c r="U429">
        <f>Pro_Economic_Table[[#This Row],[Total Energy(MJ)]]*AHP!$P$3/TOPSIS!$B$4</f>
        <v>8.5034914269607603E-3</v>
      </c>
      <c r="V429">
        <f>Pro_Economic_Table[[#This Row],[Total Cost(LKR Million)]]*AHP!$P$4/TOPSIS!$C$4</f>
        <v>3.2943287251674537E-2</v>
      </c>
      <c r="W429">
        <f>Pro_Economic_Table[[#This Row],[Total Carbon (Metric T)]]*AHP!$P$5/TOPSIS!$D$4</f>
        <v>3.6515408664963989E-3</v>
      </c>
      <c r="X429">
        <f>((Pro_Economic_Table[[#This Row],[Weighted Energy]]-TOPSIS!$B$5)^2+(Pro_Economic_Table[[#This Row],[Weighted Cost]]-TOPSIS!$C$5)^2+(Pro_Economic_Table[[#This Row],[Weighted Co2]]-TOPSIS!$D$5)^2)^0.5</f>
        <v>5.3838135224420517E-3</v>
      </c>
      <c r="Y429">
        <f>((Pro_Economic_Table[[#This Row],[Weighted Energy]]-TOPSIS!$B$6)^2+(Pro_Economic_Table[[#This Row],[Weighted Cost]]-TOPSIS!$C$6)^2+(Pro_Economic_Table[[#This Row],[Weighted Co2]]-TOPSIS!$D$6)^2)^0.5</f>
        <v>1.924043755703965E-3</v>
      </c>
      <c r="Z429">
        <f>Pro_Economic_Table[[#This Row],[S- Worst-Euclidean Distance]]/(Pro_Economic_Table[[#This Row],[S+ Best-Euclidean Distance]]+Pro_Economic_Table[[#This Row],[S- Worst-Euclidean Distance]])</f>
        <v>0.26328425453214238</v>
      </c>
      <c r="AA429">
        <v>428</v>
      </c>
    </row>
    <row r="430" spans="1:27" x14ac:dyDescent="0.3">
      <c r="A430">
        <v>159</v>
      </c>
      <c r="B430" t="s">
        <v>140</v>
      </c>
      <c r="C430" t="s">
        <v>150</v>
      </c>
      <c r="D430" t="s">
        <v>154</v>
      </c>
      <c r="E430" t="s">
        <v>157</v>
      </c>
      <c r="F430" t="s">
        <v>160</v>
      </c>
      <c r="G430" t="s">
        <v>224</v>
      </c>
      <c r="H430">
        <v>422.65662516096654</v>
      </c>
      <c r="I430">
        <v>31</v>
      </c>
      <c r="J430">
        <v>1549069.0286121981</v>
      </c>
      <c r="K430">
        <v>47494.495445454537</v>
      </c>
      <c r="L430">
        <v>278832425.15019566</v>
      </c>
      <c r="M430">
        <v>5174841.419545453</v>
      </c>
      <c r="N430">
        <v>2323603542.9182968</v>
      </c>
      <c r="O430">
        <v>116132200</v>
      </c>
      <c r="P430">
        <v>25.433923986363631</v>
      </c>
      <c r="Q430">
        <v>23158.581977752357</v>
      </c>
      <c r="R430">
        <v>278879919.64564109</v>
      </c>
      <c r="S430">
        <v>2444.9105843378425</v>
      </c>
      <c r="T430">
        <v>23184.01590173872</v>
      </c>
      <c r="U430">
        <f>Pro_Economic_Table[[#This Row],[Total Energy(MJ)]]*AHP!$P$3/TOPSIS!$B$4</f>
        <v>8.5034577362296908E-3</v>
      </c>
      <c r="V430">
        <f>Pro_Economic_Table[[#This Row],[Total Cost(LKR Million)]]*AHP!$P$4/TOPSIS!$C$4</f>
        <v>3.2975923952693824E-2</v>
      </c>
      <c r="W430">
        <f>Pro_Economic_Table[[#This Row],[Total Carbon (Metric T)]]*AHP!$P$5/TOPSIS!$D$4</f>
        <v>3.6515283474990229E-3</v>
      </c>
      <c r="X430">
        <f>((Pro_Economic_Table[[#This Row],[Weighted Energy]]-TOPSIS!$B$5)^2+(Pro_Economic_Table[[#This Row],[Weighted Cost]]-TOPSIS!$C$5)^2+(Pro_Economic_Table[[#This Row],[Weighted Co2]]-TOPSIS!$D$5)^2)^0.5</f>
        <v>5.4152410013263361E-3</v>
      </c>
      <c r="Y430">
        <f>((Pro_Economic_Table[[#This Row],[Weighted Energy]]-TOPSIS!$B$6)^2+(Pro_Economic_Table[[#This Row],[Weighted Cost]]-TOPSIS!$C$6)^2+(Pro_Economic_Table[[#This Row],[Weighted Co2]]-TOPSIS!$D$6)^2)^0.5</f>
        <v>1.8925112009497654E-3</v>
      </c>
      <c r="Z430">
        <f>Pro_Economic_Table[[#This Row],[S- Worst-Euclidean Distance]]/(Pro_Economic_Table[[#This Row],[S+ Best-Euclidean Distance]]+Pro_Economic_Table[[#This Row],[S- Worst-Euclidean Distance]])</f>
        <v>0.25897309440245064</v>
      </c>
      <c r="AA430">
        <v>429</v>
      </c>
    </row>
    <row r="431" spans="1:27" x14ac:dyDescent="0.3">
      <c r="A431">
        <v>177</v>
      </c>
      <c r="B431" t="s">
        <v>140</v>
      </c>
      <c r="C431" t="s">
        <v>150</v>
      </c>
      <c r="D431" t="s">
        <v>155</v>
      </c>
      <c r="E431" t="s">
        <v>157</v>
      </c>
      <c r="F431" t="s">
        <v>160</v>
      </c>
      <c r="G431" t="s">
        <v>224</v>
      </c>
      <c r="H431">
        <v>422.66307226596655</v>
      </c>
      <c r="I431">
        <v>31</v>
      </c>
      <c r="J431">
        <v>1549075.2694098386</v>
      </c>
      <c r="K431">
        <v>47476.075145454539</v>
      </c>
      <c r="L431">
        <v>278833548.49377096</v>
      </c>
      <c r="M431">
        <v>5173920.4045454534</v>
      </c>
      <c r="N431">
        <v>2323612904.114758</v>
      </c>
      <c r="O431">
        <v>116132200</v>
      </c>
      <c r="P431">
        <v>25.420108761363633</v>
      </c>
      <c r="Q431">
        <v>23158.675277677085</v>
      </c>
      <c r="R431">
        <v>278881024.56891644</v>
      </c>
      <c r="S431">
        <v>2444.9190245193035</v>
      </c>
      <c r="T431">
        <v>23184.095386438446</v>
      </c>
      <c r="U431">
        <f>Pro_Economic_Table[[#This Row],[Total Energy(MJ)]]*AHP!$P$3/TOPSIS!$B$4</f>
        <v>8.5034914269607603E-3</v>
      </c>
      <c r="V431">
        <f>Pro_Economic_Table[[#This Row],[Total Cost(LKR Million)]]*AHP!$P$4/TOPSIS!$C$4</f>
        <v>3.2976037790305633E-2</v>
      </c>
      <c r="W431">
        <f>Pro_Economic_Table[[#This Row],[Total Carbon (Metric T)]]*AHP!$P$5/TOPSIS!$D$4</f>
        <v>3.6515408664963989E-3</v>
      </c>
      <c r="X431">
        <f>((Pro_Economic_Table[[#This Row],[Weighted Energy]]-TOPSIS!$B$5)^2+(Pro_Economic_Table[[#This Row],[Weighted Cost]]-TOPSIS!$C$5)^2+(Pro_Economic_Table[[#This Row],[Weighted Co2]]-TOPSIS!$D$5)^2)^0.5</f>
        <v>5.4153602943673813E-3</v>
      </c>
      <c r="Y431">
        <f>((Pro_Economic_Table[[#This Row],[Weighted Energy]]-TOPSIS!$B$6)^2+(Pro_Economic_Table[[#This Row],[Weighted Cost]]-TOPSIS!$C$6)^2+(Pro_Economic_Table[[#This Row],[Weighted Co2]]-TOPSIS!$D$6)^2)^0.5</f>
        <v>1.8923919504235439E-3</v>
      </c>
      <c r="Z431">
        <f>Pro_Economic_Table[[#This Row],[S- Worst-Euclidean Distance]]/(Pro_Economic_Table[[#This Row],[S+ Best-Euclidean Distance]]+Pro_Economic_Table[[#This Row],[S- Worst-Euclidean Distance]])</f>
        <v>0.25895677453658467</v>
      </c>
      <c r="AA431">
        <v>430</v>
      </c>
    </row>
    <row r="432" spans="1:27" x14ac:dyDescent="0.3">
      <c r="A432">
        <v>158</v>
      </c>
      <c r="B432" t="s">
        <v>140</v>
      </c>
      <c r="C432" t="s">
        <v>150</v>
      </c>
      <c r="D432" t="s">
        <v>154</v>
      </c>
      <c r="E432" t="s">
        <v>157</v>
      </c>
      <c r="F432" t="s">
        <v>160</v>
      </c>
      <c r="G432" t="s">
        <v>226</v>
      </c>
      <c r="H432">
        <v>422.65662516096654</v>
      </c>
      <c r="I432">
        <v>31</v>
      </c>
      <c r="J432">
        <v>1549069.0286121981</v>
      </c>
      <c r="K432">
        <v>47494.495445454537</v>
      </c>
      <c r="L432">
        <v>278832425.15019566</v>
      </c>
      <c r="M432">
        <v>5174841.419545453</v>
      </c>
      <c r="N432">
        <v>2323603542.9182968</v>
      </c>
      <c r="O432">
        <v>120900000</v>
      </c>
      <c r="P432">
        <v>25.433923986363631</v>
      </c>
      <c r="Q432">
        <v>23158.581977752357</v>
      </c>
      <c r="R432">
        <v>278879919.64564109</v>
      </c>
      <c r="S432">
        <v>2449.6783843378425</v>
      </c>
      <c r="T432">
        <v>23184.01590173872</v>
      </c>
      <c r="U432">
        <f>Pro_Economic_Table[[#This Row],[Total Energy(MJ)]]*AHP!$P$3/TOPSIS!$B$4</f>
        <v>8.5034577362296908E-3</v>
      </c>
      <c r="V432">
        <f>Pro_Economic_Table[[#This Row],[Total Cost(LKR Million)]]*AHP!$P$4/TOPSIS!$C$4</f>
        <v>3.3040230030482037E-2</v>
      </c>
      <c r="W432">
        <f>Pro_Economic_Table[[#This Row],[Total Carbon (Metric T)]]*AHP!$P$5/TOPSIS!$D$4</f>
        <v>3.6515283474990229E-3</v>
      </c>
      <c r="X432">
        <f>((Pro_Economic_Table[[#This Row],[Weighted Energy]]-TOPSIS!$B$5)^2+(Pro_Economic_Table[[#This Row],[Weighted Cost]]-TOPSIS!$C$5)^2+(Pro_Economic_Table[[#This Row],[Weighted Co2]]-TOPSIS!$D$5)^2)^0.5</f>
        <v>5.4772245949271997E-3</v>
      </c>
      <c r="Y432">
        <f>((Pro_Economic_Table[[#This Row],[Weighted Energy]]-TOPSIS!$B$6)^2+(Pro_Economic_Table[[#This Row],[Weighted Cost]]-TOPSIS!$C$6)^2+(Pro_Economic_Table[[#This Row],[Weighted Co2]]-TOPSIS!$D$6)^2)^0.5</f>
        <v>1.8304750233979286E-3</v>
      </c>
      <c r="Z432">
        <f>Pro_Economic_Table[[#This Row],[S- Worst-Euclidean Distance]]/(Pro_Economic_Table[[#This Row],[S+ Best-Euclidean Distance]]+Pro_Economic_Table[[#This Row],[S- Worst-Euclidean Distance]])</f>
        <v>0.25048580524680353</v>
      </c>
      <c r="AA432">
        <v>431</v>
      </c>
    </row>
    <row r="433" spans="1:27" x14ac:dyDescent="0.3">
      <c r="A433">
        <v>176</v>
      </c>
      <c r="B433" t="s">
        <v>140</v>
      </c>
      <c r="C433" t="s">
        <v>150</v>
      </c>
      <c r="D433" t="s">
        <v>155</v>
      </c>
      <c r="E433" t="s">
        <v>157</v>
      </c>
      <c r="F433" t="s">
        <v>160</v>
      </c>
      <c r="G433" t="s">
        <v>226</v>
      </c>
      <c r="H433">
        <v>422.66307226596655</v>
      </c>
      <c r="I433">
        <v>31</v>
      </c>
      <c r="J433">
        <v>1549075.2694098386</v>
      </c>
      <c r="K433">
        <v>47476.075145454539</v>
      </c>
      <c r="L433">
        <v>278833548.49377096</v>
      </c>
      <c r="M433">
        <v>5173920.4045454534</v>
      </c>
      <c r="N433">
        <v>2323612904.114758</v>
      </c>
      <c r="O433">
        <v>120900000</v>
      </c>
      <c r="P433">
        <v>25.420108761363633</v>
      </c>
      <c r="Q433">
        <v>23158.675277677085</v>
      </c>
      <c r="R433">
        <v>278881024.56891644</v>
      </c>
      <c r="S433">
        <v>2449.6868245193032</v>
      </c>
      <c r="T433">
        <v>23184.095386438446</v>
      </c>
      <c r="U433">
        <f>Pro_Economic_Table[[#This Row],[Total Energy(MJ)]]*AHP!$P$3/TOPSIS!$B$4</f>
        <v>8.5034914269607603E-3</v>
      </c>
      <c r="V433">
        <f>Pro_Economic_Table[[#This Row],[Total Cost(LKR Million)]]*AHP!$P$4/TOPSIS!$C$4</f>
        <v>3.304034386809384E-2</v>
      </c>
      <c r="W433">
        <f>Pro_Economic_Table[[#This Row],[Total Carbon (Metric T)]]*AHP!$P$5/TOPSIS!$D$4</f>
        <v>3.6515408664963989E-3</v>
      </c>
      <c r="X433">
        <f>((Pro_Economic_Table[[#This Row],[Weighted Energy]]-TOPSIS!$B$5)^2+(Pro_Economic_Table[[#This Row],[Weighted Cost]]-TOPSIS!$C$5)^2+(Pro_Economic_Table[[#This Row],[Weighted Co2]]-TOPSIS!$D$5)^2)^0.5</f>
        <v>5.4773438745016638E-3</v>
      </c>
      <c r="Y433">
        <f>((Pro_Economic_Table[[#This Row],[Weighted Energy]]-TOPSIS!$B$6)^2+(Pro_Economic_Table[[#This Row],[Weighted Cost]]-TOPSIS!$C$6)^2+(Pro_Economic_Table[[#This Row],[Weighted Co2]]-TOPSIS!$D$6)^2)^0.5</f>
        <v>1.8303557305867657E-3</v>
      </c>
      <c r="Z433">
        <f>Pro_Economic_Table[[#This Row],[S- Worst-Euclidean Distance]]/(Pro_Economic_Table[[#This Row],[S+ Best-Euclidean Distance]]+Pro_Economic_Table[[#This Row],[S- Worst-Euclidean Distance]])</f>
        <v>0.25046948143739645</v>
      </c>
      <c r="AA433">
        <v>432</v>
      </c>
    </row>
    <row r="434" spans="1:27" x14ac:dyDescent="0.3">
      <c r="A434">
        <v>145</v>
      </c>
      <c r="B434" t="s">
        <v>140</v>
      </c>
      <c r="C434" t="s">
        <v>150</v>
      </c>
      <c r="D434" t="s">
        <v>154</v>
      </c>
      <c r="E434" t="s">
        <v>156</v>
      </c>
      <c r="F434" t="s">
        <v>159</v>
      </c>
      <c r="G434" t="s">
        <v>225</v>
      </c>
      <c r="H434">
        <v>424.72852500740612</v>
      </c>
      <c r="I434">
        <v>61</v>
      </c>
      <c r="J434">
        <v>1557091.1120802299</v>
      </c>
      <c r="K434">
        <v>43946.449763636367</v>
      </c>
      <c r="L434">
        <v>280276400.1744414</v>
      </c>
      <c r="M434">
        <v>5693401.9422727264</v>
      </c>
      <c r="N434">
        <v>2335636668.1203446</v>
      </c>
      <c r="O434">
        <v>113704000</v>
      </c>
      <c r="P434">
        <v>22.977584668181816</v>
      </c>
      <c r="Q434">
        <v>23278.512125599438</v>
      </c>
      <c r="R434">
        <v>280320346.62420505</v>
      </c>
      <c r="S434">
        <v>2455.0340700626175</v>
      </c>
      <c r="T434">
        <v>23301.489710267619</v>
      </c>
      <c r="U434">
        <f>Pro_Economic_Table[[#This Row],[Total Energy(MJ)]]*AHP!$P$3/TOPSIS!$B$4</f>
        <v>8.5473784672378868E-3</v>
      </c>
      <c r="V434">
        <f>Pro_Economic_Table[[#This Row],[Total Cost(LKR Million)]]*AHP!$P$4/TOPSIS!$C$4</f>
        <v>3.3112465263257444E-2</v>
      </c>
      <c r="W434">
        <f>Pro_Economic_Table[[#This Row],[Total Carbon (Metric T)]]*AHP!$P$5/TOPSIS!$D$4</f>
        <v>3.6700307046294706E-3</v>
      </c>
      <c r="X434">
        <f>((Pro_Economic_Table[[#This Row],[Weighted Energy]]-TOPSIS!$B$5)^2+(Pro_Economic_Table[[#This Row],[Weighted Cost]]-TOPSIS!$C$5)^2+(Pro_Economic_Table[[#This Row],[Weighted Co2]]-TOPSIS!$D$5)^2)^0.5</f>
        <v>5.5595660973447071E-3</v>
      </c>
      <c r="Y434">
        <f>((Pro_Economic_Table[[#This Row],[Weighted Energy]]-TOPSIS!$B$6)^2+(Pro_Economic_Table[[#This Row],[Weighted Cost]]-TOPSIS!$C$6)^2+(Pro_Economic_Table[[#This Row],[Weighted Co2]]-TOPSIS!$D$6)^2)^0.5</f>
        <v>1.7483183554190041E-3</v>
      </c>
      <c r="Z434">
        <f>Pro_Economic_Table[[#This Row],[S- Worst-Euclidean Distance]]/(Pro_Economic_Table[[#This Row],[S+ Best-Euclidean Distance]]+Pro_Economic_Table[[#This Row],[S- Worst-Euclidean Distance]])</f>
        <v>0.2392372740318604</v>
      </c>
      <c r="AA434">
        <v>433</v>
      </c>
    </row>
    <row r="435" spans="1:27" x14ac:dyDescent="0.3">
      <c r="A435">
        <v>163</v>
      </c>
      <c r="B435" t="s">
        <v>140</v>
      </c>
      <c r="C435" t="s">
        <v>150</v>
      </c>
      <c r="D435" t="s">
        <v>155</v>
      </c>
      <c r="E435" t="s">
        <v>156</v>
      </c>
      <c r="F435" t="s">
        <v>159</v>
      </c>
      <c r="G435" t="s">
        <v>225</v>
      </c>
      <c r="H435">
        <v>424.73497211240618</v>
      </c>
      <c r="I435">
        <v>61</v>
      </c>
      <c r="J435">
        <v>1557097.3528778697</v>
      </c>
      <c r="K435">
        <v>43928.029463636369</v>
      </c>
      <c r="L435">
        <v>280277523.51801652</v>
      </c>
      <c r="M435">
        <v>5692480.9272727268</v>
      </c>
      <c r="N435">
        <v>2335646029.3168044</v>
      </c>
      <c r="O435">
        <v>113704000</v>
      </c>
      <c r="P435">
        <v>22.963769443181818</v>
      </c>
      <c r="Q435">
        <v>23278.605425524151</v>
      </c>
      <c r="R435">
        <v>280321451.54748017</v>
      </c>
      <c r="S435">
        <v>2455.0425102440772</v>
      </c>
      <c r="T435">
        <v>23301.569194967331</v>
      </c>
      <c r="U435">
        <f>Pro_Economic_Table[[#This Row],[Total Energy(MJ)]]*AHP!$P$3/TOPSIS!$B$4</f>
        <v>8.5474121579689494E-3</v>
      </c>
      <c r="V435">
        <f>Pro_Economic_Table[[#This Row],[Total Cost(LKR Million)]]*AHP!$P$4/TOPSIS!$C$4</f>
        <v>3.311257910086924E-2</v>
      </c>
      <c r="W435">
        <f>Pro_Economic_Table[[#This Row],[Total Carbon (Metric T)]]*AHP!$P$5/TOPSIS!$D$4</f>
        <v>3.6700432236268445E-3</v>
      </c>
      <c r="X435">
        <f>((Pro_Economic_Table[[#This Row],[Weighted Energy]]-TOPSIS!$B$5)^2+(Pro_Economic_Table[[#This Row],[Weighted Cost]]-TOPSIS!$C$5)^2+(Pro_Economic_Table[[#This Row],[Weighted Co2]]-TOPSIS!$D$5)^2)^0.5</f>
        <v>5.5596853972043943E-3</v>
      </c>
      <c r="Y435">
        <f>((Pro_Economic_Table[[#This Row],[Weighted Energy]]-TOPSIS!$B$6)^2+(Pro_Economic_Table[[#This Row],[Weighted Cost]]-TOPSIS!$C$6)^2+(Pro_Economic_Table[[#This Row],[Weighted Co2]]-TOPSIS!$D$6)^2)^0.5</f>
        <v>1.7481991391088646E-3</v>
      </c>
      <c r="Z435">
        <f>Pro_Economic_Table[[#This Row],[S- Worst-Euclidean Distance]]/(Pro_Economic_Table[[#This Row],[S+ Best-Euclidean Distance]]+Pro_Economic_Table[[#This Row],[S- Worst-Euclidean Distance]])</f>
        <v>0.23922095791497142</v>
      </c>
      <c r="AA435">
        <v>434</v>
      </c>
    </row>
    <row r="436" spans="1:27" x14ac:dyDescent="0.3">
      <c r="A436">
        <v>475</v>
      </c>
      <c r="B436" t="s">
        <v>143</v>
      </c>
      <c r="C436" t="s">
        <v>150</v>
      </c>
      <c r="D436" t="s">
        <v>154</v>
      </c>
      <c r="E436" t="s">
        <v>156</v>
      </c>
      <c r="F436" t="s">
        <v>161</v>
      </c>
      <c r="G436" t="s">
        <v>225</v>
      </c>
      <c r="H436">
        <v>426.32128931508515</v>
      </c>
      <c r="I436">
        <v>61</v>
      </c>
      <c r="J436">
        <v>1557464.9821624185</v>
      </c>
      <c r="K436">
        <v>34365.237399999998</v>
      </c>
      <c r="L436">
        <v>280343696.78923535</v>
      </c>
      <c r="M436">
        <v>5344830.0149999997</v>
      </c>
      <c r="N436">
        <v>2336197473.243628</v>
      </c>
      <c r="O436">
        <v>113704000</v>
      </c>
      <c r="P436">
        <v>22.213390213636362</v>
      </c>
      <c r="Q436">
        <v>23284.101483328159</v>
      </c>
      <c r="R436">
        <v>280378062.02663535</v>
      </c>
      <c r="S436">
        <v>2455.2463032586279</v>
      </c>
      <c r="T436">
        <v>23306.314873541796</v>
      </c>
      <c r="U436">
        <f>Pro_Economic_Table[[#This Row],[Total Energy(MJ)]]*AHP!$P$3/TOPSIS!$B$4</f>
        <v>8.5491382944994521E-3</v>
      </c>
      <c r="V436">
        <f>Pro_Economic_Table[[#This Row],[Total Cost(LKR Million)]]*AHP!$P$4/TOPSIS!$C$4</f>
        <v>3.3115327775194166E-2</v>
      </c>
      <c r="W436">
        <f>Pro_Economic_Table[[#This Row],[Total Carbon (Metric T)]]*AHP!$P$5/TOPSIS!$D$4</f>
        <v>3.6707906773862024E-3</v>
      </c>
      <c r="X436">
        <f>((Pro_Economic_Table[[#This Row],[Weighted Energy]]-TOPSIS!$B$5)^2+(Pro_Economic_Table[[#This Row],[Weighted Cost]]-TOPSIS!$C$5)^2+(Pro_Economic_Table[[#This Row],[Weighted Co2]]-TOPSIS!$D$5)^2)^0.5</f>
        <v>5.5628393644381021E-3</v>
      </c>
      <c r="Y436">
        <f>((Pro_Economic_Table[[#This Row],[Weighted Energy]]-TOPSIS!$B$6)^2+(Pro_Economic_Table[[#This Row],[Weighted Cost]]-TOPSIS!$C$6)^2+(Pro_Economic_Table[[#This Row],[Weighted Co2]]-TOPSIS!$D$6)^2)^0.5</f>
        <v>1.7450642524483668E-3</v>
      </c>
      <c r="Z436">
        <f>Pro_Economic_Table[[#This Row],[S- Worst-Euclidean Distance]]/(Pro_Economic_Table[[#This Row],[S+ Best-Euclidean Distance]]+Pro_Economic_Table[[#This Row],[S- Worst-Euclidean Distance]])</f>
        <v>0.23879136123470812</v>
      </c>
      <c r="AA436">
        <v>435</v>
      </c>
    </row>
    <row r="437" spans="1:27" x14ac:dyDescent="0.3">
      <c r="A437">
        <v>493</v>
      </c>
      <c r="B437" t="s">
        <v>143</v>
      </c>
      <c r="C437" t="s">
        <v>150</v>
      </c>
      <c r="D437" t="s">
        <v>155</v>
      </c>
      <c r="E437" t="s">
        <v>156</v>
      </c>
      <c r="F437" t="s">
        <v>161</v>
      </c>
      <c r="G437" t="s">
        <v>225</v>
      </c>
      <c r="H437">
        <v>426.32773642008522</v>
      </c>
      <c r="I437">
        <v>61</v>
      </c>
      <c r="J437">
        <v>1557471.2229600586</v>
      </c>
      <c r="K437">
        <v>34346.817099999993</v>
      </c>
      <c r="L437">
        <v>280344820.13281053</v>
      </c>
      <c r="M437">
        <v>5343908.9999999991</v>
      </c>
      <c r="N437">
        <v>2336206834.4400878</v>
      </c>
      <c r="O437">
        <v>113704000</v>
      </c>
      <c r="P437">
        <v>22.199574988636364</v>
      </c>
      <c r="Q437">
        <v>23284.194783252871</v>
      </c>
      <c r="R437">
        <v>280379166.94991052</v>
      </c>
      <c r="S437">
        <v>2455.2547434400876</v>
      </c>
      <c r="T437">
        <v>23306.394358241509</v>
      </c>
      <c r="U437">
        <f>Pro_Economic_Table[[#This Row],[Total Energy(MJ)]]*AHP!$P$3/TOPSIS!$B$4</f>
        <v>8.5491719852305165E-3</v>
      </c>
      <c r="V437">
        <f>Pro_Economic_Table[[#This Row],[Total Cost(LKR Million)]]*AHP!$P$4/TOPSIS!$C$4</f>
        <v>3.3115441612805954E-2</v>
      </c>
      <c r="W437">
        <f>Pro_Economic_Table[[#This Row],[Total Carbon (Metric T)]]*AHP!$P$5/TOPSIS!$D$4</f>
        <v>3.6708031963835763E-3</v>
      </c>
      <c r="X437">
        <f>((Pro_Economic_Table[[#This Row],[Weighted Energy]]-TOPSIS!$B$5)^2+(Pro_Economic_Table[[#This Row],[Weighted Cost]]-TOPSIS!$C$5)^2+(Pro_Economic_Table[[#This Row],[Weighted Co2]]-TOPSIS!$D$5)^2)^0.5</f>
        <v>5.5629586650465194E-3</v>
      </c>
      <c r="Y437">
        <f>((Pro_Economic_Table[[#This Row],[Weighted Energy]]-TOPSIS!$B$6)^2+(Pro_Economic_Table[[#This Row],[Weighted Cost]]-TOPSIS!$C$6)^2+(Pro_Economic_Table[[#This Row],[Weighted Co2]]-TOPSIS!$D$6)^2)^0.5</f>
        <v>1.7449450399912704E-3</v>
      </c>
      <c r="Z437">
        <f>Pro_Economic_Table[[#This Row],[S- Worst-Euclidean Distance]]/(Pro_Economic_Table[[#This Row],[S+ Best-Euclidean Distance]]+Pro_Economic_Table[[#This Row],[S- Worst-Euclidean Distance]])</f>
        <v>0.23877504554259138</v>
      </c>
      <c r="AA437">
        <v>436</v>
      </c>
    </row>
    <row r="438" spans="1:27" x14ac:dyDescent="0.3">
      <c r="A438">
        <v>147</v>
      </c>
      <c r="B438" t="s">
        <v>140</v>
      </c>
      <c r="C438" t="s">
        <v>150</v>
      </c>
      <c r="D438" t="s">
        <v>154</v>
      </c>
      <c r="E438" t="s">
        <v>156</v>
      </c>
      <c r="F438" t="s">
        <v>159</v>
      </c>
      <c r="G438" t="s">
        <v>224</v>
      </c>
      <c r="H438">
        <v>424.72852500740612</v>
      </c>
      <c r="I438">
        <v>31</v>
      </c>
      <c r="J438">
        <v>1557091.1120802299</v>
      </c>
      <c r="K438">
        <v>43946.449763636367</v>
      </c>
      <c r="L438">
        <v>280276400.1744414</v>
      </c>
      <c r="M438">
        <v>5693401.9422727264</v>
      </c>
      <c r="N438">
        <v>2335636668.1203446</v>
      </c>
      <c r="O438">
        <v>116132200</v>
      </c>
      <c r="P438">
        <v>22.977584668181816</v>
      </c>
      <c r="Q438">
        <v>23278.512125599438</v>
      </c>
      <c r="R438">
        <v>280320346.62420505</v>
      </c>
      <c r="S438">
        <v>2457.4622700626173</v>
      </c>
      <c r="T438">
        <v>23301.489710267619</v>
      </c>
      <c r="U438">
        <f>Pro_Economic_Table[[#This Row],[Total Energy(MJ)]]*AHP!$P$3/TOPSIS!$B$4</f>
        <v>8.5473784672378868E-3</v>
      </c>
      <c r="V438">
        <f>Pro_Economic_Table[[#This Row],[Total Cost(LKR Million)]]*AHP!$P$4/TOPSIS!$C$4</f>
        <v>3.314521580188854E-2</v>
      </c>
      <c r="W438">
        <f>Pro_Economic_Table[[#This Row],[Total Carbon (Metric T)]]*AHP!$P$5/TOPSIS!$D$4</f>
        <v>3.6700307046294706E-3</v>
      </c>
      <c r="X438">
        <f>((Pro_Economic_Table[[#This Row],[Weighted Energy]]-TOPSIS!$B$5)^2+(Pro_Economic_Table[[#This Row],[Weighted Cost]]-TOPSIS!$C$5)^2+(Pro_Economic_Table[[#This Row],[Weighted Co2]]-TOPSIS!$D$5)^2)^0.5</f>
        <v>5.5911121975983705E-3</v>
      </c>
      <c r="Y438">
        <f>((Pro_Economic_Table[[#This Row],[Weighted Energy]]-TOPSIS!$B$6)^2+(Pro_Economic_Table[[#This Row],[Weighted Cost]]-TOPSIS!$C$6)^2+(Pro_Economic_Table[[#This Row],[Weighted Co2]]-TOPSIS!$D$6)^2)^0.5</f>
        <v>1.7166541102001801E-3</v>
      </c>
      <c r="Z438">
        <f>Pro_Economic_Table[[#This Row],[S- Worst-Euclidean Distance]]/(Pro_Economic_Table[[#This Row],[S+ Best-Euclidean Distance]]+Pro_Economic_Table[[#This Row],[S- Worst-Euclidean Distance]])</f>
        <v>0.23490818369058089</v>
      </c>
      <c r="AA438">
        <v>437</v>
      </c>
    </row>
    <row r="439" spans="1:27" x14ac:dyDescent="0.3">
      <c r="A439">
        <v>165</v>
      </c>
      <c r="B439" t="s">
        <v>140</v>
      </c>
      <c r="C439" t="s">
        <v>150</v>
      </c>
      <c r="D439" t="s">
        <v>155</v>
      </c>
      <c r="E439" t="s">
        <v>156</v>
      </c>
      <c r="F439" t="s">
        <v>159</v>
      </c>
      <c r="G439" t="s">
        <v>224</v>
      </c>
      <c r="H439">
        <v>424.73497211240618</v>
      </c>
      <c r="I439">
        <v>31</v>
      </c>
      <c r="J439">
        <v>1557097.3528778697</v>
      </c>
      <c r="K439">
        <v>43928.029463636369</v>
      </c>
      <c r="L439">
        <v>280277523.51801652</v>
      </c>
      <c r="M439">
        <v>5692480.9272727268</v>
      </c>
      <c r="N439">
        <v>2335646029.3168044</v>
      </c>
      <c r="O439">
        <v>116132200</v>
      </c>
      <c r="P439">
        <v>22.963769443181818</v>
      </c>
      <c r="Q439">
        <v>23278.605425524151</v>
      </c>
      <c r="R439">
        <v>280321451.54748017</v>
      </c>
      <c r="S439">
        <v>2457.4707102440771</v>
      </c>
      <c r="T439">
        <v>23301.569194967331</v>
      </c>
      <c r="U439">
        <f>Pro_Economic_Table[[#This Row],[Total Energy(MJ)]]*AHP!$P$3/TOPSIS!$B$4</f>
        <v>8.5474121579689494E-3</v>
      </c>
      <c r="V439">
        <f>Pro_Economic_Table[[#This Row],[Total Cost(LKR Million)]]*AHP!$P$4/TOPSIS!$C$4</f>
        <v>3.3145329639500329E-2</v>
      </c>
      <c r="W439">
        <f>Pro_Economic_Table[[#This Row],[Total Carbon (Metric T)]]*AHP!$P$5/TOPSIS!$D$4</f>
        <v>3.6700432236268445E-3</v>
      </c>
      <c r="X439">
        <f>((Pro_Economic_Table[[#This Row],[Weighted Energy]]-TOPSIS!$B$5)^2+(Pro_Economic_Table[[#This Row],[Weighted Cost]]-TOPSIS!$C$5)^2+(Pro_Economic_Table[[#This Row],[Weighted Co2]]-TOPSIS!$D$5)^2)^0.5</f>
        <v>5.5912314911620818E-3</v>
      </c>
      <c r="Y439">
        <f>((Pro_Economic_Table[[#This Row],[Weighted Energy]]-TOPSIS!$B$6)^2+(Pro_Economic_Table[[#This Row],[Weighted Cost]]-TOPSIS!$C$6)^2+(Pro_Economic_Table[[#This Row],[Weighted Co2]]-TOPSIS!$D$6)^2)^0.5</f>
        <v>1.7165348667124026E-3</v>
      </c>
      <c r="Z439">
        <f>Pro_Economic_Table[[#This Row],[S- Worst-Euclidean Distance]]/(Pro_Economic_Table[[#This Row],[S+ Best-Euclidean Distance]]+Pro_Economic_Table[[#This Row],[S- Worst-Euclidean Distance]])</f>
        <v>0.23489186471633022</v>
      </c>
      <c r="AA439">
        <v>438</v>
      </c>
    </row>
    <row r="440" spans="1:27" x14ac:dyDescent="0.3">
      <c r="A440">
        <v>477</v>
      </c>
      <c r="B440" t="s">
        <v>143</v>
      </c>
      <c r="C440" t="s">
        <v>150</v>
      </c>
      <c r="D440" t="s">
        <v>154</v>
      </c>
      <c r="E440" t="s">
        <v>156</v>
      </c>
      <c r="F440" t="s">
        <v>161</v>
      </c>
      <c r="G440" t="s">
        <v>224</v>
      </c>
      <c r="H440">
        <v>426.32128931508515</v>
      </c>
      <c r="I440">
        <v>31</v>
      </c>
      <c r="J440">
        <v>1557464.9821624185</v>
      </c>
      <c r="K440">
        <v>34365.237399999998</v>
      </c>
      <c r="L440">
        <v>280343696.78923535</v>
      </c>
      <c r="M440">
        <v>5344830.0149999997</v>
      </c>
      <c r="N440">
        <v>2336197473.243628</v>
      </c>
      <c r="O440">
        <v>116132200</v>
      </c>
      <c r="P440">
        <v>22.213390213636362</v>
      </c>
      <c r="Q440">
        <v>23284.101483328159</v>
      </c>
      <c r="R440">
        <v>280378062.02663535</v>
      </c>
      <c r="S440">
        <v>2457.6745032586277</v>
      </c>
      <c r="T440">
        <v>23306.314873541796</v>
      </c>
      <c r="U440">
        <f>Pro_Economic_Table[[#This Row],[Total Energy(MJ)]]*AHP!$P$3/TOPSIS!$B$4</f>
        <v>8.5491382944994521E-3</v>
      </c>
      <c r="V440">
        <f>Pro_Economic_Table[[#This Row],[Total Cost(LKR Million)]]*AHP!$P$4/TOPSIS!$C$4</f>
        <v>3.3148078313825262E-2</v>
      </c>
      <c r="W440">
        <f>Pro_Economic_Table[[#This Row],[Total Carbon (Metric T)]]*AHP!$P$5/TOPSIS!$D$4</f>
        <v>3.6707906773862024E-3</v>
      </c>
      <c r="X440">
        <f>((Pro_Economic_Table[[#This Row],[Weighted Energy]]-TOPSIS!$B$5)^2+(Pro_Economic_Table[[#This Row],[Weighted Cost]]-TOPSIS!$C$5)^2+(Pro_Economic_Table[[#This Row],[Weighted Co2]]-TOPSIS!$D$5)^2)^0.5</f>
        <v>5.594383764772155E-3</v>
      </c>
      <c r="Y440">
        <f>((Pro_Economic_Table[[#This Row],[Weighted Energy]]-TOPSIS!$B$6)^2+(Pro_Economic_Table[[#This Row],[Weighted Cost]]-TOPSIS!$C$6)^2+(Pro_Economic_Table[[#This Row],[Weighted Co2]]-TOPSIS!$D$6)^2)^0.5</f>
        <v>1.7133945853074447E-3</v>
      </c>
      <c r="Z440">
        <f>Pro_Economic_Table[[#This Row],[S- Worst-Euclidean Distance]]/(Pro_Economic_Table[[#This Row],[S+ Best-Euclidean Distance]]+Pro_Economic_Table[[#This Row],[S- Worst-Euclidean Distance]])</f>
        <v>0.23446176159527082</v>
      </c>
      <c r="AA440">
        <v>439</v>
      </c>
    </row>
    <row r="441" spans="1:27" x14ac:dyDescent="0.3">
      <c r="A441">
        <v>495</v>
      </c>
      <c r="B441" t="s">
        <v>143</v>
      </c>
      <c r="C441" t="s">
        <v>150</v>
      </c>
      <c r="D441" t="s">
        <v>155</v>
      </c>
      <c r="E441" t="s">
        <v>156</v>
      </c>
      <c r="F441" t="s">
        <v>161</v>
      </c>
      <c r="G441" t="s">
        <v>224</v>
      </c>
      <c r="H441">
        <v>426.32773642008522</v>
      </c>
      <c r="I441">
        <v>31</v>
      </c>
      <c r="J441">
        <v>1557471.2229600586</v>
      </c>
      <c r="K441">
        <v>34346.817099999993</v>
      </c>
      <c r="L441">
        <v>280344820.13281053</v>
      </c>
      <c r="M441">
        <v>5343908.9999999991</v>
      </c>
      <c r="N441">
        <v>2336206834.4400878</v>
      </c>
      <c r="O441">
        <v>116132200</v>
      </c>
      <c r="P441">
        <v>22.199574988636364</v>
      </c>
      <c r="Q441">
        <v>23284.194783252871</v>
      </c>
      <c r="R441">
        <v>280379166.94991052</v>
      </c>
      <c r="S441">
        <v>2457.6829434400879</v>
      </c>
      <c r="T441">
        <v>23306.394358241509</v>
      </c>
      <c r="U441">
        <f>Pro_Economic_Table[[#This Row],[Total Energy(MJ)]]*AHP!$P$3/TOPSIS!$B$4</f>
        <v>8.5491719852305165E-3</v>
      </c>
      <c r="V441">
        <f>Pro_Economic_Table[[#This Row],[Total Cost(LKR Million)]]*AHP!$P$4/TOPSIS!$C$4</f>
        <v>3.3148192151437057E-2</v>
      </c>
      <c r="W441">
        <f>Pro_Economic_Table[[#This Row],[Total Carbon (Metric T)]]*AHP!$P$5/TOPSIS!$D$4</f>
        <v>3.6708031963835763E-3</v>
      </c>
      <c r="X441">
        <f>((Pro_Economic_Table[[#This Row],[Weighted Energy]]-TOPSIS!$B$5)^2+(Pro_Economic_Table[[#This Row],[Weighted Cost]]-TOPSIS!$C$5)^2+(Pro_Economic_Table[[#This Row],[Weighted Co2]]-TOPSIS!$D$5)^2)^0.5</f>
        <v>5.5945030591203178E-3</v>
      </c>
      <c r="Y441">
        <f>((Pro_Economic_Table[[#This Row],[Weighted Energy]]-TOPSIS!$B$6)^2+(Pro_Economic_Table[[#This Row],[Weighted Cost]]-TOPSIS!$C$6)^2+(Pro_Economic_Table[[#This Row],[Weighted Co2]]-TOPSIS!$D$6)^2)^0.5</f>
        <v>1.7132753453149355E-3</v>
      </c>
      <c r="Z441">
        <f>Pro_Economic_Table[[#This Row],[S- Worst-Euclidean Distance]]/(Pro_Economic_Table[[#This Row],[S+ Best-Euclidean Distance]]+Pro_Economic_Table[[#This Row],[S- Worst-Euclidean Distance]])</f>
        <v>0.23444544299196463</v>
      </c>
      <c r="AA441">
        <v>440</v>
      </c>
    </row>
    <row r="442" spans="1:27" x14ac:dyDescent="0.3">
      <c r="A442">
        <v>154</v>
      </c>
      <c r="B442" t="s">
        <v>140</v>
      </c>
      <c r="C442" t="s">
        <v>150</v>
      </c>
      <c r="D442" t="s">
        <v>154</v>
      </c>
      <c r="E442" t="s">
        <v>157</v>
      </c>
      <c r="F442" t="s">
        <v>159</v>
      </c>
      <c r="G442" t="s">
        <v>225</v>
      </c>
      <c r="H442">
        <v>427.78530282558791</v>
      </c>
      <c r="I442">
        <v>61</v>
      </c>
      <c r="J442">
        <v>1560050.0730082297</v>
      </c>
      <c r="K442">
        <v>46675.715672727267</v>
      </c>
      <c r="L442">
        <v>280809013.14148134</v>
      </c>
      <c r="M442">
        <v>5147548.7604545439</v>
      </c>
      <c r="N442">
        <v>2340075109.5123444</v>
      </c>
      <c r="O442">
        <v>113704000</v>
      </c>
      <c r="P442">
        <v>25.706850577272721</v>
      </c>
      <c r="Q442">
        <v>23322.748591473031</v>
      </c>
      <c r="R442">
        <v>280855688.85715407</v>
      </c>
      <c r="S442">
        <v>2458.9266582727992</v>
      </c>
      <c r="T442">
        <v>23348.455442050305</v>
      </c>
      <c r="U442">
        <f>Pro_Economic_Table[[#This Row],[Total Energy(MJ)]]*AHP!$P$3/TOPSIS!$B$4</f>
        <v>8.5637018370168412E-3</v>
      </c>
      <c r="V442">
        <f>Pro_Economic_Table[[#This Row],[Total Cost(LKR Million)]]*AHP!$P$4/TOPSIS!$C$4</f>
        <v>3.3164966853139875E-2</v>
      </c>
      <c r="W442">
        <f>Pro_Economic_Table[[#This Row],[Total Carbon (Metric T)]]*AHP!$P$5/TOPSIS!$D$4</f>
        <v>3.677427900253057E-3</v>
      </c>
      <c r="X442">
        <f>((Pro_Economic_Table[[#This Row],[Weighted Energy]]-TOPSIS!$B$5)^2+(Pro_Economic_Table[[#This Row],[Weighted Cost]]-TOPSIS!$C$5)^2+(Pro_Economic_Table[[#This Row],[Weighted Co2]]-TOPSIS!$D$5)^2)^0.5</f>
        <v>5.6149546877146727E-3</v>
      </c>
      <c r="Y442">
        <f>((Pro_Economic_Table[[#This Row],[Weighted Energy]]-TOPSIS!$B$6)^2+(Pro_Economic_Table[[#This Row],[Weighted Cost]]-TOPSIS!$C$6)^2+(Pro_Economic_Table[[#This Row],[Weighted Co2]]-TOPSIS!$D$6)^2)^0.5</f>
        <v>1.6929961090182337E-3</v>
      </c>
      <c r="Z442">
        <f>Pro_Economic_Table[[#This Row],[S- Worst-Euclidean Distance]]/(Pro_Economic_Table[[#This Row],[S+ Best-Euclidean Distance]]+Pro_Economic_Table[[#This Row],[S- Worst-Euclidean Distance]])</f>
        <v>0.23166495726477865</v>
      </c>
      <c r="AA442">
        <v>441</v>
      </c>
    </row>
    <row r="443" spans="1:27" x14ac:dyDescent="0.3">
      <c r="A443">
        <v>172</v>
      </c>
      <c r="B443" t="s">
        <v>140</v>
      </c>
      <c r="C443" t="s">
        <v>150</v>
      </c>
      <c r="D443" t="s">
        <v>155</v>
      </c>
      <c r="E443" t="s">
        <v>157</v>
      </c>
      <c r="F443" t="s">
        <v>159</v>
      </c>
      <c r="G443" t="s">
        <v>225</v>
      </c>
      <c r="H443">
        <v>427.79174993058797</v>
      </c>
      <c r="I443">
        <v>61</v>
      </c>
      <c r="J443">
        <v>1560056.3138058698</v>
      </c>
      <c r="K443">
        <v>46657.295372727269</v>
      </c>
      <c r="L443">
        <v>280810136.48505658</v>
      </c>
      <c r="M443">
        <v>5146627.7454545442</v>
      </c>
      <c r="N443">
        <v>2340084470.7088046</v>
      </c>
      <c r="O443">
        <v>113704000</v>
      </c>
      <c r="P443">
        <v>25.693035352272723</v>
      </c>
      <c r="Q443">
        <v>23322.841891397751</v>
      </c>
      <c r="R443">
        <v>280856793.7804293</v>
      </c>
      <c r="S443">
        <v>2458.9350984542589</v>
      </c>
      <c r="T443">
        <v>23348.534926750024</v>
      </c>
      <c r="U443">
        <f>Pro_Economic_Table[[#This Row],[Total Energy(MJ)]]*AHP!$P$3/TOPSIS!$B$4</f>
        <v>8.5637355277479073E-3</v>
      </c>
      <c r="V443">
        <f>Pro_Economic_Table[[#This Row],[Total Cost(LKR Million)]]*AHP!$P$4/TOPSIS!$C$4</f>
        <v>3.3165080690751664E-2</v>
      </c>
      <c r="W443">
        <f>Pro_Economic_Table[[#This Row],[Total Carbon (Metric T)]]*AHP!$P$5/TOPSIS!$D$4</f>
        <v>3.6774404192504327E-3</v>
      </c>
      <c r="X443">
        <f>((Pro_Economic_Table[[#This Row],[Weighted Energy]]-TOPSIS!$B$5)^2+(Pro_Economic_Table[[#This Row],[Weighted Cost]]-TOPSIS!$C$5)^2+(Pro_Economic_Table[[#This Row],[Weighted Co2]]-TOPSIS!$D$5)^2)^0.5</f>
        <v>5.6150739895968194E-3</v>
      </c>
      <c r="Y443">
        <f>((Pro_Economic_Table[[#This Row],[Weighted Energy]]-TOPSIS!$B$6)^2+(Pro_Economic_Table[[#This Row],[Weighted Cost]]-TOPSIS!$C$6)^2+(Pro_Economic_Table[[#This Row],[Weighted Co2]]-TOPSIS!$D$6)^2)^0.5</f>
        <v>1.6928769068220953E-3</v>
      </c>
      <c r="Z443">
        <f>Pro_Economic_Table[[#This Row],[S- Worst-Euclidean Distance]]/(Pro_Economic_Table[[#This Row],[S+ Best-Euclidean Distance]]+Pro_Economic_Table[[#This Row],[S- Worst-Euclidean Distance]])</f>
        <v>0.23164864280240977</v>
      </c>
      <c r="AA443">
        <v>442</v>
      </c>
    </row>
    <row r="444" spans="1:27" x14ac:dyDescent="0.3">
      <c r="A444">
        <v>484</v>
      </c>
      <c r="B444" t="s">
        <v>143</v>
      </c>
      <c r="C444" t="s">
        <v>150</v>
      </c>
      <c r="D444" t="s">
        <v>154</v>
      </c>
      <c r="E444" t="s">
        <v>157</v>
      </c>
      <c r="F444" t="s">
        <v>161</v>
      </c>
      <c r="G444" t="s">
        <v>225</v>
      </c>
      <c r="H444">
        <v>429.37806713326705</v>
      </c>
      <c r="I444">
        <v>62</v>
      </c>
      <c r="J444">
        <v>1560423.9430904188</v>
      </c>
      <c r="K444">
        <v>37094.503309090906</v>
      </c>
      <c r="L444">
        <v>280876309.75627542</v>
      </c>
      <c r="M444">
        <v>4798976.8331818171</v>
      </c>
      <c r="N444">
        <v>2340635914.6356282</v>
      </c>
      <c r="O444">
        <v>115568000</v>
      </c>
      <c r="P444">
        <v>24.942656122727268</v>
      </c>
      <c r="Q444">
        <v>23328.337949201763</v>
      </c>
      <c r="R444">
        <v>280913404.25958449</v>
      </c>
      <c r="S444">
        <v>2461.00289146881</v>
      </c>
      <c r="T444">
        <v>23353.280605324489</v>
      </c>
      <c r="U444">
        <f>Pro_Economic_Table[[#This Row],[Total Energy(MJ)]]*AHP!$P$3/TOPSIS!$B$4</f>
        <v>8.56546166427841E-3</v>
      </c>
      <c r="V444">
        <f>Pro_Economic_Table[[#This Row],[Total Cost(LKR Million)]]*AHP!$P$4/TOPSIS!$C$4</f>
        <v>3.3192970211797776E-2</v>
      </c>
      <c r="W444">
        <f>Pro_Economic_Table[[#This Row],[Total Carbon (Metric T)]]*AHP!$P$5/TOPSIS!$D$4</f>
        <v>3.6781878730097906E-3</v>
      </c>
      <c r="X444">
        <f>((Pro_Economic_Table[[#This Row],[Weighted Energy]]-TOPSIS!$B$5)^2+(Pro_Economic_Table[[#This Row],[Weighted Cost]]-TOPSIS!$C$5)^2+(Pro_Economic_Table[[#This Row],[Weighted Co2]]-TOPSIS!$D$5)^2)^0.5</f>
        <v>5.642438503649384E-3</v>
      </c>
      <c r="Y444">
        <f>((Pro_Economic_Table[[#This Row],[Weighted Energy]]-TOPSIS!$B$6)^2+(Pro_Economic_Table[[#This Row],[Weighted Cost]]-TOPSIS!$C$6)^2+(Pro_Economic_Table[[#This Row],[Weighted Co2]]-TOPSIS!$D$6)^2)^0.5</f>
        <v>1.6654149083838478E-3</v>
      </c>
      <c r="Z444">
        <f>Pro_Economic_Table[[#This Row],[S- Worst-Euclidean Distance]]/(Pro_Economic_Table[[#This Row],[S+ Best-Euclidean Distance]]+Pro_Economic_Table[[#This Row],[S- Worst-Euclidean Distance]])</f>
        <v>0.22789385808444765</v>
      </c>
      <c r="AA444">
        <v>443</v>
      </c>
    </row>
    <row r="445" spans="1:27" x14ac:dyDescent="0.3">
      <c r="A445">
        <v>502</v>
      </c>
      <c r="B445" t="s">
        <v>143</v>
      </c>
      <c r="C445" t="s">
        <v>150</v>
      </c>
      <c r="D445" t="s">
        <v>155</v>
      </c>
      <c r="E445" t="s">
        <v>157</v>
      </c>
      <c r="F445" t="s">
        <v>161</v>
      </c>
      <c r="G445" t="s">
        <v>225</v>
      </c>
      <c r="H445">
        <v>429.38451423826695</v>
      </c>
      <c r="I445">
        <v>62</v>
      </c>
      <c r="J445">
        <v>1560430.1838880586</v>
      </c>
      <c r="K445">
        <v>37076.0830090909</v>
      </c>
      <c r="L445">
        <v>280877433.09985059</v>
      </c>
      <c r="M445">
        <v>4798055.8181818174</v>
      </c>
      <c r="N445">
        <v>2340645275.832088</v>
      </c>
      <c r="O445">
        <v>115568000</v>
      </c>
      <c r="P445">
        <v>24.92884089772727</v>
      </c>
      <c r="Q445">
        <v>23328.431249126475</v>
      </c>
      <c r="R445">
        <v>280914509.18285966</v>
      </c>
      <c r="S445">
        <v>2461.0113316502698</v>
      </c>
      <c r="T445">
        <v>23353.360090024202</v>
      </c>
      <c r="U445">
        <f>Pro_Economic_Table[[#This Row],[Total Energy(MJ)]]*AHP!$P$3/TOPSIS!$B$4</f>
        <v>8.5654953550094743E-3</v>
      </c>
      <c r="V445">
        <f>Pro_Economic_Table[[#This Row],[Total Cost(LKR Million)]]*AHP!$P$4/TOPSIS!$C$4</f>
        <v>3.3193084049409564E-2</v>
      </c>
      <c r="W445">
        <f>Pro_Economic_Table[[#This Row],[Total Carbon (Metric T)]]*AHP!$P$5/TOPSIS!$D$4</f>
        <v>3.678200392007165E-3</v>
      </c>
      <c r="X445">
        <f>((Pro_Economic_Table[[#This Row],[Weighted Energy]]-TOPSIS!$B$5)^2+(Pro_Economic_Table[[#This Row],[Weighted Cost]]-TOPSIS!$C$5)^2+(Pro_Economic_Table[[#This Row],[Weighted Co2]]-TOPSIS!$D$5)^2)^0.5</f>
        <v>5.6425578015915547E-3</v>
      </c>
      <c r="Y445">
        <f>((Pro_Economic_Table[[#This Row],[Weighted Energy]]-TOPSIS!$B$6)^2+(Pro_Economic_Table[[#This Row],[Weighted Cost]]-TOPSIS!$C$6)^2+(Pro_Economic_Table[[#This Row],[Weighted Co2]]-TOPSIS!$D$6)^2)^0.5</f>
        <v>1.6652956875121965E-3</v>
      </c>
      <c r="Z445">
        <f>Pro_Economic_Table[[#This Row],[S- Worst-Euclidean Distance]]/(Pro_Economic_Table[[#This Row],[S+ Best-Euclidean Distance]]+Pro_Economic_Table[[#This Row],[S- Worst-Euclidean Distance]])</f>
        <v>0.22787754160578164</v>
      </c>
      <c r="AA445">
        <v>444</v>
      </c>
    </row>
    <row r="446" spans="1:27" x14ac:dyDescent="0.3">
      <c r="A446">
        <v>156</v>
      </c>
      <c r="B446" t="s">
        <v>140</v>
      </c>
      <c r="C446" t="s">
        <v>150</v>
      </c>
      <c r="D446" t="s">
        <v>154</v>
      </c>
      <c r="E446" t="s">
        <v>157</v>
      </c>
      <c r="F446" t="s">
        <v>159</v>
      </c>
      <c r="G446" t="s">
        <v>224</v>
      </c>
      <c r="H446">
        <v>427.78530282558791</v>
      </c>
      <c r="I446">
        <v>31</v>
      </c>
      <c r="J446">
        <v>1560050.0730082297</v>
      </c>
      <c r="K446">
        <v>46675.715672727267</v>
      </c>
      <c r="L446">
        <v>280809013.14148134</v>
      </c>
      <c r="M446">
        <v>5147548.7604545439</v>
      </c>
      <c r="N446">
        <v>2340075109.5123444</v>
      </c>
      <c r="O446">
        <v>116132200</v>
      </c>
      <c r="P446">
        <v>25.706850577272721</v>
      </c>
      <c r="Q446">
        <v>23322.748591473031</v>
      </c>
      <c r="R446">
        <v>280855688.85715407</v>
      </c>
      <c r="S446">
        <v>2461.354858272799</v>
      </c>
      <c r="T446">
        <v>23348.455442050305</v>
      </c>
      <c r="U446">
        <f>Pro_Economic_Table[[#This Row],[Total Energy(MJ)]]*AHP!$P$3/TOPSIS!$B$4</f>
        <v>8.5637018370168412E-3</v>
      </c>
      <c r="V446">
        <f>Pro_Economic_Table[[#This Row],[Total Cost(LKR Million)]]*AHP!$P$4/TOPSIS!$C$4</f>
        <v>3.3197717391770964E-2</v>
      </c>
      <c r="W446">
        <f>Pro_Economic_Table[[#This Row],[Total Carbon (Metric T)]]*AHP!$P$5/TOPSIS!$D$4</f>
        <v>3.677427900253057E-3</v>
      </c>
      <c r="X446">
        <f>((Pro_Economic_Table[[#This Row],[Weighted Energy]]-TOPSIS!$B$5)^2+(Pro_Economic_Table[[#This Row],[Weighted Cost]]-TOPSIS!$C$5)^2+(Pro_Economic_Table[[#This Row],[Weighted Co2]]-TOPSIS!$D$5)^2)^0.5</f>
        <v>5.6464958577132421E-3</v>
      </c>
      <c r="Y446">
        <f>((Pro_Economic_Table[[#This Row],[Weighted Energy]]-TOPSIS!$B$6)^2+(Pro_Economic_Table[[#This Row],[Weighted Cost]]-TOPSIS!$C$6)^2+(Pro_Economic_Table[[#This Row],[Weighted Co2]]-TOPSIS!$D$6)^2)^0.5</f>
        <v>1.6613124323914331E-3</v>
      </c>
      <c r="Z446">
        <f>Pro_Economic_Table[[#This Row],[S- Worst-Euclidean Distance]]/(Pro_Economic_Table[[#This Row],[S+ Best-Euclidean Distance]]+Pro_Economic_Table[[#This Row],[S- Worst-Euclidean Distance]])</f>
        <v>0.22733388266916849</v>
      </c>
      <c r="AA446">
        <v>445</v>
      </c>
    </row>
    <row r="447" spans="1:27" x14ac:dyDescent="0.3">
      <c r="A447">
        <v>174</v>
      </c>
      <c r="B447" t="s">
        <v>140</v>
      </c>
      <c r="C447" t="s">
        <v>150</v>
      </c>
      <c r="D447" t="s">
        <v>155</v>
      </c>
      <c r="E447" t="s">
        <v>157</v>
      </c>
      <c r="F447" t="s">
        <v>159</v>
      </c>
      <c r="G447" t="s">
        <v>224</v>
      </c>
      <c r="H447">
        <v>427.79174993058797</v>
      </c>
      <c r="I447">
        <v>31</v>
      </c>
      <c r="J447">
        <v>1560056.3138058698</v>
      </c>
      <c r="K447">
        <v>46657.295372727269</v>
      </c>
      <c r="L447">
        <v>280810136.48505658</v>
      </c>
      <c r="M447">
        <v>5146627.7454545442</v>
      </c>
      <c r="N447">
        <v>2340084470.7088046</v>
      </c>
      <c r="O447">
        <v>116132200</v>
      </c>
      <c r="P447">
        <v>25.693035352272723</v>
      </c>
      <c r="Q447">
        <v>23322.841891397751</v>
      </c>
      <c r="R447">
        <v>280856793.7804293</v>
      </c>
      <c r="S447">
        <v>2461.3632984542587</v>
      </c>
      <c r="T447">
        <v>23348.534926750024</v>
      </c>
      <c r="U447">
        <f>Pro_Economic_Table[[#This Row],[Total Energy(MJ)]]*AHP!$P$3/TOPSIS!$B$4</f>
        <v>8.5637355277479073E-3</v>
      </c>
      <c r="V447">
        <f>Pro_Economic_Table[[#This Row],[Total Cost(LKR Million)]]*AHP!$P$4/TOPSIS!$C$4</f>
        <v>3.3197831229382753E-2</v>
      </c>
      <c r="W447">
        <f>Pro_Economic_Table[[#This Row],[Total Carbon (Metric T)]]*AHP!$P$5/TOPSIS!$D$4</f>
        <v>3.6774404192504327E-3</v>
      </c>
      <c r="X447">
        <f>((Pro_Economic_Table[[#This Row],[Weighted Energy]]-TOPSIS!$B$5)^2+(Pro_Economic_Table[[#This Row],[Weighted Cost]]-TOPSIS!$C$5)^2+(Pro_Economic_Table[[#This Row],[Weighted Co2]]-TOPSIS!$D$5)^2)^0.5</f>
        <v>5.6466151534540383E-3</v>
      </c>
      <c r="Y447">
        <f>((Pro_Economic_Table[[#This Row],[Weighted Energy]]-TOPSIS!$B$6)^2+(Pro_Economic_Table[[#This Row],[Weighted Cost]]-TOPSIS!$C$6)^2+(Pro_Economic_Table[[#This Row],[Weighted Co2]]-TOPSIS!$D$6)^2)^0.5</f>
        <v>1.6611932009869324E-3</v>
      </c>
      <c r="Z447">
        <f>Pro_Economic_Table[[#This Row],[S- Worst-Euclidean Distance]]/(Pro_Economic_Table[[#This Row],[S+ Best-Euclidean Distance]]+Pro_Economic_Table[[#This Row],[S- Worst-Euclidean Distance]])</f>
        <v>0.2273175650504603</v>
      </c>
      <c r="AA447">
        <v>446</v>
      </c>
    </row>
    <row r="448" spans="1:27" x14ac:dyDescent="0.3">
      <c r="A448">
        <v>486</v>
      </c>
      <c r="B448" t="s">
        <v>143</v>
      </c>
      <c r="C448" t="s">
        <v>150</v>
      </c>
      <c r="D448" t="s">
        <v>154</v>
      </c>
      <c r="E448" t="s">
        <v>157</v>
      </c>
      <c r="F448" t="s">
        <v>161</v>
      </c>
      <c r="G448" t="s">
        <v>224</v>
      </c>
      <c r="H448">
        <v>429.37806713326705</v>
      </c>
      <c r="I448">
        <v>31</v>
      </c>
      <c r="J448">
        <v>1560423.9430904188</v>
      </c>
      <c r="K448">
        <v>37094.503309090906</v>
      </c>
      <c r="L448">
        <v>280876309.75627542</v>
      </c>
      <c r="M448">
        <v>4798976.8331818171</v>
      </c>
      <c r="N448">
        <v>2340635914.6356282</v>
      </c>
      <c r="O448">
        <v>116132200</v>
      </c>
      <c r="P448">
        <v>24.942656122727268</v>
      </c>
      <c r="Q448">
        <v>23328.337949201763</v>
      </c>
      <c r="R448">
        <v>280913404.25958449</v>
      </c>
      <c r="S448">
        <v>2461.5670914688103</v>
      </c>
      <c r="T448">
        <v>23353.280605324489</v>
      </c>
      <c r="U448">
        <f>Pro_Economic_Table[[#This Row],[Total Energy(MJ)]]*AHP!$P$3/TOPSIS!$B$4</f>
        <v>8.56546166427841E-3</v>
      </c>
      <c r="V448">
        <f>Pro_Economic_Table[[#This Row],[Total Cost(LKR Million)]]*AHP!$P$4/TOPSIS!$C$4</f>
        <v>3.3200579903707693E-2</v>
      </c>
      <c r="W448">
        <f>Pro_Economic_Table[[#This Row],[Total Carbon (Metric T)]]*AHP!$P$5/TOPSIS!$D$4</f>
        <v>3.6781878730097906E-3</v>
      </c>
      <c r="X448">
        <f>((Pro_Economic_Table[[#This Row],[Weighted Energy]]-TOPSIS!$B$5)^2+(Pro_Economic_Table[[#This Row],[Weighted Cost]]-TOPSIS!$C$5)^2+(Pro_Economic_Table[[#This Row],[Weighted Co2]]-TOPSIS!$D$5)^2)^0.5</f>
        <v>5.6497680342999868E-3</v>
      </c>
      <c r="Y448">
        <f>((Pro_Economic_Table[[#This Row],[Weighted Energy]]-TOPSIS!$B$6)^2+(Pro_Economic_Table[[#This Row],[Weighted Cost]]-TOPSIS!$C$6)^2+(Pro_Economic_Table[[#This Row],[Weighted Co2]]-TOPSIS!$D$6)^2)^0.5</f>
        <v>1.6580554688321069E-3</v>
      </c>
      <c r="Z448">
        <f>Pro_Economic_Table[[#This Row],[S- Worst-Euclidean Distance]]/(Pro_Economic_Table[[#This Row],[S+ Best-Euclidean Distance]]+Pro_Economic_Table[[#This Row],[S- Worst-Euclidean Distance]])</f>
        <v>0.22688772766904855</v>
      </c>
      <c r="AA448">
        <v>447</v>
      </c>
    </row>
    <row r="449" spans="1:27" x14ac:dyDescent="0.3">
      <c r="A449">
        <v>504</v>
      </c>
      <c r="B449" t="s">
        <v>143</v>
      </c>
      <c r="C449" t="s">
        <v>150</v>
      </c>
      <c r="D449" t="s">
        <v>155</v>
      </c>
      <c r="E449" t="s">
        <v>157</v>
      </c>
      <c r="F449" t="s">
        <v>161</v>
      </c>
      <c r="G449" t="s">
        <v>224</v>
      </c>
      <c r="H449">
        <v>429.38451423826695</v>
      </c>
      <c r="I449">
        <v>31</v>
      </c>
      <c r="J449">
        <v>1560430.1838880586</v>
      </c>
      <c r="K449">
        <v>37076.0830090909</v>
      </c>
      <c r="L449">
        <v>280877433.09985059</v>
      </c>
      <c r="M449">
        <v>4798055.8181818174</v>
      </c>
      <c r="N449">
        <v>2340645275.832088</v>
      </c>
      <c r="O449">
        <v>116132200</v>
      </c>
      <c r="P449">
        <v>24.92884089772727</v>
      </c>
      <c r="Q449">
        <v>23328.431249126475</v>
      </c>
      <c r="R449">
        <v>280914509.18285966</v>
      </c>
      <c r="S449">
        <v>2461.57553165027</v>
      </c>
      <c r="T449">
        <v>23353.360090024202</v>
      </c>
      <c r="U449">
        <f>Pro_Economic_Table[[#This Row],[Total Energy(MJ)]]*AHP!$P$3/TOPSIS!$B$4</f>
        <v>8.5654953550094743E-3</v>
      </c>
      <c r="V449">
        <f>Pro_Economic_Table[[#This Row],[Total Cost(LKR Million)]]*AHP!$P$4/TOPSIS!$C$4</f>
        <v>3.3200693741319488E-2</v>
      </c>
      <c r="W449">
        <f>Pro_Economic_Table[[#This Row],[Total Carbon (Metric T)]]*AHP!$P$5/TOPSIS!$D$4</f>
        <v>3.678200392007165E-3</v>
      </c>
      <c r="X449">
        <f>((Pro_Economic_Table[[#This Row],[Weighted Energy]]-TOPSIS!$B$5)^2+(Pro_Economic_Table[[#This Row],[Weighted Cost]]-TOPSIS!$C$5)^2+(Pro_Economic_Table[[#This Row],[Weighted Co2]]-TOPSIS!$D$5)^2)^0.5</f>
        <v>5.6498873308034152E-3</v>
      </c>
      <c r="Y449">
        <f>((Pro_Economic_Table[[#This Row],[Weighted Energy]]-TOPSIS!$B$6)^2+(Pro_Economic_Table[[#This Row],[Weighted Cost]]-TOPSIS!$C$6)^2+(Pro_Economic_Table[[#This Row],[Weighted Co2]]-TOPSIS!$D$6)^2)^0.5</f>
        <v>1.6579362412474982E-3</v>
      </c>
      <c r="Z449">
        <f>Pro_Economic_Table[[#This Row],[S- Worst-Euclidean Distance]]/(Pro_Economic_Table[[#This Row],[S+ Best-Euclidean Distance]]+Pro_Economic_Table[[#This Row],[S- Worst-Euclidean Distance]])</f>
        <v>0.22687141046868547</v>
      </c>
      <c r="AA449">
        <v>448</v>
      </c>
    </row>
    <row r="450" spans="1:27" x14ac:dyDescent="0.3">
      <c r="A450">
        <v>146</v>
      </c>
      <c r="B450" t="s">
        <v>140</v>
      </c>
      <c r="C450" t="s">
        <v>150</v>
      </c>
      <c r="D450" t="s">
        <v>154</v>
      </c>
      <c r="E450" t="s">
        <v>156</v>
      </c>
      <c r="F450" t="s">
        <v>159</v>
      </c>
      <c r="G450" t="s">
        <v>226</v>
      </c>
      <c r="H450">
        <v>424.72852500740612</v>
      </c>
      <c r="I450">
        <v>31</v>
      </c>
      <c r="J450">
        <v>1557091.1120802299</v>
      </c>
      <c r="K450">
        <v>43946.449763636367</v>
      </c>
      <c r="L450">
        <v>280276400.1744414</v>
      </c>
      <c r="M450">
        <v>5693401.9422727264</v>
      </c>
      <c r="N450">
        <v>2335636668.1203446</v>
      </c>
      <c r="O450">
        <v>120900000</v>
      </c>
      <c r="P450">
        <v>22.977584668181816</v>
      </c>
      <c r="Q450">
        <v>23278.512125599438</v>
      </c>
      <c r="R450">
        <v>280320346.62420505</v>
      </c>
      <c r="S450">
        <v>2462.2300700626174</v>
      </c>
      <c r="T450">
        <v>23301.489710267619</v>
      </c>
      <c r="U450">
        <f>Pro_Economic_Table[[#This Row],[Total Energy(MJ)]]*AHP!$P$3/TOPSIS!$B$4</f>
        <v>8.5473784672378868E-3</v>
      </c>
      <c r="V450">
        <f>Pro_Economic_Table[[#This Row],[Total Cost(LKR Million)]]*AHP!$P$4/TOPSIS!$C$4</f>
        <v>3.3209521879676754E-2</v>
      </c>
      <c r="W450">
        <f>Pro_Economic_Table[[#This Row],[Total Carbon (Metric T)]]*AHP!$P$5/TOPSIS!$D$4</f>
        <v>3.6700307046294706E-3</v>
      </c>
      <c r="X450">
        <f>((Pro_Economic_Table[[#This Row],[Weighted Energy]]-TOPSIS!$B$5)^2+(Pro_Economic_Table[[#This Row],[Weighted Cost]]-TOPSIS!$C$5)^2+(Pro_Economic_Table[[#This Row],[Weighted Co2]]-TOPSIS!$D$5)^2)^0.5</f>
        <v>5.6530932025404719E-3</v>
      </c>
      <c r="Y450">
        <f>((Pro_Economic_Table[[#This Row],[Weighted Energy]]-TOPSIS!$B$6)^2+(Pro_Economic_Table[[#This Row],[Weighted Cost]]-TOPSIS!$C$6)^2+(Pro_Economic_Table[[#This Row],[Weighted Co2]]-TOPSIS!$D$6)^2)^0.5</f>
        <v>1.6546040279405063E-3</v>
      </c>
      <c r="Z450">
        <f>Pro_Economic_Table[[#This Row],[S- Worst-Euclidean Distance]]/(Pro_Economic_Table[[#This Row],[S+ Best-Euclidean Distance]]+Pro_Economic_Table[[#This Row],[S- Worst-Euclidean Distance]])</f>
        <v>0.22641934603407257</v>
      </c>
      <c r="AA450">
        <v>449</v>
      </c>
    </row>
    <row r="451" spans="1:27" x14ac:dyDescent="0.3">
      <c r="A451">
        <v>164</v>
      </c>
      <c r="B451" t="s">
        <v>140</v>
      </c>
      <c r="C451" t="s">
        <v>150</v>
      </c>
      <c r="D451" t="s">
        <v>155</v>
      </c>
      <c r="E451" t="s">
        <v>156</v>
      </c>
      <c r="F451" t="s">
        <v>159</v>
      </c>
      <c r="G451" t="s">
        <v>226</v>
      </c>
      <c r="H451">
        <v>424.73497211240618</v>
      </c>
      <c r="I451">
        <v>31</v>
      </c>
      <c r="J451">
        <v>1557097.3528778697</v>
      </c>
      <c r="K451">
        <v>43928.029463636369</v>
      </c>
      <c r="L451">
        <v>280277523.51801652</v>
      </c>
      <c r="M451">
        <v>5692480.9272727268</v>
      </c>
      <c r="N451">
        <v>2335646029.3168044</v>
      </c>
      <c r="O451">
        <v>120900000</v>
      </c>
      <c r="P451">
        <v>22.963769443181818</v>
      </c>
      <c r="Q451">
        <v>23278.605425524151</v>
      </c>
      <c r="R451">
        <v>280321451.54748017</v>
      </c>
      <c r="S451">
        <v>2462.2385102440771</v>
      </c>
      <c r="T451">
        <v>23301.569194967331</v>
      </c>
      <c r="U451">
        <f>Pro_Economic_Table[[#This Row],[Total Energy(MJ)]]*AHP!$P$3/TOPSIS!$B$4</f>
        <v>8.5474121579689494E-3</v>
      </c>
      <c r="V451">
        <f>Pro_Economic_Table[[#This Row],[Total Cost(LKR Million)]]*AHP!$P$4/TOPSIS!$C$4</f>
        <v>3.3209635717288549E-2</v>
      </c>
      <c r="W451">
        <f>Pro_Economic_Table[[#This Row],[Total Carbon (Metric T)]]*AHP!$P$5/TOPSIS!$D$4</f>
        <v>3.6700432236268445E-3</v>
      </c>
      <c r="X451">
        <f>((Pro_Economic_Table[[#This Row],[Weighted Energy]]-TOPSIS!$B$5)^2+(Pro_Economic_Table[[#This Row],[Weighted Cost]]-TOPSIS!$C$5)^2+(Pro_Economic_Table[[#This Row],[Weighted Co2]]-TOPSIS!$D$5)^2)^0.5</f>
        <v>5.6532124831054483E-3</v>
      </c>
      <c r="Y451">
        <f>((Pro_Economic_Table[[#This Row],[Weighted Energy]]-TOPSIS!$B$6)^2+(Pro_Economic_Table[[#This Row],[Weighted Cost]]-TOPSIS!$C$6)^2+(Pro_Economic_Table[[#This Row],[Weighted Co2]]-TOPSIS!$D$6)^2)^0.5</f>
        <v>1.6544847369346616E-3</v>
      </c>
      <c r="Z451">
        <f>Pro_Economic_Table[[#This Row],[S- Worst-Euclidean Distance]]/(Pro_Economic_Table[[#This Row],[S+ Best-Euclidean Distance]]+Pro_Economic_Table[[#This Row],[S- Worst-Euclidean Distance]])</f>
        <v>0.22640302233616361</v>
      </c>
      <c r="AA451">
        <v>450</v>
      </c>
    </row>
    <row r="452" spans="1:27" x14ac:dyDescent="0.3">
      <c r="A452">
        <v>476</v>
      </c>
      <c r="B452" t="s">
        <v>143</v>
      </c>
      <c r="C452" t="s">
        <v>150</v>
      </c>
      <c r="D452" t="s">
        <v>154</v>
      </c>
      <c r="E452" t="s">
        <v>156</v>
      </c>
      <c r="F452" t="s">
        <v>161</v>
      </c>
      <c r="G452" t="s">
        <v>226</v>
      </c>
      <c r="H452">
        <v>426.32128931508515</v>
      </c>
      <c r="I452">
        <v>31</v>
      </c>
      <c r="J452">
        <v>1557464.9821624185</v>
      </c>
      <c r="K452">
        <v>34365.237399999998</v>
      </c>
      <c r="L452">
        <v>280343696.78923535</v>
      </c>
      <c r="M452">
        <v>5344830.0149999997</v>
      </c>
      <c r="N452">
        <v>2336197473.243628</v>
      </c>
      <c r="O452">
        <v>120900000</v>
      </c>
      <c r="P452">
        <v>22.213390213636362</v>
      </c>
      <c r="Q452">
        <v>23284.101483328159</v>
      </c>
      <c r="R452">
        <v>280378062.02663535</v>
      </c>
      <c r="S452">
        <v>2462.4423032586278</v>
      </c>
      <c r="T452">
        <v>23306.314873541796</v>
      </c>
      <c r="U452">
        <f>Pro_Economic_Table[[#This Row],[Total Energy(MJ)]]*AHP!$P$3/TOPSIS!$B$4</f>
        <v>8.5491382944994521E-3</v>
      </c>
      <c r="V452">
        <f>Pro_Economic_Table[[#This Row],[Total Cost(LKR Million)]]*AHP!$P$4/TOPSIS!$C$4</f>
        <v>3.3212384391613475E-2</v>
      </c>
      <c r="W452">
        <f>Pro_Economic_Table[[#This Row],[Total Carbon (Metric T)]]*AHP!$P$5/TOPSIS!$D$4</f>
        <v>3.6707906773862024E-3</v>
      </c>
      <c r="X452">
        <f>((Pro_Economic_Table[[#This Row],[Weighted Energy]]-TOPSIS!$B$5)^2+(Pro_Economic_Table[[#This Row],[Weighted Cost]]-TOPSIS!$C$5)^2+(Pro_Economic_Table[[#This Row],[Weighted Co2]]-TOPSIS!$D$5)^2)^0.5</f>
        <v>5.6563614640378857E-3</v>
      </c>
      <c r="Y452">
        <f>((Pro_Economic_Table[[#This Row],[Weighted Energy]]-TOPSIS!$B$6)^2+(Pro_Economic_Table[[#This Row],[Weighted Cost]]-TOPSIS!$C$6)^2+(Pro_Economic_Table[[#This Row],[Weighted Co2]]-TOPSIS!$D$6)^2)^0.5</f>
        <v>1.6513334956940679E-3</v>
      </c>
      <c r="Z452">
        <f>Pro_Economic_Table[[#This Row],[S- Worst-Euclidean Distance]]/(Pro_Economic_Table[[#This Row],[S+ Best-Euclidean Distance]]+Pro_Economic_Table[[#This Row],[S- Worst-Euclidean Distance]])</f>
        <v>0.22597187003473923</v>
      </c>
      <c r="AA452">
        <v>451</v>
      </c>
    </row>
    <row r="453" spans="1:27" x14ac:dyDescent="0.3">
      <c r="A453">
        <v>494</v>
      </c>
      <c r="B453" t="s">
        <v>143</v>
      </c>
      <c r="C453" t="s">
        <v>150</v>
      </c>
      <c r="D453" t="s">
        <v>155</v>
      </c>
      <c r="E453" t="s">
        <v>156</v>
      </c>
      <c r="F453" t="s">
        <v>161</v>
      </c>
      <c r="G453" t="s">
        <v>226</v>
      </c>
      <c r="H453">
        <v>426.32773642008522</v>
      </c>
      <c r="I453">
        <v>31</v>
      </c>
      <c r="J453">
        <v>1557471.2229600586</v>
      </c>
      <c r="K453">
        <v>34346.817099999993</v>
      </c>
      <c r="L453">
        <v>280344820.13281053</v>
      </c>
      <c r="M453">
        <v>5343908.9999999991</v>
      </c>
      <c r="N453">
        <v>2336206834.4400878</v>
      </c>
      <c r="O453">
        <v>120900000</v>
      </c>
      <c r="P453">
        <v>22.199574988636364</v>
      </c>
      <c r="Q453">
        <v>23284.194783252871</v>
      </c>
      <c r="R453">
        <v>280379166.94991052</v>
      </c>
      <c r="S453">
        <v>2462.450743440088</v>
      </c>
      <c r="T453">
        <v>23306.394358241509</v>
      </c>
      <c r="U453">
        <f>Pro_Economic_Table[[#This Row],[Total Energy(MJ)]]*AHP!$P$3/TOPSIS!$B$4</f>
        <v>8.5491719852305165E-3</v>
      </c>
      <c r="V453">
        <f>Pro_Economic_Table[[#This Row],[Total Cost(LKR Million)]]*AHP!$P$4/TOPSIS!$C$4</f>
        <v>3.3212498229225271E-2</v>
      </c>
      <c r="W453">
        <f>Pro_Economic_Table[[#This Row],[Total Carbon (Metric T)]]*AHP!$P$5/TOPSIS!$D$4</f>
        <v>3.6708031963835763E-3</v>
      </c>
      <c r="X453">
        <f>((Pro_Economic_Table[[#This Row],[Weighted Energy]]-TOPSIS!$B$5)^2+(Pro_Economic_Table[[#This Row],[Weighted Cost]]-TOPSIS!$C$5)^2+(Pro_Economic_Table[[#This Row],[Weighted Co2]]-TOPSIS!$D$5)^2)^0.5</f>
        <v>5.6564807454559394E-3</v>
      </c>
      <c r="Y453">
        <f>((Pro_Economic_Table[[#This Row],[Weighted Energy]]-TOPSIS!$B$6)^2+(Pro_Economic_Table[[#This Row],[Weighted Cost]]-TOPSIS!$C$6)^2+(Pro_Economic_Table[[#This Row],[Weighted Co2]]-TOPSIS!$D$6)^2)^0.5</f>
        <v>1.6512142074258476E-3</v>
      </c>
      <c r="Z453">
        <f>Pro_Economic_Table[[#This Row],[S- Worst-Euclidean Distance]]/(Pro_Economic_Table[[#This Row],[S+ Best-Euclidean Distance]]+Pro_Economic_Table[[#This Row],[S- Worst-Euclidean Distance]])</f>
        <v>0.22595554659471545</v>
      </c>
      <c r="AA453">
        <v>452</v>
      </c>
    </row>
    <row r="454" spans="1:27" x14ac:dyDescent="0.3">
      <c r="A454">
        <v>155</v>
      </c>
      <c r="B454" t="s">
        <v>140</v>
      </c>
      <c r="C454" t="s">
        <v>150</v>
      </c>
      <c r="D454" t="s">
        <v>154</v>
      </c>
      <c r="E454" t="s">
        <v>157</v>
      </c>
      <c r="F454" t="s">
        <v>159</v>
      </c>
      <c r="G454" t="s">
        <v>226</v>
      </c>
      <c r="H454">
        <v>427.78530282558791</v>
      </c>
      <c r="I454">
        <v>31</v>
      </c>
      <c r="J454">
        <v>1560050.0730082297</v>
      </c>
      <c r="K454">
        <v>46675.715672727267</v>
      </c>
      <c r="L454">
        <v>280809013.14148134</v>
      </c>
      <c r="M454">
        <v>5147548.7604545439</v>
      </c>
      <c r="N454">
        <v>2340075109.5123444</v>
      </c>
      <c r="O454">
        <v>120900000</v>
      </c>
      <c r="P454">
        <v>25.706850577272721</v>
      </c>
      <c r="Q454">
        <v>23322.748591473031</v>
      </c>
      <c r="R454">
        <v>280855688.85715407</v>
      </c>
      <c r="S454">
        <v>2466.1226582727991</v>
      </c>
      <c r="T454">
        <v>23348.455442050305</v>
      </c>
      <c r="U454">
        <f>Pro_Economic_Table[[#This Row],[Total Energy(MJ)]]*AHP!$P$3/TOPSIS!$B$4</f>
        <v>8.5637018370168412E-3</v>
      </c>
      <c r="V454">
        <f>Pro_Economic_Table[[#This Row],[Total Cost(LKR Million)]]*AHP!$P$4/TOPSIS!$C$4</f>
        <v>3.3262023469559178E-2</v>
      </c>
      <c r="W454">
        <f>Pro_Economic_Table[[#This Row],[Total Carbon (Metric T)]]*AHP!$P$5/TOPSIS!$D$4</f>
        <v>3.677427900253057E-3</v>
      </c>
      <c r="X454">
        <f>((Pro_Economic_Table[[#This Row],[Weighted Energy]]-TOPSIS!$B$5)^2+(Pro_Economic_Table[[#This Row],[Weighted Cost]]-TOPSIS!$C$5)^2+(Pro_Economic_Table[[#This Row],[Weighted Co2]]-TOPSIS!$D$5)^2)^0.5</f>
        <v>5.7084669539461111E-3</v>
      </c>
      <c r="Y454">
        <f>((Pro_Economic_Table[[#This Row],[Weighted Energy]]-TOPSIS!$B$6)^2+(Pro_Economic_Table[[#This Row],[Weighted Cost]]-TOPSIS!$C$6)^2+(Pro_Economic_Table[[#This Row],[Weighted Co2]]-TOPSIS!$D$6)^2)^0.5</f>
        <v>1.5992262178547733E-3</v>
      </c>
      <c r="Z454">
        <f>Pro_Economic_Table[[#This Row],[S- Worst-Euclidean Distance]]/(Pro_Economic_Table[[#This Row],[S+ Best-Euclidean Distance]]+Pro_Economic_Table[[#This Row],[S- Worst-Euclidean Distance]])</f>
        <v>0.2188414565660623</v>
      </c>
      <c r="AA454">
        <v>453</v>
      </c>
    </row>
    <row r="455" spans="1:27" x14ac:dyDescent="0.3">
      <c r="A455">
        <v>173</v>
      </c>
      <c r="B455" t="s">
        <v>140</v>
      </c>
      <c r="C455" t="s">
        <v>150</v>
      </c>
      <c r="D455" t="s">
        <v>155</v>
      </c>
      <c r="E455" t="s">
        <v>157</v>
      </c>
      <c r="F455" t="s">
        <v>159</v>
      </c>
      <c r="G455" t="s">
        <v>226</v>
      </c>
      <c r="H455">
        <v>427.79174993058797</v>
      </c>
      <c r="I455">
        <v>31</v>
      </c>
      <c r="J455">
        <v>1560056.3138058698</v>
      </c>
      <c r="K455">
        <v>46657.295372727269</v>
      </c>
      <c r="L455">
        <v>280810136.48505658</v>
      </c>
      <c r="M455">
        <v>5146627.7454545442</v>
      </c>
      <c r="N455">
        <v>2340084470.7088046</v>
      </c>
      <c r="O455">
        <v>120900000</v>
      </c>
      <c r="P455">
        <v>25.693035352272723</v>
      </c>
      <c r="Q455">
        <v>23322.841891397751</v>
      </c>
      <c r="R455">
        <v>280856793.7804293</v>
      </c>
      <c r="S455">
        <v>2466.1310984542588</v>
      </c>
      <c r="T455">
        <v>23348.534926750024</v>
      </c>
      <c r="U455">
        <f>Pro_Economic_Table[[#This Row],[Total Energy(MJ)]]*AHP!$P$3/TOPSIS!$B$4</f>
        <v>8.5637355277479073E-3</v>
      </c>
      <c r="V455">
        <f>Pro_Economic_Table[[#This Row],[Total Cost(LKR Million)]]*AHP!$P$4/TOPSIS!$C$4</f>
        <v>3.3262137307170973E-2</v>
      </c>
      <c r="W455">
        <f>Pro_Economic_Table[[#This Row],[Total Carbon (Metric T)]]*AHP!$P$5/TOPSIS!$D$4</f>
        <v>3.6774404192504327E-3</v>
      </c>
      <c r="X455">
        <f>((Pro_Economic_Table[[#This Row],[Weighted Energy]]-TOPSIS!$B$5)^2+(Pro_Economic_Table[[#This Row],[Weighted Cost]]-TOPSIS!$C$5)^2+(Pro_Economic_Table[[#This Row],[Weighted Co2]]-TOPSIS!$D$5)^2)^0.5</f>
        <v>5.7085862369976922E-3</v>
      </c>
      <c r="Y455">
        <f>((Pro_Economic_Table[[#This Row],[Weighted Energy]]-TOPSIS!$B$6)^2+(Pro_Economic_Table[[#This Row],[Weighted Cost]]-TOPSIS!$C$6)^2+(Pro_Economic_Table[[#This Row],[Weighted Co2]]-TOPSIS!$D$6)^2)^0.5</f>
        <v>1.5991069350614333E-3</v>
      </c>
      <c r="Z455">
        <f>Pro_Economic_Table[[#This Row],[S- Worst-Euclidean Distance]]/(Pro_Economic_Table[[#This Row],[S+ Best-Euclidean Distance]]+Pro_Economic_Table[[#This Row],[S- Worst-Euclidean Distance]])</f>
        <v>0.21882513365169723</v>
      </c>
      <c r="AA455">
        <v>454</v>
      </c>
    </row>
    <row r="456" spans="1:27" x14ac:dyDescent="0.3">
      <c r="A456">
        <v>485</v>
      </c>
      <c r="B456" t="s">
        <v>143</v>
      </c>
      <c r="C456" t="s">
        <v>150</v>
      </c>
      <c r="D456" t="s">
        <v>154</v>
      </c>
      <c r="E456" t="s">
        <v>157</v>
      </c>
      <c r="F456" t="s">
        <v>161</v>
      </c>
      <c r="G456" t="s">
        <v>226</v>
      </c>
      <c r="H456">
        <v>429.37806713326705</v>
      </c>
      <c r="I456">
        <v>31</v>
      </c>
      <c r="J456">
        <v>1560423.9430904188</v>
      </c>
      <c r="K456">
        <v>37094.503309090906</v>
      </c>
      <c r="L456">
        <v>280876309.75627542</v>
      </c>
      <c r="M456">
        <v>4798976.8331818171</v>
      </c>
      <c r="N456">
        <v>2340635914.6356282</v>
      </c>
      <c r="O456">
        <v>120900000</v>
      </c>
      <c r="P456">
        <v>24.942656122727268</v>
      </c>
      <c r="Q456">
        <v>23328.337949201763</v>
      </c>
      <c r="R456">
        <v>280913404.25958449</v>
      </c>
      <c r="S456">
        <v>2466.3348914688099</v>
      </c>
      <c r="T456">
        <v>23353.280605324489</v>
      </c>
      <c r="U456">
        <f>Pro_Economic_Table[[#This Row],[Total Energy(MJ)]]*AHP!$P$3/TOPSIS!$B$4</f>
        <v>8.56546166427841E-3</v>
      </c>
      <c r="V456">
        <f>Pro_Economic_Table[[#This Row],[Total Cost(LKR Million)]]*AHP!$P$4/TOPSIS!$C$4</f>
        <v>3.3264885981495899E-2</v>
      </c>
      <c r="W456">
        <f>Pro_Economic_Table[[#This Row],[Total Carbon (Metric T)]]*AHP!$P$5/TOPSIS!$D$4</f>
        <v>3.6781878730097906E-3</v>
      </c>
      <c r="X456">
        <f>((Pro_Economic_Table[[#This Row],[Weighted Energy]]-TOPSIS!$B$5)^2+(Pro_Economic_Table[[#This Row],[Weighted Cost]]-TOPSIS!$C$5)^2+(Pro_Economic_Table[[#This Row],[Weighted Co2]]-TOPSIS!$D$5)^2)^0.5</f>
        <v>5.71173585596799E-3</v>
      </c>
      <c r="Y456">
        <f>((Pro_Economic_Table[[#This Row],[Weighted Energy]]-TOPSIS!$B$6)^2+(Pro_Economic_Table[[#This Row],[Weighted Cost]]-TOPSIS!$C$6)^2+(Pro_Economic_Table[[#This Row],[Weighted Co2]]-TOPSIS!$D$6)^2)^0.5</f>
        <v>1.595957890863781E-3</v>
      </c>
      <c r="Z456">
        <f>Pro_Economic_Table[[#This Row],[S- Worst-Euclidean Distance]]/(Pro_Economic_Table[[#This Row],[S+ Best-Euclidean Distance]]+Pro_Economic_Table[[#This Row],[S- Worst-Euclidean Distance]])</f>
        <v>0.21839419468771579</v>
      </c>
      <c r="AA456">
        <v>455</v>
      </c>
    </row>
    <row r="457" spans="1:27" x14ac:dyDescent="0.3">
      <c r="A457">
        <v>503</v>
      </c>
      <c r="B457" t="s">
        <v>143</v>
      </c>
      <c r="C457" t="s">
        <v>150</v>
      </c>
      <c r="D457" t="s">
        <v>155</v>
      </c>
      <c r="E457" t="s">
        <v>157</v>
      </c>
      <c r="F457" t="s">
        <v>161</v>
      </c>
      <c r="G457" t="s">
        <v>226</v>
      </c>
      <c r="H457">
        <v>429.38451423826695</v>
      </c>
      <c r="I457">
        <v>31</v>
      </c>
      <c r="J457">
        <v>1560430.1838880586</v>
      </c>
      <c r="K457">
        <v>37076.0830090909</v>
      </c>
      <c r="L457">
        <v>280877433.09985059</v>
      </c>
      <c r="M457">
        <v>4798055.8181818174</v>
      </c>
      <c r="N457">
        <v>2340645275.832088</v>
      </c>
      <c r="O457">
        <v>120900000</v>
      </c>
      <c r="P457">
        <v>24.92884089772727</v>
      </c>
      <c r="Q457">
        <v>23328.431249126475</v>
      </c>
      <c r="R457">
        <v>280914509.18285966</v>
      </c>
      <c r="S457">
        <v>2466.3433316502701</v>
      </c>
      <c r="T457">
        <v>23353.360090024202</v>
      </c>
      <c r="U457">
        <f>Pro_Economic_Table[[#This Row],[Total Energy(MJ)]]*AHP!$P$3/TOPSIS!$B$4</f>
        <v>8.5654953550094743E-3</v>
      </c>
      <c r="V457">
        <f>Pro_Economic_Table[[#This Row],[Total Cost(LKR Million)]]*AHP!$P$4/TOPSIS!$C$4</f>
        <v>3.3264999819107702E-2</v>
      </c>
      <c r="W457">
        <f>Pro_Economic_Table[[#This Row],[Total Carbon (Metric T)]]*AHP!$P$5/TOPSIS!$D$4</f>
        <v>3.678200392007165E-3</v>
      </c>
      <c r="X457">
        <f>((Pro_Economic_Table[[#This Row],[Weighted Energy]]-TOPSIS!$B$5)^2+(Pro_Economic_Table[[#This Row],[Weighted Cost]]-TOPSIS!$C$5)^2+(Pro_Economic_Table[[#This Row],[Weighted Co2]]-TOPSIS!$D$5)^2)^0.5</f>
        <v>5.7118551398495834E-3</v>
      </c>
      <c r="Y457">
        <f>((Pro_Economic_Table[[#This Row],[Weighted Energy]]-TOPSIS!$B$6)^2+(Pro_Economic_Table[[#This Row],[Weighted Cost]]-TOPSIS!$C$6)^2+(Pro_Economic_Table[[#This Row],[Weighted Co2]]-TOPSIS!$D$6)^2)^0.5</f>
        <v>1.5958386110847206E-3</v>
      </c>
      <c r="Z457">
        <f>Pro_Economic_Table[[#This Row],[S- Worst-Euclidean Distance]]/(Pro_Economic_Table[[#This Row],[S+ Best-Euclidean Distance]]+Pro_Economic_Table[[#This Row],[S- Worst-Euclidean Distance]])</f>
        <v>0.21837787207225115</v>
      </c>
      <c r="AA457">
        <v>456</v>
      </c>
    </row>
    <row r="458" spans="1:27" x14ac:dyDescent="0.3">
      <c r="A458">
        <v>256</v>
      </c>
      <c r="B458" t="s">
        <v>141</v>
      </c>
      <c r="C458" t="s">
        <v>150</v>
      </c>
      <c r="D458" t="s">
        <v>154</v>
      </c>
      <c r="E458" t="s">
        <v>156</v>
      </c>
      <c r="F458" t="s">
        <v>160</v>
      </c>
      <c r="G458" t="s">
        <v>225</v>
      </c>
      <c r="H458">
        <v>427.25867526001252</v>
      </c>
      <c r="I458">
        <v>61</v>
      </c>
      <c r="J458">
        <v>1569711.3900404281</v>
      </c>
      <c r="K458">
        <v>41134.809536363631</v>
      </c>
      <c r="L458">
        <v>282548050.20727706</v>
      </c>
      <c r="M458">
        <v>5448413.1013636356</v>
      </c>
      <c r="N458">
        <v>2354567085.0606422</v>
      </c>
      <c r="O458">
        <v>113704000</v>
      </c>
      <c r="P458">
        <v>21.252490077272725</v>
      </c>
      <c r="Q458">
        <v>23467.185281104397</v>
      </c>
      <c r="R458">
        <v>282589185.0168134</v>
      </c>
      <c r="S458">
        <v>2473.7194981620059</v>
      </c>
      <c r="T458">
        <v>23488.437771181671</v>
      </c>
      <c r="U458">
        <f>Pro_Economic_Table[[#This Row],[Total Energy(MJ)]]*AHP!$P$3/TOPSIS!$B$4</f>
        <v>8.6165586771518709E-3</v>
      </c>
      <c r="V458">
        <f>Pro_Economic_Table[[#This Row],[Total Cost(LKR Million)]]*AHP!$P$4/TOPSIS!$C$4</f>
        <v>3.3364486445535503E-2</v>
      </c>
      <c r="W458">
        <f>Pro_Economic_Table[[#This Row],[Total Carbon (Metric T)]]*AHP!$P$5/TOPSIS!$D$4</f>
        <v>3.6994753938856765E-3</v>
      </c>
      <c r="X458">
        <f>((Pro_Economic_Table[[#This Row],[Weighted Energy]]-TOPSIS!$B$5)^2+(Pro_Economic_Table[[#This Row],[Weighted Cost]]-TOPSIS!$C$5)^2+(Pro_Economic_Table[[#This Row],[Weighted Co2]]-TOPSIS!$D$5)^2)^0.5</f>
        <v>5.8225266159055555E-3</v>
      </c>
      <c r="Y458">
        <f>((Pro_Economic_Table[[#This Row],[Weighted Energy]]-TOPSIS!$B$6)^2+(Pro_Economic_Table[[#This Row],[Weighted Cost]]-TOPSIS!$C$6)^2+(Pro_Economic_Table[[#This Row],[Weighted Co2]]-TOPSIS!$D$6)^2)^0.5</f>
        <v>1.4855006569739636E-3</v>
      </c>
      <c r="Z458">
        <f>Pro_Economic_Table[[#This Row],[S- Worst-Euclidean Distance]]/(Pro_Economic_Table[[#This Row],[S+ Best-Euclidean Distance]]+Pro_Economic_Table[[#This Row],[S- Worst-Euclidean Distance]])</f>
        <v>0.20326971992657117</v>
      </c>
      <c r="AA458">
        <v>457</v>
      </c>
    </row>
    <row r="459" spans="1:27" x14ac:dyDescent="0.3">
      <c r="A459">
        <v>274</v>
      </c>
      <c r="B459" t="s">
        <v>141</v>
      </c>
      <c r="C459" t="s">
        <v>150</v>
      </c>
      <c r="D459" t="s">
        <v>155</v>
      </c>
      <c r="E459" t="s">
        <v>156</v>
      </c>
      <c r="F459" t="s">
        <v>160</v>
      </c>
      <c r="G459" t="s">
        <v>225</v>
      </c>
      <c r="H459">
        <v>427.26512236501242</v>
      </c>
      <c r="I459">
        <v>61</v>
      </c>
      <c r="J459">
        <v>1569717.6308380684</v>
      </c>
      <c r="K459">
        <v>41116.389236363633</v>
      </c>
      <c r="L459">
        <v>282549173.5508523</v>
      </c>
      <c r="M459">
        <v>5447492.086363636</v>
      </c>
      <c r="N459">
        <v>2354576446.2571025</v>
      </c>
      <c r="O459">
        <v>113704000</v>
      </c>
      <c r="P459">
        <v>21.238674852272723</v>
      </c>
      <c r="Q459">
        <v>23467.278581029121</v>
      </c>
      <c r="R459">
        <v>282590289.94008869</v>
      </c>
      <c r="S459">
        <v>2473.7279383434661</v>
      </c>
      <c r="T459">
        <v>23488.517255881394</v>
      </c>
      <c r="U459">
        <f>Pro_Economic_Table[[#This Row],[Total Energy(MJ)]]*AHP!$P$3/TOPSIS!$B$4</f>
        <v>8.6165923678829387E-3</v>
      </c>
      <c r="V459">
        <f>Pro_Economic_Table[[#This Row],[Total Cost(LKR Million)]]*AHP!$P$4/TOPSIS!$C$4</f>
        <v>3.3364600283147305E-2</v>
      </c>
      <c r="W459">
        <f>Pro_Economic_Table[[#This Row],[Total Carbon (Metric T)]]*AHP!$P$5/TOPSIS!$D$4</f>
        <v>3.6994879128830521E-3</v>
      </c>
      <c r="X459">
        <f>((Pro_Economic_Table[[#This Row],[Weighted Energy]]-TOPSIS!$B$5)^2+(Pro_Economic_Table[[#This Row],[Weighted Cost]]-TOPSIS!$C$5)^2+(Pro_Economic_Table[[#This Row],[Weighted Co2]]-TOPSIS!$D$5)^2)^0.5</f>
        <v>5.8226459188027687E-3</v>
      </c>
      <c r="Y459">
        <f>((Pro_Economic_Table[[#This Row],[Weighted Energy]]-TOPSIS!$B$6)^2+(Pro_Economic_Table[[#This Row],[Weighted Cost]]-TOPSIS!$C$6)^2+(Pro_Economic_Table[[#This Row],[Weighted Co2]]-TOPSIS!$D$6)^2)^0.5</f>
        <v>1.4853814788244504E-3</v>
      </c>
      <c r="Z459">
        <f>Pro_Economic_Table[[#This Row],[S- Worst-Euclidean Distance]]/(Pro_Economic_Table[[#This Row],[S+ Best-Euclidean Distance]]+Pro_Economic_Table[[#This Row],[S- Worst-Euclidean Distance]])</f>
        <v>0.20325340861567187</v>
      </c>
      <c r="AA459">
        <v>458</v>
      </c>
    </row>
    <row r="460" spans="1:27" x14ac:dyDescent="0.3">
      <c r="A460">
        <v>258</v>
      </c>
      <c r="B460" t="s">
        <v>141</v>
      </c>
      <c r="C460" t="s">
        <v>150</v>
      </c>
      <c r="D460" t="s">
        <v>154</v>
      </c>
      <c r="E460" t="s">
        <v>156</v>
      </c>
      <c r="F460" t="s">
        <v>160</v>
      </c>
      <c r="G460" t="s">
        <v>224</v>
      </c>
      <c r="H460">
        <v>427.25867526001252</v>
      </c>
      <c r="I460">
        <v>31</v>
      </c>
      <c r="J460">
        <v>1569711.3900404281</v>
      </c>
      <c r="K460">
        <v>41134.809536363631</v>
      </c>
      <c r="L460">
        <v>282548050.20727706</v>
      </c>
      <c r="M460">
        <v>5448413.1013636356</v>
      </c>
      <c r="N460">
        <v>2354567085.0606422</v>
      </c>
      <c r="O460">
        <v>116132200</v>
      </c>
      <c r="P460">
        <v>21.252490077272725</v>
      </c>
      <c r="Q460">
        <v>23467.185281104397</v>
      </c>
      <c r="R460">
        <v>282589185.0168134</v>
      </c>
      <c r="S460">
        <v>2476.1476981620058</v>
      </c>
      <c r="T460">
        <v>23488.437771181671</v>
      </c>
      <c r="U460">
        <f>Pro_Economic_Table[[#This Row],[Total Energy(MJ)]]*AHP!$P$3/TOPSIS!$B$4</f>
        <v>8.6165586771518709E-3</v>
      </c>
      <c r="V460">
        <f>Pro_Economic_Table[[#This Row],[Total Cost(LKR Million)]]*AHP!$P$4/TOPSIS!$C$4</f>
        <v>3.3397236984166599E-2</v>
      </c>
      <c r="W460">
        <f>Pro_Economic_Table[[#This Row],[Total Carbon (Metric T)]]*AHP!$P$5/TOPSIS!$D$4</f>
        <v>3.6994753938856765E-3</v>
      </c>
      <c r="X460">
        <f>((Pro_Economic_Table[[#This Row],[Weighted Energy]]-TOPSIS!$B$5)^2+(Pro_Economic_Table[[#This Row],[Weighted Cost]]-TOPSIS!$C$5)^2+(Pro_Economic_Table[[#This Row],[Weighted Co2]]-TOPSIS!$D$5)^2)^0.5</f>
        <v>5.8540656186320062E-3</v>
      </c>
      <c r="Y460">
        <f>((Pro_Economic_Table[[#This Row],[Weighted Energy]]-TOPSIS!$B$6)^2+(Pro_Economic_Table[[#This Row],[Weighted Cost]]-TOPSIS!$C$6)^2+(Pro_Economic_Table[[#This Row],[Weighted Co2]]-TOPSIS!$D$6)^2)^0.5</f>
        <v>1.4537895731412931E-3</v>
      </c>
      <c r="Z460">
        <f>Pro_Economic_Table[[#This Row],[S- Worst-Euclidean Distance]]/(Pro_Economic_Table[[#This Row],[S+ Best-Euclidean Distance]]+Pro_Economic_Table[[#This Row],[S- Worst-Euclidean Distance]])</f>
        <v>0.19893519165211065</v>
      </c>
      <c r="AA460">
        <v>459</v>
      </c>
    </row>
    <row r="461" spans="1:27" x14ac:dyDescent="0.3">
      <c r="A461">
        <v>276</v>
      </c>
      <c r="B461" t="s">
        <v>141</v>
      </c>
      <c r="C461" t="s">
        <v>150</v>
      </c>
      <c r="D461" t="s">
        <v>155</v>
      </c>
      <c r="E461" t="s">
        <v>156</v>
      </c>
      <c r="F461" t="s">
        <v>160</v>
      </c>
      <c r="G461" t="s">
        <v>224</v>
      </c>
      <c r="H461">
        <v>427.26512236501242</v>
      </c>
      <c r="I461">
        <v>31</v>
      </c>
      <c r="J461">
        <v>1569717.6308380684</v>
      </c>
      <c r="K461">
        <v>41116.389236363633</v>
      </c>
      <c r="L461">
        <v>282549173.5508523</v>
      </c>
      <c r="M461">
        <v>5447492.086363636</v>
      </c>
      <c r="N461">
        <v>2354576446.2571025</v>
      </c>
      <c r="O461">
        <v>116132200</v>
      </c>
      <c r="P461">
        <v>21.238674852272723</v>
      </c>
      <c r="Q461">
        <v>23467.278581029121</v>
      </c>
      <c r="R461">
        <v>282590289.94008869</v>
      </c>
      <c r="S461">
        <v>2476.1561383434664</v>
      </c>
      <c r="T461">
        <v>23488.517255881394</v>
      </c>
      <c r="U461">
        <f>Pro_Economic_Table[[#This Row],[Total Energy(MJ)]]*AHP!$P$3/TOPSIS!$B$4</f>
        <v>8.6165923678829387E-3</v>
      </c>
      <c r="V461">
        <f>Pro_Economic_Table[[#This Row],[Total Cost(LKR Million)]]*AHP!$P$4/TOPSIS!$C$4</f>
        <v>3.3397350821778402E-2</v>
      </c>
      <c r="W461">
        <f>Pro_Economic_Table[[#This Row],[Total Carbon (Metric T)]]*AHP!$P$5/TOPSIS!$D$4</f>
        <v>3.6994879128830521E-3</v>
      </c>
      <c r="X461">
        <f>((Pro_Economic_Table[[#This Row],[Weighted Energy]]-TOPSIS!$B$5)^2+(Pro_Economic_Table[[#This Row],[Weighted Cost]]-TOPSIS!$C$5)^2+(Pro_Economic_Table[[#This Row],[Weighted Co2]]-TOPSIS!$D$5)^2)^0.5</f>
        <v>5.8541849156443183E-3</v>
      </c>
      <c r="Y461">
        <f>((Pro_Economic_Table[[#This Row],[Weighted Energy]]-TOPSIS!$B$6)^2+(Pro_Economic_Table[[#This Row],[Weighted Cost]]-TOPSIS!$C$6)^2+(Pro_Economic_Table[[#This Row],[Weighted Co2]]-TOPSIS!$D$6)^2)^0.5</f>
        <v>1.4536703598908463E-3</v>
      </c>
      <c r="Z461">
        <f>Pro_Economic_Table[[#This Row],[S- Worst-Euclidean Distance]]/(Pro_Economic_Table[[#This Row],[S+ Best-Euclidean Distance]]+Pro_Economic_Table[[#This Row],[S- Worst-Euclidean Distance]])</f>
        <v>0.1989188763435647</v>
      </c>
      <c r="AA461">
        <v>460</v>
      </c>
    </row>
    <row r="462" spans="1:27" x14ac:dyDescent="0.3">
      <c r="A462">
        <v>265</v>
      </c>
      <c r="B462" t="s">
        <v>141</v>
      </c>
      <c r="C462" t="s">
        <v>150</v>
      </c>
      <c r="D462" t="s">
        <v>154</v>
      </c>
      <c r="E462" t="s">
        <v>157</v>
      </c>
      <c r="F462" t="s">
        <v>160</v>
      </c>
      <c r="G462" t="s">
        <v>225</v>
      </c>
      <c r="H462">
        <v>430.31545307819431</v>
      </c>
      <c r="I462">
        <v>62</v>
      </c>
      <c r="J462">
        <v>1572670.3509684282</v>
      </c>
      <c r="K462">
        <v>43864.075445454539</v>
      </c>
      <c r="L462">
        <v>283080663.17431712</v>
      </c>
      <c r="M462">
        <v>4902559.919545453</v>
      </c>
      <c r="N462">
        <v>2359005526.4526424</v>
      </c>
      <c r="O462">
        <v>115568000</v>
      </c>
      <c r="P462">
        <v>23.981755986363634</v>
      </c>
      <c r="Q462">
        <v>23511.421746978001</v>
      </c>
      <c r="R462">
        <v>283124527.24976259</v>
      </c>
      <c r="S462">
        <v>2479.4760863721881</v>
      </c>
      <c r="T462">
        <v>23535.403502964364</v>
      </c>
      <c r="U462">
        <f>Pro_Economic_Table[[#This Row],[Total Energy(MJ)]]*AHP!$P$3/TOPSIS!$B$4</f>
        <v>8.6328820469308305E-3</v>
      </c>
      <c r="V462">
        <f>Pro_Economic_Table[[#This Row],[Total Cost(LKR Million)]]*AHP!$P$4/TOPSIS!$C$4</f>
        <v>3.3442128882139113E-2</v>
      </c>
      <c r="W462">
        <f>Pro_Economic_Table[[#This Row],[Total Carbon (Metric T)]]*AHP!$P$5/TOPSIS!$D$4</f>
        <v>3.7068725895092647E-3</v>
      </c>
      <c r="X462">
        <f>((Pro_Economic_Table[[#This Row],[Weighted Energy]]-TOPSIS!$B$5)^2+(Pro_Economic_Table[[#This Row],[Weighted Cost]]-TOPSIS!$C$5)^2+(Pro_Economic_Table[[#This Row],[Weighted Co2]]-TOPSIS!$D$5)^2)^0.5</f>
        <v>5.9021235726623078E-3</v>
      </c>
      <c r="Y462">
        <f>((Pro_Economic_Table[[#This Row],[Weighted Energy]]-TOPSIS!$B$6)^2+(Pro_Economic_Table[[#This Row],[Weighted Cost]]-TOPSIS!$C$6)^2+(Pro_Economic_Table[[#This Row],[Weighted Co2]]-TOPSIS!$D$6)^2)^0.5</f>
        <v>1.4058398823794155E-3</v>
      </c>
      <c r="Z462">
        <f>Pro_Economic_Table[[#This Row],[S- Worst-Euclidean Distance]]/(Pro_Economic_Table[[#This Row],[S+ Best-Euclidean Distance]]+Pro_Economic_Table[[#This Row],[S- Worst-Euclidean Distance]])</f>
        <v>0.19237095136395821</v>
      </c>
      <c r="AA462">
        <v>461</v>
      </c>
    </row>
    <row r="463" spans="1:27" x14ac:dyDescent="0.3">
      <c r="A463">
        <v>283</v>
      </c>
      <c r="B463" t="s">
        <v>141</v>
      </c>
      <c r="C463" t="s">
        <v>150</v>
      </c>
      <c r="D463" t="s">
        <v>155</v>
      </c>
      <c r="E463" t="s">
        <v>157</v>
      </c>
      <c r="F463" t="s">
        <v>160</v>
      </c>
      <c r="G463" t="s">
        <v>225</v>
      </c>
      <c r="H463">
        <v>430.32190018319432</v>
      </c>
      <c r="I463">
        <v>62</v>
      </c>
      <c r="J463">
        <v>1572676.5917660682</v>
      </c>
      <c r="K463">
        <v>43845.655145454541</v>
      </c>
      <c r="L463">
        <v>283081786.5178923</v>
      </c>
      <c r="M463">
        <v>4901638.9045454534</v>
      </c>
      <c r="N463">
        <v>2359014887.6491027</v>
      </c>
      <c r="O463">
        <v>115568000</v>
      </c>
      <c r="P463">
        <v>23.967940761363632</v>
      </c>
      <c r="Q463">
        <v>23511.515046902721</v>
      </c>
      <c r="R463">
        <v>283125632.17303777</v>
      </c>
      <c r="S463">
        <v>2479.4845265536478</v>
      </c>
      <c r="T463">
        <v>23535.482987664083</v>
      </c>
      <c r="U463">
        <f>Pro_Economic_Table[[#This Row],[Total Energy(MJ)]]*AHP!$P$3/TOPSIS!$B$4</f>
        <v>8.6329157376618948E-3</v>
      </c>
      <c r="V463">
        <f>Pro_Economic_Table[[#This Row],[Total Cost(LKR Million)]]*AHP!$P$4/TOPSIS!$C$4</f>
        <v>3.3442242719750909E-2</v>
      </c>
      <c r="W463">
        <f>Pro_Economic_Table[[#This Row],[Total Carbon (Metric T)]]*AHP!$P$5/TOPSIS!$D$4</f>
        <v>3.7068851085066399E-3</v>
      </c>
      <c r="X463">
        <f>((Pro_Economic_Table[[#This Row],[Weighted Energy]]-TOPSIS!$B$5)^2+(Pro_Economic_Table[[#This Row],[Weighted Cost]]-TOPSIS!$C$5)^2+(Pro_Economic_Table[[#This Row],[Weighted Co2]]-TOPSIS!$D$5)^2)^0.5</f>
        <v>5.9022428730238228E-3</v>
      </c>
      <c r="Y463">
        <f>((Pro_Economic_Table[[#This Row],[Weighted Energy]]-TOPSIS!$B$6)^2+(Pro_Economic_Table[[#This Row],[Weighted Cost]]-TOPSIS!$C$6)^2+(Pro_Economic_Table[[#This Row],[Weighted Co2]]-TOPSIS!$D$6)^2)^0.5</f>
        <v>1.4057206952363638E-3</v>
      </c>
      <c r="Z463">
        <f>Pro_Economic_Table[[#This Row],[S- Worst-Euclidean Distance]]/(Pro_Economic_Table[[#This Row],[S+ Best-Euclidean Distance]]+Pro_Economic_Table[[#This Row],[S- Worst-Euclidean Distance]])</f>
        <v>0.19235463916947593</v>
      </c>
      <c r="AA463">
        <v>462</v>
      </c>
    </row>
    <row r="464" spans="1:27" x14ac:dyDescent="0.3">
      <c r="A464">
        <v>267</v>
      </c>
      <c r="B464" t="s">
        <v>141</v>
      </c>
      <c r="C464" t="s">
        <v>150</v>
      </c>
      <c r="D464" t="s">
        <v>154</v>
      </c>
      <c r="E464" t="s">
        <v>157</v>
      </c>
      <c r="F464" t="s">
        <v>160</v>
      </c>
      <c r="G464" t="s">
        <v>224</v>
      </c>
      <c r="H464">
        <v>430.31545307819431</v>
      </c>
      <c r="I464">
        <v>31</v>
      </c>
      <c r="J464">
        <v>1572670.3509684282</v>
      </c>
      <c r="K464">
        <v>43864.075445454539</v>
      </c>
      <c r="L464">
        <v>283080663.17431712</v>
      </c>
      <c r="M464">
        <v>4902559.919545453</v>
      </c>
      <c r="N464">
        <v>2359005526.4526424</v>
      </c>
      <c r="O464">
        <v>116132200</v>
      </c>
      <c r="P464">
        <v>23.981755986363634</v>
      </c>
      <c r="Q464">
        <v>23511.421746978001</v>
      </c>
      <c r="R464">
        <v>283124527.24976259</v>
      </c>
      <c r="S464">
        <v>2480.0402863721879</v>
      </c>
      <c r="T464">
        <v>23535.403502964364</v>
      </c>
      <c r="U464">
        <f>Pro_Economic_Table[[#This Row],[Total Energy(MJ)]]*AHP!$P$3/TOPSIS!$B$4</f>
        <v>8.6328820469308305E-3</v>
      </c>
      <c r="V464">
        <f>Pro_Economic_Table[[#This Row],[Total Cost(LKR Million)]]*AHP!$P$4/TOPSIS!$C$4</f>
        <v>3.344973857404903E-2</v>
      </c>
      <c r="W464">
        <f>Pro_Economic_Table[[#This Row],[Total Carbon (Metric T)]]*AHP!$P$5/TOPSIS!$D$4</f>
        <v>3.7068725895092647E-3</v>
      </c>
      <c r="X464">
        <f>((Pro_Economic_Table[[#This Row],[Weighted Energy]]-TOPSIS!$B$5)^2+(Pro_Economic_Table[[#This Row],[Weighted Cost]]-TOPSIS!$C$5)^2+(Pro_Economic_Table[[#This Row],[Weighted Co2]]-TOPSIS!$D$5)^2)^0.5</f>
        <v>5.9094518597197221E-3</v>
      </c>
      <c r="Y464">
        <f>((Pro_Economic_Table[[#This Row],[Weighted Energy]]-TOPSIS!$B$6)^2+(Pro_Economic_Table[[#This Row],[Weighted Cost]]-TOPSIS!$C$6)^2+(Pro_Economic_Table[[#This Row],[Weighted Co2]]-TOPSIS!$D$6)^2)^0.5</f>
        <v>1.3984702131191109E-3</v>
      </c>
      <c r="Z464">
        <f>Pro_Economic_Table[[#This Row],[S- Worst-Euclidean Distance]]/(Pro_Economic_Table[[#This Row],[S+ Best-Euclidean Distance]]+Pro_Economic_Table[[#This Row],[S- Worst-Euclidean Distance]])</f>
        <v>0.19136359134380612</v>
      </c>
      <c r="AA464">
        <v>463</v>
      </c>
    </row>
    <row r="465" spans="1:27" x14ac:dyDescent="0.3">
      <c r="A465">
        <v>285</v>
      </c>
      <c r="B465" t="s">
        <v>141</v>
      </c>
      <c r="C465" t="s">
        <v>150</v>
      </c>
      <c r="D465" t="s">
        <v>155</v>
      </c>
      <c r="E465" t="s">
        <v>157</v>
      </c>
      <c r="F465" t="s">
        <v>160</v>
      </c>
      <c r="G465" t="s">
        <v>224</v>
      </c>
      <c r="H465">
        <v>430.32190018319432</v>
      </c>
      <c r="I465">
        <v>31</v>
      </c>
      <c r="J465">
        <v>1572676.5917660682</v>
      </c>
      <c r="K465">
        <v>43845.655145454541</v>
      </c>
      <c r="L465">
        <v>283081786.5178923</v>
      </c>
      <c r="M465">
        <v>4901638.9045454534</v>
      </c>
      <c r="N465">
        <v>2359014887.6491027</v>
      </c>
      <c r="O465">
        <v>116132200</v>
      </c>
      <c r="P465">
        <v>23.967940761363632</v>
      </c>
      <c r="Q465">
        <v>23511.515046902721</v>
      </c>
      <c r="R465">
        <v>283125632.17303777</v>
      </c>
      <c r="S465">
        <v>2480.0487265536481</v>
      </c>
      <c r="T465">
        <v>23535.482987664083</v>
      </c>
      <c r="U465">
        <f>Pro_Economic_Table[[#This Row],[Total Energy(MJ)]]*AHP!$P$3/TOPSIS!$B$4</f>
        <v>8.6329157376618948E-3</v>
      </c>
      <c r="V465">
        <f>Pro_Economic_Table[[#This Row],[Total Cost(LKR Million)]]*AHP!$P$4/TOPSIS!$C$4</f>
        <v>3.3449852411660826E-2</v>
      </c>
      <c r="W465">
        <f>Pro_Economic_Table[[#This Row],[Total Carbon (Metric T)]]*AHP!$P$5/TOPSIS!$D$4</f>
        <v>3.7068851085066399E-3</v>
      </c>
      <c r="X465">
        <f>((Pro_Economic_Table[[#This Row],[Weighted Energy]]-TOPSIS!$B$5)^2+(Pro_Economic_Table[[#This Row],[Weighted Cost]]-TOPSIS!$C$5)^2+(Pro_Economic_Table[[#This Row],[Weighted Co2]]-TOPSIS!$D$5)^2)^0.5</f>
        <v>5.9095711587278154E-3</v>
      </c>
      <c r="Y465">
        <f>((Pro_Economic_Table[[#This Row],[Weighted Energy]]-TOPSIS!$B$6)^2+(Pro_Economic_Table[[#This Row],[Weighted Cost]]-TOPSIS!$C$6)^2+(Pro_Economic_Table[[#This Row],[Weighted Co2]]-TOPSIS!$D$6)^2)^0.5</f>
        <v>1.3983510173225303E-3</v>
      </c>
      <c r="Z465">
        <f>Pro_Economic_Table[[#This Row],[S- Worst-Euclidean Distance]]/(Pro_Economic_Table[[#This Row],[S+ Best-Euclidean Distance]]+Pro_Economic_Table[[#This Row],[S- Worst-Euclidean Distance]])</f>
        <v>0.19134727815044766</v>
      </c>
      <c r="AA465">
        <v>464</v>
      </c>
    </row>
    <row r="466" spans="1:27" x14ac:dyDescent="0.3">
      <c r="A466">
        <v>257</v>
      </c>
      <c r="B466" t="s">
        <v>141</v>
      </c>
      <c r="C466" t="s">
        <v>150</v>
      </c>
      <c r="D466" t="s">
        <v>154</v>
      </c>
      <c r="E466" t="s">
        <v>156</v>
      </c>
      <c r="F466" t="s">
        <v>160</v>
      </c>
      <c r="G466" t="s">
        <v>226</v>
      </c>
      <c r="H466">
        <v>427.25867526001252</v>
      </c>
      <c r="I466">
        <v>31</v>
      </c>
      <c r="J466">
        <v>1569711.3900404281</v>
      </c>
      <c r="K466">
        <v>41134.809536363631</v>
      </c>
      <c r="L466">
        <v>282548050.20727706</v>
      </c>
      <c r="M466">
        <v>5448413.1013636356</v>
      </c>
      <c r="N466">
        <v>2354567085.0606422</v>
      </c>
      <c r="O466">
        <v>120900000</v>
      </c>
      <c r="P466">
        <v>21.252490077272725</v>
      </c>
      <c r="Q466">
        <v>23467.185281104397</v>
      </c>
      <c r="R466">
        <v>282589185.0168134</v>
      </c>
      <c r="S466">
        <v>2480.9154981620059</v>
      </c>
      <c r="T466">
        <v>23488.437771181671</v>
      </c>
      <c r="U466">
        <f>Pro_Economic_Table[[#This Row],[Total Energy(MJ)]]*AHP!$P$3/TOPSIS!$B$4</f>
        <v>8.6165586771518709E-3</v>
      </c>
      <c r="V466">
        <f>Pro_Economic_Table[[#This Row],[Total Cost(LKR Million)]]*AHP!$P$4/TOPSIS!$C$4</f>
        <v>3.3461543061954813E-2</v>
      </c>
      <c r="W466">
        <f>Pro_Economic_Table[[#This Row],[Total Carbon (Metric T)]]*AHP!$P$5/TOPSIS!$D$4</f>
        <v>3.6994753938856765E-3</v>
      </c>
      <c r="X466">
        <f>((Pro_Economic_Table[[#This Row],[Weighted Energy]]-TOPSIS!$B$5)^2+(Pro_Economic_Table[[#This Row],[Weighted Cost]]-TOPSIS!$C$5)^2+(Pro_Economic_Table[[#This Row],[Weighted Co2]]-TOPSIS!$D$5)^2)^0.5</f>
        <v>5.9160311362626422E-3</v>
      </c>
      <c r="Y466">
        <f>((Pro_Economic_Table[[#This Row],[Weighted Energy]]-TOPSIS!$B$6)^2+(Pro_Economic_Table[[#This Row],[Weighted Cost]]-TOPSIS!$C$6)^2+(Pro_Economic_Table[[#This Row],[Weighted Co2]]-TOPSIS!$D$6)^2)^0.5</f>
        <v>1.3916645665130011E-3</v>
      </c>
      <c r="Z466">
        <f>Pro_Economic_Table[[#This Row],[S- Worst-Euclidean Distance]]/(Pro_Economic_Table[[#This Row],[S+ Best-Euclidean Distance]]+Pro_Economic_Table[[#This Row],[S- Worst-Euclidean Distance]])</f>
        <v>0.19043822062601928</v>
      </c>
      <c r="AA466">
        <v>465</v>
      </c>
    </row>
    <row r="467" spans="1:27" x14ac:dyDescent="0.3">
      <c r="A467">
        <v>275</v>
      </c>
      <c r="B467" t="s">
        <v>141</v>
      </c>
      <c r="C467" t="s">
        <v>150</v>
      </c>
      <c r="D467" t="s">
        <v>155</v>
      </c>
      <c r="E467" t="s">
        <v>156</v>
      </c>
      <c r="F467" t="s">
        <v>160</v>
      </c>
      <c r="G467" t="s">
        <v>226</v>
      </c>
      <c r="H467">
        <v>427.26512236501242</v>
      </c>
      <c r="I467">
        <v>31</v>
      </c>
      <c r="J467">
        <v>1569717.6308380684</v>
      </c>
      <c r="K467">
        <v>41116.389236363633</v>
      </c>
      <c r="L467">
        <v>282549173.5508523</v>
      </c>
      <c r="M467">
        <v>5447492.086363636</v>
      </c>
      <c r="N467">
        <v>2354576446.2571025</v>
      </c>
      <c r="O467">
        <v>120900000</v>
      </c>
      <c r="P467">
        <v>21.238674852272723</v>
      </c>
      <c r="Q467">
        <v>23467.278581029121</v>
      </c>
      <c r="R467">
        <v>282590289.94008869</v>
      </c>
      <c r="S467">
        <v>2480.9239383434665</v>
      </c>
      <c r="T467">
        <v>23488.517255881394</v>
      </c>
      <c r="U467">
        <f>Pro_Economic_Table[[#This Row],[Total Energy(MJ)]]*AHP!$P$3/TOPSIS!$B$4</f>
        <v>8.6165923678829387E-3</v>
      </c>
      <c r="V467">
        <f>Pro_Economic_Table[[#This Row],[Total Cost(LKR Million)]]*AHP!$P$4/TOPSIS!$C$4</f>
        <v>3.3461656899566615E-2</v>
      </c>
      <c r="W467">
        <f>Pro_Economic_Table[[#This Row],[Total Carbon (Metric T)]]*AHP!$P$5/TOPSIS!$D$4</f>
        <v>3.6994879128830521E-3</v>
      </c>
      <c r="X467">
        <f>((Pro_Economic_Table[[#This Row],[Weighted Energy]]-TOPSIS!$B$5)^2+(Pro_Economic_Table[[#This Row],[Weighted Cost]]-TOPSIS!$C$5)^2+(Pro_Economic_Table[[#This Row],[Weighted Co2]]-TOPSIS!$D$5)^2)^0.5</f>
        <v>5.9161504211300972E-3</v>
      </c>
      <c r="Y467">
        <f>((Pro_Economic_Table[[#This Row],[Weighted Energy]]-TOPSIS!$B$6)^2+(Pro_Economic_Table[[#This Row],[Weighted Cost]]-TOPSIS!$C$6)^2+(Pro_Economic_Table[[#This Row],[Weighted Co2]]-TOPSIS!$D$6)^2)^0.5</f>
        <v>1.3915452916952785E-3</v>
      </c>
      <c r="Z467">
        <f>Pro_Economic_Table[[#This Row],[S- Worst-Euclidean Distance]]/(Pro_Economic_Table[[#This Row],[S+ Best-Euclidean Distance]]+Pro_Economic_Table[[#This Row],[S- Worst-Euclidean Distance]])</f>
        <v>0.19042189855456709</v>
      </c>
      <c r="AA467">
        <v>466</v>
      </c>
    </row>
    <row r="468" spans="1:27" x14ac:dyDescent="0.3">
      <c r="A468">
        <v>367</v>
      </c>
      <c r="B468" t="s">
        <v>142</v>
      </c>
      <c r="C468" t="s">
        <v>150</v>
      </c>
      <c r="D468" t="s">
        <v>154</v>
      </c>
      <c r="E468" t="s">
        <v>156</v>
      </c>
      <c r="F468" t="s">
        <v>161</v>
      </c>
      <c r="G468" t="s">
        <v>225</v>
      </c>
      <c r="H468">
        <v>429.17936992865651</v>
      </c>
      <c r="I468">
        <v>62</v>
      </c>
      <c r="J468">
        <v>1573885.4662432584</v>
      </c>
      <c r="K468">
        <v>37995.657399999996</v>
      </c>
      <c r="L468">
        <v>283299383.92378652</v>
      </c>
      <c r="M468">
        <v>5490046.8149999995</v>
      </c>
      <c r="N468">
        <v>2360828199.3648877</v>
      </c>
      <c r="O468">
        <v>115568000</v>
      </c>
      <c r="P468">
        <v>21.487306213636359</v>
      </c>
      <c r="Q468">
        <v>23529.587720336713</v>
      </c>
      <c r="R468">
        <v>283337379.58118653</v>
      </c>
      <c r="S468">
        <v>2481.8862461798876</v>
      </c>
      <c r="T468">
        <v>23551.075026550348</v>
      </c>
      <c r="U468">
        <f>Pro_Economic_Table[[#This Row],[Total Energy(MJ)]]*AHP!$P$3/TOPSIS!$B$4</f>
        <v>8.6393722266706312E-3</v>
      </c>
      <c r="V468">
        <f>Pro_Economic_Table[[#This Row],[Total Cost(LKR Million)]]*AHP!$P$4/TOPSIS!$C$4</f>
        <v>3.3474636102256559E-2</v>
      </c>
      <c r="W468">
        <f>Pro_Economic_Table[[#This Row],[Total Carbon (Metric T)]]*AHP!$P$5/TOPSIS!$D$4</f>
        <v>3.709340885462186E-3</v>
      </c>
      <c r="X468">
        <f>((Pro_Economic_Table[[#This Row],[Weighted Energy]]-TOPSIS!$B$5)^2+(Pro_Economic_Table[[#This Row],[Weighted Cost]]-TOPSIS!$C$5)^2+(Pro_Economic_Table[[#This Row],[Weighted Co2]]-TOPSIS!$D$5)^2)^0.5</f>
        <v>5.935297880130367E-3</v>
      </c>
      <c r="Y468">
        <f>((Pro_Economic_Table[[#This Row],[Weighted Energy]]-TOPSIS!$B$6)^2+(Pro_Economic_Table[[#This Row],[Weighted Cost]]-TOPSIS!$C$6)^2+(Pro_Economic_Table[[#This Row],[Weighted Co2]]-TOPSIS!$D$6)^2)^0.5</f>
        <v>1.372629129913198E-3</v>
      </c>
      <c r="Z468">
        <f>Pro_Economic_Table[[#This Row],[S- Worst-Euclidean Distance]]/(Pro_Economic_Table[[#This Row],[S+ Best-Euclidean Distance]]+Pro_Economic_Table[[#This Row],[S- Worst-Euclidean Distance]])</f>
        <v>0.1878274273985962</v>
      </c>
      <c r="AA468">
        <v>467</v>
      </c>
    </row>
    <row r="469" spans="1:27" x14ac:dyDescent="0.3">
      <c r="A469">
        <v>385</v>
      </c>
      <c r="B469" t="s">
        <v>142</v>
      </c>
      <c r="C469" t="s">
        <v>150</v>
      </c>
      <c r="D469" t="s">
        <v>155</v>
      </c>
      <c r="E469" t="s">
        <v>156</v>
      </c>
      <c r="F469" t="s">
        <v>161</v>
      </c>
      <c r="G469" t="s">
        <v>225</v>
      </c>
      <c r="H469">
        <v>429.18581703365641</v>
      </c>
      <c r="I469">
        <v>62</v>
      </c>
      <c r="J469">
        <v>1573891.707040898</v>
      </c>
      <c r="K469">
        <v>37977.237099999998</v>
      </c>
      <c r="L469">
        <v>283300507.26736164</v>
      </c>
      <c r="M469">
        <v>5489125.7999999998</v>
      </c>
      <c r="N469">
        <v>2360837560.561347</v>
      </c>
      <c r="O469">
        <v>115568000</v>
      </c>
      <c r="P469">
        <v>21.47349098863636</v>
      </c>
      <c r="Q469">
        <v>23529.681020261422</v>
      </c>
      <c r="R469">
        <v>283338484.50446165</v>
      </c>
      <c r="S469">
        <v>2481.8946863613473</v>
      </c>
      <c r="T469">
        <v>23551.154511250057</v>
      </c>
      <c r="U469">
        <f>Pro_Economic_Table[[#This Row],[Total Energy(MJ)]]*AHP!$P$3/TOPSIS!$B$4</f>
        <v>8.6394059174016938E-3</v>
      </c>
      <c r="V469">
        <f>Pro_Economic_Table[[#This Row],[Total Cost(LKR Million)]]*AHP!$P$4/TOPSIS!$C$4</f>
        <v>3.3474749939868348E-2</v>
      </c>
      <c r="W469">
        <f>Pro_Economic_Table[[#This Row],[Total Carbon (Metric T)]]*AHP!$P$5/TOPSIS!$D$4</f>
        <v>3.7093534044595595E-3</v>
      </c>
      <c r="X469">
        <f>((Pro_Economic_Table[[#This Row],[Weighted Energy]]-TOPSIS!$B$5)^2+(Pro_Economic_Table[[#This Row],[Weighted Cost]]-TOPSIS!$C$5)^2+(Pro_Economic_Table[[#This Row],[Weighted Co2]]-TOPSIS!$D$5)^2)^0.5</f>
        <v>5.9354171792109058E-3</v>
      </c>
      <c r="Y469">
        <f>((Pro_Economic_Table[[#This Row],[Weighted Energy]]-TOPSIS!$B$6)^2+(Pro_Economic_Table[[#This Row],[Weighted Cost]]-TOPSIS!$C$6)^2+(Pro_Economic_Table[[#This Row],[Weighted Co2]]-TOPSIS!$D$6)^2)^0.5</f>
        <v>1.3725099368023209E-3</v>
      </c>
      <c r="Z469">
        <f>Pro_Economic_Table[[#This Row],[S- Worst-Euclidean Distance]]/(Pro_Economic_Table[[#This Row],[S+ Best-Euclidean Distance]]+Pro_Economic_Table[[#This Row],[S- Worst-Euclidean Distance]])</f>
        <v>0.18781111456282301</v>
      </c>
      <c r="AA469">
        <v>468</v>
      </c>
    </row>
    <row r="470" spans="1:27" x14ac:dyDescent="0.3">
      <c r="A470">
        <v>369</v>
      </c>
      <c r="B470" t="s">
        <v>142</v>
      </c>
      <c r="C470" t="s">
        <v>150</v>
      </c>
      <c r="D470" t="s">
        <v>154</v>
      </c>
      <c r="E470" t="s">
        <v>156</v>
      </c>
      <c r="F470" t="s">
        <v>161</v>
      </c>
      <c r="G470" t="s">
        <v>224</v>
      </c>
      <c r="H470">
        <v>429.17936992865651</v>
      </c>
      <c r="I470">
        <v>31</v>
      </c>
      <c r="J470">
        <v>1573885.4662432584</v>
      </c>
      <c r="K470">
        <v>37995.657399999996</v>
      </c>
      <c r="L470">
        <v>283299383.92378652</v>
      </c>
      <c r="M470">
        <v>5490046.8149999995</v>
      </c>
      <c r="N470">
        <v>2360828199.3648877</v>
      </c>
      <c r="O470">
        <v>116132200</v>
      </c>
      <c r="P470">
        <v>21.487306213636359</v>
      </c>
      <c r="Q470">
        <v>23529.587720336713</v>
      </c>
      <c r="R470">
        <v>283337379.58118653</v>
      </c>
      <c r="S470">
        <v>2482.4504461798879</v>
      </c>
      <c r="T470">
        <v>23551.075026550348</v>
      </c>
      <c r="U470">
        <f>Pro_Economic_Table[[#This Row],[Total Energy(MJ)]]*AHP!$P$3/TOPSIS!$B$4</f>
        <v>8.6393722266706312E-3</v>
      </c>
      <c r="V470">
        <f>Pro_Economic_Table[[#This Row],[Total Cost(LKR Million)]]*AHP!$P$4/TOPSIS!$C$4</f>
        <v>3.3482245794166483E-2</v>
      </c>
      <c r="W470">
        <f>Pro_Economic_Table[[#This Row],[Total Carbon (Metric T)]]*AHP!$P$5/TOPSIS!$D$4</f>
        <v>3.709340885462186E-3</v>
      </c>
      <c r="X470">
        <f>((Pro_Economic_Table[[#This Row],[Weighted Energy]]-TOPSIS!$B$5)^2+(Pro_Economic_Table[[#This Row],[Weighted Cost]]-TOPSIS!$C$5)^2+(Pro_Economic_Table[[#This Row],[Weighted Co2]]-TOPSIS!$D$5)^2)^0.5</f>
        <v>5.9426268838880317E-3</v>
      </c>
      <c r="Y470">
        <f>((Pro_Economic_Table[[#This Row],[Weighted Energy]]-TOPSIS!$B$6)^2+(Pro_Economic_Table[[#This Row],[Weighted Cost]]-TOPSIS!$C$6)^2+(Pro_Economic_Table[[#This Row],[Weighted Co2]]-TOPSIS!$D$6)^2)^0.5</f>
        <v>1.3652613779928627E-3</v>
      </c>
      <c r="Z470">
        <f>Pro_Economic_Table[[#This Row],[S- Worst-Euclidean Distance]]/(Pro_Economic_Table[[#This Row],[S+ Best-Euclidean Distance]]+Pro_Economic_Table[[#This Row],[S- Worst-Euclidean Distance]])</f>
        <v>0.18682023165492045</v>
      </c>
      <c r="AA470">
        <v>469</v>
      </c>
    </row>
    <row r="471" spans="1:27" x14ac:dyDescent="0.3">
      <c r="A471">
        <v>387</v>
      </c>
      <c r="B471" t="s">
        <v>142</v>
      </c>
      <c r="C471" t="s">
        <v>150</v>
      </c>
      <c r="D471" t="s">
        <v>155</v>
      </c>
      <c r="E471" t="s">
        <v>156</v>
      </c>
      <c r="F471" t="s">
        <v>161</v>
      </c>
      <c r="G471" t="s">
        <v>224</v>
      </c>
      <c r="H471">
        <v>429.18581703365641</v>
      </c>
      <c r="I471">
        <v>31</v>
      </c>
      <c r="J471">
        <v>1573891.707040898</v>
      </c>
      <c r="K471">
        <v>37977.237099999998</v>
      </c>
      <c r="L471">
        <v>283300507.26736164</v>
      </c>
      <c r="M471">
        <v>5489125.7999999998</v>
      </c>
      <c r="N471">
        <v>2360837560.561347</v>
      </c>
      <c r="O471">
        <v>116132200</v>
      </c>
      <c r="P471">
        <v>21.47349098863636</v>
      </c>
      <c r="Q471">
        <v>23529.681020261422</v>
      </c>
      <c r="R471">
        <v>283338484.50446165</v>
      </c>
      <c r="S471">
        <v>2482.4588863613471</v>
      </c>
      <c r="T471">
        <v>23551.154511250057</v>
      </c>
      <c r="U471">
        <f>Pro_Economic_Table[[#This Row],[Total Energy(MJ)]]*AHP!$P$3/TOPSIS!$B$4</f>
        <v>8.6394059174016938E-3</v>
      </c>
      <c r="V471">
        <f>Pro_Economic_Table[[#This Row],[Total Cost(LKR Million)]]*AHP!$P$4/TOPSIS!$C$4</f>
        <v>3.3482359631778265E-2</v>
      </c>
      <c r="W471">
        <f>Pro_Economic_Table[[#This Row],[Total Carbon (Metric T)]]*AHP!$P$5/TOPSIS!$D$4</f>
        <v>3.7093534044595595E-3</v>
      </c>
      <c r="X471">
        <f>((Pro_Economic_Table[[#This Row],[Weighted Energy]]-TOPSIS!$B$5)^2+(Pro_Economic_Table[[#This Row],[Weighted Cost]]-TOPSIS!$C$5)^2+(Pro_Economic_Table[[#This Row],[Weighted Co2]]-TOPSIS!$D$5)^2)^0.5</f>
        <v>5.9427461816098908E-3</v>
      </c>
      <c r="Y471">
        <f>((Pro_Economic_Table[[#This Row],[Weighted Energy]]-TOPSIS!$B$6)^2+(Pro_Economic_Table[[#This Row],[Weighted Cost]]-TOPSIS!$C$6)^2+(Pro_Economic_Table[[#This Row],[Weighted Co2]]-TOPSIS!$D$6)^2)^0.5</f>
        <v>1.3651421761531445E-3</v>
      </c>
      <c r="Z471">
        <f>Pro_Economic_Table[[#This Row],[S- Worst-Euclidean Distance]]/(Pro_Economic_Table[[#This Row],[S+ Best-Euclidean Distance]]+Pro_Economic_Table[[#This Row],[S- Worst-Euclidean Distance]])</f>
        <v>0.1868039178106736</v>
      </c>
      <c r="AA471">
        <v>470</v>
      </c>
    </row>
    <row r="472" spans="1:27" x14ac:dyDescent="0.3">
      <c r="A472">
        <v>266</v>
      </c>
      <c r="B472" t="s">
        <v>141</v>
      </c>
      <c r="C472" t="s">
        <v>150</v>
      </c>
      <c r="D472" t="s">
        <v>154</v>
      </c>
      <c r="E472" t="s">
        <v>157</v>
      </c>
      <c r="F472" t="s">
        <v>160</v>
      </c>
      <c r="G472" t="s">
        <v>226</v>
      </c>
      <c r="H472">
        <v>430.31545307819431</v>
      </c>
      <c r="I472">
        <v>31</v>
      </c>
      <c r="J472">
        <v>1572670.3509684282</v>
      </c>
      <c r="K472">
        <v>43864.075445454539</v>
      </c>
      <c r="L472">
        <v>283080663.17431712</v>
      </c>
      <c r="M472">
        <v>4902559.919545453</v>
      </c>
      <c r="N472">
        <v>2359005526.4526424</v>
      </c>
      <c r="O472">
        <v>120900000</v>
      </c>
      <c r="P472">
        <v>23.981755986363634</v>
      </c>
      <c r="Q472">
        <v>23511.421746978001</v>
      </c>
      <c r="R472">
        <v>283124527.24976259</v>
      </c>
      <c r="S472">
        <v>2484.808086372188</v>
      </c>
      <c r="T472">
        <v>23535.403502964364</v>
      </c>
      <c r="U472">
        <f>Pro_Economic_Table[[#This Row],[Total Energy(MJ)]]*AHP!$P$3/TOPSIS!$B$4</f>
        <v>8.6328820469308305E-3</v>
      </c>
      <c r="V472">
        <f>Pro_Economic_Table[[#This Row],[Total Cost(LKR Million)]]*AHP!$P$4/TOPSIS!$C$4</f>
        <v>3.3514044651837244E-2</v>
      </c>
      <c r="W472">
        <f>Pro_Economic_Table[[#This Row],[Total Carbon (Metric T)]]*AHP!$P$5/TOPSIS!$D$4</f>
        <v>3.7068725895092647E-3</v>
      </c>
      <c r="X472">
        <f>((Pro_Economic_Table[[#This Row],[Weighted Energy]]-TOPSIS!$B$5)^2+(Pro_Economic_Table[[#This Row],[Weighted Cost]]-TOPSIS!$C$5)^2+(Pro_Economic_Table[[#This Row],[Weighted Co2]]-TOPSIS!$D$5)^2)^0.5</f>
        <v>5.9714080218128259E-3</v>
      </c>
      <c r="Y472">
        <f>((Pro_Economic_Table[[#This Row],[Weighted Energy]]-TOPSIS!$B$6)^2+(Pro_Economic_Table[[#This Row],[Weighted Cost]]-TOPSIS!$C$6)^2+(Pro_Economic_Table[[#This Row],[Weighted Co2]]-TOPSIS!$D$6)^2)^0.5</f>
        <v>1.3362998998506495E-3</v>
      </c>
      <c r="Z472">
        <f>Pro_Economic_Table[[#This Row],[S- Worst-Euclidean Distance]]/(Pro_Economic_Table[[#This Row],[S+ Best-Euclidean Distance]]+Pro_Economic_Table[[#This Row],[S- Worst-Euclidean Distance]])</f>
        <v>0.18286170084729708</v>
      </c>
      <c r="AA472">
        <v>471</v>
      </c>
    </row>
    <row r="473" spans="1:27" x14ac:dyDescent="0.3">
      <c r="A473">
        <v>284</v>
      </c>
      <c r="B473" t="s">
        <v>141</v>
      </c>
      <c r="C473" t="s">
        <v>150</v>
      </c>
      <c r="D473" t="s">
        <v>155</v>
      </c>
      <c r="E473" t="s">
        <v>157</v>
      </c>
      <c r="F473" t="s">
        <v>160</v>
      </c>
      <c r="G473" t="s">
        <v>226</v>
      </c>
      <c r="H473">
        <v>430.32190018319432</v>
      </c>
      <c r="I473">
        <v>31</v>
      </c>
      <c r="J473">
        <v>1572676.5917660682</v>
      </c>
      <c r="K473">
        <v>43845.655145454541</v>
      </c>
      <c r="L473">
        <v>283081786.5178923</v>
      </c>
      <c r="M473">
        <v>4901638.9045454534</v>
      </c>
      <c r="N473">
        <v>2359014887.6491027</v>
      </c>
      <c r="O473">
        <v>120900000</v>
      </c>
      <c r="P473">
        <v>23.967940761363632</v>
      </c>
      <c r="Q473">
        <v>23511.515046902721</v>
      </c>
      <c r="R473">
        <v>283125632.17303777</v>
      </c>
      <c r="S473">
        <v>2484.8165265536481</v>
      </c>
      <c r="T473">
        <v>23535.482987664083</v>
      </c>
      <c r="U473">
        <f>Pro_Economic_Table[[#This Row],[Total Energy(MJ)]]*AHP!$P$3/TOPSIS!$B$4</f>
        <v>8.6329157376618948E-3</v>
      </c>
      <c r="V473">
        <f>Pro_Economic_Table[[#This Row],[Total Cost(LKR Million)]]*AHP!$P$4/TOPSIS!$C$4</f>
        <v>3.3514158489449039E-2</v>
      </c>
      <c r="W473">
        <f>Pro_Economic_Table[[#This Row],[Total Carbon (Metric T)]]*AHP!$P$5/TOPSIS!$D$4</f>
        <v>3.7068851085066399E-3</v>
      </c>
      <c r="X473">
        <f>((Pro_Economic_Table[[#This Row],[Weighted Energy]]-TOPSIS!$B$5)^2+(Pro_Economic_Table[[#This Row],[Weighted Cost]]-TOPSIS!$C$5)^2+(Pro_Economic_Table[[#This Row],[Weighted Co2]]-TOPSIS!$D$5)^2)^0.5</f>
        <v>5.9715273089548824E-3</v>
      </c>
      <c r="Y473">
        <f>((Pro_Economic_Table[[#This Row],[Weighted Energy]]-TOPSIS!$B$6)^2+(Pro_Economic_Table[[#This Row],[Weighted Cost]]-TOPSIS!$C$6)^2+(Pro_Economic_Table[[#This Row],[Weighted Co2]]-TOPSIS!$D$6)^2)^0.5</f>
        <v>1.3361806367056213E-3</v>
      </c>
      <c r="Z473">
        <f>Pro_Economic_Table[[#This Row],[S- Worst-Euclidean Distance]]/(Pro_Economic_Table[[#This Row],[S+ Best-Euclidean Distance]]+Pro_Economic_Table[[#This Row],[S- Worst-Euclidean Distance]])</f>
        <v>0.18284538006189452</v>
      </c>
      <c r="AA473">
        <v>472</v>
      </c>
    </row>
    <row r="474" spans="1:27" x14ac:dyDescent="0.3">
      <c r="A474">
        <v>376</v>
      </c>
      <c r="B474" t="s">
        <v>142</v>
      </c>
      <c r="C474" t="s">
        <v>150</v>
      </c>
      <c r="D474" t="s">
        <v>154</v>
      </c>
      <c r="E474" t="s">
        <v>157</v>
      </c>
      <c r="F474" t="s">
        <v>161</v>
      </c>
      <c r="G474" t="s">
        <v>225</v>
      </c>
      <c r="H474">
        <v>432.2361477468383</v>
      </c>
      <c r="I474">
        <v>62</v>
      </c>
      <c r="J474">
        <v>1576844.4271712583</v>
      </c>
      <c r="K474">
        <v>40724.923309090904</v>
      </c>
      <c r="L474">
        <v>283831996.89082652</v>
      </c>
      <c r="M474">
        <v>4944193.6331818169</v>
      </c>
      <c r="N474">
        <v>2365266640.7568874</v>
      </c>
      <c r="O474">
        <v>115568000</v>
      </c>
      <c r="P474">
        <v>24.216572122727271</v>
      </c>
      <c r="Q474">
        <v>23573.824186210313</v>
      </c>
      <c r="R474">
        <v>283872721.81413561</v>
      </c>
      <c r="S474">
        <v>2485.7788343900693</v>
      </c>
      <c r="T474">
        <v>23598.040758333042</v>
      </c>
      <c r="U474">
        <f>Pro_Economic_Table[[#This Row],[Total Energy(MJ)]]*AHP!$P$3/TOPSIS!$B$4</f>
        <v>8.6556955964495873E-3</v>
      </c>
      <c r="V474">
        <f>Pro_Economic_Table[[#This Row],[Total Cost(LKR Million)]]*AHP!$P$4/TOPSIS!$C$4</f>
        <v>3.3527137692138984E-2</v>
      </c>
      <c r="W474">
        <f>Pro_Economic_Table[[#This Row],[Total Carbon (Metric T)]]*AHP!$P$5/TOPSIS!$D$4</f>
        <v>3.7167380810857738E-3</v>
      </c>
      <c r="X474">
        <f>((Pro_Economic_Table[[#This Row],[Weighted Energy]]-TOPSIS!$B$5)^2+(Pro_Economic_Table[[#This Row],[Weighted Cost]]-TOPSIS!$C$5)^2+(Pro_Economic_Table[[#This Row],[Weighted Co2]]-TOPSIS!$D$5)^2)^0.5</f>
        <v>5.990685756775904E-3</v>
      </c>
      <c r="Y474">
        <f>((Pro_Economic_Table[[#This Row],[Weighted Energy]]-TOPSIS!$B$6)^2+(Pro_Economic_Table[[#This Row],[Weighted Cost]]-TOPSIS!$C$6)^2+(Pro_Economic_Table[[#This Row],[Weighted Co2]]-TOPSIS!$D$6)^2)^0.5</f>
        <v>1.3173243479703669E-3</v>
      </c>
      <c r="Z474">
        <f>Pro_Economic_Table[[#This Row],[S- Worst-Euclidean Distance]]/(Pro_Economic_Table[[#This Row],[S+ Best-Euclidean Distance]]+Pro_Economic_Table[[#This Row],[S- Worst-Euclidean Distance]])</f>
        <v>0.18025759804502944</v>
      </c>
      <c r="AA474">
        <v>473</v>
      </c>
    </row>
    <row r="475" spans="1:27" x14ac:dyDescent="0.3">
      <c r="A475">
        <v>394</v>
      </c>
      <c r="B475" t="s">
        <v>142</v>
      </c>
      <c r="C475" t="s">
        <v>150</v>
      </c>
      <c r="D475" t="s">
        <v>155</v>
      </c>
      <c r="E475" t="s">
        <v>157</v>
      </c>
      <c r="F475" t="s">
        <v>161</v>
      </c>
      <c r="G475" t="s">
        <v>225</v>
      </c>
      <c r="H475">
        <v>432.24259485183831</v>
      </c>
      <c r="I475">
        <v>62</v>
      </c>
      <c r="J475">
        <v>1576850.6679688981</v>
      </c>
      <c r="K475">
        <v>40706.503009090906</v>
      </c>
      <c r="L475">
        <v>283833120.23440164</v>
      </c>
      <c r="M475">
        <v>4943272.6181818172</v>
      </c>
      <c r="N475">
        <v>2365276001.9533472</v>
      </c>
      <c r="O475">
        <v>115568000</v>
      </c>
      <c r="P475">
        <v>24.202756897727269</v>
      </c>
      <c r="Q475">
        <v>23573.917486135026</v>
      </c>
      <c r="R475">
        <v>283873826.73741072</v>
      </c>
      <c r="S475">
        <v>2485.787274571529</v>
      </c>
      <c r="T475">
        <v>23598.120243032754</v>
      </c>
      <c r="U475">
        <f>Pro_Economic_Table[[#This Row],[Total Energy(MJ)]]*AHP!$P$3/TOPSIS!$B$4</f>
        <v>8.6557292871806499E-3</v>
      </c>
      <c r="V475">
        <f>Pro_Economic_Table[[#This Row],[Total Cost(LKR Million)]]*AHP!$P$4/TOPSIS!$C$4</f>
        <v>3.3527251529750772E-2</v>
      </c>
      <c r="W475">
        <f>Pro_Economic_Table[[#This Row],[Total Carbon (Metric T)]]*AHP!$P$5/TOPSIS!$D$4</f>
        <v>3.7167506000831477E-3</v>
      </c>
      <c r="X475">
        <f>((Pro_Economic_Table[[#This Row],[Weighted Energy]]-TOPSIS!$B$5)^2+(Pro_Economic_Table[[#This Row],[Weighted Cost]]-TOPSIS!$C$5)^2+(Pro_Economic_Table[[#This Row],[Weighted Co2]]-TOPSIS!$D$5)^2)^0.5</f>
        <v>5.9908050577734788E-3</v>
      </c>
      <c r="Y475">
        <f>((Pro_Economic_Table[[#This Row],[Weighted Energy]]-TOPSIS!$B$6)^2+(Pro_Economic_Table[[#This Row],[Weighted Cost]]-TOPSIS!$C$6)^2+(Pro_Economic_Table[[#This Row],[Weighted Co2]]-TOPSIS!$D$6)^2)^0.5</f>
        <v>1.317205175553559E-3</v>
      </c>
      <c r="Z475">
        <f>Pro_Economic_Table[[#This Row],[S- Worst-Euclidean Distance]]/(Pro_Economic_Table[[#This Row],[S+ Best-Euclidean Distance]]+Pro_Economic_Table[[#This Row],[S- Worst-Euclidean Distance]])</f>
        <v>0.18024128777853249</v>
      </c>
      <c r="AA475">
        <v>474</v>
      </c>
    </row>
    <row r="476" spans="1:27" x14ac:dyDescent="0.3">
      <c r="A476">
        <v>378</v>
      </c>
      <c r="B476" t="s">
        <v>142</v>
      </c>
      <c r="C476" t="s">
        <v>150</v>
      </c>
      <c r="D476" t="s">
        <v>154</v>
      </c>
      <c r="E476" t="s">
        <v>157</v>
      </c>
      <c r="F476" t="s">
        <v>161</v>
      </c>
      <c r="G476" t="s">
        <v>224</v>
      </c>
      <c r="H476">
        <v>432.2361477468383</v>
      </c>
      <c r="I476">
        <v>31</v>
      </c>
      <c r="J476">
        <v>1576844.4271712583</v>
      </c>
      <c r="K476">
        <v>40724.923309090904</v>
      </c>
      <c r="L476">
        <v>283831996.89082652</v>
      </c>
      <c r="M476">
        <v>4944193.6331818169</v>
      </c>
      <c r="N476">
        <v>2365266640.7568874</v>
      </c>
      <c r="O476">
        <v>116132200</v>
      </c>
      <c r="P476">
        <v>24.216572122727271</v>
      </c>
      <c r="Q476">
        <v>23573.824186210313</v>
      </c>
      <c r="R476">
        <v>283872721.81413561</v>
      </c>
      <c r="S476">
        <v>2486.3430343900695</v>
      </c>
      <c r="T476">
        <v>23598.040758333042</v>
      </c>
      <c r="U476">
        <f>Pro_Economic_Table[[#This Row],[Total Energy(MJ)]]*AHP!$P$3/TOPSIS!$B$4</f>
        <v>8.6556955964495873E-3</v>
      </c>
      <c r="V476">
        <f>Pro_Economic_Table[[#This Row],[Total Cost(LKR Million)]]*AHP!$P$4/TOPSIS!$C$4</f>
        <v>3.35347473840489E-2</v>
      </c>
      <c r="W476">
        <f>Pro_Economic_Table[[#This Row],[Total Carbon (Metric T)]]*AHP!$P$5/TOPSIS!$D$4</f>
        <v>3.7167380810857738E-3</v>
      </c>
      <c r="X476">
        <f>((Pro_Economic_Table[[#This Row],[Weighted Energy]]-TOPSIS!$B$5)^2+(Pro_Economic_Table[[#This Row],[Weighted Cost]]-TOPSIS!$C$5)^2+(Pro_Economic_Table[[#This Row],[Weighted Co2]]-TOPSIS!$D$5)^2)^0.5</f>
        <v>5.9980136906741003E-3</v>
      </c>
      <c r="Y476">
        <f>((Pro_Economic_Table[[#This Row],[Weighted Energy]]-TOPSIS!$B$6)^2+(Pro_Economic_Table[[#This Row],[Weighted Cost]]-TOPSIS!$C$6)^2+(Pro_Economic_Table[[#This Row],[Weighted Co2]]-TOPSIS!$D$6)^2)^0.5</f>
        <v>1.3099505263771795E-3</v>
      </c>
      <c r="Z476">
        <f>Pro_Economic_Table[[#This Row],[S- Worst-Euclidean Distance]]/(Pro_Economic_Table[[#This Row],[S+ Best-Euclidean Distance]]+Pro_Economic_Table[[#This Row],[S- Worst-Euclidean Distance]])</f>
        <v>0.17924971818016602</v>
      </c>
      <c r="AA476">
        <v>475</v>
      </c>
    </row>
    <row r="477" spans="1:27" x14ac:dyDescent="0.3">
      <c r="A477">
        <v>396</v>
      </c>
      <c r="B477" t="s">
        <v>142</v>
      </c>
      <c r="C477" t="s">
        <v>150</v>
      </c>
      <c r="D477" t="s">
        <v>155</v>
      </c>
      <c r="E477" t="s">
        <v>157</v>
      </c>
      <c r="F477" t="s">
        <v>161</v>
      </c>
      <c r="G477" t="s">
        <v>224</v>
      </c>
      <c r="H477">
        <v>432.24259485183831</v>
      </c>
      <c r="I477">
        <v>31</v>
      </c>
      <c r="J477">
        <v>1576850.6679688981</v>
      </c>
      <c r="K477">
        <v>40706.503009090906</v>
      </c>
      <c r="L477">
        <v>283833120.23440164</v>
      </c>
      <c r="M477">
        <v>4943272.6181818172</v>
      </c>
      <c r="N477">
        <v>2365276001.9533472</v>
      </c>
      <c r="O477">
        <v>116132200</v>
      </c>
      <c r="P477">
        <v>24.202756897727269</v>
      </c>
      <c r="Q477">
        <v>23573.917486135026</v>
      </c>
      <c r="R477">
        <v>283873826.73741072</v>
      </c>
      <c r="S477">
        <v>2486.3514745715288</v>
      </c>
      <c r="T477">
        <v>23598.120243032754</v>
      </c>
      <c r="U477">
        <f>Pro_Economic_Table[[#This Row],[Total Energy(MJ)]]*AHP!$P$3/TOPSIS!$B$4</f>
        <v>8.6557292871806499E-3</v>
      </c>
      <c r="V477">
        <f>Pro_Economic_Table[[#This Row],[Total Cost(LKR Million)]]*AHP!$P$4/TOPSIS!$C$4</f>
        <v>3.3534861221660689E-2</v>
      </c>
      <c r="W477">
        <f>Pro_Economic_Table[[#This Row],[Total Carbon (Metric T)]]*AHP!$P$5/TOPSIS!$D$4</f>
        <v>3.7167506000831477E-3</v>
      </c>
      <c r="X477">
        <f>((Pro_Economic_Table[[#This Row],[Weighted Energy]]-TOPSIS!$B$5)^2+(Pro_Economic_Table[[#This Row],[Weighted Cost]]-TOPSIS!$C$5)^2+(Pro_Economic_Table[[#This Row],[Weighted Co2]]-TOPSIS!$D$5)^2)^0.5</f>
        <v>5.9981329903444833E-3</v>
      </c>
      <c r="Y477">
        <f>((Pro_Economic_Table[[#This Row],[Weighted Energy]]-TOPSIS!$B$6)^2+(Pro_Economic_Table[[#This Row],[Weighted Cost]]-TOPSIS!$C$6)^2+(Pro_Economic_Table[[#This Row],[Weighted Co2]]-TOPSIS!$D$6)^2)^0.5</f>
        <v>1.3098313444270934E-3</v>
      </c>
      <c r="Z477">
        <f>Pro_Economic_Table[[#This Row],[S- Worst-Euclidean Distance]]/(Pro_Economic_Table[[#This Row],[S+ Best-Euclidean Distance]]+Pro_Economic_Table[[#This Row],[S- Worst-Euclidean Distance]])</f>
        <v>0.17923340679084396</v>
      </c>
      <c r="AA477">
        <v>476</v>
      </c>
    </row>
    <row r="478" spans="1:27" x14ac:dyDescent="0.3">
      <c r="A478">
        <v>368</v>
      </c>
      <c r="B478" t="s">
        <v>142</v>
      </c>
      <c r="C478" t="s">
        <v>150</v>
      </c>
      <c r="D478" t="s">
        <v>154</v>
      </c>
      <c r="E478" t="s">
        <v>156</v>
      </c>
      <c r="F478" t="s">
        <v>161</v>
      </c>
      <c r="G478" t="s">
        <v>226</v>
      </c>
      <c r="H478">
        <v>429.17936992865651</v>
      </c>
      <c r="I478">
        <v>31</v>
      </c>
      <c r="J478">
        <v>1573885.4662432584</v>
      </c>
      <c r="K478">
        <v>37995.657399999996</v>
      </c>
      <c r="L478">
        <v>283299383.92378652</v>
      </c>
      <c r="M478">
        <v>5490046.8149999995</v>
      </c>
      <c r="N478">
        <v>2360828199.3648877</v>
      </c>
      <c r="O478">
        <v>120900000</v>
      </c>
      <c r="P478">
        <v>21.487306213636359</v>
      </c>
      <c r="Q478">
        <v>23529.587720336713</v>
      </c>
      <c r="R478">
        <v>283337379.58118653</v>
      </c>
      <c r="S478">
        <v>2487.218246179888</v>
      </c>
      <c r="T478">
        <v>23551.075026550348</v>
      </c>
      <c r="U478">
        <f>Pro_Economic_Table[[#This Row],[Total Energy(MJ)]]*AHP!$P$3/TOPSIS!$B$4</f>
        <v>8.6393722266706312E-3</v>
      </c>
      <c r="V478">
        <f>Pro_Economic_Table[[#This Row],[Total Cost(LKR Million)]]*AHP!$P$4/TOPSIS!$C$4</f>
        <v>3.354655187195469E-2</v>
      </c>
      <c r="W478">
        <f>Pro_Economic_Table[[#This Row],[Total Carbon (Metric T)]]*AHP!$P$5/TOPSIS!$D$4</f>
        <v>3.709340885462186E-3</v>
      </c>
      <c r="X478">
        <f>((Pro_Economic_Table[[#This Row],[Weighted Energy]]-TOPSIS!$B$5)^2+(Pro_Economic_Table[[#This Row],[Weighted Cost]]-TOPSIS!$C$5)^2+(Pro_Economic_Table[[#This Row],[Weighted Co2]]-TOPSIS!$D$5)^2)^0.5</f>
        <v>6.0045888772992185E-3</v>
      </c>
      <c r="Y478">
        <f>((Pro_Economic_Table[[#This Row],[Weighted Energy]]-TOPSIS!$B$6)^2+(Pro_Economic_Table[[#This Row],[Weighted Cost]]-TOPSIS!$C$6)^2+(Pro_Economic_Table[[#This Row],[Weighted Co2]]-TOPSIS!$D$6)^2)^0.5</f>
        <v>1.3031108698992331E-3</v>
      </c>
      <c r="Z478">
        <f>Pro_Economic_Table[[#This Row],[S- Worst-Euclidean Distance]]/(Pro_Economic_Table[[#This Row],[S+ Best-Euclidean Distance]]+Pro_Economic_Table[[#This Row],[S- Worst-Euclidean Distance]])</f>
        <v>0.17832025329157863</v>
      </c>
      <c r="AA478">
        <v>477</v>
      </c>
    </row>
    <row r="479" spans="1:27" x14ac:dyDescent="0.3">
      <c r="A479">
        <v>386</v>
      </c>
      <c r="B479" t="s">
        <v>142</v>
      </c>
      <c r="C479" t="s">
        <v>150</v>
      </c>
      <c r="D479" t="s">
        <v>155</v>
      </c>
      <c r="E479" t="s">
        <v>156</v>
      </c>
      <c r="F479" t="s">
        <v>161</v>
      </c>
      <c r="G479" t="s">
        <v>226</v>
      </c>
      <c r="H479">
        <v>429.18581703365641</v>
      </c>
      <c r="I479">
        <v>31</v>
      </c>
      <c r="J479">
        <v>1573891.707040898</v>
      </c>
      <c r="K479">
        <v>37977.237099999998</v>
      </c>
      <c r="L479">
        <v>283300507.26736164</v>
      </c>
      <c r="M479">
        <v>5489125.7999999998</v>
      </c>
      <c r="N479">
        <v>2360837560.561347</v>
      </c>
      <c r="O479">
        <v>120900000</v>
      </c>
      <c r="P479">
        <v>21.47349098863636</v>
      </c>
      <c r="Q479">
        <v>23529.681020261422</v>
      </c>
      <c r="R479">
        <v>283338484.50446165</v>
      </c>
      <c r="S479">
        <v>2487.2266863613472</v>
      </c>
      <c r="T479">
        <v>23551.154511250057</v>
      </c>
      <c r="U479">
        <f>Pro_Economic_Table[[#This Row],[Total Energy(MJ)]]*AHP!$P$3/TOPSIS!$B$4</f>
        <v>8.6394059174016938E-3</v>
      </c>
      <c r="V479">
        <f>Pro_Economic_Table[[#This Row],[Total Cost(LKR Million)]]*AHP!$P$4/TOPSIS!$C$4</f>
        <v>3.3546665709566478E-2</v>
      </c>
      <c r="W479">
        <f>Pro_Economic_Table[[#This Row],[Total Carbon (Metric T)]]*AHP!$P$5/TOPSIS!$D$4</f>
        <v>3.7093534044595595E-3</v>
      </c>
      <c r="X479">
        <f>((Pro_Economic_Table[[#This Row],[Weighted Energy]]-TOPSIS!$B$5)^2+(Pro_Economic_Table[[#This Row],[Weighted Cost]]-TOPSIS!$C$5)^2+(Pro_Economic_Table[[#This Row],[Weighted Co2]]-TOPSIS!$D$5)^2)^0.5</f>
        <v>6.0047081631180348E-3</v>
      </c>
      <c r="Y479">
        <f>((Pro_Economic_Table[[#This Row],[Weighted Energy]]-TOPSIS!$B$6)^2+(Pro_Economic_Table[[#This Row],[Weighted Cost]]-TOPSIS!$C$6)^2+(Pro_Economic_Table[[#This Row],[Weighted Co2]]-TOPSIS!$D$6)^2)^0.5</f>
        <v>1.3029916005191009E-3</v>
      </c>
      <c r="Z479">
        <f>Pro_Economic_Table[[#This Row],[S- Worst-Euclidean Distance]]/(Pro_Economic_Table[[#This Row],[S+ Best-Euclidean Distance]]+Pro_Economic_Table[[#This Row],[S- Worst-Euclidean Distance]])</f>
        <v>0.17830393183402835</v>
      </c>
      <c r="AA479">
        <v>478</v>
      </c>
    </row>
    <row r="480" spans="1:27" x14ac:dyDescent="0.3">
      <c r="A480">
        <v>377</v>
      </c>
      <c r="B480" t="s">
        <v>142</v>
      </c>
      <c r="C480" t="s">
        <v>150</v>
      </c>
      <c r="D480" t="s">
        <v>154</v>
      </c>
      <c r="E480" t="s">
        <v>157</v>
      </c>
      <c r="F480" t="s">
        <v>161</v>
      </c>
      <c r="G480" t="s">
        <v>226</v>
      </c>
      <c r="H480">
        <v>432.2361477468383</v>
      </c>
      <c r="I480">
        <v>31</v>
      </c>
      <c r="J480">
        <v>1576844.4271712583</v>
      </c>
      <c r="K480">
        <v>40724.923309090904</v>
      </c>
      <c r="L480">
        <v>283831996.89082652</v>
      </c>
      <c r="M480">
        <v>4944193.6331818169</v>
      </c>
      <c r="N480">
        <v>2365266640.7568874</v>
      </c>
      <c r="O480">
        <v>120900000</v>
      </c>
      <c r="P480">
        <v>24.216572122727271</v>
      </c>
      <c r="Q480">
        <v>23573.824186210313</v>
      </c>
      <c r="R480">
        <v>283872721.81413561</v>
      </c>
      <c r="S480">
        <v>2491.1108343900696</v>
      </c>
      <c r="T480">
        <v>23598.040758333042</v>
      </c>
      <c r="U480">
        <f>Pro_Economic_Table[[#This Row],[Total Energy(MJ)]]*AHP!$P$3/TOPSIS!$B$4</f>
        <v>8.6556955964495873E-3</v>
      </c>
      <c r="V480">
        <f>Pro_Economic_Table[[#This Row],[Total Cost(LKR Million)]]*AHP!$P$4/TOPSIS!$C$4</f>
        <v>3.3599053461837121E-2</v>
      </c>
      <c r="W480">
        <f>Pro_Economic_Table[[#This Row],[Total Carbon (Metric T)]]*AHP!$P$5/TOPSIS!$D$4</f>
        <v>3.7167380810857738E-3</v>
      </c>
      <c r="X480">
        <f>((Pro_Economic_Table[[#This Row],[Weighted Energy]]-TOPSIS!$B$5)^2+(Pro_Economic_Table[[#This Row],[Weighted Cost]]-TOPSIS!$C$5)^2+(Pro_Economic_Table[[#This Row],[Weighted Co2]]-TOPSIS!$D$5)^2)^0.5</f>
        <v>6.0599664916925712E-3</v>
      </c>
      <c r="Y480">
        <f>((Pro_Economic_Table[[#This Row],[Weighted Energy]]-TOPSIS!$B$6)^2+(Pro_Economic_Table[[#This Row],[Weighted Cost]]-TOPSIS!$C$6)^2+(Pro_Economic_Table[[#This Row],[Weighted Co2]]-TOPSIS!$D$6)^2)^0.5</f>
        <v>1.2477507897061609E-3</v>
      </c>
      <c r="Z480">
        <f>Pro_Economic_Table[[#This Row],[S- Worst-Euclidean Distance]]/(Pro_Economic_Table[[#This Row],[S+ Best-Euclidean Distance]]+Pro_Economic_Table[[#This Row],[S- Worst-Euclidean Distance]])</f>
        <v>0.17074426139640358</v>
      </c>
      <c r="AA480">
        <v>479</v>
      </c>
    </row>
    <row r="481" spans="1:27" x14ac:dyDescent="0.3">
      <c r="A481">
        <v>395</v>
      </c>
      <c r="B481" t="s">
        <v>142</v>
      </c>
      <c r="C481" t="s">
        <v>150</v>
      </c>
      <c r="D481" t="s">
        <v>155</v>
      </c>
      <c r="E481" t="s">
        <v>157</v>
      </c>
      <c r="F481" t="s">
        <v>161</v>
      </c>
      <c r="G481" t="s">
        <v>226</v>
      </c>
      <c r="H481">
        <v>432.24259485183831</v>
      </c>
      <c r="I481">
        <v>31</v>
      </c>
      <c r="J481">
        <v>1576850.6679688981</v>
      </c>
      <c r="K481">
        <v>40706.503009090906</v>
      </c>
      <c r="L481">
        <v>283833120.23440164</v>
      </c>
      <c r="M481">
        <v>4943272.6181818172</v>
      </c>
      <c r="N481">
        <v>2365276001.9533472</v>
      </c>
      <c r="O481">
        <v>120900000</v>
      </c>
      <c r="P481">
        <v>24.202756897727269</v>
      </c>
      <c r="Q481">
        <v>23573.917486135026</v>
      </c>
      <c r="R481">
        <v>283873826.73741072</v>
      </c>
      <c r="S481">
        <v>2491.1192745715289</v>
      </c>
      <c r="T481">
        <v>23598.120243032754</v>
      </c>
      <c r="U481">
        <f>Pro_Economic_Table[[#This Row],[Total Energy(MJ)]]*AHP!$P$3/TOPSIS!$B$4</f>
        <v>8.6557292871806499E-3</v>
      </c>
      <c r="V481">
        <f>Pro_Economic_Table[[#This Row],[Total Cost(LKR Million)]]*AHP!$P$4/TOPSIS!$C$4</f>
        <v>3.3599167299448902E-2</v>
      </c>
      <c r="W481">
        <f>Pro_Economic_Table[[#This Row],[Total Carbon (Metric T)]]*AHP!$P$5/TOPSIS!$D$4</f>
        <v>3.7167506000831477E-3</v>
      </c>
      <c r="X481">
        <f>((Pro_Economic_Table[[#This Row],[Weighted Energy]]-TOPSIS!$B$5)^2+(Pro_Economic_Table[[#This Row],[Weighted Cost]]-TOPSIS!$C$5)^2+(Pro_Economic_Table[[#This Row],[Weighted Co2]]-TOPSIS!$D$5)^2)^0.5</f>
        <v>6.0600857797297103E-3</v>
      </c>
      <c r="Y481">
        <f>((Pro_Economic_Table[[#This Row],[Weighted Energy]]-TOPSIS!$B$6)^2+(Pro_Economic_Table[[#This Row],[Weighted Cost]]-TOPSIS!$C$6)^2+(Pro_Economic_Table[[#This Row],[Weighted Co2]]-TOPSIS!$D$6)^2)^0.5</f>
        <v>1.2476315335069243E-3</v>
      </c>
      <c r="Z481">
        <f>Pro_Economic_Table[[#This Row],[S- Worst-Euclidean Distance]]/(Pro_Economic_Table[[#This Row],[S+ Best-Euclidean Distance]]+Pro_Economic_Table[[#This Row],[S- Worst-Euclidean Distance]])</f>
        <v>0.17072794143898545</v>
      </c>
      <c r="AA481">
        <v>480</v>
      </c>
    </row>
    <row r="482" spans="1:27" x14ac:dyDescent="0.3">
      <c r="A482">
        <v>253</v>
      </c>
      <c r="B482" t="s">
        <v>141</v>
      </c>
      <c r="C482" t="s">
        <v>150</v>
      </c>
      <c r="D482" t="s">
        <v>154</v>
      </c>
      <c r="E482" t="s">
        <v>156</v>
      </c>
      <c r="F482" t="s">
        <v>159</v>
      </c>
      <c r="G482" t="s">
        <v>225</v>
      </c>
      <c r="H482">
        <v>432.38735292463389</v>
      </c>
      <c r="I482">
        <v>62</v>
      </c>
      <c r="J482">
        <v>1580692.4344364596</v>
      </c>
      <c r="K482">
        <v>40316.029763636354</v>
      </c>
      <c r="L482">
        <v>284524638.19856274</v>
      </c>
      <c r="M482">
        <v>5421120.4422727264</v>
      </c>
      <c r="N482">
        <v>2371038651.6546893</v>
      </c>
      <c r="O482">
        <v>115568000</v>
      </c>
      <c r="P482">
        <v>21.525416668181812</v>
      </c>
      <c r="Q482">
        <v>23631.351894825068</v>
      </c>
      <c r="R482">
        <v>284564954.22832638</v>
      </c>
      <c r="S482">
        <v>2492.0277720969621</v>
      </c>
      <c r="T482">
        <v>23652.877311493248</v>
      </c>
      <c r="U482">
        <f>Pro_Economic_Table[[#This Row],[Total Energy(MJ)]]*AHP!$P$3/TOPSIS!$B$4</f>
        <v>8.6768027779390213E-3</v>
      </c>
      <c r="V482">
        <f>Pro_Economic_Table[[#This Row],[Total Cost(LKR Million)]]*AHP!$P$4/TOPSIS!$C$4</f>
        <v>3.3611420731333816E-2</v>
      </c>
      <c r="W482">
        <f>Pro_Economic_Table[[#This Row],[Total Carbon (Metric T)]]*AHP!$P$5/TOPSIS!$D$4</f>
        <v>3.7253749466397102E-3</v>
      </c>
      <c r="X482">
        <f>((Pro_Economic_Table[[#This Row],[Weighted Energy]]-TOPSIS!$B$5)^2+(Pro_Economic_Table[[#This Row],[Weighted Cost]]-TOPSIS!$C$5)^2+(Pro_Economic_Table[[#This Row],[Weighted Co2]]-TOPSIS!$D$5)^2)^0.5</f>
        <v>6.077995506613699E-3</v>
      </c>
      <c r="Y482">
        <f>((Pro_Economic_Table[[#This Row],[Weighted Energy]]-TOPSIS!$B$6)^2+(Pro_Economic_Table[[#This Row],[Weighted Cost]]-TOPSIS!$C$6)^2+(Pro_Economic_Table[[#This Row],[Weighted Co2]]-TOPSIS!$D$6)^2)^0.5</f>
        <v>1.2300222237782742E-3</v>
      </c>
      <c r="Z482">
        <f>Pro_Economic_Table[[#This Row],[S- Worst-Euclidean Distance]]/(Pro_Economic_Table[[#This Row],[S+ Best-Euclidean Distance]]+Pro_Economic_Table[[#This Row],[S- Worst-Euclidean Distance]])</f>
        <v>0.16831133546145635</v>
      </c>
      <c r="AA482">
        <v>481</v>
      </c>
    </row>
    <row r="483" spans="1:27" x14ac:dyDescent="0.3">
      <c r="A483">
        <v>271</v>
      </c>
      <c r="B483" t="s">
        <v>141</v>
      </c>
      <c r="C483" t="s">
        <v>150</v>
      </c>
      <c r="D483" t="s">
        <v>155</v>
      </c>
      <c r="E483" t="s">
        <v>156</v>
      </c>
      <c r="F483" t="s">
        <v>159</v>
      </c>
      <c r="G483" t="s">
        <v>225</v>
      </c>
      <c r="H483">
        <v>432.39380002963378</v>
      </c>
      <c r="I483">
        <v>62</v>
      </c>
      <c r="J483">
        <v>1580698.6752340996</v>
      </c>
      <c r="K483">
        <v>40297.609463636356</v>
      </c>
      <c r="L483">
        <v>284525761.54213792</v>
      </c>
      <c r="M483">
        <v>5420199.4272727268</v>
      </c>
      <c r="N483">
        <v>2371048012.8511496</v>
      </c>
      <c r="O483">
        <v>115568000</v>
      </c>
      <c r="P483">
        <v>21.511601443181814</v>
      </c>
      <c r="Q483">
        <v>23631.445194749787</v>
      </c>
      <c r="R483">
        <v>284566059.15160155</v>
      </c>
      <c r="S483">
        <v>2492.0362122784222</v>
      </c>
      <c r="T483">
        <v>23652.956796192968</v>
      </c>
      <c r="U483">
        <f>Pro_Economic_Table[[#This Row],[Total Energy(MJ)]]*AHP!$P$3/TOPSIS!$B$4</f>
        <v>8.6768364686700874E-3</v>
      </c>
      <c r="V483">
        <f>Pro_Economic_Table[[#This Row],[Total Cost(LKR Million)]]*AHP!$P$4/TOPSIS!$C$4</f>
        <v>3.3611534568945618E-2</v>
      </c>
      <c r="W483">
        <f>Pro_Economic_Table[[#This Row],[Total Carbon (Metric T)]]*AHP!$P$5/TOPSIS!$D$4</f>
        <v>3.725387465637085E-3</v>
      </c>
      <c r="X483">
        <f>((Pro_Economic_Table[[#This Row],[Weighted Energy]]-TOPSIS!$B$5)^2+(Pro_Economic_Table[[#This Row],[Weighted Cost]]-TOPSIS!$C$5)^2+(Pro_Economic_Table[[#This Row],[Weighted Co2]]-TOPSIS!$D$5)^2)^0.5</f>
        <v>6.0781148072297422E-3</v>
      </c>
      <c r="Y483">
        <f>((Pro_Economic_Table[[#This Row],[Weighted Energy]]-TOPSIS!$B$6)^2+(Pro_Economic_Table[[#This Row],[Weighted Cost]]-TOPSIS!$C$6)^2+(Pro_Economic_Table[[#This Row],[Weighted Co2]]-TOPSIS!$D$6)^2)^0.5</f>
        <v>1.2299030593425984E-3</v>
      </c>
      <c r="Z483">
        <f>Pro_Economic_Table[[#This Row],[S- Worst-Euclidean Distance]]/(Pro_Economic_Table[[#This Row],[S+ Best-Euclidean Distance]]+Pro_Economic_Table[[#This Row],[S- Worst-Euclidean Distance]])</f>
        <v>0.16829502633926324</v>
      </c>
      <c r="AA483">
        <v>482</v>
      </c>
    </row>
    <row r="484" spans="1:27" x14ac:dyDescent="0.3">
      <c r="A484">
        <v>255</v>
      </c>
      <c r="B484" t="s">
        <v>141</v>
      </c>
      <c r="C484" t="s">
        <v>150</v>
      </c>
      <c r="D484" t="s">
        <v>154</v>
      </c>
      <c r="E484" t="s">
        <v>156</v>
      </c>
      <c r="F484" t="s">
        <v>159</v>
      </c>
      <c r="G484" t="s">
        <v>224</v>
      </c>
      <c r="H484">
        <v>432.38735292463389</v>
      </c>
      <c r="I484">
        <v>31</v>
      </c>
      <c r="J484">
        <v>1580692.4344364596</v>
      </c>
      <c r="K484">
        <v>40316.029763636354</v>
      </c>
      <c r="L484">
        <v>284524638.19856274</v>
      </c>
      <c r="M484">
        <v>5421120.4422727264</v>
      </c>
      <c r="N484">
        <v>2371038651.6546893</v>
      </c>
      <c r="O484">
        <v>116132200</v>
      </c>
      <c r="P484">
        <v>21.525416668181812</v>
      </c>
      <c r="Q484">
        <v>23631.351894825068</v>
      </c>
      <c r="R484">
        <v>284564954.22832638</v>
      </c>
      <c r="S484">
        <v>2492.5919720969619</v>
      </c>
      <c r="T484">
        <v>23652.877311493248</v>
      </c>
      <c r="U484">
        <f>Pro_Economic_Table[[#This Row],[Total Energy(MJ)]]*AHP!$P$3/TOPSIS!$B$4</f>
        <v>8.6768027779390213E-3</v>
      </c>
      <c r="V484">
        <f>Pro_Economic_Table[[#This Row],[Total Cost(LKR Million)]]*AHP!$P$4/TOPSIS!$C$4</f>
        <v>3.3619030423243733E-2</v>
      </c>
      <c r="W484">
        <f>Pro_Economic_Table[[#This Row],[Total Carbon (Metric T)]]*AHP!$P$5/TOPSIS!$D$4</f>
        <v>3.7253749466397102E-3</v>
      </c>
      <c r="X484">
        <f>((Pro_Economic_Table[[#This Row],[Weighted Energy]]-TOPSIS!$B$5)^2+(Pro_Economic_Table[[#This Row],[Weighted Cost]]-TOPSIS!$C$5)^2+(Pro_Economic_Table[[#This Row],[Weighted Co2]]-TOPSIS!$D$5)^2)^0.5</f>
        <v>6.0853236981622903E-3</v>
      </c>
      <c r="Y484">
        <f>((Pro_Economic_Table[[#This Row],[Weighted Energy]]-TOPSIS!$B$6)^2+(Pro_Economic_Table[[#This Row],[Weighted Cost]]-TOPSIS!$C$6)^2+(Pro_Economic_Table[[#This Row],[Weighted Co2]]-TOPSIS!$D$6)^2)^0.5</f>
        <v>1.2226464536863291E-3</v>
      </c>
      <c r="Z484">
        <f>Pro_Economic_Table[[#This Row],[S- Worst-Euclidean Distance]]/(Pro_Economic_Table[[#This Row],[S+ Best-Euclidean Distance]]+Pro_Economic_Table[[#This Row],[S- Worst-Euclidean Distance]])</f>
        <v>0.16730315371869017</v>
      </c>
      <c r="AA484">
        <v>483</v>
      </c>
    </row>
    <row r="485" spans="1:27" x14ac:dyDescent="0.3">
      <c r="A485">
        <v>273</v>
      </c>
      <c r="B485" t="s">
        <v>141</v>
      </c>
      <c r="C485" t="s">
        <v>150</v>
      </c>
      <c r="D485" t="s">
        <v>155</v>
      </c>
      <c r="E485" t="s">
        <v>156</v>
      </c>
      <c r="F485" t="s">
        <v>159</v>
      </c>
      <c r="G485" t="s">
        <v>224</v>
      </c>
      <c r="H485">
        <v>432.39380002963378</v>
      </c>
      <c r="I485">
        <v>31</v>
      </c>
      <c r="J485">
        <v>1580698.6752340996</v>
      </c>
      <c r="K485">
        <v>40297.609463636356</v>
      </c>
      <c r="L485">
        <v>284525761.54213792</v>
      </c>
      <c r="M485">
        <v>5420199.4272727268</v>
      </c>
      <c r="N485">
        <v>2371048012.8511496</v>
      </c>
      <c r="O485">
        <v>116132200</v>
      </c>
      <c r="P485">
        <v>21.511601443181814</v>
      </c>
      <c r="Q485">
        <v>23631.445194749787</v>
      </c>
      <c r="R485">
        <v>284566059.15160155</v>
      </c>
      <c r="S485">
        <v>2492.6004122784225</v>
      </c>
      <c r="T485">
        <v>23652.956796192968</v>
      </c>
      <c r="U485">
        <f>Pro_Economic_Table[[#This Row],[Total Energy(MJ)]]*AHP!$P$3/TOPSIS!$B$4</f>
        <v>8.6768364686700874E-3</v>
      </c>
      <c r="V485">
        <f>Pro_Economic_Table[[#This Row],[Total Cost(LKR Million)]]*AHP!$P$4/TOPSIS!$C$4</f>
        <v>3.3619144260855535E-2</v>
      </c>
      <c r="W485">
        <f>Pro_Economic_Table[[#This Row],[Total Carbon (Metric T)]]*AHP!$P$5/TOPSIS!$D$4</f>
        <v>3.725387465637085E-3</v>
      </c>
      <c r="X485">
        <f>((Pro_Economic_Table[[#This Row],[Weighted Energy]]-TOPSIS!$B$5)^2+(Pro_Economic_Table[[#This Row],[Weighted Cost]]-TOPSIS!$C$5)^2+(Pro_Economic_Table[[#This Row],[Weighted Co2]]-TOPSIS!$D$5)^2)^0.5</f>
        <v>6.0854429974655918E-3</v>
      </c>
      <c r="Y485">
        <f>((Pro_Economic_Table[[#This Row],[Weighted Energy]]-TOPSIS!$B$6)^2+(Pro_Economic_Table[[#This Row],[Weighted Cost]]-TOPSIS!$C$6)^2+(Pro_Economic_Table[[#This Row],[Weighted Co2]]-TOPSIS!$D$6)^2)^0.5</f>
        <v>1.2225272788947885E-3</v>
      </c>
      <c r="Z485">
        <f>Pro_Economic_Table[[#This Row],[S- Worst-Euclidean Distance]]/(Pro_Economic_Table[[#This Row],[S+ Best-Euclidean Distance]]+Pro_Economic_Table[[#This Row],[S- Worst-Euclidean Distance]])</f>
        <v>0.16728684335914526</v>
      </c>
      <c r="AA485">
        <v>484</v>
      </c>
    </row>
    <row r="486" spans="1:27" x14ac:dyDescent="0.3">
      <c r="A486">
        <v>262</v>
      </c>
      <c r="B486" t="s">
        <v>141</v>
      </c>
      <c r="C486" t="s">
        <v>150</v>
      </c>
      <c r="D486" t="s">
        <v>154</v>
      </c>
      <c r="E486" t="s">
        <v>157</v>
      </c>
      <c r="F486" t="s">
        <v>159</v>
      </c>
      <c r="G486" t="s">
        <v>225</v>
      </c>
      <c r="H486">
        <v>435.44413074281567</v>
      </c>
      <c r="I486">
        <v>62</v>
      </c>
      <c r="J486">
        <v>1583651.3953644598</v>
      </c>
      <c r="K486">
        <v>43045.295672727269</v>
      </c>
      <c r="L486">
        <v>285057251.16560274</v>
      </c>
      <c r="M486">
        <v>4875267.2604545439</v>
      </c>
      <c r="N486">
        <v>2375477093.0466895</v>
      </c>
      <c r="O486">
        <v>115568000</v>
      </c>
      <c r="P486">
        <v>24.254682577272725</v>
      </c>
      <c r="Q486">
        <v>23675.588360698675</v>
      </c>
      <c r="R486">
        <v>285100296.46127546</v>
      </c>
      <c r="S486">
        <v>2495.9203603071442</v>
      </c>
      <c r="T486">
        <v>23699.843043275949</v>
      </c>
      <c r="U486">
        <f>Pro_Economic_Table[[#This Row],[Total Energy(MJ)]]*AHP!$P$3/TOPSIS!$B$4</f>
        <v>8.6931261477179774E-3</v>
      </c>
      <c r="V486">
        <f>Pro_Economic_Table[[#This Row],[Total Cost(LKR Million)]]*AHP!$P$4/TOPSIS!$C$4</f>
        <v>3.3663922321216247E-2</v>
      </c>
      <c r="W486">
        <f>Pro_Economic_Table[[#This Row],[Total Carbon (Metric T)]]*AHP!$P$5/TOPSIS!$D$4</f>
        <v>3.7327721422632989E-3</v>
      </c>
      <c r="X486">
        <f>((Pro_Economic_Table[[#This Row],[Weighted Energy]]-TOPSIS!$B$5)^2+(Pro_Economic_Table[[#This Row],[Weighted Cost]]-TOPSIS!$C$5)^2+(Pro_Economic_Table[[#This Row],[Weighted Co2]]-TOPSIS!$D$5)^2)^0.5</f>
        <v>6.1333845721268151E-3</v>
      </c>
      <c r="Y486">
        <f>((Pro_Economic_Table[[#This Row],[Weighted Energy]]-TOPSIS!$B$6)^2+(Pro_Economic_Table[[#This Row],[Weighted Cost]]-TOPSIS!$C$6)^2+(Pro_Economic_Table[[#This Row],[Weighted Co2]]-TOPSIS!$D$6)^2)^0.5</f>
        <v>1.1747380138085687E-3</v>
      </c>
      <c r="Z486">
        <f>Pro_Economic_Table[[#This Row],[S- Worst-Euclidean Distance]]/(Pro_Economic_Table[[#This Row],[S+ Best-Euclidean Distance]]+Pro_Economic_Table[[#This Row],[S- Worst-Euclidean Distance]])</f>
        <v>0.16074415829714919</v>
      </c>
      <c r="AA486">
        <v>485</v>
      </c>
    </row>
    <row r="487" spans="1:27" x14ac:dyDescent="0.3">
      <c r="A487">
        <v>280</v>
      </c>
      <c r="B487" t="s">
        <v>141</v>
      </c>
      <c r="C487" t="s">
        <v>150</v>
      </c>
      <c r="D487" t="s">
        <v>155</v>
      </c>
      <c r="E487" t="s">
        <v>157</v>
      </c>
      <c r="F487" t="s">
        <v>159</v>
      </c>
      <c r="G487" t="s">
        <v>225</v>
      </c>
      <c r="H487">
        <v>435.45057784781568</v>
      </c>
      <c r="I487">
        <v>62</v>
      </c>
      <c r="J487">
        <v>1583657.6361620999</v>
      </c>
      <c r="K487">
        <v>43026.875372727271</v>
      </c>
      <c r="L487">
        <v>285058374.50917798</v>
      </c>
      <c r="M487">
        <v>4874346.2454545442</v>
      </c>
      <c r="N487">
        <v>2375486454.2431498</v>
      </c>
      <c r="O487">
        <v>115568000</v>
      </c>
      <c r="P487">
        <v>24.240867352272723</v>
      </c>
      <c r="Q487">
        <v>23675.681660623392</v>
      </c>
      <c r="R487">
        <v>285101401.38455069</v>
      </c>
      <c r="S487">
        <v>2495.9288004886039</v>
      </c>
      <c r="T487">
        <v>23699.922527975665</v>
      </c>
      <c r="U487">
        <f>Pro_Economic_Table[[#This Row],[Total Energy(MJ)]]*AHP!$P$3/TOPSIS!$B$4</f>
        <v>8.6931598384490452E-3</v>
      </c>
      <c r="V487">
        <f>Pro_Economic_Table[[#This Row],[Total Cost(LKR Million)]]*AHP!$P$4/TOPSIS!$C$4</f>
        <v>3.3664036158828035E-2</v>
      </c>
      <c r="W487">
        <f>Pro_Economic_Table[[#This Row],[Total Carbon (Metric T)]]*AHP!$P$5/TOPSIS!$D$4</f>
        <v>3.7327846612606737E-3</v>
      </c>
      <c r="X487">
        <f>((Pro_Economic_Table[[#This Row],[Weighted Energy]]-TOPSIS!$B$5)^2+(Pro_Economic_Table[[#This Row],[Weighted Cost]]-TOPSIS!$C$5)^2+(Pro_Economic_Table[[#This Row],[Weighted Co2]]-TOPSIS!$D$5)^2)^0.5</f>
        <v>6.1335038745782893E-3</v>
      </c>
      <c r="Y487">
        <f>((Pro_Economic_Table[[#This Row],[Weighted Energy]]-TOPSIS!$B$6)^2+(Pro_Economic_Table[[#This Row],[Weighted Cost]]-TOPSIS!$C$6)^2+(Pro_Economic_Table[[#This Row],[Weighted Co2]]-TOPSIS!$D$6)^2)^0.5</f>
        <v>1.1746188760161516E-3</v>
      </c>
      <c r="Z487">
        <f>Pro_Economic_Table[[#This Row],[S- Worst-Euclidean Distance]]/(Pro_Economic_Table[[#This Row],[S+ Best-Euclidean Distance]]+Pro_Economic_Table[[#This Row],[S- Worst-Euclidean Distance]])</f>
        <v>0.16072785256933572</v>
      </c>
      <c r="AA487">
        <v>486</v>
      </c>
    </row>
    <row r="488" spans="1:27" x14ac:dyDescent="0.3">
      <c r="A488">
        <v>264</v>
      </c>
      <c r="B488" t="s">
        <v>141</v>
      </c>
      <c r="C488" t="s">
        <v>150</v>
      </c>
      <c r="D488" t="s">
        <v>154</v>
      </c>
      <c r="E488" t="s">
        <v>157</v>
      </c>
      <c r="F488" t="s">
        <v>159</v>
      </c>
      <c r="G488" t="s">
        <v>224</v>
      </c>
      <c r="H488">
        <v>435.44413074281567</v>
      </c>
      <c r="I488">
        <v>31</v>
      </c>
      <c r="J488">
        <v>1583651.3953644598</v>
      </c>
      <c r="K488">
        <v>43045.295672727269</v>
      </c>
      <c r="L488">
        <v>285057251.16560274</v>
      </c>
      <c r="M488">
        <v>4875267.2604545439</v>
      </c>
      <c r="N488">
        <v>2375477093.0466895</v>
      </c>
      <c r="O488">
        <v>116132200</v>
      </c>
      <c r="P488">
        <v>24.254682577272725</v>
      </c>
      <c r="Q488">
        <v>23675.588360698675</v>
      </c>
      <c r="R488">
        <v>285100296.46127546</v>
      </c>
      <c r="S488">
        <v>2496.484560307144</v>
      </c>
      <c r="T488">
        <v>23699.843043275949</v>
      </c>
      <c r="U488">
        <f>Pro_Economic_Table[[#This Row],[Total Energy(MJ)]]*AHP!$P$3/TOPSIS!$B$4</f>
        <v>8.6931261477179774E-3</v>
      </c>
      <c r="V488">
        <f>Pro_Economic_Table[[#This Row],[Total Cost(LKR Million)]]*AHP!$P$4/TOPSIS!$C$4</f>
        <v>3.3671532013126164E-2</v>
      </c>
      <c r="W488">
        <f>Pro_Economic_Table[[#This Row],[Total Carbon (Metric T)]]*AHP!$P$5/TOPSIS!$D$4</f>
        <v>3.7327721422632989E-3</v>
      </c>
      <c r="X488">
        <f>((Pro_Economic_Table[[#This Row],[Weighted Energy]]-TOPSIS!$B$5)^2+(Pro_Economic_Table[[#This Row],[Weighted Cost]]-TOPSIS!$C$5)^2+(Pro_Economic_Table[[#This Row],[Weighted Co2]]-TOPSIS!$D$5)^2)^0.5</f>
        <v>6.1407117245845426E-3</v>
      </c>
      <c r="Y488">
        <f>((Pro_Economic_Table[[#This Row],[Weighted Energy]]-TOPSIS!$B$6)^2+(Pro_Economic_Table[[#This Row],[Weighted Cost]]-TOPSIS!$C$6)^2+(Pro_Economic_Table[[#This Row],[Weighted Co2]]-TOPSIS!$D$6)^2)^0.5</f>
        <v>1.1673551827347921E-3</v>
      </c>
      <c r="Z488">
        <f>Pro_Economic_Table[[#This Row],[S- Worst-Euclidean Distance]]/(Pro_Economic_Table[[#This Row],[S+ Best-Euclidean Distance]]+Pro_Economic_Table[[#This Row],[S- Worst-Euclidean Distance]])</f>
        <v>0.15973515261137483</v>
      </c>
      <c r="AA488">
        <v>487</v>
      </c>
    </row>
    <row r="489" spans="1:27" x14ac:dyDescent="0.3">
      <c r="A489">
        <v>282</v>
      </c>
      <c r="B489" t="s">
        <v>141</v>
      </c>
      <c r="C489" t="s">
        <v>150</v>
      </c>
      <c r="D489" t="s">
        <v>155</v>
      </c>
      <c r="E489" t="s">
        <v>157</v>
      </c>
      <c r="F489" t="s">
        <v>159</v>
      </c>
      <c r="G489" t="s">
        <v>224</v>
      </c>
      <c r="H489">
        <v>435.45057784781568</v>
      </c>
      <c r="I489">
        <v>31</v>
      </c>
      <c r="J489">
        <v>1583657.6361620999</v>
      </c>
      <c r="K489">
        <v>43026.875372727271</v>
      </c>
      <c r="L489">
        <v>285058374.50917798</v>
      </c>
      <c r="M489">
        <v>4874346.2454545442</v>
      </c>
      <c r="N489">
        <v>2375486454.2431498</v>
      </c>
      <c r="O489">
        <v>116132200</v>
      </c>
      <c r="P489">
        <v>24.240867352272723</v>
      </c>
      <c r="Q489">
        <v>23675.681660623392</v>
      </c>
      <c r="R489">
        <v>285101401.38455069</v>
      </c>
      <c r="S489">
        <v>2496.4930004886041</v>
      </c>
      <c r="T489">
        <v>23699.922527975665</v>
      </c>
      <c r="U489">
        <f>Pro_Economic_Table[[#This Row],[Total Energy(MJ)]]*AHP!$P$3/TOPSIS!$B$4</f>
        <v>8.6931598384490452E-3</v>
      </c>
      <c r="V489">
        <f>Pro_Economic_Table[[#This Row],[Total Cost(LKR Million)]]*AHP!$P$4/TOPSIS!$C$4</f>
        <v>3.3671645850737966E-2</v>
      </c>
      <c r="W489">
        <f>Pro_Economic_Table[[#This Row],[Total Carbon (Metric T)]]*AHP!$P$5/TOPSIS!$D$4</f>
        <v>3.7327846612606737E-3</v>
      </c>
      <c r="X489">
        <f>((Pro_Economic_Table[[#This Row],[Weighted Energy]]-TOPSIS!$B$5)^2+(Pro_Economic_Table[[#This Row],[Weighted Cost]]-TOPSIS!$C$5)^2+(Pro_Economic_Table[[#This Row],[Weighted Co2]]-TOPSIS!$D$5)^2)^0.5</f>
        <v>6.1408310257531256E-3</v>
      </c>
      <c r="Y489">
        <f>((Pro_Economic_Table[[#This Row],[Weighted Energy]]-TOPSIS!$B$6)^2+(Pro_Economic_Table[[#This Row],[Weighted Cost]]-TOPSIS!$C$6)^2+(Pro_Economic_Table[[#This Row],[Weighted Co2]]-TOPSIS!$D$6)^2)^0.5</f>
        <v>1.1672360335436022E-3</v>
      </c>
      <c r="Z489">
        <f>Pro_Economic_Table[[#This Row],[S- Worst-Euclidean Distance]]/(Pro_Economic_Table[[#This Row],[S+ Best-Euclidean Distance]]+Pro_Economic_Table[[#This Row],[S- Worst-Euclidean Distance]])</f>
        <v>0.15971884549947302</v>
      </c>
      <c r="AA489">
        <v>488</v>
      </c>
    </row>
    <row r="490" spans="1:27" x14ac:dyDescent="0.3">
      <c r="A490">
        <v>254</v>
      </c>
      <c r="B490" t="s">
        <v>141</v>
      </c>
      <c r="C490" t="s">
        <v>150</v>
      </c>
      <c r="D490" t="s">
        <v>154</v>
      </c>
      <c r="E490" t="s">
        <v>156</v>
      </c>
      <c r="F490" t="s">
        <v>159</v>
      </c>
      <c r="G490" t="s">
        <v>226</v>
      </c>
      <c r="H490">
        <v>432.38735292463389</v>
      </c>
      <c r="I490">
        <v>31</v>
      </c>
      <c r="J490">
        <v>1580692.4344364596</v>
      </c>
      <c r="K490">
        <v>40316.029763636354</v>
      </c>
      <c r="L490">
        <v>284524638.19856274</v>
      </c>
      <c r="M490">
        <v>5421120.4422727264</v>
      </c>
      <c r="N490">
        <v>2371038651.6546893</v>
      </c>
      <c r="O490">
        <v>120900000</v>
      </c>
      <c r="P490">
        <v>21.525416668181812</v>
      </c>
      <c r="Q490">
        <v>23631.351894825068</v>
      </c>
      <c r="R490">
        <v>284564954.22832638</v>
      </c>
      <c r="S490">
        <v>2497.3597720969619</v>
      </c>
      <c r="T490">
        <v>23652.877311493248</v>
      </c>
      <c r="U490">
        <f>Pro_Economic_Table[[#This Row],[Total Energy(MJ)]]*AHP!$P$3/TOPSIS!$B$4</f>
        <v>8.6768027779390213E-3</v>
      </c>
      <c r="V490">
        <f>Pro_Economic_Table[[#This Row],[Total Cost(LKR Million)]]*AHP!$P$4/TOPSIS!$C$4</f>
        <v>3.3683336501031946E-2</v>
      </c>
      <c r="W490">
        <f>Pro_Economic_Table[[#This Row],[Total Carbon (Metric T)]]*AHP!$P$5/TOPSIS!$D$4</f>
        <v>3.7253749466397102E-3</v>
      </c>
      <c r="X490">
        <f>((Pro_Economic_Table[[#This Row],[Weighted Energy]]-TOPSIS!$B$5)^2+(Pro_Economic_Table[[#This Row],[Weighted Cost]]-TOPSIS!$C$5)^2+(Pro_Economic_Table[[#This Row],[Weighted Co2]]-TOPSIS!$D$5)^2)^0.5</f>
        <v>6.1472782580332007E-3</v>
      </c>
      <c r="Y490">
        <f>((Pro_Economic_Table[[#This Row],[Weighted Energy]]-TOPSIS!$B$6)^2+(Pro_Economic_Table[[#This Row],[Weighted Cost]]-TOPSIS!$C$6)^2+(Pro_Economic_Table[[#This Row],[Weighted Co2]]-TOPSIS!$D$6)^2)^0.5</f>
        <v>1.1604377733069758E-3</v>
      </c>
      <c r="Z490">
        <f>Pro_Economic_Table[[#This Row],[S- Worst-Euclidean Distance]]/(Pro_Economic_Table[[#This Row],[S+ Best-Euclidean Distance]]+Pro_Economic_Table[[#This Row],[S- Worst-Euclidean Distance]])</f>
        <v>0.1587962324110945</v>
      </c>
      <c r="AA490">
        <v>489</v>
      </c>
    </row>
    <row r="491" spans="1:27" x14ac:dyDescent="0.3">
      <c r="A491">
        <v>272</v>
      </c>
      <c r="B491" t="s">
        <v>141</v>
      </c>
      <c r="C491" t="s">
        <v>150</v>
      </c>
      <c r="D491" t="s">
        <v>155</v>
      </c>
      <c r="E491" t="s">
        <v>156</v>
      </c>
      <c r="F491" t="s">
        <v>159</v>
      </c>
      <c r="G491" t="s">
        <v>226</v>
      </c>
      <c r="H491">
        <v>432.39380002963378</v>
      </c>
      <c r="I491">
        <v>31</v>
      </c>
      <c r="J491">
        <v>1580698.6752340996</v>
      </c>
      <c r="K491">
        <v>40297.609463636356</v>
      </c>
      <c r="L491">
        <v>284525761.54213792</v>
      </c>
      <c r="M491">
        <v>5420199.4272727268</v>
      </c>
      <c r="N491">
        <v>2371048012.8511496</v>
      </c>
      <c r="O491">
        <v>120900000</v>
      </c>
      <c r="P491">
        <v>21.511601443181814</v>
      </c>
      <c r="Q491">
        <v>23631.445194749787</v>
      </c>
      <c r="R491">
        <v>284566059.15160155</v>
      </c>
      <c r="S491">
        <v>2497.3682122784226</v>
      </c>
      <c r="T491">
        <v>23652.956796192968</v>
      </c>
      <c r="U491">
        <f>Pro_Economic_Table[[#This Row],[Total Energy(MJ)]]*AHP!$P$3/TOPSIS!$B$4</f>
        <v>8.6768364686700874E-3</v>
      </c>
      <c r="V491">
        <f>Pro_Economic_Table[[#This Row],[Total Cost(LKR Million)]]*AHP!$P$4/TOPSIS!$C$4</f>
        <v>3.3683450338643749E-2</v>
      </c>
      <c r="W491">
        <f>Pro_Economic_Table[[#This Row],[Total Carbon (Metric T)]]*AHP!$P$5/TOPSIS!$D$4</f>
        <v>3.725387465637085E-3</v>
      </c>
      <c r="X491">
        <f>((Pro_Economic_Table[[#This Row],[Weighted Energy]]-TOPSIS!$B$5)^2+(Pro_Economic_Table[[#This Row],[Weighted Cost]]-TOPSIS!$C$5)^2+(Pro_Economic_Table[[#This Row],[Weighted Co2]]-TOPSIS!$D$5)^2)^0.5</f>
        <v>6.1473975458380577E-3</v>
      </c>
      <c r="Y491">
        <f>((Pro_Economic_Table[[#This Row],[Weighted Energy]]-TOPSIS!$B$6)^2+(Pro_Economic_Table[[#This Row],[Weighted Cost]]-TOPSIS!$C$6)^2+(Pro_Economic_Table[[#This Row],[Weighted Co2]]-TOPSIS!$D$6)^2)^0.5</f>
        <v>1.1603185181442337E-3</v>
      </c>
      <c r="Z491">
        <f>Pro_Economic_Table[[#This Row],[S- Worst-Euclidean Distance]]/(Pro_Economic_Table[[#This Row],[S+ Best-Euclidean Distance]]+Pro_Economic_Table[[#This Row],[S- Worst-Euclidean Distance]])</f>
        <v>0.15877991262730121</v>
      </c>
      <c r="AA491">
        <v>490</v>
      </c>
    </row>
    <row r="492" spans="1:27" x14ac:dyDescent="0.3">
      <c r="A492">
        <v>263</v>
      </c>
      <c r="B492" t="s">
        <v>141</v>
      </c>
      <c r="C492" t="s">
        <v>150</v>
      </c>
      <c r="D492" t="s">
        <v>154</v>
      </c>
      <c r="E492" t="s">
        <v>157</v>
      </c>
      <c r="F492" t="s">
        <v>159</v>
      </c>
      <c r="G492" t="s">
        <v>226</v>
      </c>
      <c r="H492">
        <v>435.44413074281567</v>
      </c>
      <c r="I492">
        <v>31</v>
      </c>
      <c r="J492">
        <v>1583651.3953644598</v>
      </c>
      <c r="K492">
        <v>43045.295672727269</v>
      </c>
      <c r="L492">
        <v>285057251.16560274</v>
      </c>
      <c r="M492">
        <v>4875267.2604545439</v>
      </c>
      <c r="N492">
        <v>2375477093.0466895</v>
      </c>
      <c r="O492">
        <v>120900000</v>
      </c>
      <c r="P492">
        <v>24.254682577272725</v>
      </c>
      <c r="Q492">
        <v>23675.588360698675</v>
      </c>
      <c r="R492">
        <v>285100296.46127546</v>
      </c>
      <c r="S492">
        <v>2501.252360307144</v>
      </c>
      <c r="T492">
        <v>23699.843043275949</v>
      </c>
      <c r="U492">
        <f>Pro_Economic_Table[[#This Row],[Total Energy(MJ)]]*AHP!$P$3/TOPSIS!$B$4</f>
        <v>8.6931261477179774E-3</v>
      </c>
      <c r="V492">
        <f>Pro_Economic_Table[[#This Row],[Total Cost(LKR Million)]]*AHP!$P$4/TOPSIS!$C$4</f>
        <v>3.3735838090914377E-2</v>
      </c>
      <c r="W492">
        <f>Pro_Economic_Table[[#This Row],[Total Carbon (Metric T)]]*AHP!$P$5/TOPSIS!$D$4</f>
        <v>3.7327721422632989E-3</v>
      </c>
      <c r="X492">
        <f>((Pro_Economic_Table[[#This Row],[Weighted Energy]]-TOPSIS!$B$5)^2+(Pro_Economic_Table[[#This Row],[Weighted Cost]]-TOPSIS!$C$5)^2+(Pro_Economic_Table[[#This Row],[Weighted Co2]]-TOPSIS!$D$5)^2)^0.5</f>
        <v>6.2026573577272648E-3</v>
      </c>
      <c r="Y492">
        <f>((Pro_Economic_Table[[#This Row],[Weighted Energy]]-TOPSIS!$B$6)^2+(Pro_Economic_Table[[#This Row],[Weighted Cost]]-TOPSIS!$C$6)^2+(Pro_Economic_Table[[#This Row],[Weighted Co2]]-TOPSIS!$D$6)^2)^0.5</f>
        <v>1.1050891096692807E-3</v>
      </c>
      <c r="Z492">
        <f>Pro_Economic_Table[[#This Row],[S- Worst-Euclidean Distance]]/(Pro_Economic_Table[[#This Row],[S+ Best-Euclidean Distance]]+Pro_Economic_Table[[#This Row],[S- Worst-Euclidean Distance]])</f>
        <v>0.15122159951766626</v>
      </c>
      <c r="AA492">
        <v>491</v>
      </c>
    </row>
    <row r="493" spans="1:27" x14ac:dyDescent="0.3">
      <c r="A493">
        <v>281</v>
      </c>
      <c r="B493" t="s">
        <v>141</v>
      </c>
      <c r="C493" t="s">
        <v>150</v>
      </c>
      <c r="D493" t="s">
        <v>155</v>
      </c>
      <c r="E493" t="s">
        <v>157</v>
      </c>
      <c r="F493" t="s">
        <v>159</v>
      </c>
      <c r="G493" t="s">
        <v>226</v>
      </c>
      <c r="H493">
        <v>435.45057784781568</v>
      </c>
      <c r="I493">
        <v>31</v>
      </c>
      <c r="J493">
        <v>1583657.6361620999</v>
      </c>
      <c r="K493">
        <v>43026.875372727271</v>
      </c>
      <c r="L493">
        <v>285058374.50917798</v>
      </c>
      <c r="M493">
        <v>4874346.2454545442</v>
      </c>
      <c r="N493">
        <v>2375486454.2431498</v>
      </c>
      <c r="O493">
        <v>120900000</v>
      </c>
      <c r="P493">
        <v>24.240867352272723</v>
      </c>
      <c r="Q493">
        <v>23675.681660623392</v>
      </c>
      <c r="R493">
        <v>285101401.38455069</v>
      </c>
      <c r="S493">
        <v>2501.2608004886042</v>
      </c>
      <c r="T493">
        <v>23699.922527975665</v>
      </c>
      <c r="U493">
        <f>Pro_Economic_Table[[#This Row],[Total Energy(MJ)]]*AHP!$P$3/TOPSIS!$B$4</f>
        <v>8.6931598384490452E-3</v>
      </c>
      <c r="V493">
        <f>Pro_Economic_Table[[#This Row],[Total Cost(LKR Million)]]*AHP!$P$4/TOPSIS!$C$4</f>
        <v>3.3735951928526173E-2</v>
      </c>
      <c r="W493">
        <f>Pro_Economic_Table[[#This Row],[Total Carbon (Metric T)]]*AHP!$P$5/TOPSIS!$D$4</f>
        <v>3.7327846612606737E-3</v>
      </c>
      <c r="X493">
        <f>((Pro_Economic_Table[[#This Row],[Weighted Energy]]-TOPSIS!$B$5)^2+(Pro_Economic_Table[[#This Row],[Weighted Cost]]-TOPSIS!$C$5)^2+(Pro_Economic_Table[[#This Row],[Weighted Co2]]-TOPSIS!$D$5)^2)^0.5</f>
        <v>6.202776647653117E-3</v>
      </c>
      <c r="Y493">
        <f>((Pro_Economic_Table[[#This Row],[Weighted Energy]]-TOPSIS!$B$6)^2+(Pro_Economic_Table[[#This Row],[Weighted Cost]]-TOPSIS!$C$6)^2+(Pro_Economic_Table[[#This Row],[Weighted Co2]]-TOPSIS!$D$6)^2)^0.5</f>
        <v>1.1049698713336575E-3</v>
      </c>
      <c r="Z493">
        <f>Pro_Economic_Table[[#This Row],[S- Worst-Euclidean Distance]]/(Pro_Economic_Table[[#This Row],[S+ Best-Euclidean Distance]]+Pro_Economic_Table[[#This Row],[S- Worst-Euclidean Distance]])</f>
        <v>0.15120528174626158</v>
      </c>
      <c r="AA493">
        <v>492</v>
      </c>
    </row>
    <row r="494" spans="1:27" x14ac:dyDescent="0.3">
      <c r="A494">
        <v>472</v>
      </c>
      <c r="B494" t="s">
        <v>143</v>
      </c>
      <c r="C494" t="s">
        <v>150</v>
      </c>
      <c r="D494" t="s">
        <v>154</v>
      </c>
      <c r="E494" t="s">
        <v>156</v>
      </c>
      <c r="F494" t="s">
        <v>160</v>
      </c>
      <c r="G494" t="s">
        <v>225</v>
      </c>
      <c r="H494">
        <v>445.04516436680001</v>
      </c>
      <c r="I494">
        <v>64</v>
      </c>
      <c r="J494">
        <v>1600815.2864763548</v>
      </c>
      <c r="K494">
        <v>33873.969536363635</v>
      </c>
      <c r="L494">
        <v>288146751.56574386</v>
      </c>
      <c r="M494">
        <v>5393956.8013636358</v>
      </c>
      <c r="N494">
        <v>2401222929.7145324</v>
      </c>
      <c r="O494">
        <v>119296000</v>
      </c>
      <c r="P494">
        <v>22.704658077272725</v>
      </c>
      <c r="Q494">
        <v>23932.188532821507</v>
      </c>
      <c r="R494">
        <v>288180625.53528023</v>
      </c>
      <c r="S494">
        <v>2525.9128865158959</v>
      </c>
      <c r="T494">
        <v>23954.89319089878</v>
      </c>
      <c r="U494">
        <f>Pro_Economic_Table[[#This Row],[Total Energy(MJ)]]*AHP!$P$3/TOPSIS!$B$4</f>
        <v>8.7870498985845209E-3</v>
      </c>
      <c r="V494">
        <f>Pro_Economic_Table[[#This Row],[Total Cost(LKR Million)]]*AHP!$P$4/TOPSIS!$C$4</f>
        <v>3.4068448879260839E-2</v>
      </c>
      <c r="W494">
        <f>Pro_Economic_Table[[#This Row],[Total Carbon (Metric T)]]*AHP!$P$5/TOPSIS!$D$4</f>
        <v>3.7729430448379792E-3</v>
      </c>
      <c r="X494">
        <f>((Pro_Economic_Table[[#This Row],[Weighted Energy]]-TOPSIS!$B$5)^2+(Pro_Economic_Table[[#This Row],[Weighted Cost]]-TOPSIS!$C$5)^2+(Pro_Economic_Table[[#This Row],[Weighted Co2]]-TOPSIS!$D$5)^2)^0.5</f>
        <v>6.5504763209519737E-3</v>
      </c>
      <c r="Y494">
        <f>((Pro_Economic_Table[[#This Row],[Weighted Energy]]-TOPSIS!$B$6)^2+(Pro_Economic_Table[[#This Row],[Weighted Cost]]-TOPSIS!$C$6)^2+(Pro_Economic_Table[[#This Row],[Weighted Co2]]-TOPSIS!$D$6)^2)^0.5</f>
        <v>7.5751620657201662E-4</v>
      </c>
      <c r="Z494">
        <f>Pro_Economic_Table[[#This Row],[S- Worst-Euclidean Distance]]/(Pro_Economic_Table[[#This Row],[S+ Best-Euclidean Distance]]+Pro_Economic_Table[[#This Row],[S- Worst-Euclidean Distance]])</f>
        <v>0.10365585401449083</v>
      </c>
      <c r="AA494">
        <v>493</v>
      </c>
    </row>
    <row r="495" spans="1:27" x14ac:dyDescent="0.3">
      <c r="A495">
        <v>490</v>
      </c>
      <c r="B495" t="s">
        <v>143</v>
      </c>
      <c r="C495" t="s">
        <v>150</v>
      </c>
      <c r="D495" t="s">
        <v>155</v>
      </c>
      <c r="E495" t="s">
        <v>156</v>
      </c>
      <c r="F495" t="s">
        <v>160</v>
      </c>
      <c r="G495" t="s">
        <v>225</v>
      </c>
      <c r="H495">
        <v>445.0516114717999</v>
      </c>
      <c r="I495">
        <v>64</v>
      </c>
      <c r="J495">
        <v>1600821.5272739951</v>
      </c>
      <c r="K495">
        <v>33855.549236363629</v>
      </c>
      <c r="L495">
        <v>288147874.9093191</v>
      </c>
      <c r="M495">
        <v>5393035.7863636352</v>
      </c>
      <c r="N495">
        <v>2401232290.9109926</v>
      </c>
      <c r="O495">
        <v>119296000</v>
      </c>
      <c r="P495">
        <v>22.690842852272727</v>
      </c>
      <c r="Q495">
        <v>23932.281832746223</v>
      </c>
      <c r="R495">
        <v>288181730.45855546</v>
      </c>
      <c r="S495">
        <v>2525.9213266973561</v>
      </c>
      <c r="T495">
        <v>23954.972675598496</v>
      </c>
      <c r="U495">
        <f>Pro_Economic_Table[[#This Row],[Total Energy(MJ)]]*AHP!$P$3/TOPSIS!$B$4</f>
        <v>8.7870835893155887E-3</v>
      </c>
      <c r="V495">
        <f>Pro_Economic_Table[[#This Row],[Total Cost(LKR Million)]]*AHP!$P$4/TOPSIS!$C$4</f>
        <v>3.4068562716872634E-2</v>
      </c>
      <c r="W495">
        <f>Pro_Economic_Table[[#This Row],[Total Carbon (Metric T)]]*AHP!$P$5/TOPSIS!$D$4</f>
        <v>3.7729555638353536E-3</v>
      </c>
      <c r="X495">
        <f>((Pro_Economic_Table[[#This Row],[Weighted Energy]]-TOPSIS!$B$5)^2+(Pro_Economic_Table[[#This Row],[Weighted Cost]]-TOPSIS!$C$5)^2+(Pro_Economic_Table[[#This Row],[Weighted Co2]]-TOPSIS!$D$5)^2)^0.5</f>
        <v>6.5505956169198305E-3</v>
      </c>
      <c r="Y495">
        <f>((Pro_Economic_Table[[#This Row],[Weighted Energy]]-TOPSIS!$B$6)^2+(Pro_Economic_Table[[#This Row],[Weighted Cost]]-TOPSIS!$C$6)^2+(Pro_Economic_Table[[#This Row],[Weighted Co2]]-TOPSIS!$D$6)^2)^0.5</f>
        <v>7.5739708292206292E-4</v>
      </c>
      <c r="Z495">
        <f>Pro_Economic_Table[[#This Row],[S- Worst-Euclidean Distance]]/(Pro_Economic_Table[[#This Row],[S+ Best-Euclidean Distance]]+Pro_Economic_Table[[#This Row],[S- Worst-Euclidean Distance]])</f>
        <v>0.10363955110935578</v>
      </c>
      <c r="AA495">
        <v>494</v>
      </c>
    </row>
    <row r="496" spans="1:27" x14ac:dyDescent="0.3">
      <c r="A496">
        <v>474</v>
      </c>
      <c r="B496" t="s">
        <v>143</v>
      </c>
      <c r="C496" t="s">
        <v>150</v>
      </c>
      <c r="D496" t="s">
        <v>154</v>
      </c>
      <c r="E496" t="s">
        <v>156</v>
      </c>
      <c r="F496" t="s">
        <v>160</v>
      </c>
      <c r="G496" t="s">
        <v>224</v>
      </c>
      <c r="H496">
        <v>445.04516436680001</v>
      </c>
      <c r="I496">
        <v>32</v>
      </c>
      <c r="J496">
        <v>1600815.2864763548</v>
      </c>
      <c r="K496">
        <v>33873.969536363635</v>
      </c>
      <c r="L496">
        <v>288146751.56574386</v>
      </c>
      <c r="M496">
        <v>5393956.8013636358</v>
      </c>
      <c r="N496">
        <v>2401222929.7145324</v>
      </c>
      <c r="O496">
        <v>119878400</v>
      </c>
      <c r="P496">
        <v>22.704658077272725</v>
      </c>
      <c r="Q496">
        <v>23932.188532821507</v>
      </c>
      <c r="R496">
        <v>288180625.53528023</v>
      </c>
      <c r="S496">
        <v>2526.4952865158957</v>
      </c>
      <c r="T496">
        <v>23954.89319089878</v>
      </c>
      <c r="U496">
        <f>Pro_Economic_Table[[#This Row],[Total Energy(MJ)]]*AHP!$P$3/TOPSIS!$B$4</f>
        <v>8.7870498985845209E-3</v>
      </c>
      <c r="V496">
        <f>Pro_Economic_Table[[#This Row],[Total Cost(LKR Million)]]*AHP!$P$4/TOPSIS!$C$4</f>
        <v>3.4076304045103332E-2</v>
      </c>
      <c r="W496">
        <f>Pro_Economic_Table[[#This Row],[Total Carbon (Metric T)]]*AHP!$P$5/TOPSIS!$D$4</f>
        <v>3.7729430448379792E-3</v>
      </c>
      <c r="X496">
        <f>((Pro_Economic_Table[[#This Row],[Weighted Energy]]-TOPSIS!$B$5)^2+(Pro_Economic_Table[[#This Row],[Weighted Cost]]-TOPSIS!$C$5)^2+(Pro_Economic_Table[[#This Row],[Weighted Co2]]-TOPSIS!$D$5)^2)^0.5</f>
        <v>6.5580433425873642E-3</v>
      </c>
      <c r="Y496">
        <f>((Pro_Economic_Table[[#This Row],[Weighted Energy]]-TOPSIS!$B$6)^2+(Pro_Economic_Table[[#This Row],[Weighted Cost]]-TOPSIS!$C$6)^2+(Pro_Economic_Table[[#This Row],[Weighted Co2]]-TOPSIS!$D$6)^2)^0.5</f>
        <v>7.4989260314775998E-4</v>
      </c>
      <c r="Z496">
        <f>Pro_Economic_Table[[#This Row],[S- Worst-Euclidean Distance]]/(Pro_Economic_Table[[#This Row],[S+ Best-Euclidean Distance]]+Pro_Economic_Table[[#This Row],[S- Worst-Euclidean Distance]])</f>
        <v>0.1026134614090855</v>
      </c>
      <c r="AA496">
        <v>495</v>
      </c>
    </row>
    <row r="497" spans="1:27" x14ac:dyDescent="0.3">
      <c r="A497">
        <v>492</v>
      </c>
      <c r="B497" t="s">
        <v>143</v>
      </c>
      <c r="C497" t="s">
        <v>150</v>
      </c>
      <c r="D497" t="s">
        <v>155</v>
      </c>
      <c r="E497" t="s">
        <v>156</v>
      </c>
      <c r="F497" t="s">
        <v>160</v>
      </c>
      <c r="G497" t="s">
        <v>224</v>
      </c>
      <c r="H497">
        <v>445.0516114717999</v>
      </c>
      <c r="I497">
        <v>32</v>
      </c>
      <c r="J497">
        <v>1600821.5272739951</v>
      </c>
      <c r="K497">
        <v>33855.549236363629</v>
      </c>
      <c r="L497">
        <v>288147874.9093191</v>
      </c>
      <c r="M497">
        <v>5393035.7863636352</v>
      </c>
      <c r="N497">
        <v>2401232290.9109926</v>
      </c>
      <c r="O497">
        <v>119878400</v>
      </c>
      <c r="P497">
        <v>22.690842852272727</v>
      </c>
      <c r="Q497">
        <v>23932.281832746223</v>
      </c>
      <c r="R497">
        <v>288181730.45855546</v>
      </c>
      <c r="S497">
        <v>2526.5037266973563</v>
      </c>
      <c r="T497">
        <v>23954.972675598496</v>
      </c>
      <c r="U497">
        <f>Pro_Economic_Table[[#This Row],[Total Energy(MJ)]]*AHP!$P$3/TOPSIS!$B$4</f>
        <v>8.7870835893155887E-3</v>
      </c>
      <c r="V497">
        <f>Pro_Economic_Table[[#This Row],[Total Cost(LKR Million)]]*AHP!$P$4/TOPSIS!$C$4</f>
        <v>3.4076417882715135E-2</v>
      </c>
      <c r="W497">
        <f>Pro_Economic_Table[[#This Row],[Total Carbon (Metric T)]]*AHP!$P$5/TOPSIS!$D$4</f>
        <v>3.7729555638353536E-3</v>
      </c>
      <c r="X497">
        <f>((Pro_Economic_Table[[#This Row],[Weighted Energy]]-TOPSIS!$B$5)^2+(Pro_Economic_Table[[#This Row],[Weighted Cost]]-TOPSIS!$C$5)^2+(Pro_Economic_Table[[#This Row],[Weighted Co2]]-TOPSIS!$D$5)^2)^0.5</f>
        <v>6.5581626372588509E-3</v>
      </c>
      <c r="Y497">
        <f>((Pro_Economic_Table[[#This Row],[Weighted Energy]]-TOPSIS!$B$6)^2+(Pro_Economic_Table[[#This Row],[Weighted Cost]]-TOPSIS!$C$6)^2+(Pro_Economic_Table[[#This Row],[Weighted Co2]]-TOPSIS!$D$6)^2)^0.5</f>
        <v>7.4977346090799018E-4</v>
      </c>
      <c r="Z497">
        <f>Pro_Economic_Table[[#This Row],[S- Worst-Euclidean Distance]]/(Pro_Economic_Table[[#This Row],[S+ Best-Euclidean Distance]]+Pro_Economic_Table[[#This Row],[S- Worst-Euclidean Distance]])</f>
        <v>0.10259715613770447</v>
      </c>
      <c r="AA497">
        <v>496</v>
      </c>
    </row>
    <row r="498" spans="1:27" x14ac:dyDescent="0.3">
      <c r="A498">
        <v>481</v>
      </c>
      <c r="B498" t="s">
        <v>143</v>
      </c>
      <c r="C498" t="s">
        <v>150</v>
      </c>
      <c r="D498" t="s">
        <v>154</v>
      </c>
      <c r="E498" t="s">
        <v>157</v>
      </c>
      <c r="F498" t="s">
        <v>160</v>
      </c>
      <c r="G498" t="s">
        <v>225</v>
      </c>
      <c r="H498">
        <v>448.10194218498179</v>
      </c>
      <c r="I498">
        <v>64</v>
      </c>
      <c r="J498">
        <v>1603774.2474043551</v>
      </c>
      <c r="K498">
        <v>36603.235445454542</v>
      </c>
      <c r="L498">
        <v>288679364.53278393</v>
      </c>
      <c r="M498">
        <v>4848103.6195454532</v>
      </c>
      <c r="N498">
        <v>2405661371.1065326</v>
      </c>
      <c r="O498">
        <v>119296000</v>
      </c>
      <c r="P498">
        <v>25.433923986363631</v>
      </c>
      <c r="Q498">
        <v>23976.424998695111</v>
      </c>
      <c r="R498">
        <v>288715967.76822937</v>
      </c>
      <c r="S498">
        <v>2529.805474726078</v>
      </c>
      <c r="T498">
        <v>24001.858922681473</v>
      </c>
      <c r="U498">
        <f>Pro_Economic_Table[[#This Row],[Total Energy(MJ)]]*AHP!$P$3/TOPSIS!$B$4</f>
        <v>8.8033732683634788E-3</v>
      </c>
      <c r="V498">
        <f>Pro_Economic_Table[[#This Row],[Total Cost(LKR Million)]]*AHP!$P$4/TOPSIS!$C$4</f>
        <v>3.412095046914327E-2</v>
      </c>
      <c r="W498">
        <f>Pro_Economic_Table[[#This Row],[Total Carbon (Metric T)]]*AHP!$P$5/TOPSIS!$D$4</f>
        <v>3.7803402404615674E-3</v>
      </c>
      <c r="X498">
        <f>((Pro_Economic_Table[[#This Row],[Weighted Energy]]-TOPSIS!$B$5)^2+(Pro_Economic_Table[[#This Row],[Weighted Cost]]-TOPSIS!$C$5)^2+(Pro_Economic_Table[[#This Row],[Weighted Co2]]-TOPSIS!$D$5)^2)^0.5</f>
        <v>6.6058617395010752E-3</v>
      </c>
      <c r="Y498">
        <f>((Pro_Economic_Table[[#This Row],[Weighted Energy]]-TOPSIS!$B$6)^2+(Pro_Economic_Table[[#This Row],[Weighted Cost]]-TOPSIS!$C$6)^2+(Pro_Economic_Table[[#This Row],[Weighted Co2]]-TOPSIS!$D$6)^2)^0.5</f>
        <v>7.0226625448076578E-4</v>
      </c>
      <c r="Z498">
        <f>Pro_Economic_Table[[#This Row],[S- Worst-Euclidean Distance]]/(Pro_Economic_Table[[#This Row],[S+ Best-Euclidean Distance]]+Pro_Economic_Table[[#This Row],[S- Worst-Euclidean Distance]])</f>
        <v>9.6093863580259398E-2</v>
      </c>
      <c r="AA498">
        <v>497</v>
      </c>
    </row>
    <row r="499" spans="1:27" x14ac:dyDescent="0.3">
      <c r="A499">
        <v>499</v>
      </c>
      <c r="B499" t="s">
        <v>143</v>
      </c>
      <c r="C499" t="s">
        <v>150</v>
      </c>
      <c r="D499" t="s">
        <v>155</v>
      </c>
      <c r="E499" t="s">
        <v>157</v>
      </c>
      <c r="F499" t="s">
        <v>160</v>
      </c>
      <c r="G499" t="s">
        <v>225</v>
      </c>
      <c r="H499">
        <v>448.1083892899818</v>
      </c>
      <c r="I499">
        <v>64</v>
      </c>
      <c r="J499">
        <v>1603780.4882019949</v>
      </c>
      <c r="K499">
        <v>36584.815145454537</v>
      </c>
      <c r="L499">
        <v>288680487.87635911</v>
      </c>
      <c r="M499">
        <v>4847182.6045454536</v>
      </c>
      <c r="N499">
        <v>2405670732.3029923</v>
      </c>
      <c r="O499">
        <v>119296000</v>
      </c>
      <c r="P499">
        <v>25.420108761363633</v>
      </c>
      <c r="Q499">
        <v>23976.518298619823</v>
      </c>
      <c r="R499">
        <v>288717072.69150454</v>
      </c>
      <c r="S499">
        <v>2529.8139149075378</v>
      </c>
      <c r="T499">
        <v>24001.938407381185</v>
      </c>
      <c r="U499">
        <f>Pro_Economic_Table[[#This Row],[Total Energy(MJ)]]*AHP!$P$3/TOPSIS!$B$4</f>
        <v>8.8034069590945448E-3</v>
      </c>
      <c r="V499">
        <f>Pro_Economic_Table[[#This Row],[Total Cost(LKR Million)]]*AHP!$P$4/TOPSIS!$C$4</f>
        <v>3.4121064306755058E-2</v>
      </c>
      <c r="W499">
        <f>Pro_Economic_Table[[#This Row],[Total Carbon (Metric T)]]*AHP!$P$5/TOPSIS!$D$4</f>
        <v>3.7803527594589413E-3</v>
      </c>
      <c r="X499">
        <f>((Pro_Economic_Table[[#This Row],[Weighted Energy]]-TOPSIS!$B$5)^2+(Pro_Economic_Table[[#This Row],[Weighted Cost]]-TOPSIS!$C$5)^2+(Pro_Economic_Table[[#This Row],[Weighted Co2]]-TOPSIS!$D$5)^2)^0.5</f>
        <v>6.6059810372779259E-3</v>
      </c>
      <c r="Y499">
        <f>((Pro_Economic_Table[[#This Row],[Weighted Energy]]-TOPSIS!$B$6)^2+(Pro_Economic_Table[[#This Row],[Weighted Cost]]-TOPSIS!$C$6)^2+(Pro_Economic_Table[[#This Row],[Weighted Co2]]-TOPSIS!$D$6)^2)^0.5</f>
        <v>7.021471844255513E-4</v>
      </c>
      <c r="Z499">
        <f>Pro_Economic_Table[[#This Row],[S- Worst-Euclidean Distance]]/(Pro_Economic_Table[[#This Row],[S+ Best-Euclidean Distance]]+Pro_Economic_Table[[#This Row],[S- Worst-Euclidean Distance]])</f>
        <v>9.6077567760830193E-2</v>
      </c>
      <c r="AA499">
        <v>498</v>
      </c>
    </row>
    <row r="500" spans="1:27" x14ac:dyDescent="0.3">
      <c r="A500">
        <v>483</v>
      </c>
      <c r="B500" t="s">
        <v>143</v>
      </c>
      <c r="C500" t="s">
        <v>150</v>
      </c>
      <c r="D500" t="s">
        <v>154</v>
      </c>
      <c r="E500" t="s">
        <v>157</v>
      </c>
      <c r="F500" t="s">
        <v>160</v>
      </c>
      <c r="G500" t="s">
        <v>224</v>
      </c>
      <c r="H500">
        <v>448.10194218498179</v>
      </c>
      <c r="I500">
        <v>32</v>
      </c>
      <c r="J500">
        <v>1603774.2474043551</v>
      </c>
      <c r="K500">
        <v>36603.235445454542</v>
      </c>
      <c r="L500">
        <v>288679364.53278393</v>
      </c>
      <c r="M500">
        <v>4848103.6195454532</v>
      </c>
      <c r="N500">
        <v>2405661371.1065326</v>
      </c>
      <c r="O500">
        <v>119878400</v>
      </c>
      <c r="P500">
        <v>25.433923986363631</v>
      </c>
      <c r="Q500">
        <v>23976.424998695111</v>
      </c>
      <c r="R500">
        <v>288715967.76822937</v>
      </c>
      <c r="S500">
        <v>2530.3878747260778</v>
      </c>
      <c r="T500">
        <v>24001.858922681473</v>
      </c>
      <c r="U500">
        <f>Pro_Economic_Table[[#This Row],[Total Energy(MJ)]]*AHP!$P$3/TOPSIS!$B$4</f>
        <v>8.8033732683634788E-3</v>
      </c>
      <c r="V500">
        <f>Pro_Economic_Table[[#This Row],[Total Cost(LKR Million)]]*AHP!$P$4/TOPSIS!$C$4</f>
        <v>3.4128805634985764E-2</v>
      </c>
      <c r="W500">
        <f>Pro_Economic_Table[[#This Row],[Total Carbon (Metric T)]]*AHP!$P$5/TOPSIS!$D$4</f>
        <v>3.7803402404615674E-3</v>
      </c>
      <c r="X500">
        <f>((Pro_Economic_Table[[#This Row],[Weighted Energy]]-TOPSIS!$B$5)^2+(Pro_Economic_Table[[#This Row],[Weighted Cost]]-TOPSIS!$C$5)^2+(Pro_Economic_Table[[#This Row],[Weighted Co2]]-TOPSIS!$D$5)^2)^0.5</f>
        <v>6.6134277489587161E-3</v>
      </c>
      <c r="Y500">
        <f>((Pro_Economic_Table[[#This Row],[Weighted Energy]]-TOPSIS!$B$6)^2+(Pro_Economic_Table[[#This Row],[Weighted Cost]]-TOPSIS!$C$6)^2+(Pro_Economic_Table[[#This Row],[Weighted Co2]]-TOPSIS!$D$6)^2)^0.5</f>
        <v>6.9462998971391336E-4</v>
      </c>
      <c r="Z500">
        <f>Pro_Economic_Table[[#This Row],[S- Worst-Euclidean Distance]]/(Pro_Economic_Table[[#This Row],[S+ Best-Euclidean Distance]]+Pro_Economic_Table[[#This Row],[S- Worst-Euclidean Distance]])</f>
        <v>9.504987707446326E-2</v>
      </c>
      <c r="AA500">
        <v>499</v>
      </c>
    </row>
    <row r="501" spans="1:27" x14ac:dyDescent="0.3">
      <c r="A501">
        <v>501</v>
      </c>
      <c r="B501" t="s">
        <v>143</v>
      </c>
      <c r="C501" t="s">
        <v>150</v>
      </c>
      <c r="D501" t="s">
        <v>155</v>
      </c>
      <c r="E501" t="s">
        <v>157</v>
      </c>
      <c r="F501" t="s">
        <v>160</v>
      </c>
      <c r="G501" t="s">
        <v>224</v>
      </c>
      <c r="H501">
        <v>448.1083892899818</v>
      </c>
      <c r="I501">
        <v>32</v>
      </c>
      <c r="J501">
        <v>1603780.4882019949</v>
      </c>
      <c r="K501">
        <v>36584.815145454537</v>
      </c>
      <c r="L501">
        <v>288680487.87635911</v>
      </c>
      <c r="M501">
        <v>4847182.6045454536</v>
      </c>
      <c r="N501">
        <v>2405670732.3029923</v>
      </c>
      <c r="O501">
        <v>119878400</v>
      </c>
      <c r="P501">
        <v>25.420108761363633</v>
      </c>
      <c r="Q501">
        <v>23976.518298619823</v>
      </c>
      <c r="R501">
        <v>288717072.69150454</v>
      </c>
      <c r="S501">
        <v>2530.396314907538</v>
      </c>
      <c r="T501">
        <v>24001.938407381185</v>
      </c>
      <c r="U501">
        <f>Pro_Economic_Table[[#This Row],[Total Energy(MJ)]]*AHP!$P$3/TOPSIS!$B$4</f>
        <v>8.8034069590945448E-3</v>
      </c>
      <c r="V501">
        <f>Pro_Economic_Table[[#This Row],[Total Cost(LKR Million)]]*AHP!$P$4/TOPSIS!$C$4</f>
        <v>3.4128919472597559E-2</v>
      </c>
      <c r="W501">
        <f>Pro_Economic_Table[[#This Row],[Total Carbon (Metric T)]]*AHP!$P$5/TOPSIS!$D$4</f>
        <v>3.7803527594589413E-3</v>
      </c>
      <c r="X501">
        <f>((Pro_Economic_Table[[#This Row],[Weighted Energy]]-TOPSIS!$B$5)^2+(Pro_Economic_Table[[#This Row],[Weighted Cost]]-TOPSIS!$C$5)^2+(Pro_Economic_Table[[#This Row],[Weighted Co2]]-TOPSIS!$D$5)^2)^0.5</f>
        <v>6.6135470454662428E-3</v>
      </c>
      <c r="Y501">
        <f>((Pro_Economic_Table[[#This Row],[Weighted Energy]]-TOPSIS!$B$6)^2+(Pro_Economic_Table[[#This Row],[Weighted Cost]]-TOPSIS!$C$6)^2+(Pro_Economic_Table[[#This Row],[Weighted Co2]]-TOPSIS!$D$6)^2)^0.5</f>
        <v>6.945108980072717E-4</v>
      </c>
      <c r="Z501">
        <f>Pro_Economic_Table[[#This Row],[S- Worst-Euclidean Distance]]/(Pro_Economic_Table[[#This Row],[S+ Best-Euclidean Distance]]+Pro_Economic_Table[[#This Row],[S- Worst-Euclidean Distance]])</f>
        <v>9.5033578466288293E-2</v>
      </c>
      <c r="AA501">
        <v>500</v>
      </c>
    </row>
    <row r="502" spans="1:27" x14ac:dyDescent="0.3">
      <c r="A502">
        <v>473</v>
      </c>
      <c r="B502" t="s">
        <v>143</v>
      </c>
      <c r="C502" t="s">
        <v>150</v>
      </c>
      <c r="D502" t="s">
        <v>154</v>
      </c>
      <c r="E502" t="s">
        <v>156</v>
      </c>
      <c r="F502" t="s">
        <v>160</v>
      </c>
      <c r="G502" t="s">
        <v>226</v>
      </c>
      <c r="H502">
        <v>445.04516436680001</v>
      </c>
      <c r="I502">
        <v>32</v>
      </c>
      <c r="J502">
        <v>1600815.2864763548</v>
      </c>
      <c r="K502">
        <v>33873.969536363635</v>
      </c>
      <c r="L502">
        <v>288146751.56574386</v>
      </c>
      <c r="M502">
        <v>5393956.8013636358</v>
      </c>
      <c r="N502">
        <v>2401222929.7145324</v>
      </c>
      <c r="O502">
        <v>124800000</v>
      </c>
      <c r="P502">
        <v>22.704658077272725</v>
      </c>
      <c r="Q502">
        <v>23932.188532821507</v>
      </c>
      <c r="R502">
        <v>288180625.53528023</v>
      </c>
      <c r="S502">
        <v>2531.4168865158958</v>
      </c>
      <c r="T502">
        <v>23954.89319089878</v>
      </c>
      <c r="U502">
        <f>Pro_Economic_Table[[#This Row],[Total Energy(MJ)]]*AHP!$P$3/TOPSIS!$B$4</f>
        <v>8.7870498985845209E-3</v>
      </c>
      <c r="V502">
        <f>Pro_Economic_Table[[#This Row],[Total Cost(LKR Million)]]*AHP!$P$4/TOPSIS!$C$4</f>
        <v>3.414268451249762E-2</v>
      </c>
      <c r="W502">
        <f>Pro_Economic_Table[[#This Row],[Total Carbon (Metric T)]]*AHP!$P$5/TOPSIS!$D$4</f>
        <v>3.7729430448379792E-3</v>
      </c>
      <c r="X502">
        <f>((Pro_Economic_Table[[#This Row],[Weighted Energy]]-TOPSIS!$B$5)^2+(Pro_Economic_Table[[#This Row],[Weighted Cost]]-TOPSIS!$C$5)^2+(Pro_Economic_Table[[#This Row],[Weighted Co2]]-TOPSIS!$D$5)^2)^0.5</f>
        <v>6.6220156296406497E-3</v>
      </c>
      <c r="Y502">
        <f>((Pro_Economic_Table[[#This Row],[Weighted Energy]]-TOPSIS!$B$6)^2+(Pro_Economic_Table[[#This Row],[Weighted Cost]]-TOPSIS!$C$6)^2+(Pro_Economic_Table[[#This Row],[Weighted Co2]]-TOPSIS!$D$6)^2)^0.5</f>
        <v>6.8567773277377058E-4</v>
      </c>
      <c r="Z502">
        <f>Pro_Economic_Table[[#This Row],[S- Worst-Euclidean Distance]]/(Pro_Economic_Table[[#This Row],[S+ Best-Euclidean Distance]]+Pro_Economic_Table[[#This Row],[S- Worst-Euclidean Distance]])</f>
        <v>9.3829570942372792E-2</v>
      </c>
      <c r="AA502">
        <v>501</v>
      </c>
    </row>
    <row r="503" spans="1:27" x14ac:dyDescent="0.3">
      <c r="A503">
        <v>491</v>
      </c>
      <c r="B503" t="s">
        <v>143</v>
      </c>
      <c r="C503" t="s">
        <v>150</v>
      </c>
      <c r="D503" t="s">
        <v>155</v>
      </c>
      <c r="E503" t="s">
        <v>156</v>
      </c>
      <c r="F503" t="s">
        <v>160</v>
      </c>
      <c r="G503" t="s">
        <v>226</v>
      </c>
      <c r="H503">
        <v>445.0516114717999</v>
      </c>
      <c r="I503">
        <v>32</v>
      </c>
      <c r="J503">
        <v>1600821.5272739951</v>
      </c>
      <c r="K503">
        <v>33855.549236363629</v>
      </c>
      <c r="L503">
        <v>288147874.9093191</v>
      </c>
      <c r="M503">
        <v>5393035.7863636352</v>
      </c>
      <c r="N503">
        <v>2401232290.9109926</v>
      </c>
      <c r="O503">
        <v>124800000</v>
      </c>
      <c r="P503">
        <v>22.690842852272727</v>
      </c>
      <c r="Q503">
        <v>23932.281832746223</v>
      </c>
      <c r="R503">
        <v>288181730.45855546</v>
      </c>
      <c r="S503">
        <v>2531.425326697356</v>
      </c>
      <c r="T503">
        <v>23954.972675598496</v>
      </c>
      <c r="U503">
        <f>Pro_Economic_Table[[#This Row],[Total Energy(MJ)]]*AHP!$P$3/TOPSIS!$B$4</f>
        <v>8.7870835893155887E-3</v>
      </c>
      <c r="V503">
        <f>Pro_Economic_Table[[#This Row],[Total Cost(LKR Million)]]*AHP!$P$4/TOPSIS!$C$4</f>
        <v>3.4142798350109416E-2</v>
      </c>
      <c r="W503">
        <f>Pro_Economic_Table[[#This Row],[Total Carbon (Metric T)]]*AHP!$P$5/TOPSIS!$D$4</f>
        <v>3.7729555638353536E-3</v>
      </c>
      <c r="X503">
        <f>((Pro_Economic_Table[[#This Row],[Weighted Energy]]-TOPSIS!$B$5)^2+(Pro_Economic_Table[[#This Row],[Weighted Cost]]-TOPSIS!$C$5)^2+(Pro_Economic_Table[[#This Row],[Weighted Co2]]-TOPSIS!$D$5)^2)^0.5</f>
        <v>6.6221349129926546E-3</v>
      </c>
      <c r="Y503">
        <f>((Pro_Economic_Table[[#This Row],[Weighted Energy]]-TOPSIS!$B$6)^2+(Pro_Economic_Table[[#This Row],[Weighted Cost]]-TOPSIS!$C$6)^2+(Pro_Economic_Table[[#This Row],[Weighted Co2]]-TOPSIS!$D$6)^2)^0.5</f>
        <v>6.8555845325965188E-4</v>
      </c>
      <c r="Z503">
        <f>Pro_Economic_Table[[#This Row],[S- Worst-Euclidean Distance]]/(Pro_Economic_Table[[#This Row],[S+ Best-Euclidean Distance]]+Pro_Economic_Table[[#This Row],[S- Worst-Euclidean Distance]])</f>
        <v>9.3813248435632587E-2</v>
      </c>
      <c r="AA503">
        <v>502</v>
      </c>
    </row>
    <row r="504" spans="1:27" x14ac:dyDescent="0.3">
      <c r="A504">
        <v>482</v>
      </c>
      <c r="B504" t="s">
        <v>143</v>
      </c>
      <c r="C504" t="s">
        <v>150</v>
      </c>
      <c r="D504" t="s">
        <v>154</v>
      </c>
      <c r="E504" t="s">
        <v>157</v>
      </c>
      <c r="F504" t="s">
        <v>160</v>
      </c>
      <c r="G504" t="s">
        <v>226</v>
      </c>
      <c r="H504">
        <v>448.10194218498179</v>
      </c>
      <c r="I504">
        <v>32</v>
      </c>
      <c r="J504">
        <v>1603774.2474043551</v>
      </c>
      <c r="K504">
        <v>36603.235445454542</v>
      </c>
      <c r="L504">
        <v>288679364.53278393</v>
      </c>
      <c r="M504">
        <v>4848103.6195454532</v>
      </c>
      <c r="N504">
        <v>2405661371.1065326</v>
      </c>
      <c r="O504">
        <v>124800000</v>
      </c>
      <c r="P504">
        <v>25.433923986363631</v>
      </c>
      <c r="Q504">
        <v>23976.424998695111</v>
      </c>
      <c r="R504">
        <v>288715967.76822937</v>
      </c>
      <c r="S504">
        <v>2535.309474726078</v>
      </c>
      <c r="T504">
        <v>24001.858922681473</v>
      </c>
      <c r="U504">
        <f>Pro_Economic_Table[[#This Row],[Total Energy(MJ)]]*AHP!$P$3/TOPSIS!$B$4</f>
        <v>8.8033732683634788E-3</v>
      </c>
      <c r="V504">
        <f>Pro_Economic_Table[[#This Row],[Total Cost(LKR Million)]]*AHP!$P$4/TOPSIS!$C$4</f>
        <v>3.4195186102380044E-2</v>
      </c>
      <c r="W504">
        <f>Pro_Economic_Table[[#This Row],[Total Carbon (Metric T)]]*AHP!$P$5/TOPSIS!$D$4</f>
        <v>3.7803402404615674E-3</v>
      </c>
      <c r="X504">
        <f>((Pro_Economic_Table[[#This Row],[Weighted Energy]]-TOPSIS!$B$5)^2+(Pro_Economic_Table[[#This Row],[Weighted Cost]]-TOPSIS!$C$5)^2+(Pro_Economic_Table[[#This Row],[Weighted Co2]]-TOPSIS!$D$5)^2)^0.5</f>
        <v>6.6773913519276628E-3</v>
      </c>
      <c r="Y504">
        <f>((Pro_Economic_Table[[#This Row],[Weighted Energy]]-TOPSIS!$B$6)^2+(Pro_Economic_Table[[#This Row],[Weighted Cost]]-TOPSIS!$C$6)^2+(Pro_Economic_Table[[#This Row],[Weighted Co2]]-TOPSIS!$D$6)^2)^0.5</f>
        <v>6.303142230084074E-4</v>
      </c>
      <c r="Z504">
        <f>Pro_Economic_Table[[#This Row],[S- Worst-Euclidean Distance]]/(Pro_Economic_Table[[#This Row],[S+ Best-Euclidean Distance]]+Pro_Economic_Table[[#This Row],[S- Worst-Euclidean Distance]])</f>
        <v>8.6253368659276006E-2</v>
      </c>
      <c r="AA504">
        <v>503</v>
      </c>
    </row>
    <row r="505" spans="1:27" x14ac:dyDescent="0.3">
      <c r="A505">
        <v>500</v>
      </c>
      <c r="B505" t="s">
        <v>143</v>
      </c>
      <c r="C505" t="s">
        <v>150</v>
      </c>
      <c r="D505" t="s">
        <v>155</v>
      </c>
      <c r="E505" t="s">
        <v>157</v>
      </c>
      <c r="F505" t="s">
        <v>160</v>
      </c>
      <c r="G505" t="s">
        <v>226</v>
      </c>
      <c r="H505">
        <v>448.1083892899818</v>
      </c>
      <c r="I505">
        <v>32</v>
      </c>
      <c r="J505">
        <v>1603780.4882019949</v>
      </c>
      <c r="K505">
        <v>36584.815145454537</v>
      </c>
      <c r="L505">
        <v>288680487.87635911</v>
      </c>
      <c r="M505">
        <v>4847182.6045454536</v>
      </c>
      <c r="N505">
        <v>2405670732.3029923</v>
      </c>
      <c r="O505">
        <v>124800000</v>
      </c>
      <c r="P505">
        <v>25.420108761363633</v>
      </c>
      <c r="Q505">
        <v>23976.518298619823</v>
      </c>
      <c r="R505">
        <v>288717072.69150454</v>
      </c>
      <c r="S505">
        <v>2535.3179149075381</v>
      </c>
      <c r="T505">
        <v>24001.938407381185</v>
      </c>
      <c r="U505">
        <f>Pro_Economic_Table[[#This Row],[Total Energy(MJ)]]*AHP!$P$3/TOPSIS!$B$4</f>
        <v>8.8034069590945448E-3</v>
      </c>
      <c r="V505">
        <f>Pro_Economic_Table[[#This Row],[Total Cost(LKR Million)]]*AHP!$P$4/TOPSIS!$C$4</f>
        <v>3.419529993999184E-2</v>
      </c>
      <c r="W505">
        <f>Pro_Economic_Table[[#This Row],[Total Carbon (Metric T)]]*AHP!$P$5/TOPSIS!$D$4</f>
        <v>3.7803527594589413E-3</v>
      </c>
      <c r="X505">
        <f>((Pro_Economic_Table[[#This Row],[Weighted Energy]]-TOPSIS!$B$5)^2+(Pro_Economic_Table[[#This Row],[Weighted Cost]]-TOPSIS!$C$5)^2+(Pro_Economic_Table[[#This Row],[Weighted Co2]]-TOPSIS!$D$5)^2)^0.5</f>
        <v>6.6775106373471397E-3</v>
      </c>
      <c r="Y505">
        <f>((Pro_Economic_Table[[#This Row],[Weighted Energy]]-TOPSIS!$B$6)^2+(Pro_Economic_Table[[#This Row],[Weighted Cost]]-TOPSIS!$C$6)^2+(Pro_Economic_Table[[#This Row],[Weighted Co2]]-TOPSIS!$D$6)^2)^0.5</f>
        <v>6.3019496804985994E-4</v>
      </c>
      <c r="Z505">
        <f>Pro_Economic_Table[[#This Row],[S- Worst-Euclidean Distance]]/(Pro_Economic_Table[[#This Row],[S+ Best-Euclidean Distance]]+Pro_Economic_Table[[#This Row],[S- Worst-Euclidean Distance]])</f>
        <v>8.6237049229848373E-2</v>
      </c>
      <c r="AA505">
        <v>504</v>
      </c>
    </row>
    <row r="506" spans="1:27" x14ac:dyDescent="0.3">
      <c r="A506">
        <v>469</v>
      </c>
      <c r="B506" t="s">
        <v>143</v>
      </c>
      <c r="C506" t="s">
        <v>150</v>
      </c>
      <c r="D506" t="s">
        <v>154</v>
      </c>
      <c r="E506" t="s">
        <v>156</v>
      </c>
      <c r="F506" t="s">
        <v>159</v>
      </c>
      <c r="G506" t="s">
        <v>225</v>
      </c>
      <c r="H506">
        <v>450.17384203142137</v>
      </c>
      <c r="I506">
        <v>64</v>
      </c>
      <c r="J506">
        <v>1611796.3308723869</v>
      </c>
      <c r="K506">
        <v>33055.189763636357</v>
      </c>
      <c r="L506">
        <v>290123339.55702966</v>
      </c>
      <c r="M506">
        <v>5366664.1422727266</v>
      </c>
      <c r="N506">
        <v>2417694496.3085804</v>
      </c>
      <c r="O506">
        <v>119296000</v>
      </c>
      <c r="P506">
        <v>22.977584668181816</v>
      </c>
      <c r="Q506">
        <v>24096.355146542184</v>
      </c>
      <c r="R506">
        <v>290156394.74679333</v>
      </c>
      <c r="S506">
        <v>2542.3571604508534</v>
      </c>
      <c r="T506">
        <v>24119.332731210365</v>
      </c>
      <c r="U506">
        <f>Pro_Economic_Table[[#This Row],[Total Energy(MJ)]]*AHP!$P$3/TOPSIS!$B$4</f>
        <v>8.8472939993716766E-3</v>
      </c>
      <c r="V506">
        <f>Pro_Economic_Table[[#This Row],[Total Cost(LKR Million)]]*AHP!$P$4/TOPSIS!$C$4</f>
        <v>3.4290242318337993E-2</v>
      </c>
      <c r="W506">
        <f>Pro_Economic_Table[[#This Row],[Total Carbon (Metric T)]]*AHP!$P$5/TOPSIS!$D$4</f>
        <v>3.7988425975920138E-3</v>
      </c>
      <c r="X506">
        <f>((Pro_Economic_Table[[#This Row],[Weighted Energy]]-TOPSIS!$B$5)^2+(Pro_Economic_Table[[#This Row],[Weighted Cost]]-TOPSIS!$C$5)^2+(Pro_Economic_Table[[#This Row],[Weighted Co2]]-TOPSIS!$D$5)^2)^0.5</f>
        <v>6.7817334660027475E-3</v>
      </c>
      <c r="Y506">
        <f>((Pro_Economic_Table[[#This Row],[Weighted Energy]]-TOPSIS!$B$6)^2+(Pro_Economic_Table[[#This Row],[Weighted Cost]]-TOPSIS!$C$6)^2+(Pro_Economic_Table[[#This Row],[Weighted Co2]]-TOPSIS!$D$6)^2)^0.5</f>
        <v>5.2657341305771175E-4</v>
      </c>
      <c r="Z506">
        <f>Pro_Economic_Table[[#This Row],[S- Worst-Euclidean Distance]]/(Pro_Economic_Table[[#This Row],[S+ Best-Euclidean Distance]]+Pro_Economic_Table[[#This Row],[S- Worst-Euclidean Distance]])</f>
        <v>7.2051354954241725E-2</v>
      </c>
      <c r="AA506">
        <v>505</v>
      </c>
    </row>
    <row r="507" spans="1:27" x14ac:dyDescent="0.3">
      <c r="A507">
        <v>487</v>
      </c>
      <c r="B507" t="s">
        <v>143</v>
      </c>
      <c r="C507" t="s">
        <v>150</v>
      </c>
      <c r="D507" t="s">
        <v>155</v>
      </c>
      <c r="E507" t="s">
        <v>156</v>
      </c>
      <c r="F507" t="s">
        <v>159</v>
      </c>
      <c r="G507" t="s">
        <v>225</v>
      </c>
      <c r="H507">
        <v>450.18028913642127</v>
      </c>
      <c r="I507">
        <v>65</v>
      </c>
      <c r="J507">
        <v>1611802.5716700268</v>
      </c>
      <c r="K507">
        <v>33036.769463636359</v>
      </c>
      <c r="L507">
        <v>290124462.90060484</v>
      </c>
      <c r="M507">
        <v>5365743.127272726</v>
      </c>
      <c r="N507">
        <v>2417703857.5050402</v>
      </c>
      <c r="O507">
        <v>121160000</v>
      </c>
      <c r="P507">
        <v>22.963769443181818</v>
      </c>
      <c r="Q507">
        <v>24096.4484464669</v>
      </c>
      <c r="R507">
        <v>290157499.6700685</v>
      </c>
      <c r="S507">
        <v>2544.2296006323127</v>
      </c>
      <c r="T507">
        <v>24119.412215910081</v>
      </c>
      <c r="U507">
        <f>Pro_Economic_Table[[#This Row],[Total Energy(MJ)]]*AHP!$P$3/TOPSIS!$B$4</f>
        <v>8.8473276901027409E-3</v>
      </c>
      <c r="V507">
        <f>Pro_Economic_Table[[#This Row],[Total Cost(LKR Million)]]*AHP!$P$4/TOPSIS!$C$4</f>
        <v>3.4315497002670954E-2</v>
      </c>
      <c r="W507">
        <f>Pro_Economic_Table[[#This Row],[Total Carbon (Metric T)]]*AHP!$P$5/TOPSIS!$D$4</f>
        <v>3.7988551165893882E-3</v>
      </c>
      <c r="X507">
        <f>((Pro_Economic_Table[[#This Row],[Weighted Energy]]-TOPSIS!$B$5)^2+(Pro_Economic_Table[[#This Row],[Weighted Cost]]-TOPSIS!$C$5)^2+(Pro_Economic_Table[[#This Row],[Weighted Co2]]-TOPSIS!$D$5)^2)^0.5</f>
        <v>6.8060700636552113E-3</v>
      </c>
      <c r="Y507">
        <f>((Pro_Economic_Table[[#This Row],[Weighted Energy]]-TOPSIS!$B$6)^2+(Pro_Economic_Table[[#This Row],[Weighted Cost]]-TOPSIS!$C$6)^2+(Pro_Economic_Table[[#This Row],[Weighted Co2]]-TOPSIS!$D$6)^2)^0.5</f>
        <v>5.0196254822821218E-4</v>
      </c>
      <c r="Z507">
        <f>Pro_Economic_Table[[#This Row],[S- Worst-Euclidean Distance]]/(Pro_Economic_Table[[#This Row],[S+ Best-Euclidean Distance]]+Pro_Economic_Table[[#This Row],[S- Worst-Euclidean Distance]])</f>
        <v>6.8686413277902245E-2</v>
      </c>
      <c r="AA507">
        <v>506</v>
      </c>
    </row>
    <row r="508" spans="1:27" x14ac:dyDescent="0.3">
      <c r="A508">
        <v>471</v>
      </c>
      <c r="B508" t="s">
        <v>143</v>
      </c>
      <c r="C508" t="s">
        <v>150</v>
      </c>
      <c r="D508" t="s">
        <v>154</v>
      </c>
      <c r="E508" t="s">
        <v>156</v>
      </c>
      <c r="F508" t="s">
        <v>159</v>
      </c>
      <c r="G508" t="s">
        <v>224</v>
      </c>
      <c r="H508">
        <v>450.17384203142137</v>
      </c>
      <c r="I508">
        <v>33</v>
      </c>
      <c r="J508">
        <v>1611796.3308723869</v>
      </c>
      <c r="K508">
        <v>33055.189763636357</v>
      </c>
      <c r="L508">
        <v>290123339.55702966</v>
      </c>
      <c r="M508">
        <v>5366664.1422727266</v>
      </c>
      <c r="N508">
        <v>2417694496.3085804</v>
      </c>
      <c r="O508">
        <v>123624600</v>
      </c>
      <c r="P508">
        <v>22.977584668181816</v>
      </c>
      <c r="Q508">
        <v>24096.355146542184</v>
      </c>
      <c r="R508">
        <v>290156394.74679333</v>
      </c>
      <c r="S508">
        <v>2546.6857604508532</v>
      </c>
      <c r="T508">
        <v>24119.332731210365</v>
      </c>
      <c r="U508">
        <f>Pro_Economic_Table[[#This Row],[Total Energy(MJ)]]*AHP!$P$3/TOPSIS!$B$4</f>
        <v>8.8472939993716766E-3</v>
      </c>
      <c r="V508">
        <f>Pro_Economic_Table[[#This Row],[Total Cost(LKR Million)]]*AHP!$P$4/TOPSIS!$C$4</f>
        <v>3.4348624651555415E-2</v>
      </c>
      <c r="W508">
        <f>Pro_Economic_Table[[#This Row],[Total Carbon (Metric T)]]*AHP!$P$5/TOPSIS!$D$4</f>
        <v>3.7988425975920138E-3</v>
      </c>
      <c r="X508">
        <f>((Pro_Economic_Table[[#This Row],[Weighted Energy]]-TOPSIS!$B$5)^2+(Pro_Economic_Table[[#This Row],[Weighted Cost]]-TOPSIS!$C$5)^2+(Pro_Economic_Table[[#This Row],[Weighted Co2]]-TOPSIS!$D$5)^2)^0.5</f>
        <v>6.8379813721335964E-3</v>
      </c>
      <c r="Y508">
        <f>((Pro_Economic_Table[[#This Row],[Weighted Energy]]-TOPSIS!$B$6)^2+(Pro_Economic_Table[[#This Row],[Weighted Cost]]-TOPSIS!$C$6)^2+(Pro_Economic_Table[[#This Row],[Weighted Co2]]-TOPSIS!$D$6)^2)^0.5</f>
        <v>4.6980355122938833E-4</v>
      </c>
      <c r="Z508">
        <f>Pro_Economic_Table[[#This Row],[S- Worst-Euclidean Distance]]/(Pro_Economic_Table[[#This Row],[S+ Best-Euclidean Distance]]+Pro_Economic_Table[[#This Row],[S- Worst-Euclidean Distance]])</f>
        <v>6.4288092240841227E-2</v>
      </c>
      <c r="AA508">
        <v>507</v>
      </c>
    </row>
    <row r="509" spans="1:27" x14ac:dyDescent="0.3">
      <c r="A509">
        <v>489</v>
      </c>
      <c r="B509" t="s">
        <v>143</v>
      </c>
      <c r="C509" t="s">
        <v>150</v>
      </c>
      <c r="D509" t="s">
        <v>155</v>
      </c>
      <c r="E509" t="s">
        <v>156</v>
      </c>
      <c r="F509" t="s">
        <v>159</v>
      </c>
      <c r="G509" t="s">
        <v>224</v>
      </c>
      <c r="H509">
        <v>450.18028913642127</v>
      </c>
      <c r="I509">
        <v>33</v>
      </c>
      <c r="J509">
        <v>1611802.5716700268</v>
      </c>
      <c r="K509">
        <v>33036.769463636359</v>
      </c>
      <c r="L509">
        <v>290124462.90060484</v>
      </c>
      <c r="M509">
        <v>5365743.127272726</v>
      </c>
      <c r="N509">
        <v>2417703857.5050402</v>
      </c>
      <c r="O509">
        <v>123624600</v>
      </c>
      <c r="P509">
        <v>22.963769443181818</v>
      </c>
      <c r="Q509">
        <v>24096.4484464669</v>
      </c>
      <c r="R509">
        <v>290157499.6700685</v>
      </c>
      <c r="S509">
        <v>2546.6942006323129</v>
      </c>
      <c r="T509">
        <v>24119.412215910081</v>
      </c>
      <c r="U509">
        <f>Pro_Economic_Table[[#This Row],[Total Energy(MJ)]]*AHP!$P$3/TOPSIS!$B$4</f>
        <v>8.8473276901027409E-3</v>
      </c>
      <c r="V509">
        <f>Pro_Economic_Table[[#This Row],[Total Cost(LKR Million)]]*AHP!$P$4/TOPSIS!$C$4</f>
        <v>3.434873848916721E-2</v>
      </c>
      <c r="W509">
        <f>Pro_Economic_Table[[#This Row],[Total Carbon (Metric T)]]*AHP!$P$5/TOPSIS!$D$4</f>
        <v>3.7988551165893882E-3</v>
      </c>
      <c r="X509">
        <f>((Pro_Economic_Table[[#This Row],[Weighted Energy]]-TOPSIS!$B$5)^2+(Pro_Economic_Table[[#This Row],[Weighted Cost]]-TOPSIS!$C$5)^2+(Pro_Economic_Table[[#This Row],[Weighted Co2]]-TOPSIS!$D$5)^2)^0.5</f>
        <v>6.8381006608262875E-3</v>
      </c>
      <c r="Y509">
        <f>((Pro_Economic_Table[[#This Row],[Weighted Energy]]-TOPSIS!$B$6)^2+(Pro_Economic_Table[[#This Row],[Weighted Cost]]-TOPSIS!$C$6)^2+(Pro_Economic_Table[[#This Row],[Weighted Co2]]-TOPSIS!$D$6)^2)^0.5</f>
        <v>4.6968437448716702E-4</v>
      </c>
      <c r="Z509">
        <f>Pro_Economic_Table[[#This Row],[S- Worst-Euclidean Distance]]/(Pro_Economic_Table[[#This Row],[S+ Best-Euclidean Distance]]+Pro_Economic_Table[[#This Row],[S- Worst-Euclidean Distance]])</f>
        <v>6.4271783066621194E-2</v>
      </c>
      <c r="AA509">
        <v>508</v>
      </c>
    </row>
    <row r="510" spans="1:27" x14ac:dyDescent="0.3">
      <c r="A510">
        <v>478</v>
      </c>
      <c r="B510" t="s">
        <v>143</v>
      </c>
      <c r="C510" t="s">
        <v>150</v>
      </c>
      <c r="D510" t="s">
        <v>154</v>
      </c>
      <c r="E510" t="s">
        <v>157</v>
      </c>
      <c r="F510" t="s">
        <v>159</v>
      </c>
      <c r="G510" t="s">
        <v>225</v>
      </c>
      <c r="H510">
        <v>453.23061984960316</v>
      </c>
      <c r="I510">
        <v>65</v>
      </c>
      <c r="J510">
        <v>1614755.2918003863</v>
      </c>
      <c r="K510">
        <v>35784.455672727272</v>
      </c>
      <c r="L510">
        <v>290655952.52406955</v>
      </c>
      <c r="M510">
        <v>4820810.9604545441</v>
      </c>
      <c r="N510">
        <v>2422132937.7005796</v>
      </c>
      <c r="O510">
        <v>121160000</v>
      </c>
      <c r="P510">
        <v>25.706850577272721</v>
      </c>
      <c r="Q510">
        <v>24140.591612415774</v>
      </c>
      <c r="R510">
        <v>290691736.97974229</v>
      </c>
      <c r="S510">
        <v>2548.1137486610342</v>
      </c>
      <c r="T510">
        <v>24166.298462993047</v>
      </c>
      <c r="U510">
        <f>Pro_Economic_Table[[#This Row],[Total Energy(MJ)]]*AHP!$P$3/TOPSIS!$B$4</f>
        <v>8.8636173691506292E-3</v>
      </c>
      <c r="V510">
        <f>Pro_Economic_Table[[#This Row],[Total Cost(LKR Million)]]*AHP!$P$4/TOPSIS!$C$4</f>
        <v>3.4367884754941583E-2</v>
      </c>
      <c r="W510">
        <f>Pro_Economic_Table[[#This Row],[Total Carbon (Metric T)]]*AHP!$P$5/TOPSIS!$D$4</f>
        <v>3.8062397932156003E-3</v>
      </c>
      <c r="X510">
        <f>((Pro_Economic_Table[[#This Row],[Weighted Energy]]-TOPSIS!$B$5)^2+(Pro_Economic_Table[[#This Row],[Weighted Cost]]-TOPSIS!$C$5)^2+(Pro_Economic_Table[[#This Row],[Weighted Co2]]-TOPSIS!$D$5)^2)^0.5</f>
        <v>6.8613347094087958E-3</v>
      </c>
      <c r="Y510">
        <f>((Pro_Economic_Table[[#This Row],[Weighted Energy]]-TOPSIS!$B$6)^2+(Pro_Economic_Table[[#This Row],[Weighted Cost]]-TOPSIS!$C$6)^2+(Pro_Economic_Table[[#This Row],[Weighted Co2]]-TOPSIS!$D$6)^2)^0.5</f>
        <v>4.4689131670555478E-4</v>
      </c>
      <c r="Z510">
        <f>Pro_Economic_Table[[#This Row],[S- Worst-Euclidean Distance]]/(Pro_Economic_Table[[#This Row],[S+ Best-Euclidean Distance]]+Pro_Economic_Table[[#This Row],[S- Worst-Euclidean Distance]])</f>
        <v>6.1149082569242688E-2</v>
      </c>
      <c r="AA510">
        <v>509</v>
      </c>
    </row>
    <row r="511" spans="1:27" x14ac:dyDescent="0.3">
      <c r="A511">
        <v>496</v>
      </c>
      <c r="B511" t="s">
        <v>143</v>
      </c>
      <c r="C511" t="s">
        <v>150</v>
      </c>
      <c r="D511" t="s">
        <v>155</v>
      </c>
      <c r="E511" t="s">
        <v>157</v>
      </c>
      <c r="F511" t="s">
        <v>159</v>
      </c>
      <c r="G511" t="s">
        <v>225</v>
      </c>
      <c r="H511">
        <v>453.23706695460305</v>
      </c>
      <c r="I511">
        <v>65</v>
      </c>
      <c r="J511">
        <v>1614761.5325980266</v>
      </c>
      <c r="K511">
        <v>35766.035372727267</v>
      </c>
      <c r="L511">
        <v>290657075.86764479</v>
      </c>
      <c r="M511">
        <v>4819889.9454545444</v>
      </c>
      <c r="N511">
        <v>2422142298.8970399</v>
      </c>
      <c r="O511">
        <v>121160000</v>
      </c>
      <c r="P511">
        <v>25.693035352272723</v>
      </c>
      <c r="Q511">
        <v>24140.684912340501</v>
      </c>
      <c r="R511">
        <v>290692841.90301752</v>
      </c>
      <c r="S511">
        <v>2548.1221888424943</v>
      </c>
      <c r="T511">
        <v>24166.377947692774</v>
      </c>
      <c r="U511">
        <f>Pro_Economic_Table[[#This Row],[Total Energy(MJ)]]*AHP!$P$3/TOPSIS!$B$4</f>
        <v>8.8636510598816953E-3</v>
      </c>
      <c r="V511">
        <f>Pro_Economic_Table[[#This Row],[Total Cost(LKR Million)]]*AHP!$P$4/TOPSIS!$C$4</f>
        <v>3.4367998592553378E-2</v>
      </c>
      <c r="W511">
        <f>Pro_Economic_Table[[#This Row],[Total Carbon (Metric T)]]*AHP!$P$5/TOPSIS!$D$4</f>
        <v>3.8062523122129768E-3</v>
      </c>
      <c r="X511">
        <f>((Pro_Economic_Table[[#This Row],[Weighted Energy]]-TOPSIS!$B$5)^2+(Pro_Economic_Table[[#This Row],[Weighted Cost]]-TOPSIS!$C$5)^2+(Pro_Economic_Table[[#This Row],[Weighted Co2]]-TOPSIS!$D$5)^2)^0.5</f>
        <v>6.8614540052846342E-3</v>
      </c>
      <c r="Y511">
        <f>((Pro_Economic_Table[[#This Row],[Weighted Energy]]-TOPSIS!$B$6)^2+(Pro_Economic_Table[[#This Row],[Weighted Cost]]-TOPSIS!$C$6)^2+(Pro_Economic_Table[[#This Row],[Weighted Co2]]-TOPSIS!$D$6)^2)^0.5</f>
        <v>4.4677237379709745E-4</v>
      </c>
      <c r="Z511">
        <f>Pro_Economic_Table[[#This Row],[S- Worst-Euclidean Distance]]/(Pro_Economic_Table[[#This Row],[S+ Best-Euclidean Distance]]+Pro_Economic_Table[[#This Row],[S- Worst-Euclidean Distance]])</f>
        <v>6.1132804407357973E-2</v>
      </c>
      <c r="AA511">
        <v>510</v>
      </c>
    </row>
    <row r="512" spans="1:27" x14ac:dyDescent="0.3">
      <c r="A512">
        <v>480</v>
      </c>
      <c r="B512" t="s">
        <v>143</v>
      </c>
      <c r="C512" t="s">
        <v>150</v>
      </c>
      <c r="D512" t="s">
        <v>154</v>
      </c>
      <c r="E512" t="s">
        <v>157</v>
      </c>
      <c r="F512" t="s">
        <v>159</v>
      </c>
      <c r="G512" t="s">
        <v>224</v>
      </c>
      <c r="H512">
        <v>453.23061984960316</v>
      </c>
      <c r="I512">
        <v>33</v>
      </c>
      <c r="J512">
        <v>1614755.2918003863</v>
      </c>
      <c r="K512">
        <v>35784.455672727272</v>
      </c>
      <c r="L512">
        <v>290655952.52406955</v>
      </c>
      <c r="M512">
        <v>4820810.9604545441</v>
      </c>
      <c r="N512">
        <v>2422132937.7005796</v>
      </c>
      <c r="O512">
        <v>123624600</v>
      </c>
      <c r="P512">
        <v>25.706850577272721</v>
      </c>
      <c r="Q512">
        <v>24140.591612415774</v>
      </c>
      <c r="R512">
        <v>290691736.97974229</v>
      </c>
      <c r="S512">
        <v>2550.5783486610339</v>
      </c>
      <c r="T512">
        <v>24166.298462993047</v>
      </c>
      <c r="U512">
        <f>Pro_Economic_Table[[#This Row],[Total Energy(MJ)]]*AHP!$P$3/TOPSIS!$B$4</f>
        <v>8.8636173691506292E-3</v>
      </c>
      <c r="V512">
        <f>Pro_Economic_Table[[#This Row],[Total Cost(LKR Million)]]*AHP!$P$4/TOPSIS!$C$4</f>
        <v>3.4401126241437832E-2</v>
      </c>
      <c r="W512">
        <f>Pro_Economic_Table[[#This Row],[Total Carbon (Metric T)]]*AHP!$P$5/TOPSIS!$D$4</f>
        <v>3.8062397932156003E-3</v>
      </c>
      <c r="X512">
        <f>((Pro_Economic_Table[[#This Row],[Weighted Energy]]-TOPSIS!$B$5)^2+(Pro_Economic_Table[[#This Row],[Weighted Cost]]-TOPSIS!$C$5)^2+(Pro_Economic_Table[[#This Row],[Weighted Co2]]-TOPSIS!$D$5)^2)^0.5</f>
        <v>6.8933611412914089E-3</v>
      </c>
      <c r="Y512">
        <f>((Pro_Economic_Table[[#This Row],[Weighted Energy]]-TOPSIS!$B$6)^2+(Pro_Economic_Table[[#This Row],[Weighted Cost]]-TOPSIS!$C$6)^2+(Pro_Economic_Table[[#This Row],[Weighted Co2]]-TOPSIS!$D$6)^2)^0.5</f>
        <v>4.1452593921227388E-4</v>
      </c>
      <c r="Z512">
        <f>Pro_Economic_Table[[#This Row],[S- Worst-Euclidean Distance]]/(Pro_Economic_Table[[#This Row],[S+ Best-Euclidean Distance]]+Pro_Economic_Table[[#This Row],[S- Worst-Euclidean Distance]])</f>
        <v>5.6723090360572929E-2</v>
      </c>
      <c r="AA512">
        <v>511</v>
      </c>
    </row>
    <row r="513" spans="1:27" x14ac:dyDescent="0.3">
      <c r="A513">
        <v>498</v>
      </c>
      <c r="B513" t="s">
        <v>143</v>
      </c>
      <c r="C513" t="s">
        <v>150</v>
      </c>
      <c r="D513" t="s">
        <v>155</v>
      </c>
      <c r="E513" t="s">
        <v>157</v>
      </c>
      <c r="F513" t="s">
        <v>159</v>
      </c>
      <c r="G513" t="s">
        <v>224</v>
      </c>
      <c r="H513">
        <v>453.23706695460305</v>
      </c>
      <c r="I513">
        <v>33</v>
      </c>
      <c r="J513">
        <v>1614761.5325980266</v>
      </c>
      <c r="K513">
        <v>35766.035372727267</v>
      </c>
      <c r="L513">
        <v>290657075.86764479</v>
      </c>
      <c r="M513">
        <v>4819889.9454545444</v>
      </c>
      <c r="N513">
        <v>2422142298.8970399</v>
      </c>
      <c r="O513">
        <v>123624600</v>
      </c>
      <c r="P513">
        <v>25.693035352272723</v>
      </c>
      <c r="Q513">
        <v>24140.684912340501</v>
      </c>
      <c r="R513">
        <v>290692841.90301752</v>
      </c>
      <c r="S513">
        <v>2550.5867888424946</v>
      </c>
      <c r="T513">
        <v>24166.377947692774</v>
      </c>
      <c r="U513">
        <f>Pro_Economic_Table[[#This Row],[Total Energy(MJ)]]*AHP!$P$3/TOPSIS!$B$4</f>
        <v>8.8636510598816953E-3</v>
      </c>
      <c r="V513">
        <f>Pro_Economic_Table[[#This Row],[Total Cost(LKR Million)]]*AHP!$P$4/TOPSIS!$C$4</f>
        <v>3.4401240079049634E-2</v>
      </c>
      <c r="W513">
        <f>Pro_Economic_Table[[#This Row],[Total Carbon (Metric T)]]*AHP!$P$5/TOPSIS!$D$4</f>
        <v>3.8062523122129768E-3</v>
      </c>
      <c r="X513">
        <f>((Pro_Economic_Table[[#This Row],[Weighted Energy]]-TOPSIS!$B$5)^2+(Pro_Economic_Table[[#This Row],[Weighted Cost]]-TOPSIS!$C$5)^2+(Pro_Economic_Table[[#This Row],[Weighted Co2]]-TOPSIS!$D$5)^2)^0.5</f>
        <v>6.8934804318738748E-3</v>
      </c>
      <c r="Y513">
        <f>((Pro_Economic_Table[[#This Row],[Weighted Energy]]-TOPSIS!$B$6)^2+(Pro_Economic_Table[[#This Row],[Weighted Cost]]-TOPSIS!$C$6)^2+(Pro_Economic_Table[[#This Row],[Weighted Co2]]-TOPSIS!$D$6)^2)^0.5</f>
        <v>4.1440683824492045E-4</v>
      </c>
      <c r="Z513">
        <f>Pro_Economic_Table[[#This Row],[S- Worst-Euclidean Distance]]/(Pro_Economic_Table[[#This Row],[S+ Best-Euclidean Distance]]+Pro_Economic_Table[[#This Row],[S- Worst-Euclidean Distance]])</f>
        <v>5.6706791296492448E-2</v>
      </c>
      <c r="AA513">
        <v>512</v>
      </c>
    </row>
    <row r="514" spans="1:27" x14ac:dyDescent="0.3">
      <c r="A514">
        <v>364</v>
      </c>
      <c r="B514" t="s">
        <v>142</v>
      </c>
      <c r="C514" t="s">
        <v>150</v>
      </c>
      <c r="D514" t="s">
        <v>154</v>
      </c>
      <c r="E514" t="s">
        <v>156</v>
      </c>
      <c r="F514" t="s">
        <v>160</v>
      </c>
      <c r="G514" t="s">
        <v>225</v>
      </c>
      <c r="H514">
        <v>447.9032449803712</v>
      </c>
      <c r="I514">
        <v>64</v>
      </c>
      <c r="J514">
        <v>1617235.7705571945</v>
      </c>
      <c r="K514">
        <v>37504.389536363633</v>
      </c>
      <c r="L514">
        <v>291102438.70029497</v>
      </c>
      <c r="M514">
        <v>5539173.6013636356</v>
      </c>
      <c r="N514">
        <v>2425853655.8357916</v>
      </c>
      <c r="O514">
        <v>119296000</v>
      </c>
      <c r="P514">
        <v>21.978574077272722</v>
      </c>
      <c r="Q514">
        <v>24177.674769830057</v>
      </c>
      <c r="R514">
        <v>291139943.08983135</v>
      </c>
      <c r="S514">
        <v>2550.6888294371552</v>
      </c>
      <c r="T514">
        <v>24199.653343907328</v>
      </c>
      <c r="U514">
        <f>Pro_Economic_Table[[#This Row],[Total Energy(MJ)]]*AHP!$P$3/TOPSIS!$B$4</f>
        <v>8.8772838307556983E-3</v>
      </c>
      <c r="V514">
        <f>Pro_Economic_Table[[#This Row],[Total Cost(LKR Million)]]*AHP!$P$4/TOPSIS!$C$4</f>
        <v>3.4402616359602047E-2</v>
      </c>
      <c r="W514">
        <f>Pro_Economic_Table[[#This Row],[Total Carbon (Metric T)]]*AHP!$P$5/TOPSIS!$D$4</f>
        <v>3.8114932529139619E-3</v>
      </c>
      <c r="X514">
        <f>((Pro_Economic_Table[[#This Row],[Weighted Energy]]-TOPSIS!$B$5)^2+(Pro_Economic_Table[[#This Row],[Weighted Cost]]-TOPSIS!$C$5)^2+(Pro_Economic_Table[[#This Row],[Weighted Co2]]-TOPSIS!$D$5)^2)^0.5</f>
        <v>6.8987210278218542E-3</v>
      </c>
      <c r="Y514">
        <f>((Pro_Economic_Table[[#This Row],[Weighted Energy]]-TOPSIS!$B$6)^2+(Pro_Economic_Table[[#This Row],[Weighted Cost]]-TOPSIS!$C$6)^2+(Pro_Economic_Table[[#This Row],[Weighted Co2]]-TOPSIS!$D$6)^2)^0.5</f>
        <v>4.0984831742239895E-4</v>
      </c>
      <c r="Z514">
        <f>Pro_Economic_Table[[#This Row],[S- Worst-Euclidean Distance]]/(Pro_Economic_Table[[#This Row],[S+ Best-Euclidean Distance]]+Pro_Economic_Table[[#This Row],[S- Worst-Euclidean Distance]])</f>
        <v>5.6077776383019563E-2</v>
      </c>
      <c r="AA514">
        <v>513</v>
      </c>
    </row>
    <row r="515" spans="1:27" x14ac:dyDescent="0.3">
      <c r="A515">
        <v>382</v>
      </c>
      <c r="B515" t="s">
        <v>142</v>
      </c>
      <c r="C515" t="s">
        <v>150</v>
      </c>
      <c r="D515" t="s">
        <v>155</v>
      </c>
      <c r="E515" t="s">
        <v>156</v>
      </c>
      <c r="F515" t="s">
        <v>160</v>
      </c>
      <c r="G515" t="s">
        <v>225</v>
      </c>
      <c r="H515">
        <v>447.90969208537115</v>
      </c>
      <c r="I515">
        <v>64</v>
      </c>
      <c r="J515">
        <v>1617242.0113548348</v>
      </c>
      <c r="K515">
        <v>37485.969236363635</v>
      </c>
      <c r="L515">
        <v>291103562.04387027</v>
      </c>
      <c r="M515">
        <v>5538252.586363636</v>
      </c>
      <c r="N515">
        <v>2425863017.0322523</v>
      </c>
      <c r="O515">
        <v>119296000</v>
      </c>
      <c r="P515">
        <v>21.964758852272723</v>
      </c>
      <c r="Q515">
        <v>24177.76806975478</v>
      </c>
      <c r="R515">
        <v>291141048.01310664</v>
      </c>
      <c r="S515">
        <v>2550.6972696186162</v>
      </c>
      <c r="T515">
        <v>24199.732828607051</v>
      </c>
      <c r="U515">
        <f>Pro_Economic_Table[[#This Row],[Total Energy(MJ)]]*AHP!$P$3/TOPSIS!$B$4</f>
        <v>8.8773175214867679E-3</v>
      </c>
      <c r="V515">
        <f>Pro_Economic_Table[[#This Row],[Total Cost(LKR Million)]]*AHP!$P$4/TOPSIS!$C$4</f>
        <v>3.4402730197213856E-2</v>
      </c>
      <c r="W515">
        <f>Pro_Economic_Table[[#This Row],[Total Carbon (Metric T)]]*AHP!$P$5/TOPSIS!$D$4</f>
        <v>3.8115057719113376E-3</v>
      </c>
      <c r="X515">
        <f>((Pro_Economic_Table[[#This Row],[Weighted Energy]]-TOPSIS!$B$5)^2+(Pro_Economic_Table[[#This Row],[Weighted Cost]]-TOPSIS!$C$5)^2+(Pro_Economic_Table[[#This Row],[Weighted Co2]]-TOPSIS!$D$5)^2)^0.5</f>
        <v>6.8988403265866655E-3</v>
      </c>
      <c r="Y515">
        <f>((Pro_Economic_Table[[#This Row],[Weighted Energy]]-TOPSIS!$B$6)^2+(Pro_Economic_Table[[#This Row],[Weighted Cost]]-TOPSIS!$C$6)^2+(Pro_Economic_Table[[#This Row],[Weighted Co2]]-TOPSIS!$D$6)^2)^0.5</f>
        <v>4.0972955502812709E-4</v>
      </c>
      <c r="Z515">
        <f>Pro_Economic_Table[[#This Row],[S- Worst-Euclidean Distance]]/(Pro_Economic_Table[[#This Row],[S+ Best-Euclidean Distance]]+Pro_Economic_Table[[#This Row],[S- Worst-Euclidean Distance]])</f>
        <v>5.6061522522871381E-2</v>
      </c>
      <c r="AA515">
        <v>514</v>
      </c>
    </row>
    <row r="516" spans="1:27" x14ac:dyDescent="0.3">
      <c r="A516">
        <v>470</v>
      </c>
      <c r="B516" t="s">
        <v>143</v>
      </c>
      <c r="C516" t="s">
        <v>150</v>
      </c>
      <c r="D516" t="s">
        <v>154</v>
      </c>
      <c r="E516" t="s">
        <v>156</v>
      </c>
      <c r="F516" t="s">
        <v>159</v>
      </c>
      <c r="G516" t="s">
        <v>226</v>
      </c>
      <c r="H516">
        <v>450.17384203142137</v>
      </c>
      <c r="I516">
        <v>33</v>
      </c>
      <c r="J516">
        <v>1611796.3308723869</v>
      </c>
      <c r="K516">
        <v>33055.189763636357</v>
      </c>
      <c r="L516">
        <v>290123339.55702966</v>
      </c>
      <c r="M516">
        <v>5366664.1422727266</v>
      </c>
      <c r="N516">
        <v>2417694496.3085804</v>
      </c>
      <c r="O516">
        <v>128700000</v>
      </c>
      <c r="P516">
        <v>22.977584668181816</v>
      </c>
      <c r="Q516">
        <v>24096.355146542184</v>
      </c>
      <c r="R516">
        <v>290156394.74679333</v>
      </c>
      <c r="S516">
        <v>2551.7611604508534</v>
      </c>
      <c r="T516">
        <v>24119.332731210365</v>
      </c>
      <c r="U516">
        <f>Pro_Economic_Table[[#This Row],[Total Energy(MJ)]]*AHP!$P$3/TOPSIS!$B$4</f>
        <v>8.8472939993716766E-3</v>
      </c>
      <c r="V516">
        <f>Pro_Economic_Table[[#This Row],[Total Cost(LKR Million)]]*AHP!$P$4/TOPSIS!$C$4</f>
        <v>3.4417079508555777E-2</v>
      </c>
      <c r="W516">
        <f>Pro_Economic_Table[[#This Row],[Total Carbon (Metric T)]]*AHP!$P$5/TOPSIS!$D$4</f>
        <v>3.7988425975920138E-3</v>
      </c>
      <c r="X516">
        <f>((Pro_Economic_Table[[#This Row],[Weighted Energy]]-TOPSIS!$B$5)^2+(Pro_Economic_Table[[#This Row],[Weighted Cost]]-TOPSIS!$C$5)^2+(Pro_Economic_Table[[#This Row],[Weighted Co2]]-TOPSIS!$D$5)^2)^0.5</f>
        <v>6.9039786937395639E-3</v>
      </c>
      <c r="Y516">
        <f>((Pro_Economic_Table[[#This Row],[Weighted Energy]]-TOPSIS!$B$6)^2+(Pro_Economic_Table[[#This Row],[Weighted Cost]]-TOPSIS!$C$6)^2+(Pro_Economic_Table[[#This Row],[Weighted Co2]]-TOPSIS!$D$6)^2)^0.5</f>
        <v>4.0382542268744003E-4</v>
      </c>
      <c r="Z516">
        <f>Pro_Economic_Table[[#This Row],[S- Worst-Euclidean Distance]]/(Pro_Economic_Table[[#This Row],[S+ Best-Euclidean Distance]]+Pro_Economic_Table[[#This Row],[S- Worst-Euclidean Distance]])</f>
        <v>5.5259475521476066E-2</v>
      </c>
      <c r="AA516">
        <v>515</v>
      </c>
    </row>
    <row r="517" spans="1:27" x14ac:dyDescent="0.3">
      <c r="A517">
        <v>488</v>
      </c>
      <c r="B517" t="s">
        <v>143</v>
      </c>
      <c r="C517" t="s">
        <v>150</v>
      </c>
      <c r="D517" t="s">
        <v>155</v>
      </c>
      <c r="E517" t="s">
        <v>156</v>
      </c>
      <c r="F517" t="s">
        <v>159</v>
      </c>
      <c r="G517" t="s">
        <v>226</v>
      </c>
      <c r="H517">
        <v>450.18028913642127</v>
      </c>
      <c r="I517">
        <v>33</v>
      </c>
      <c r="J517">
        <v>1611802.5716700268</v>
      </c>
      <c r="K517">
        <v>33036.769463636359</v>
      </c>
      <c r="L517">
        <v>290124462.90060484</v>
      </c>
      <c r="M517">
        <v>5365743.127272726</v>
      </c>
      <c r="N517">
        <v>2417703857.5050402</v>
      </c>
      <c r="O517">
        <v>128700000</v>
      </c>
      <c r="P517">
        <v>22.963769443181818</v>
      </c>
      <c r="Q517">
        <v>24096.4484464669</v>
      </c>
      <c r="R517">
        <v>290157499.6700685</v>
      </c>
      <c r="S517">
        <v>2551.7696006323126</v>
      </c>
      <c r="T517">
        <v>24119.412215910081</v>
      </c>
      <c r="U517">
        <f>Pro_Economic_Table[[#This Row],[Total Energy(MJ)]]*AHP!$P$3/TOPSIS!$B$4</f>
        <v>8.8473276901027409E-3</v>
      </c>
      <c r="V517">
        <f>Pro_Economic_Table[[#This Row],[Total Cost(LKR Million)]]*AHP!$P$4/TOPSIS!$C$4</f>
        <v>3.4417193346167559E-2</v>
      </c>
      <c r="W517">
        <f>Pro_Economic_Table[[#This Row],[Total Carbon (Metric T)]]*AHP!$P$5/TOPSIS!$D$4</f>
        <v>3.7988551165893882E-3</v>
      </c>
      <c r="X517">
        <f>((Pro_Economic_Table[[#This Row],[Weighted Energy]]-TOPSIS!$B$5)^2+(Pro_Economic_Table[[#This Row],[Weighted Cost]]-TOPSIS!$C$5)^2+(Pro_Economic_Table[[#This Row],[Weighted Co2]]-TOPSIS!$D$5)^2)^0.5</f>
        <v>6.9040979708453873E-3</v>
      </c>
      <c r="Y517">
        <f>((Pro_Economic_Table[[#This Row],[Weighted Energy]]-TOPSIS!$B$6)^2+(Pro_Economic_Table[[#This Row],[Weighted Cost]]-TOPSIS!$C$6)^2+(Pro_Economic_Table[[#This Row],[Weighted Co2]]-TOPSIS!$D$6)^2)^0.5</f>
        <v>4.0370607175670592E-4</v>
      </c>
      <c r="Z517">
        <f>Pro_Economic_Table[[#This Row],[S- Worst-Euclidean Distance]]/(Pro_Economic_Table[[#This Row],[S+ Best-Euclidean Distance]]+Pro_Economic_Table[[#This Row],[S- Worst-Euclidean Distance]])</f>
        <v>5.524314409680834E-2</v>
      </c>
      <c r="AA517">
        <v>516</v>
      </c>
    </row>
    <row r="518" spans="1:27" x14ac:dyDescent="0.3">
      <c r="A518">
        <v>366</v>
      </c>
      <c r="B518" t="s">
        <v>142</v>
      </c>
      <c r="C518" t="s">
        <v>150</v>
      </c>
      <c r="D518" t="s">
        <v>154</v>
      </c>
      <c r="E518" t="s">
        <v>156</v>
      </c>
      <c r="F518" t="s">
        <v>160</v>
      </c>
      <c r="G518" t="s">
        <v>224</v>
      </c>
      <c r="H518">
        <v>447.9032449803712</v>
      </c>
      <c r="I518">
        <v>32</v>
      </c>
      <c r="J518">
        <v>1617235.7705571945</v>
      </c>
      <c r="K518">
        <v>37504.389536363633</v>
      </c>
      <c r="L518">
        <v>291102438.70029497</v>
      </c>
      <c r="M518">
        <v>5539173.6013636356</v>
      </c>
      <c r="N518">
        <v>2425853655.8357916</v>
      </c>
      <c r="O518">
        <v>119878400</v>
      </c>
      <c r="P518">
        <v>21.978574077272722</v>
      </c>
      <c r="Q518">
        <v>24177.674769830057</v>
      </c>
      <c r="R518">
        <v>291139943.08983135</v>
      </c>
      <c r="S518">
        <v>2551.2712294371554</v>
      </c>
      <c r="T518">
        <v>24199.653343907328</v>
      </c>
      <c r="U518">
        <f>Pro_Economic_Table[[#This Row],[Total Energy(MJ)]]*AHP!$P$3/TOPSIS!$B$4</f>
        <v>8.8772838307556983E-3</v>
      </c>
      <c r="V518">
        <f>Pro_Economic_Table[[#This Row],[Total Cost(LKR Million)]]*AHP!$P$4/TOPSIS!$C$4</f>
        <v>3.4410471525444547E-2</v>
      </c>
      <c r="W518">
        <f>Pro_Economic_Table[[#This Row],[Total Carbon (Metric T)]]*AHP!$P$5/TOPSIS!$D$4</f>
        <v>3.8114932529139619E-3</v>
      </c>
      <c r="X518">
        <f>((Pro_Economic_Table[[#This Row],[Weighted Energy]]-TOPSIS!$B$5)^2+(Pro_Economic_Table[[#This Row],[Weighted Cost]]-TOPSIS!$C$5)^2+(Pro_Economic_Table[[#This Row],[Weighted Co2]]-TOPSIS!$D$5)^2)^0.5</f>
        <v>6.906286567582319E-3</v>
      </c>
      <c r="Y518">
        <f>((Pro_Economic_Table[[#This Row],[Weighted Energy]]-TOPSIS!$B$6)^2+(Pro_Economic_Table[[#This Row],[Weighted Cost]]-TOPSIS!$C$6)^2+(Pro_Economic_Table[[#This Row],[Weighted Co2]]-TOPSIS!$D$6)^2)^0.5</f>
        <v>4.0216120932398301E-4</v>
      </c>
      <c r="Z518">
        <f>Pro_Economic_Table[[#This Row],[S- Worst-Euclidean Distance]]/(Pro_Economic_Table[[#This Row],[S+ Best-Euclidean Distance]]+Pro_Economic_Table[[#This Row],[S- Worst-Euclidean Distance]])</f>
        <v>5.5026897858497063E-2</v>
      </c>
      <c r="AA518">
        <v>517</v>
      </c>
    </row>
    <row r="519" spans="1:27" x14ac:dyDescent="0.3">
      <c r="A519">
        <v>384</v>
      </c>
      <c r="B519" t="s">
        <v>142</v>
      </c>
      <c r="C519" t="s">
        <v>150</v>
      </c>
      <c r="D519" t="s">
        <v>155</v>
      </c>
      <c r="E519" t="s">
        <v>156</v>
      </c>
      <c r="F519" t="s">
        <v>160</v>
      </c>
      <c r="G519" t="s">
        <v>224</v>
      </c>
      <c r="H519">
        <v>447.90969208537115</v>
      </c>
      <c r="I519">
        <v>32</v>
      </c>
      <c r="J519">
        <v>1617242.0113548348</v>
      </c>
      <c r="K519">
        <v>37485.969236363635</v>
      </c>
      <c r="L519">
        <v>291103562.04387027</v>
      </c>
      <c r="M519">
        <v>5538252.586363636</v>
      </c>
      <c r="N519">
        <v>2425863017.0322523</v>
      </c>
      <c r="O519">
        <v>119878400</v>
      </c>
      <c r="P519">
        <v>21.964758852272723</v>
      </c>
      <c r="Q519">
        <v>24177.76806975478</v>
      </c>
      <c r="R519">
        <v>291141048.01310664</v>
      </c>
      <c r="S519">
        <v>2551.279669618616</v>
      </c>
      <c r="T519">
        <v>24199.732828607051</v>
      </c>
      <c r="U519">
        <f>Pro_Economic_Table[[#This Row],[Total Energy(MJ)]]*AHP!$P$3/TOPSIS!$B$4</f>
        <v>8.8773175214867679E-3</v>
      </c>
      <c r="V519">
        <f>Pro_Economic_Table[[#This Row],[Total Cost(LKR Million)]]*AHP!$P$4/TOPSIS!$C$4</f>
        <v>3.4410585363056349E-2</v>
      </c>
      <c r="W519">
        <f>Pro_Economic_Table[[#This Row],[Total Carbon (Metric T)]]*AHP!$P$5/TOPSIS!$D$4</f>
        <v>3.8115057719113376E-3</v>
      </c>
      <c r="X519">
        <f>((Pro_Economic_Table[[#This Row],[Weighted Energy]]-TOPSIS!$B$5)^2+(Pro_Economic_Table[[#This Row],[Weighted Cost]]-TOPSIS!$C$5)^2+(Pro_Economic_Table[[#This Row],[Weighted Co2]]-TOPSIS!$D$5)^2)^0.5</f>
        <v>6.9064058651386465E-3</v>
      </c>
      <c r="Y519">
        <f>((Pro_Economic_Table[[#This Row],[Weighted Energy]]-TOPSIS!$B$6)^2+(Pro_Economic_Table[[#This Row],[Weighted Cost]]-TOPSIS!$C$6)^2+(Pro_Economic_Table[[#This Row],[Weighted Co2]]-TOPSIS!$D$6)^2)^0.5</f>
        <v>4.0204240035243699E-4</v>
      </c>
      <c r="Z519">
        <f>Pro_Economic_Table[[#This Row],[S- Worst-Euclidean Distance]]/(Pro_Economic_Table[[#This Row],[S+ Best-Euclidean Distance]]+Pro_Economic_Table[[#This Row],[S- Worst-Euclidean Distance]])</f>
        <v>5.5010637791717637E-2</v>
      </c>
      <c r="AA519">
        <v>518</v>
      </c>
    </row>
    <row r="520" spans="1:27" x14ac:dyDescent="0.3">
      <c r="A520">
        <v>479</v>
      </c>
      <c r="B520" t="s">
        <v>143</v>
      </c>
      <c r="C520" t="s">
        <v>150</v>
      </c>
      <c r="D520" t="s">
        <v>154</v>
      </c>
      <c r="E520" t="s">
        <v>157</v>
      </c>
      <c r="F520" t="s">
        <v>159</v>
      </c>
      <c r="G520" t="s">
        <v>226</v>
      </c>
      <c r="H520">
        <v>453.23061984960316</v>
      </c>
      <c r="I520">
        <v>33</v>
      </c>
      <c r="J520">
        <v>1614755.2918003863</v>
      </c>
      <c r="K520">
        <v>35784.455672727272</v>
      </c>
      <c r="L520">
        <v>290655952.52406955</v>
      </c>
      <c r="M520">
        <v>4820810.9604545441</v>
      </c>
      <c r="N520">
        <v>2422132937.7005796</v>
      </c>
      <c r="O520">
        <v>128700000</v>
      </c>
      <c r="P520">
        <v>25.706850577272721</v>
      </c>
      <c r="Q520">
        <v>24140.591612415774</v>
      </c>
      <c r="R520">
        <v>290691736.97974229</v>
      </c>
      <c r="S520">
        <v>2555.6537486610341</v>
      </c>
      <c r="T520">
        <v>24166.298462993047</v>
      </c>
      <c r="U520">
        <f>Pro_Economic_Table[[#This Row],[Total Energy(MJ)]]*AHP!$P$3/TOPSIS!$B$4</f>
        <v>8.8636173691506292E-3</v>
      </c>
      <c r="V520">
        <f>Pro_Economic_Table[[#This Row],[Total Cost(LKR Million)]]*AHP!$P$4/TOPSIS!$C$4</f>
        <v>3.4469581098438187E-2</v>
      </c>
      <c r="W520">
        <f>Pro_Economic_Table[[#This Row],[Total Carbon (Metric T)]]*AHP!$P$5/TOPSIS!$D$4</f>
        <v>3.8062397932156003E-3</v>
      </c>
      <c r="X520">
        <f>((Pro_Economic_Table[[#This Row],[Weighted Energy]]-TOPSIS!$B$5)^2+(Pro_Economic_Table[[#This Row],[Weighted Cost]]-TOPSIS!$C$5)^2+(Pro_Economic_Table[[#This Row],[Weighted Co2]]-TOPSIS!$D$5)^2)^0.5</f>
        <v>6.9593497081182438E-3</v>
      </c>
      <c r="Y520">
        <f>((Pro_Economic_Table[[#This Row],[Weighted Energy]]-TOPSIS!$B$6)^2+(Pro_Economic_Table[[#This Row],[Weighted Cost]]-TOPSIS!$C$6)^2+(Pro_Economic_Table[[#This Row],[Weighted Co2]]-TOPSIS!$D$6)^2)^0.5</f>
        <v>3.483953604687533E-4</v>
      </c>
      <c r="Z520">
        <f>Pro_Economic_Table[[#This Row],[S- Worst-Euclidean Distance]]/(Pro_Economic_Table[[#This Row],[S+ Best-Euclidean Distance]]+Pro_Economic_Table[[#This Row],[S- Worst-Euclidean Distance]])</f>
        <v>4.7674810382529936E-2</v>
      </c>
      <c r="AA520">
        <v>519</v>
      </c>
    </row>
    <row r="521" spans="1:27" x14ac:dyDescent="0.3">
      <c r="A521">
        <v>497</v>
      </c>
      <c r="B521" t="s">
        <v>143</v>
      </c>
      <c r="C521" t="s">
        <v>150</v>
      </c>
      <c r="D521" t="s">
        <v>155</v>
      </c>
      <c r="E521" t="s">
        <v>157</v>
      </c>
      <c r="F521" t="s">
        <v>159</v>
      </c>
      <c r="G521" t="s">
        <v>226</v>
      </c>
      <c r="H521">
        <v>453.23706695460305</v>
      </c>
      <c r="I521">
        <v>33</v>
      </c>
      <c r="J521">
        <v>1614761.5325980266</v>
      </c>
      <c r="K521">
        <v>35766.035372727267</v>
      </c>
      <c r="L521">
        <v>290657075.86764479</v>
      </c>
      <c r="M521">
        <v>4819889.9454545444</v>
      </c>
      <c r="N521">
        <v>2422142298.8970399</v>
      </c>
      <c r="O521">
        <v>128700000</v>
      </c>
      <c r="P521">
        <v>25.693035352272723</v>
      </c>
      <c r="Q521">
        <v>24140.684912340501</v>
      </c>
      <c r="R521">
        <v>290692841.90301752</v>
      </c>
      <c r="S521">
        <v>2555.6621888424943</v>
      </c>
      <c r="T521">
        <v>24166.377947692774</v>
      </c>
      <c r="U521">
        <f>Pro_Economic_Table[[#This Row],[Total Energy(MJ)]]*AHP!$P$3/TOPSIS!$B$4</f>
        <v>8.8636510598816953E-3</v>
      </c>
      <c r="V521">
        <f>Pro_Economic_Table[[#This Row],[Total Cost(LKR Million)]]*AHP!$P$4/TOPSIS!$C$4</f>
        <v>3.4469694936049983E-2</v>
      </c>
      <c r="W521">
        <f>Pro_Economic_Table[[#This Row],[Total Carbon (Metric T)]]*AHP!$P$5/TOPSIS!$D$4</f>
        <v>3.8062523122129768E-3</v>
      </c>
      <c r="X521">
        <f>((Pro_Economic_Table[[#This Row],[Weighted Energy]]-TOPSIS!$B$5)^2+(Pro_Economic_Table[[#This Row],[Weighted Cost]]-TOPSIS!$C$5)^2+(Pro_Economic_Table[[#This Row],[Weighted Co2]]-TOPSIS!$D$5)^2)^0.5</f>
        <v>6.959468987338179E-3</v>
      </c>
      <c r="Y521">
        <f>((Pro_Economic_Table[[#This Row],[Weighted Energy]]-TOPSIS!$B$6)^2+(Pro_Economic_Table[[#This Row],[Weighted Cost]]-TOPSIS!$C$6)^2+(Pro_Economic_Table[[#This Row],[Weighted Co2]]-TOPSIS!$D$6)^2)^0.5</f>
        <v>3.482760198109618E-4</v>
      </c>
      <c r="Z521">
        <f>Pro_Economic_Table[[#This Row],[S- Worst-Euclidean Distance]]/(Pro_Economic_Table[[#This Row],[S+ Best-Euclidean Distance]]+Pro_Economic_Table[[#This Row],[S- Worst-Euclidean Distance]])</f>
        <v>4.7658480074256097E-2</v>
      </c>
      <c r="AA521">
        <v>520</v>
      </c>
    </row>
    <row r="522" spans="1:27" x14ac:dyDescent="0.3">
      <c r="A522">
        <v>365</v>
      </c>
      <c r="B522" t="s">
        <v>142</v>
      </c>
      <c r="C522" t="s">
        <v>150</v>
      </c>
      <c r="D522" t="s">
        <v>154</v>
      </c>
      <c r="E522" t="s">
        <v>156</v>
      </c>
      <c r="F522" t="s">
        <v>160</v>
      </c>
      <c r="G522" t="s">
        <v>226</v>
      </c>
      <c r="H522">
        <v>447.9032449803712</v>
      </c>
      <c r="I522">
        <v>32</v>
      </c>
      <c r="J522">
        <v>1617235.7705571945</v>
      </c>
      <c r="K522">
        <v>37504.389536363633</v>
      </c>
      <c r="L522">
        <v>291102438.70029497</v>
      </c>
      <c r="M522">
        <v>5539173.6013636356</v>
      </c>
      <c r="N522">
        <v>2425853655.8357916</v>
      </c>
      <c r="O522">
        <v>124800000</v>
      </c>
      <c r="P522">
        <v>21.978574077272722</v>
      </c>
      <c r="Q522">
        <v>24177.674769830057</v>
      </c>
      <c r="R522">
        <v>291139943.08983135</v>
      </c>
      <c r="S522">
        <v>2556.1928294371551</v>
      </c>
      <c r="T522">
        <v>24199.653343907328</v>
      </c>
      <c r="U522">
        <f>Pro_Economic_Table[[#This Row],[Total Energy(MJ)]]*AHP!$P$3/TOPSIS!$B$4</f>
        <v>8.8772838307556983E-3</v>
      </c>
      <c r="V522">
        <f>Pro_Economic_Table[[#This Row],[Total Cost(LKR Million)]]*AHP!$P$4/TOPSIS!$C$4</f>
        <v>3.4476851992838821E-2</v>
      </c>
      <c r="W522">
        <f>Pro_Economic_Table[[#This Row],[Total Carbon (Metric T)]]*AHP!$P$5/TOPSIS!$D$4</f>
        <v>3.8114932529139619E-3</v>
      </c>
      <c r="X522">
        <f>((Pro_Economic_Table[[#This Row],[Weighted Energy]]-TOPSIS!$B$5)^2+(Pro_Economic_Table[[#This Row],[Weighted Cost]]-TOPSIS!$C$5)^2+(Pro_Economic_Table[[#This Row],[Weighted Co2]]-TOPSIS!$D$5)^2)^0.5</f>
        <v>6.9702451217001273E-3</v>
      </c>
      <c r="Y522">
        <f>((Pro_Economic_Table[[#This Row],[Weighted Energy]]-TOPSIS!$B$6)^2+(Pro_Economic_Table[[#This Row],[Weighted Cost]]-TOPSIS!$C$6)^2+(Pro_Economic_Table[[#This Row],[Weighted Co2]]-TOPSIS!$D$6)^2)^0.5</f>
        <v>3.375100921706412E-4</v>
      </c>
      <c r="Z522">
        <f>Pro_Economic_Table[[#This Row],[S- Worst-Euclidean Distance]]/(Pro_Economic_Table[[#This Row],[S+ Best-Euclidean Distance]]+Pro_Economic_Table[[#This Row],[S- Worst-Euclidean Distance]])</f>
        <v>4.618519398816439E-2</v>
      </c>
      <c r="AA522">
        <v>521</v>
      </c>
    </row>
    <row r="523" spans="1:27" x14ac:dyDescent="0.3">
      <c r="A523">
        <v>383</v>
      </c>
      <c r="B523" t="s">
        <v>142</v>
      </c>
      <c r="C523" t="s">
        <v>150</v>
      </c>
      <c r="D523" t="s">
        <v>155</v>
      </c>
      <c r="E523" t="s">
        <v>156</v>
      </c>
      <c r="F523" t="s">
        <v>160</v>
      </c>
      <c r="G523" t="s">
        <v>226</v>
      </c>
      <c r="H523">
        <v>447.90969208537115</v>
      </c>
      <c r="I523">
        <v>32</v>
      </c>
      <c r="J523">
        <v>1617242.0113548348</v>
      </c>
      <c r="K523">
        <v>37485.969236363635</v>
      </c>
      <c r="L523">
        <v>291103562.04387027</v>
      </c>
      <c r="M523">
        <v>5538252.586363636</v>
      </c>
      <c r="N523">
        <v>2425863017.0322523</v>
      </c>
      <c r="O523">
        <v>124800000</v>
      </c>
      <c r="P523">
        <v>21.964758852272723</v>
      </c>
      <c r="Q523">
        <v>24177.76806975478</v>
      </c>
      <c r="R523">
        <v>291141048.01310664</v>
      </c>
      <c r="S523">
        <v>2556.2012696186162</v>
      </c>
      <c r="T523">
        <v>24199.732828607051</v>
      </c>
      <c r="U523">
        <f>Pro_Economic_Table[[#This Row],[Total Energy(MJ)]]*AHP!$P$3/TOPSIS!$B$4</f>
        <v>8.8773175214867679E-3</v>
      </c>
      <c r="V523">
        <f>Pro_Economic_Table[[#This Row],[Total Cost(LKR Million)]]*AHP!$P$4/TOPSIS!$C$4</f>
        <v>3.447696583045063E-2</v>
      </c>
      <c r="W523">
        <f>Pro_Economic_Table[[#This Row],[Total Carbon (Metric T)]]*AHP!$P$5/TOPSIS!$D$4</f>
        <v>3.8115057719113376E-3</v>
      </c>
      <c r="X523">
        <f>((Pro_Economic_Table[[#This Row],[Weighted Energy]]-TOPSIS!$B$5)^2+(Pro_Economic_Table[[#This Row],[Weighted Cost]]-TOPSIS!$C$5)^2+(Pro_Economic_Table[[#This Row],[Weighted Co2]]-TOPSIS!$D$5)^2)^0.5</f>
        <v>6.9703644087110534E-3</v>
      </c>
      <c r="Y523">
        <f>((Pro_Economic_Table[[#This Row],[Weighted Energy]]-TOPSIS!$B$6)^2+(Pro_Economic_Table[[#This Row],[Weighted Cost]]-TOPSIS!$C$6)^2+(Pro_Economic_Table[[#This Row],[Weighted Co2]]-TOPSIS!$D$6)^2)^0.5</f>
        <v>3.3739091407595416E-4</v>
      </c>
      <c r="Z523">
        <f>Pro_Economic_Table[[#This Row],[S- Worst-Euclidean Distance]]/(Pro_Economic_Table[[#This Row],[S+ Best-Euclidean Distance]]+Pro_Economic_Table[[#This Row],[S- Worst-Euclidean Distance]])</f>
        <v>4.6168884859062453E-2</v>
      </c>
      <c r="AA523">
        <v>522</v>
      </c>
    </row>
    <row r="524" spans="1:27" x14ac:dyDescent="0.3">
      <c r="A524">
        <v>373</v>
      </c>
      <c r="B524" t="s">
        <v>142</v>
      </c>
      <c r="C524" t="s">
        <v>150</v>
      </c>
      <c r="D524" t="s">
        <v>154</v>
      </c>
      <c r="E524" t="s">
        <v>157</v>
      </c>
      <c r="F524" t="s">
        <v>160</v>
      </c>
      <c r="G524" t="s">
        <v>225</v>
      </c>
      <c r="H524">
        <v>450.96002279855298</v>
      </c>
      <c r="I524">
        <v>65</v>
      </c>
      <c r="J524">
        <v>1620194.7314851948</v>
      </c>
      <c r="K524">
        <v>40233.65544545454</v>
      </c>
      <c r="L524">
        <v>291635051.66733509</v>
      </c>
      <c r="M524">
        <v>4993320.419545453</v>
      </c>
      <c r="N524">
        <v>2430292097.2277923</v>
      </c>
      <c r="O524">
        <v>121160000</v>
      </c>
      <c r="P524">
        <v>24.707839986363634</v>
      </c>
      <c r="Q524">
        <v>24221.911235703661</v>
      </c>
      <c r="R524">
        <v>291675285.32278055</v>
      </c>
      <c r="S524">
        <v>2556.4454176473378</v>
      </c>
      <c r="T524">
        <v>24246.619075690025</v>
      </c>
      <c r="U524">
        <f>Pro_Economic_Table[[#This Row],[Total Energy(MJ)]]*AHP!$P$3/TOPSIS!$B$4</f>
        <v>8.8936072005346596E-3</v>
      </c>
      <c r="V524">
        <f>Pro_Economic_Table[[#This Row],[Total Cost(LKR Million)]]*AHP!$P$4/TOPSIS!$C$4</f>
        <v>3.4480258796205657E-2</v>
      </c>
      <c r="W524">
        <f>Pro_Economic_Table[[#This Row],[Total Carbon (Metric T)]]*AHP!$P$5/TOPSIS!$D$4</f>
        <v>3.8188904485375501E-3</v>
      </c>
      <c r="X524">
        <f>((Pro_Economic_Table[[#This Row],[Weighted Energy]]-TOPSIS!$B$5)^2+(Pro_Economic_Table[[#This Row],[Weighted Cost]]-TOPSIS!$C$5)^2+(Pro_Economic_Table[[#This Row],[Weighted Co2]]-TOPSIS!$D$5)^2)^0.5</f>
        <v>6.9783216626962971E-3</v>
      </c>
      <c r="Y524">
        <f>((Pro_Economic_Table[[#This Row],[Weighted Energy]]-TOPSIS!$B$6)^2+(Pro_Economic_Table[[#This Row],[Weighted Cost]]-TOPSIS!$C$6)^2+(Pro_Economic_Table[[#This Row],[Weighted Co2]]-TOPSIS!$D$6)^2)^0.5</f>
        <v>3.3018805340282429E-4</v>
      </c>
      <c r="Z524">
        <f>Pro_Economic_Table[[#This Row],[S- Worst-Euclidean Distance]]/(Pro_Economic_Table[[#This Row],[S+ Best-Euclidean Distance]]+Pro_Economic_Table[[#This Row],[S- Worst-Euclidean Distance]])</f>
        <v>4.5178574870809701E-2</v>
      </c>
      <c r="AA524">
        <v>523</v>
      </c>
    </row>
    <row r="525" spans="1:27" x14ac:dyDescent="0.3">
      <c r="A525">
        <v>391</v>
      </c>
      <c r="B525" t="s">
        <v>142</v>
      </c>
      <c r="C525" t="s">
        <v>150</v>
      </c>
      <c r="D525" t="s">
        <v>155</v>
      </c>
      <c r="E525" t="s">
        <v>157</v>
      </c>
      <c r="F525" t="s">
        <v>160</v>
      </c>
      <c r="G525" t="s">
        <v>225</v>
      </c>
      <c r="H525">
        <v>450.96646990355305</v>
      </c>
      <c r="I525">
        <v>65</v>
      </c>
      <c r="J525">
        <v>1620200.9722828344</v>
      </c>
      <c r="K525">
        <v>40215.235145454542</v>
      </c>
      <c r="L525">
        <v>291636175.01091021</v>
      </c>
      <c r="M525">
        <v>4992399.4045454534</v>
      </c>
      <c r="N525">
        <v>2430301458.4242516</v>
      </c>
      <c r="O525">
        <v>121160000</v>
      </c>
      <c r="P525">
        <v>24.694024761363632</v>
      </c>
      <c r="Q525">
        <v>24222.00453562837</v>
      </c>
      <c r="R525">
        <v>291676390.24605566</v>
      </c>
      <c r="S525">
        <v>2556.453857828797</v>
      </c>
      <c r="T525">
        <v>24246.698560389734</v>
      </c>
      <c r="U525">
        <f>Pro_Economic_Table[[#This Row],[Total Energy(MJ)]]*AHP!$P$3/TOPSIS!$B$4</f>
        <v>8.8936408912657222E-3</v>
      </c>
      <c r="V525">
        <f>Pro_Economic_Table[[#This Row],[Total Cost(LKR Million)]]*AHP!$P$4/TOPSIS!$C$4</f>
        <v>3.4480372633817445E-2</v>
      </c>
      <c r="W525">
        <f>Pro_Economic_Table[[#This Row],[Total Carbon (Metric T)]]*AHP!$P$5/TOPSIS!$D$4</f>
        <v>3.8189029675349236E-3</v>
      </c>
      <c r="X525">
        <f>((Pro_Economic_Table[[#This Row],[Weighted Energy]]-TOPSIS!$B$5)^2+(Pro_Economic_Table[[#This Row],[Weighted Cost]]-TOPSIS!$C$5)^2+(Pro_Economic_Table[[#This Row],[Weighted Co2]]-TOPSIS!$D$5)^2)^0.5</f>
        <v>6.9784409593006995E-3</v>
      </c>
      <c r="Y525">
        <f>((Pro_Economic_Table[[#This Row],[Weighted Energy]]-TOPSIS!$B$6)^2+(Pro_Economic_Table[[#This Row],[Weighted Cost]]-TOPSIS!$C$6)^2+(Pro_Economic_Table[[#This Row],[Weighted Co2]]-TOPSIS!$D$6)^2)^0.5</f>
        <v>3.300693532306813E-4</v>
      </c>
      <c r="Z525">
        <f>Pro_Economic_Table[[#This Row],[S- Worst-Euclidean Distance]]/(Pro_Economic_Table[[#This Row],[S+ Best-Euclidean Distance]]+Pro_Economic_Table[[#This Row],[S- Worst-Euclidean Distance]])</f>
        <v>4.5162329820447121E-2</v>
      </c>
      <c r="AA525">
        <v>524</v>
      </c>
    </row>
    <row r="526" spans="1:27" x14ac:dyDescent="0.3">
      <c r="A526">
        <v>375</v>
      </c>
      <c r="B526" t="s">
        <v>142</v>
      </c>
      <c r="C526" t="s">
        <v>150</v>
      </c>
      <c r="D526" t="s">
        <v>154</v>
      </c>
      <c r="E526" t="s">
        <v>157</v>
      </c>
      <c r="F526" t="s">
        <v>160</v>
      </c>
      <c r="G526" t="s">
        <v>224</v>
      </c>
      <c r="H526">
        <v>450.96002279855298</v>
      </c>
      <c r="I526">
        <v>33</v>
      </c>
      <c r="J526">
        <v>1620194.7314851948</v>
      </c>
      <c r="K526">
        <v>40233.65544545454</v>
      </c>
      <c r="L526">
        <v>291635051.66733509</v>
      </c>
      <c r="M526">
        <v>4993320.419545453</v>
      </c>
      <c r="N526">
        <v>2430292097.2277923</v>
      </c>
      <c r="O526">
        <v>123624600</v>
      </c>
      <c r="P526">
        <v>24.707839986363634</v>
      </c>
      <c r="Q526">
        <v>24221.911235703661</v>
      </c>
      <c r="R526">
        <v>291675285.32278055</v>
      </c>
      <c r="S526">
        <v>2558.910017647338</v>
      </c>
      <c r="T526">
        <v>24246.619075690025</v>
      </c>
      <c r="U526">
        <f>Pro_Economic_Table[[#This Row],[Total Energy(MJ)]]*AHP!$P$3/TOPSIS!$B$4</f>
        <v>8.8936072005346596E-3</v>
      </c>
      <c r="V526">
        <f>Pro_Economic_Table[[#This Row],[Total Cost(LKR Million)]]*AHP!$P$4/TOPSIS!$C$4</f>
        <v>3.4513500282701913E-2</v>
      </c>
      <c r="W526">
        <f>Pro_Economic_Table[[#This Row],[Total Carbon (Metric T)]]*AHP!$P$5/TOPSIS!$D$4</f>
        <v>3.8188904485375501E-3</v>
      </c>
      <c r="X526">
        <f>((Pro_Economic_Table[[#This Row],[Weighted Energy]]-TOPSIS!$B$5)^2+(Pro_Economic_Table[[#This Row],[Weighted Cost]]-TOPSIS!$C$5)^2+(Pro_Economic_Table[[#This Row],[Weighted Co2]]-TOPSIS!$D$5)^2)^0.5</f>
        <v>7.0103464977228792E-3</v>
      </c>
      <c r="Y526">
        <f>((Pro_Economic_Table[[#This Row],[Weighted Energy]]-TOPSIS!$B$6)^2+(Pro_Economic_Table[[#This Row],[Weighted Cost]]-TOPSIS!$C$6)^2+(Pro_Economic_Table[[#This Row],[Weighted Co2]]-TOPSIS!$D$6)^2)^0.5</f>
        <v>2.9768274436613385E-4</v>
      </c>
      <c r="Z526">
        <f>Pro_Economic_Table[[#This Row],[S- Worst-Euclidean Distance]]/(Pro_Economic_Table[[#This Row],[S+ Best-Euclidean Distance]]+Pro_Economic_Table[[#This Row],[S- Worst-Euclidean Distance]])</f>
        <v>4.0733655340579988E-2</v>
      </c>
      <c r="AA526">
        <v>525</v>
      </c>
    </row>
    <row r="527" spans="1:27" x14ac:dyDescent="0.3">
      <c r="A527">
        <v>393</v>
      </c>
      <c r="B527" t="s">
        <v>142</v>
      </c>
      <c r="C527" t="s">
        <v>150</v>
      </c>
      <c r="D527" t="s">
        <v>155</v>
      </c>
      <c r="E527" t="s">
        <v>157</v>
      </c>
      <c r="F527" t="s">
        <v>160</v>
      </c>
      <c r="G527" t="s">
        <v>224</v>
      </c>
      <c r="H527">
        <v>450.96646990355305</v>
      </c>
      <c r="I527">
        <v>33</v>
      </c>
      <c r="J527">
        <v>1620200.9722828344</v>
      </c>
      <c r="K527">
        <v>40215.235145454542</v>
      </c>
      <c r="L527">
        <v>291636175.01091021</v>
      </c>
      <c r="M527">
        <v>4992399.4045454534</v>
      </c>
      <c r="N527">
        <v>2430301458.4242516</v>
      </c>
      <c r="O527">
        <v>123624600</v>
      </c>
      <c r="P527">
        <v>24.694024761363632</v>
      </c>
      <c r="Q527">
        <v>24222.00453562837</v>
      </c>
      <c r="R527">
        <v>291676390.24605566</v>
      </c>
      <c r="S527">
        <v>2558.9184578287968</v>
      </c>
      <c r="T527">
        <v>24246.698560389734</v>
      </c>
      <c r="U527">
        <f>Pro_Economic_Table[[#This Row],[Total Energy(MJ)]]*AHP!$P$3/TOPSIS!$B$4</f>
        <v>8.8936408912657222E-3</v>
      </c>
      <c r="V527">
        <f>Pro_Economic_Table[[#This Row],[Total Cost(LKR Million)]]*AHP!$P$4/TOPSIS!$C$4</f>
        <v>3.4513614120313695E-2</v>
      </c>
      <c r="W527">
        <f>Pro_Economic_Table[[#This Row],[Total Carbon (Metric T)]]*AHP!$P$5/TOPSIS!$D$4</f>
        <v>3.8189029675349236E-3</v>
      </c>
      <c r="X527">
        <f>((Pro_Economic_Table[[#This Row],[Weighted Energy]]-TOPSIS!$B$5)^2+(Pro_Economic_Table[[#This Row],[Weighted Cost]]-TOPSIS!$C$5)^2+(Pro_Economic_Table[[#This Row],[Weighted Co2]]-TOPSIS!$D$5)^2)^0.5</f>
        <v>7.0104657891460727E-3</v>
      </c>
      <c r="Y527">
        <f>((Pro_Economic_Table[[#This Row],[Weighted Energy]]-TOPSIS!$B$6)^2+(Pro_Economic_Table[[#This Row],[Weighted Cost]]-TOPSIS!$C$6)^2+(Pro_Economic_Table[[#This Row],[Weighted Co2]]-TOPSIS!$D$6)^2)^0.5</f>
        <v>2.9756379465318189E-4</v>
      </c>
      <c r="Z527">
        <f>Pro_Economic_Table[[#This Row],[S- Worst-Euclidean Distance]]/(Pro_Economic_Table[[#This Row],[S+ Best-Euclidean Distance]]+Pro_Economic_Table[[#This Row],[S- Worst-Euclidean Distance]])</f>
        <v>4.071737685802939E-2</v>
      </c>
      <c r="AA527">
        <v>526</v>
      </c>
    </row>
    <row r="528" spans="1:27" x14ac:dyDescent="0.3">
      <c r="A528">
        <v>374</v>
      </c>
      <c r="B528" t="s">
        <v>142</v>
      </c>
      <c r="C528" t="s">
        <v>150</v>
      </c>
      <c r="D528" t="s">
        <v>154</v>
      </c>
      <c r="E528" t="s">
        <v>157</v>
      </c>
      <c r="F528" t="s">
        <v>160</v>
      </c>
      <c r="G528" t="s">
        <v>226</v>
      </c>
      <c r="H528">
        <v>450.96002279855298</v>
      </c>
      <c r="I528">
        <v>33</v>
      </c>
      <c r="J528">
        <v>1620194.7314851948</v>
      </c>
      <c r="K528">
        <v>40233.65544545454</v>
      </c>
      <c r="L528">
        <v>291635051.66733509</v>
      </c>
      <c r="M528">
        <v>4993320.419545453</v>
      </c>
      <c r="N528">
        <v>2430292097.2277923</v>
      </c>
      <c r="O528">
        <v>128700000</v>
      </c>
      <c r="P528">
        <v>24.707839986363634</v>
      </c>
      <c r="Q528">
        <v>24221.911235703661</v>
      </c>
      <c r="R528">
        <v>291675285.32278055</v>
      </c>
      <c r="S528">
        <v>2563.9854176473377</v>
      </c>
      <c r="T528">
        <v>24246.619075690025</v>
      </c>
      <c r="U528">
        <f>Pro_Economic_Table[[#This Row],[Total Energy(MJ)]]*AHP!$P$3/TOPSIS!$B$4</f>
        <v>8.8936072005346596E-3</v>
      </c>
      <c r="V528">
        <f>Pro_Economic_Table[[#This Row],[Total Cost(LKR Million)]]*AHP!$P$4/TOPSIS!$C$4</f>
        <v>3.4581955139702268E-2</v>
      </c>
      <c r="W528">
        <f>Pro_Economic_Table[[#This Row],[Total Carbon (Metric T)]]*AHP!$P$5/TOPSIS!$D$4</f>
        <v>3.8188904485375501E-3</v>
      </c>
      <c r="X528">
        <f>((Pro_Economic_Table[[#This Row],[Weighted Energy]]-TOPSIS!$B$5)^2+(Pro_Economic_Table[[#This Row],[Weighted Cost]]-TOPSIS!$C$5)^2+(Pro_Economic_Table[[#This Row],[Weighted Co2]]-TOPSIS!$D$5)^2)^0.5</f>
        <v>7.0763312282287275E-3</v>
      </c>
      <c r="Y528">
        <f>((Pro_Economic_Table[[#This Row],[Weighted Energy]]-TOPSIS!$B$6)^2+(Pro_Economic_Table[[#This Row],[Weighted Cost]]-TOPSIS!$C$6)^2+(Pro_Economic_Table[[#This Row],[Weighted Co2]]-TOPSIS!$D$6)^2)^0.5</f>
        <v>2.314037317336458E-4</v>
      </c>
      <c r="Z528">
        <f>Pro_Economic_Table[[#This Row],[S- Worst-Euclidean Distance]]/(Pro_Economic_Table[[#This Row],[S+ Best-Euclidean Distance]]+Pro_Economic_Table[[#This Row],[S- Worst-Euclidean Distance]])</f>
        <v>3.1665588995969454E-2</v>
      </c>
      <c r="AA528">
        <v>527</v>
      </c>
    </row>
    <row r="529" spans="1:27" x14ac:dyDescent="0.3">
      <c r="A529">
        <v>392</v>
      </c>
      <c r="B529" t="s">
        <v>142</v>
      </c>
      <c r="C529" t="s">
        <v>150</v>
      </c>
      <c r="D529" t="s">
        <v>155</v>
      </c>
      <c r="E529" t="s">
        <v>157</v>
      </c>
      <c r="F529" t="s">
        <v>160</v>
      </c>
      <c r="G529" t="s">
        <v>226</v>
      </c>
      <c r="H529">
        <v>450.96646990355305</v>
      </c>
      <c r="I529">
        <v>33</v>
      </c>
      <c r="J529">
        <v>1620200.9722828344</v>
      </c>
      <c r="K529">
        <v>40215.235145454542</v>
      </c>
      <c r="L529">
        <v>291636175.01091021</v>
      </c>
      <c r="M529">
        <v>4992399.4045454534</v>
      </c>
      <c r="N529">
        <v>2430301458.4242516</v>
      </c>
      <c r="O529">
        <v>128700000</v>
      </c>
      <c r="P529">
        <v>24.694024761363632</v>
      </c>
      <c r="Q529">
        <v>24222.00453562837</v>
      </c>
      <c r="R529">
        <v>291676390.24605566</v>
      </c>
      <c r="S529">
        <v>2563.993857828797</v>
      </c>
      <c r="T529">
        <v>24246.698560389734</v>
      </c>
      <c r="U529">
        <f>Pro_Economic_Table[[#This Row],[Total Energy(MJ)]]*AHP!$P$3/TOPSIS!$B$4</f>
        <v>8.8936408912657222E-3</v>
      </c>
      <c r="V529">
        <f>Pro_Economic_Table[[#This Row],[Total Cost(LKR Million)]]*AHP!$P$4/TOPSIS!$C$4</f>
        <v>3.458206897731405E-2</v>
      </c>
      <c r="W529">
        <f>Pro_Economic_Table[[#This Row],[Total Carbon (Metric T)]]*AHP!$P$5/TOPSIS!$D$4</f>
        <v>3.8189029675349236E-3</v>
      </c>
      <c r="X529">
        <f>((Pro_Economic_Table[[#This Row],[Weighted Energy]]-TOPSIS!$B$5)^2+(Pro_Economic_Table[[#This Row],[Weighted Cost]]-TOPSIS!$C$5)^2+(Pro_Economic_Table[[#This Row],[Weighted Co2]]-TOPSIS!$D$5)^2)^0.5</f>
        <v>7.0764505085340627E-3</v>
      </c>
      <c r="Y529">
        <f>((Pro_Economic_Table[[#This Row],[Weighted Energy]]-TOPSIS!$B$6)^2+(Pro_Economic_Table[[#This Row],[Weighted Cost]]-TOPSIS!$C$6)^2+(Pro_Economic_Table[[#This Row],[Weighted Co2]]-TOPSIS!$D$6)^2)^0.5</f>
        <v>2.3128438799490259E-4</v>
      </c>
      <c r="Z529">
        <f>Pro_Economic_Table[[#This Row],[S- Worst-Euclidean Distance]]/(Pro_Economic_Table[[#This Row],[S+ Best-Euclidean Distance]]+Pro_Economic_Table[[#This Row],[S- Worst-Euclidean Distance]])</f>
        <v>3.1649258117554084E-2</v>
      </c>
      <c r="AA529">
        <v>528</v>
      </c>
    </row>
    <row r="530" spans="1:27" x14ac:dyDescent="0.3">
      <c r="A530">
        <v>361</v>
      </c>
      <c r="B530" t="s">
        <v>142</v>
      </c>
      <c r="C530" t="s">
        <v>150</v>
      </c>
      <c r="D530" t="s">
        <v>154</v>
      </c>
      <c r="E530" t="s">
        <v>156</v>
      </c>
      <c r="F530" t="s">
        <v>159</v>
      </c>
      <c r="G530" t="s">
        <v>225</v>
      </c>
      <c r="H530">
        <v>453.03192264499262</v>
      </c>
      <c r="I530">
        <v>65</v>
      </c>
      <c r="J530">
        <v>1628216.8149532259</v>
      </c>
      <c r="K530">
        <v>36685.609763636356</v>
      </c>
      <c r="L530">
        <v>293079026.69158065</v>
      </c>
      <c r="M530">
        <v>5511880.9422727264</v>
      </c>
      <c r="N530">
        <v>2442325222.4298387</v>
      </c>
      <c r="O530">
        <v>121160000</v>
      </c>
      <c r="P530">
        <v>22.251500668181812</v>
      </c>
      <c r="Q530">
        <v>24341.841383550727</v>
      </c>
      <c r="R530">
        <v>293115712.30134428</v>
      </c>
      <c r="S530">
        <v>2568.9971033721113</v>
      </c>
      <c r="T530">
        <v>24364.09288421891</v>
      </c>
      <c r="U530">
        <f>Pro_Economic_Table[[#This Row],[Total Energy(MJ)]]*AHP!$P$3/TOPSIS!$B$4</f>
        <v>8.9375279315428487E-3</v>
      </c>
      <c r="V530">
        <f>Pro_Economic_Table[[#This Row],[Total Cost(LKR Million)]]*AHP!$P$4/TOPSIS!$C$4</f>
        <v>3.4649550645400359E-2</v>
      </c>
      <c r="W530">
        <f>Pro_Economic_Table[[#This Row],[Total Carbon (Metric T)]]*AHP!$P$5/TOPSIS!$D$4</f>
        <v>3.8373928056679957E-3</v>
      </c>
      <c r="X530">
        <f>((Pro_Economic_Table[[#This Row],[Weighted Energy]]-TOPSIS!$B$5)^2+(Pro_Economic_Table[[#This Row],[Weighted Cost]]-TOPSIS!$C$5)^2+(Pro_Economic_Table[[#This Row],[Weighted Co2]]-TOPSIS!$D$5)^2)^0.5</f>
        <v>7.1541932789625151E-3</v>
      </c>
      <c r="Y530">
        <f>((Pro_Economic_Table[[#This Row],[Weighted Energy]]-TOPSIS!$B$6)^2+(Pro_Economic_Table[[#This Row],[Weighted Cost]]-TOPSIS!$C$6)^2+(Pro_Economic_Table[[#This Row],[Weighted Co2]]-TOPSIS!$D$6)^2)^0.5</f>
        <v>1.5535308160966534E-4</v>
      </c>
      <c r="Z530">
        <f>Pro_Economic_Table[[#This Row],[S- Worst-Euclidean Distance]]/(Pro_Economic_Table[[#This Row],[S+ Best-Euclidean Distance]]+Pro_Economic_Table[[#This Row],[S- Worst-Euclidean Distance]])</f>
        <v>2.1253450480544531E-2</v>
      </c>
      <c r="AA530">
        <v>529</v>
      </c>
    </row>
    <row r="531" spans="1:27" x14ac:dyDescent="0.3">
      <c r="A531">
        <v>379</v>
      </c>
      <c r="B531" t="s">
        <v>142</v>
      </c>
      <c r="C531" t="s">
        <v>150</v>
      </c>
      <c r="D531" t="s">
        <v>155</v>
      </c>
      <c r="E531" t="s">
        <v>156</v>
      </c>
      <c r="F531" t="s">
        <v>159</v>
      </c>
      <c r="G531" t="s">
        <v>225</v>
      </c>
      <c r="H531">
        <v>453.03836974999251</v>
      </c>
      <c r="I531">
        <v>65</v>
      </c>
      <c r="J531">
        <v>1628223.0557508657</v>
      </c>
      <c r="K531">
        <v>36667.189463636358</v>
      </c>
      <c r="L531">
        <v>293080150.03515583</v>
      </c>
      <c r="M531">
        <v>5510959.9272727268</v>
      </c>
      <c r="N531">
        <v>2442334583.6262984</v>
      </c>
      <c r="O531">
        <v>121160000</v>
      </c>
      <c r="P531">
        <v>22.237685443181814</v>
      </c>
      <c r="Q531">
        <v>24341.93468347544</v>
      </c>
      <c r="R531">
        <v>293116817.22461945</v>
      </c>
      <c r="S531">
        <v>2569.0055435535714</v>
      </c>
      <c r="T531">
        <v>24364.172368918622</v>
      </c>
      <c r="U531">
        <f>Pro_Economic_Table[[#This Row],[Total Energy(MJ)]]*AHP!$P$3/TOPSIS!$B$4</f>
        <v>8.9375616222739131E-3</v>
      </c>
      <c r="V531">
        <f>Pro_Economic_Table[[#This Row],[Total Cost(LKR Million)]]*AHP!$P$4/TOPSIS!$C$4</f>
        <v>3.4649664483012155E-2</v>
      </c>
      <c r="W531">
        <f>Pro_Economic_Table[[#This Row],[Total Carbon (Metric T)]]*AHP!$P$5/TOPSIS!$D$4</f>
        <v>3.8374053246653696E-3</v>
      </c>
      <c r="X531">
        <f>((Pro_Economic_Table[[#This Row],[Weighted Energy]]-TOPSIS!$B$5)^2+(Pro_Economic_Table[[#This Row],[Weighted Cost]]-TOPSIS!$C$5)^2+(Pro_Economic_Table[[#This Row],[Weighted Co2]]-TOPSIS!$D$5)^2)^0.5</f>
        <v>7.1543125758808156E-3</v>
      </c>
      <c r="Y531">
        <f>((Pro_Economic_Table[[#This Row],[Weighted Energy]]-TOPSIS!$B$6)^2+(Pro_Economic_Table[[#This Row],[Weighted Cost]]-TOPSIS!$C$6)^2+(Pro_Economic_Table[[#This Row],[Weighted Co2]]-TOPSIS!$D$6)^2)^0.5</f>
        <v>1.5523586429172794E-4</v>
      </c>
      <c r="Z531">
        <f>Pro_Economic_Table[[#This Row],[S- Worst-Euclidean Distance]]/(Pro_Economic_Table[[#This Row],[S+ Best-Euclidean Distance]]+Pro_Economic_Table[[#This Row],[S- Worst-Euclidean Distance]])</f>
        <v>2.1237408242425378E-2</v>
      </c>
      <c r="AA531">
        <v>530</v>
      </c>
    </row>
    <row r="532" spans="1:27" x14ac:dyDescent="0.3">
      <c r="A532">
        <v>363</v>
      </c>
      <c r="B532" t="s">
        <v>142</v>
      </c>
      <c r="C532" t="s">
        <v>150</v>
      </c>
      <c r="D532" t="s">
        <v>154</v>
      </c>
      <c r="E532" t="s">
        <v>156</v>
      </c>
      <c r="F532" t="s">
        <v>159</v>
      </c>
      <c r="G532" t="s">
        <v>224</v>
      </c>
      <c r="H532">
        <v>453.03192264499262</v>
      </c>
      <c r="I532">
        <v>33</v>
      </c>
      <c r="J532">
        <v>1628216.8149532259</v>
      </c>
      <c r="K532">
        <v>36685.609763636356</v>
      </c>
      <c r="L532">
        <v>293079026.69158065</v>
      </c>
      <c r="M532">
        <v>5511880.9422727264</v>
      </c>
      <c r="N532">
        <v>2442325222.4298387</v>
      </c>
      <c r="O532">
        <v>123624600</v>
      </c>
      <c r="P532">
        <v>22.251500668181812</v>
      </c>
      <c r="Q532">
        <v>24341.841383550727</v>
      </c>
      <c r="R532">
        <v>293115712.30134428</v>
      </c>
      <c r="S532">
        <v>2571.4617033721115</v>
      </c>
      <c r="T532">
        <v>24364.09288421891</v>
      </c>
      <c r="U532">
        <f>Pro_Economic_Table[[#This Row],[Total Energy(MJ)]]*AHP!$P$3/TOPSIS!$B$4</f>
        <v>8.9375279315428487E-3</v>
      </c>
      <c r="V532">
        <f>Pro_Economic_Table[[#This Row],[Total Cost(LKR Million)]]*AHP!$P$4/TOPSIS!$C$4</f>
        <v>3.4682792131896616E-2</v>
      </c>
      <c r="W532">
        <f>Pro_Economic_Table[[#This Row],[Total Carbon (Metric T)]]*AHP!$P$5/TOPSIS!$D$4</f>
        <v>3.8373928056679957E-3</v>
      </c>
      <c r="X532">
        <f>((Pro_Economic_Table[[#This Row],[Weighted Energy]]-TOPSIS!$B$5)^2+(Pro_Economic_Table[[#This Row],[Weighted Cost]]-TOPSIS!$C$5)^2+(Pro_Economic_Table[[#This Row],[Weighted Co2]]-TOPSIS!$D$5)^2)^0.5</f>
        <v>7.1862174534499937E-3</v>
      </c>
      <c r="Y532">
        <f>((Pro_Economic_Table[[#This Row],[Weighted Energy]]-TOPSIS!$B$6)^2+(Pro_Economic_Table[[#This Row],[Weighted Cost]]-TOPSIS!$C$6)^2+(Pro_Economic_Table[[#This Row],[Weighted Co2]]-TOPSIS!$D$6)^2)^0.5</f>
        <v>1.223947347188184E-4</v>
      </c>
      <c r="Z532">
        <f>Pro_Economic_Table[[#This Row],[S- Worst-Euclidean Distance]]/(Pro_Economic_Table[[#This Row],[S+ Best-Euclidean Distance]]+Pro_Economic_Table[[#This Row],[S- Worst-Euclidean Distance]])</f>
        <v>1.674664513147258E-2</v>
      </c>
      <c r="AA532">
        <v>531</v>
      </c>
    </row>
    <row r="533" spans="1:27" x14ac:dyDescent="0.3">
      <c r="A533">
        <v>381</v>
      </c>
      <c r="B533" t="s">
        <v>142</v>
      </c>
      <c r="C533" t="s">
        <v>150</v>
      </c>
      <c r="D533" t="s">
        <v>155</v>
      </c>
      <c r="E533" t="s">
        <v>156</v>
      </c>
      <c r="F533" t="s">
        <v>159</v>
      </c>
      <c r="G533" t="s">
        <v>224</v>
      </c>
      <c r="H533">
        <v>453.03836974999251</v>
      </c>
      <c r="I533">
        <v>33</v>
      </c>
      <c r="J533">
        <v>1628223.0557508657</v>
      </c>
      <c r="K533">
        <v>36667.189463636358</v>
      </c>
      <c r="L533">
        <v>293080150.03515583</v>
      </c>
      <c r="M533">
        <v>5510959.9272727268</v>
      </c>
      <c r="N533">
        <v>2442334583.6262984</v>
      </c>
      <c r="O533">
        <v>123624600</v>
      </c>
      <c r="P533">
        <v>22.237685443181814</v>
      </c>
      <c r="Q533">
        <v>24341.93468347544</v>
      </c>
      <c r="R533">
        <v>293116817.22461945</v>
      </c>
      <c r="S533">
        <v>2571.4701435535712</v>
      </c>
      <c r="T533">
        <v>24364.172368918622</v>
      </c>
      <c r="U533">
        <f>Pro_Economic_Table[[#This Row],[Total Energy(MJ)]]*AHP!$P$3/TOPSIS!$B$4</f>
        <v>8.9375616222739131E-3</v>
      </c>
      <c r="V533">
        <f>Pro_Economic_Table[[#This Row],[Total Cost(LKR Million)]]*AHP!$P$4/TOPSIS!$C$4</f>
        <v>3.4682905969508404E-2</v>
      </c>
      <c r="W533">
        <f>Pro_Economic_Table[[#This Row],[Total Carbon (Metric T)]]*AHP!$P$5/TOPSIS!$D$4</f>
        <v>3.8374053246653696E-3</v>
      </c>
      <c r="X533">
        <f>((Pro_Economic_Table[[#This Row],[Weighted Energy]]-TOPSIS!$B$5)^2+(Pro_Economic_Table[[#This Row],[Weighted Cost]]-TOPSIS!$C$5)^2+(Pro_Economic_Table[[#This Row],[Weighted Co2]]-TOPSIS!$D$5)^2)^0.5</f>
        <v>7.1863367453234512E-3</v>
      </c>
      <c r="Y533">
        <f>((Pro_Economic_Table[[#This Row],[Weighted Energy]]-TOPSIS!$B$6)^2+(Pro_Economic_Table[[#This Row],[Weighted Cost]]-TOPSIS!$C$6)^2+(Pro_Economic_Table[[#This Row],[Weighted Co2]]-TOPSIS!$D$6)^2)^0.5</f>
        <v>1.2227687003903297E-4</v>
      </c>
      <c r="Z533">
        <f>Pro_Economic_Table[[#This Row],[S- Worst-Euclidean Distance]]/(Pro_Economic_Table[[#This Row],[S+ Best-Euclidean Distance]]+Pro_Economic_Table[[#This Row],[S- Worst-Euclidean Distance]])</f>
        <v>1.673051504351122E-2</v>
      </c>
      <c r="AA533">
        <v>532</v>
      </c>
    </row>
    <row r="534" spans="1:27" x14ac:dyDescent="0.3">
      <c r="A534">
        <v>370</v>
      </c>
      <c r="B534" t="s">
        <v>142</v>
      </c>
      <c r="C534" t="s">
        <v>150</v>
      </c>
      <c r="D534" t="s">
        <v>154</v>
      </c>
      <c r="E534" t="s">
        <v>157</v>
      </c>
      <c r="F534" t="s">
        <v>159</v>
      </c>
      <c r="G534" t="s">
        <v>225</v>
      </c>
      <c r="H534">
        <v>456.0887004631744</v>
      </c>
      <c r="I534">
        <v>65</v>
      </c>
      <c r="J534">
        <v>1631175.7758812262</v>
      </c>
      <c r="K534">
        <v>39414.87567272727</v>
      </c>
      <c r="L534">
        <v>293611639.65862072</v>
      </c>
      <c r="M534">
        <v>4966027.7604545439</v>
      </c>
      <c r="N534">
        <v>2446763663.8218393</v>
      </c>
      <c r="O534">
        <v>121160000</v>
      </c>
      <c r="P534">
        <v>24.980766577272725</v>
      </c>
      <c r="Q534">
        <v>24386.077849424328</v>
      </c>
      <c r="R534">
        <v>293651054.53429341</v>
      </c>
      <c r="S534">
        <v>2572.8896915822938</v>
      </c>
      <c r="T534">
        <v>24411.058616001599</v>
      </c>
      <c r="U534">
        <f>Pro_Economic_Table[[#This Row],[Total Energy(MJ)]]*AHP!$P$3/TOPSIS!$B$4</f>
        <v>8.9538513013218066E-3</v>
      </c>
      <c r="V534">
        <f>Pro_Economic_Table[[#This Row],[Total Cost(LKR Million)]]*AHP!$P$4/TOPSIS!$C$4</f>
        <v>3.4702052235282797E-2</v>
      </c>
      <c r="W534">
        <f>Pro_Economic_Table[[#This Row],[Total Carbon (Metric T)]]*AHP!$P$5/TOPSIS!$D$4</f>
        <v>3.8447900012915834E-3</v>
      </c>
      <c r="X534">
        <f>((Pro_Economic_Table[[#This Row],[Weighted Energy]]-TOPSIS!$B$5)^2+(Pro_Economic_Table[[#This Row],[Weighted Cost]]-TOPSIS!$C$5)^2+(Pro_Economic_Table[[#This Row],[Weighted Co2]]-TOPSIS!$D$5)^2)^0.5</f>
        <v>7.2095793502911457E-3</v>
      </c>
      <c r="Y534">
        <f>((Pro_Economic_Table[[#This Row],[Weighted Energy]]-TOPSIS!$B$6)^2+(Pro_Economic_Table[[#This Row],[Weighted Cost]]-TOPSIS!$C$6)^2+(Pro_Economic_Table[[#This Row],[Weighted Co2]]-TOPSIS!$D$6)^2)^0.5</f>
        <v>1.0181018745250609E-4</v>
      </c>
      <c r="Z534">
        <f>Pro_Economic_Table[[#This Row],[S- Worst-Euclidean Distance]]/(Pro_Economic_Table[[#This Row],[S+ Best-Euclidean Distance]]+Pro_Economic_Table[[#This Row],[S- Worst-Euclidean Distance]])</f>
        <v>1.3924875282178641E-2</v>
      </c>
      <c r="AA534">
        <v>533</v>
      </c>
    </row>
    <row r="535" spans="1:27" x14ac:dyDescent="0.3">
      <c r="A535">
        <v>388</v>
      </c>
      <c r="B535" t="s">
        <v>142</v>
      </c>
      <c r="C535" t="s">
        <v>150</v>
      </c>
      <c r="D535" t="s">
        <v>155</v>
      </c>
      <c r="E535" t="s">
        <v>157</v>
      </c>
      <c r="F535" t="s">
        <v>159</v>
      </c>
      <c r="G535" t="s">
        <v>225</v>
      </c>
      <c r="H535">
        <v>456.0951475681743</v>
      </c>
      <c r="I535">
        <v>65</v>
      </c>
      <c r="J535">
        <v>1631182.016678866</v>
      </c>
      <c r="K535">
        <v>39396.455372727272</v>
      </c>
      <c r="L535">
        <v>293612763.00219589</v>
      </c>
      <c r="M535">
        <v>4965106.7454545442</v>
      </c>
      <c r="N535">
        <v>2446773025.0182991</v>
      </c>
      <c r="O535">
        <v>121160000</v>
      </c>
      <c r="P535">
        <v>24.966951352272723</v>
      </c>
      <c r="Q535">
        <v>24386.171149349047</v>
      </c>
      <c r="R535">
        <v>293652159.45756865</v>
      </c>
      <c r="S535">
        <v>2572.8981317637536</v>
      </c>
      <c r="T535">
        <v>24411.138100701319</v>
      </c>
      <c r="U535">
        <f>Pro_Economic_Table[[#This Row],[Total Energy(MJ)]]*AHP!$P$3/TOPSIS!$B$4</f>
        <v>8.9538849920528726E-3</v>
      </c>
      <c r="V535">
        <f>Pro_Economic_Table[[#This Row],[Total Cost(LKR Million)]]*AHP!$P$4/TOPSIS!$C$4</f>
        <v>3.4702166072894586E-2</v>
      </c>
      <c r="W535">
        <f>Pro_Economic_Table[[#This Row],[Total Carbon (Metric T)]]*AHP!$P$5/TOPSIS!$D$4</f>
        <v>3.8448025202889582E-3</v>
      </c>
      <c r="X535">
        <f>((Pro_Economic_Table[[#This Row],[Weighted Energy]]-TOPSIS!$B$5)^2+(Pro_Economic_Table[[#This Row],[Weighted Cost]]-TOPSIS!$C$5)^2+(Pro_Economic_Table[[#This Row],[Weighted Co2]]-TOPSIS!$D$5)^2)^0.5</f>
        <v>7.209698648848858E-3</v>
      </c>
      <c r="Y535">
        <f>((Pro_Economic_Table[[#This Row],[Weighted Energy]]-TOPSIS!$B$6)^2+(Pro_Economic_Table[[#This Row],[Weighted Cost]]-TOPSIS!$C$6)^2+(Pro_Economic_Table[[#This Row],[Weighted Co2]]-TOPSIS!$D$6)^2)^0.5</f>
        <v>1.016963434966045E-4</v>
      </c>
      <c r="Z535">
        <f>Pro_Economic_Table[[#This Row],[S- Worst-Euclidean Distance]]/(Pro_Economic_Table[[#This Row],[S+ Best-Euclidean Distance]]+Pro_Economic_Table[[#This Row],[S- Worst-Euclidean Distance]])</f>
        <v>1.390929413649156E-2</v>
      </c>
      <c r="AA535">
        <v>534</v>
      </c>
    </row>
    <row r="536" spans="1:27" x14ac:dyDescent="0.3">
      <c r="A536">
        <v>372</v>
      </c>
      <c r="B536" t="s">
        <v>142</v>
      </c>
      <c r="C536" t="s">
        <v>150</v>
      </c>
      <c r="D536" t="s">
        <v>154</v>
      </c>
      <c r="E536" t="s">
        <v>157</v>
      </c>
      <c r="F536" t="s">
        <v>159</v>
      </c>
      <c r="G536" t="s">
        <v>224</v>
      </c>
      <c r="H536">
        <v>456.0887004631744</v>
      </c>
      <c r="I536">
        <v>33</v>
      </c>
      <c r="J536">
        <v>1631175.7758812262</v>
      </c>
      <c r="K536">
        <v>39414.87567272727</v>
      </c>
      <c r="L536">
        <v>293611639.65862072</v>
      </c>
      <c r="M536">
        <v>4966027.7604545439</v>
      </c>
      <c r="N536">
        <v>2446763663.8218393</v>
      </c>
      <c r="O536">
        <v>123624600</v>
      </c>
      <c r="P536">
        <v>24.980766577272725</v>
      </c>
      <c r="Q536">
        <v>24386.077849424328</v>
      </c>
      <c r="R536">
        <v>293651054.53429341</v>
      </c>
      <c r="S536">
        <v>2575.3542915822941</v>
      </c>
      <c r="T536">
        <v>24411.058616001599</v>
      </c>
      <c r="U536">
        <f>Pro_Economic_Table[[#This Row],[Total Energy(MJ)]]*AHP!$P$3/TOPSIS!$B$4</f>
        <v>8.9538513013218066E-3</v>
      </c>
      <c r="V536">
        <f>Pro_Economic_Table[[#This Row],[Total Cost(LKR Million)]]*AHP!$P$4/TOPSIS!$C$4</f>
        <v>3.4735293721779047E-2</v>
      </c>
      <c r="W536">
        <f>Pro_Economic_Table[[#This Row],[Total Carbon (Metric T)]]*AHP!$P$5/TOPSIS!$D$4</f>
        <v>3.8447900012915834E-3</v>
      </c>
      <c r="X536">
        <f>((Pro_Economic_Table[[#This Row],[Weighted Energy]]-TOPSIS!$B$5)^2+(Pro_Economic_Table[[#This Row],[Weighted Cost]]-TOPSIS!$C$5)^2+(Pro_Economic_Table[[#This Row],[Weighted Co2]]-TOPSIS!$D$5)^2)^0.5</f>
        <v>7.241599594388211E-3</v>
      </c>
      <c r="Y536">
        <f>((Pro_Economic_Table[[#This Row],[Weighted Energy]]-TOPSIS!$B$6)^2+(Pro_Economic_Table[[#This Row],[Weighted Cost]]-TOPSIS!$C$6)^2+(Pro_Economic_Table[[#This Row],[Weighted Co2]]-TOPSIS!$D$6)^2)^0.5</f>
        <v>6.8568704031825376E-5</v>
      </c>
      <c r="Z536">
        <f>Pro_Economic_Table[[#This Row],[S- Worst-Euclidean Distance]]/(Pro_Economic_Table[[#This Row],[S+ Best-Euclidean Distance]]+Pro_Economic_Table[[#This Row],[S- Worst-Euclidean Distance]])</f>
        <v>9.3799077165768237E-3</v>
      </c>
      <c r="AA536">
        <v>535</v>
      </c>
    </row>
    <row r="537" spans="1:27" x14ac:dyDescent="0.3">
      <c r="A537">
        <v>390</v>
      </c>
      <c r="B537" t="s">
        <v>142</v>
      </c>
      <c r="C537" t="s">
        <v>150</v>
      </c>
      <c r="D537" t="s">
        <v>155</v>
      </c>
      <c r="E537" t="s">
        <v>157</v>
      </c>
      <c r="F537" t="s">
        <v>159</v>
      </c>
      <c r="G537" t="s">
        <v>224</v>
      </c>
      <c r="H537">
        <v>456.0951475681743</v>
      </c>
      <c r="I537">
        <v>33</v>
      </c>
      <c r="J537">
        <v>1631182.016678866</v>
      </c>
      <c r="K537">
        <v>39396.455372727272</v>
      </c>
      <c r="L537">
        <v>293612763.00219589</v>
      </c>
      <c r="M537">
        <v>4965106.7454545442</v>
      </c>
      <c r="N537">
        <v>2446773025.0182991</v>
      </c>
      <c r="O537">
        <v>123624600</v>
      </c>
      <c r="P537">
        <v>24.966951352272723</v>
      </c>
      <c r="Q537">
        <v>24386.171149349047</v>
      </c>
      <c r="R537">
        <v>293652159.45756865</v>
      </c>
      <c r="S537">
        <v>2575.3627317637533</v>
      </c>
      <c r="T537">
        <v>24411.138100701319</v>
      </c>
      <c r="U537">
        <f>Pro_Economic_Table[[#This Row],[Total Energy(MJ)]]*AHP!$P$3/TOPSIS!$B$4</f>
        <v>8.9538849920528726E-3</v>
      </c>
      <c r="V537">
        <f>Pro_Economic_Table[[#This Row],[Total Cost(LKR Million)]]*AHP!$P$4/TOPSIS!$C$4</f>
        <v>3.4735407559390835E-2</v>
      </c>
      <c r="W537">
        <f>Pro_Economic_Table[[#This Row],[Total Carbon (Metric T)]]*AHP!$P$5/TOPSIS!$D$4</f>
        <v>3.8448025202889582E-3</v>
      </c>
      <c r="X537">
        <f>((Pro_Economic_Table[[#This Row],[Weighted Energy]]-TOPSIS!$B$5)^2+(Pro_Economic_Table[[#This Row],[Weighted Cost]]-TOPSIS!$C$5)^2+(Pro_Economic_Table[[#This Row],[Weighted Co2]]-TOPSIS!$D$5)^2)^0.5</f>
        <v>7.2417188879971674E-3</v>
      </c>
      <c r="Y537">
        <f>((Pro_Economic_Table[[#This Row],[Weighted Energy]]-TOPSIS!$B$6)^2+(Pro_Economic_Table[[#This Row],[Weighted Cost]]-TOPSIS!$C$6)^2+(Pro_Economic_Table[[#This Row],[Weighted Co2]]-TOPSIS!$D$6)^2)^0.5</f>
        <v>6.845485700035514E-5</v>
      </c>
      <c r="Z537">
        <f>Pro_Economic_Table[[#This Row],[S- Worst-Euclidean Distance]]/(Pro_Economic_Table[[#This Row],[S+ Best-Euclidean Distance]]+Pro_Economic_Table[[#This Row],[S- Worst-Euclidean Distance]])</f>
        <v>9.3643269487541213E-3</v>
      </c>
      <c r="AA537">
        <v>536</v>
      </c>
    </row>
    <row r="538" spans="1:27" x14ac:dyDescent="0.3">
      <c r="A538">
        <v>362</v>
      </c>
      <c r="B538" t="s">
        <v>142</v>
      </c>
      <c r="C538" t="s">
        <v>150</v>
      </c>
      <c r="D538" t="s">
        <v>154</v>
      </c>
      <c r="E538" t="s">
        <v>156</v>
      </c>
      <c r="F538" t="s">
        <v>159</v>
      </c>
      <c r="G538" t="s">
        <v>226</v>
      </c>
      <c r="H538">
        <v>453.03192264499262</v>
      </c>
      <c r="I538">
        <v>33</v>
      </c>
      <c r="J538">
        <v>1628216.8149532259</v>
      </c>
      <c r="K538">
        <v>36685.609763636356</v>
      </c>
      <c r="L538">
        <v>293079026.69158065</v>
      </c>
      <c r="M538">
        <v>5511880.9422727264</v>
      </c>
      <c r="N538">
        <v>2442325222.4298387</v>
      </c>
      <c r="O538">
        <v>128700000</v>
      </c>
      <c r="P538">
        <v>22.251500668181812</v>
      </c>
      <c r="Q538">
        <v>24341.841383550727</v>
      </c>
      <c r="R538">
        <v>293115712.30134428</v>
      </c>
      <c r="S538">
        <v>2576.5371033721112</v>
      </c>
      <c r="T538">
        <v>24364.09288421891</v>
      </c>
      <c r="U538">
        <f>Pro_Economic_Table[[#This Row],[Total Energy(MJ)]]*AHP!$P$3/TOPSIS!$B$4</f>
        <v>8.9375279315428487E-3</v>
      </c>
      <c r="V538">
        <f>Pro_Economic_Table[[#This Row],[Total Cost(LKR Million)]]*AHP!$P$4/TOPSIS!$C$4</f>
        <v>3.4751246988896964E-2</v>
      </c>
      <c r="W538">
        <f>Pro_Economic_Table[[#This Row],[Total Carbon (Metric T)]]*AHP!$P$5/TOPSIS!$D$4</f>
        <v>3.8373928056679957E-3</v>
      </c>
      <c r="X538">
        <f>((Pro_Economic_Table[[#This Row],[Weighted Energy]]-TOPSIS!$B$5)^2+(Pro_Economic_Table[[#This Row],[Weighted Cost]]-TOPSIS!$C$5)^2+(Pro_Economic_Table[[#This Row],[Weighted Co2]]-TOPSIS!$D$5)^2)^0.5</f>
        <v>7.2521999848594058E-3</v>
      </c>
      <c r="Y538">
        <f>((Pro_Economic_Table[[#This Row],[Weighted Energy]]-TOPSIS!$B$6)^2+(Pro_Economic_Table[[#This Row],[Weighted Cost]]-TOPSIS!$C$6)^2+(Pro_Economic_Table[[#This Row],[Weighted Co2]]-TOPSIS!$D$6)^2)^0.5</f>
        <v>5.5595328128295896E-5</v>
      </c>
      <c r="Z538">
        <f>Pro_Economic_Table[[#This Row],[S- Worst-Euclidean Distance]]/(Pro_Economic_Table[[#This Row],[S+ Best-Euclidean Distance]]+Pro_Economic_Table[[#This Row],[S- Worst-Euclidean Distance]])</f>
        <v>7.6076745101890976E-3</v>
      </c>
      <c r="AA538">
        <v>537</v>
      </c>
    </row>
    <row r="539" spans="1:27" x14ac:dyDescent="0.3">
      <c r="A539">
        <v>380</v>
      </c>
      <c r="B539" t="s">
        <v>142</v>
      </c>
      <c r="C539" t="s">
        <v>150</v>
      </c>
      <c r="D539" t="s">
        <v>155</v>
      </c>
      <c r="E539" t="s">
        <v>156</v>
      </c>
      <c r="F539" t="s">
        <v>159</v>
      </c>
      <c r="G539" t="s">
        <v>226</v>
      </c>
      <c r="H539">
        <v>453.03836974999251</v>
      </c>
      <c r="I539">
        <v>33</v>
      </c>
      <c r="J539">
        <v>1628223.0557508657</v>
      </c>
      <c r="K539">
        <v>36667.189463636358</v>
      </c>
      <c r="L539">
        <v>293080150.03515583</v>
      </c>
      <c r="M539">
        <v>5510959.9272727268</v>
      </c>
      <c r="N539">
        <v>2442334583.6262984</v>
      </c>
      <c r="O539">
        <v>128700000</v>
      </c>
      <c r="P539">
        <v>22.237685443181814</v>
      </c>
      <c r="Q539">
        <v>24341.93468347544</v>
      </c>
      <c r="R539">
        <v>293116817.22461945</v>
      </c>
      <c r="S539">
        <v>2576.5455435535714</v>
      </c>
      <c r="T539">
        <v>24364.172368918622</v>
      </c>
      <c r="U539">
        <f>Pro_Economic_Table[[#This Row],[Total Energy(MJ)]]*AHP!$P$3/TOPSIS!$B$4</f>
        <v>8.9375616222739131E-3</v>
      </c>
      <c r="V539">
        <f>Pro_Economic_Table[[#This Row],[Total Cost(LKR Million)]]*AHP!$P$4/TOPSIS!$C$4</f>
        <v>3.4751360826508766E-2</v>
      </c>
      <c r="W539">
        <f>Pro_Economic_Table[[#This Row],[Total Carbon (Metric T)]]*AHP!$P$5/TOPSIS!$D$4</f>
        <v>3.8374053246653696E-3</v>
      </c>
      <c r="X539">
        <f>((Pro_Economic_Table[[#This Row],[Weighted Energy]]-TOPSIS!$B$5)^2+(Pro_Economic_Table[[#This Row],[Weighted Cost]]-TOPSIS!$C$5)^2+(Pro_Economic_Table[[#This Row],[Weighted Co2]]-TOPSIS!$D$5)^2)^0.5</f>
        <v>7.252319265916702E-3</v>
      </c>
      <c r="Y539">
        <f>((Pro_Economic_Table[[#This Row],[Weighted Energy]]-TOPSIS!$B$6)^2+(Pro_Economic_Table[[#This Row],[Weighted Cost]]-TOPSIS!$C$6)^2+(Pro_Economic_Table[[#This Row],[Weighted Co2]]-TOPSIS!$D$6)^2)^0.5</f>
        <v>5.5476011430315945E-5</v>
      </c>
      <c r="Z539">
        <f>Pro_Economic_Table[[#This Row],[S- Worst-Euclidean Distance]]/(Pro_Economic_Table[[#This Row],[S+ Best-Euclidean Distance]]+Pro_Economic_Table[[#This Row],[S- Worst-Euclidean Distance]])</f>
        <v>7.591347229209143E-3</v>
      </c>
      <c r="AA539">
        <v>538</v>
      </c>
    </row>
    <row r="540" spans="1:27" x14ac:dyDescent="0.3">
      <c r="A540">
        <v>371</v>
      </c>
      <c r="B540" t="s">
        <v>142</v>
      </c>
      <c r="C540" t="s">
        <v>150</v>
      </c>
      <c r="D540" t="s">
        <v>154</v>
      </c>
      <c r="E540" t="s">
        <v>157</v>
      </c>
      <c r="F540" t="s">
        <v>159</v>
      </c>
      <c r="G540" t="s">
        <v>226</v>
      </c>
      <c r="H540">
        <v>456.0887004631744</v>
      </c>
      <c r="I540">
        <v>33</v>
      </c>
      <c r="J540">
        <v>1631175.7758812262</v>
      </c>
      <c r="K540">
        <v>39414.87567272727</v>
      </c>
      <c r="L540">
        <v>293611639.65862072</v>
      </c>
      <c r="M540">
        <v>4966027.7604545439</v>
      </c>
      <c r="N540">
        <v>2446763663.8218393</v>
      </c>
      <c r="O540">
        <v>128700000</v>
      </c>
      <c r="P540">
        <v>24.980766577272725</v>
      </c>
      <c r="Q540">
        <v>24386.077849424328</v>
      </c>
      <c r="R540">
        <v>293651054.53429341</v>
      </c>
      <c r="S540">
        <v>2580.4296915822938</v>
      </c>
      <c r="T540">
        <v>24411.058616001599</v>
      </c>
      <c r="U540">
        <f>Pro_Economic_Table[[#This Row],[Total Energy(MJ)]]*AHP!$P$3/TOPSIS!$B$4</f>
        <v>8.9538513013218066E-3</v>
      </c>
      <c r="V540">
        <f>Pro_Economic_Table[[#This Row],[Total Cost(LKR Million)]]*AHP!$P$4/TOPSIS!$C$4</f>
        <v>3.4803748578779402E-2</v>
      </c>
      <c r="W540">
        <f>Pro_Economic_Table[[#This Row],[Total Carbon (Metric T)]]*AHP!$P$5/TOPSIS!$D$4</f>
        <v>3.8447900012915834E-3</v>
      </c>
      <c r="X540">
        <f>((Pro_Economic_Table[[#This Row],[Weighted Energy]]-TOPSIS!$B$5)^2+(Pro_Economic_Table[[#This Row],[Weighted Cost]]-TOPSIS!$C$5)^2+(Pro_Economic_Table[[#This Row],[Weighted Co2]]-TOPSIS!$D$5)^2)^0.5</f>
        <v>7.307573878875563E-3</v>
      </c>
      <c r="Y540">
        <f>((Pro_Economic_Table[[#This Row],[Weighted Energy]]-TOPSIS!$B$6)^2+(Pro_Economic_Table[[#This Row],[Weighted Cost]]-TOPSIS!$C$6)^2+(Pro_Economic_Table[[#This Row],[Weighted Co2]]-TOPSIS!$D$6)^2)^0.5</f>
        <v>1.193766832875497E-7</v>
      </c>
      <c r="Z540">
        <f>Pro_Economic_Table[[#This Row],[S- Worst-Euclidean Distance]]/(Pro_Economic_Table[[#This Row],[S+ Best-Euclidean Distance]]+Pro_Economic_Table[[#This Row],[S- Worst-Euclidean Distance]])</f>
        <v>1.6335754541522618E-5</v>
      </c>
      <c r="AA540">
        <v>539</v>
      </c>
    </row>
    <row r="541" spans="1:27" x14ac:dyDescent="0.3">
      <c r="A541">
        <v>389</v>
      </c>
      <c r="B541" t="s">
        <v>142</v>
      </c>
      <c r="C541" t="s">
        <v>150</v>
      </c>
      <c r="D541" t="s">
        <v>155</v>
      </c>
      <c r="E541" t="s">
        <v>157</v>
      </c>
      <c r="F541" t="s">
        <v>159</v>
      </c>
      <c r="G541" t="s">
        <v>226</v>
      </c>
      <c r="H541">
        <v>456.0951475681743</v>
      </c>
      <c r="I541">
        <v>33</v>
      </c>
      <c r="J541">
        <v>1631182.016678866</v>
      </c>
      <c r="K541">
        <v>39396.455372727272</v>
      </c>
      <c r="L541">
        <v>293612763.00219589</v>
      </c>
      <c r="M541">
        <v>4965106.7454545442</v>
      </c>
      <c r="N541">
        <v>2446773025.0182991</v>
      </c>
      <c r="O541">
        <v>128700000</v>
      </c>
      <c r="P541">
        <v>24.966951352272723</v>
      </c>
      <c r="Q541">
        <v>24386.171149349047</v>
      </c>
      <c r="R541">
        <v>293652159.45756865</v>
      </c>
      <c r="S541">
        <v>2580.4381317637535</v>
      </c>
      <c r="T541">
        <v>24411.138100701319</v>
      </c>
      <c r="U541">
        <f>Pro_Economic_Table[[#This Row],[Total Energy(MJ)]]*AHP!$P$3/TOPSIS!$B$4</f>
        <v>8.9538849920528726E-3</v>
      </c>
      <c r="V541">
        <f>Pro_Economic_Table[[#This Row],[Total Cost(LKR Million)]]*AHP!$P$4/TOPSIS!$C$4</f>
        <v>3.480386241639119E-2</v>
      </c>
      <c r="W541">
        <f>Pro_Economic_Table[[#This Row],[Total Carbon (Metric T)]]*AHP!$P$5/TOPSIS!$D$4</f>
        <v>3.8448025202889582E-3</v>
      </c>
      <c r="X541">
        <f>((Pro_Economic_Table[[#This Row],[Weighted Energy]]-TOPSIS!$B$5)^2+(Pro_Economic_Table[[#This Row],[Weighted Cost]]-TOPSIS!$C$5)^2+(Pro_Economic_Table[[#This Row],[Weighted Co2]]-TOPSIS!$D$5)^2)^0.5</f>
        <v>7.3076931618692598E-3</v>
      </c>
      <c r="Y541">
        <f>((Pro_Economic_Table[[#This Row],[Weighted Energy]]-TOPSIS!$B$6)^2+(Pro_Economic_Table[[#This Row],[Weighted Cost]]-TOPSIS!$C$6)^2+(Pro_Economic_Table[[#This Row],[Weighted Co2]]-TOPSIS!$D$6)^2)^0.5</f>
        <v>0</v>
      </c>
      <c r="Z541">
        <f>Pro_Economic_Table[[#This Row],[S- Worst-Euclidean Distance]]/(Pro_Economic_Table[[#This Row],[S+ Best-Euclidean Distance]]+Pro_Economic_Table[[#This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08F0-F905-48E5-9F32-5F48C51B3949}">
  <sheetPr codeName="Sheet17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325</v>
      </c>
      <c r="V1" t="s">
        <v>326</v>
      </c>
      <c r="W1" t="s">
        <v>327</v>
      </c>
      <c r="X1" t="s">
        <v>328</v>
      </c>
      <c r="Y1" t="s">
        <v>329</v>
      </c>
      <c r="Z1" t="s">
        <v>330</v>
      </c>
      <c r="AA1" t="s">
        <v>331</v>
      </c>
    </row>
    <row r="2" spans="1:27" x14ac:dyDescent="0.3">
      <c r="A2">
        <v>7</v>
      </c>
      <c r="B2" t="s">
        <v>139</v>
      </c>
      <c r="C2" t="s">
        <v>149</v>
      </c>
      <c r="D2" t="s">
        <v>154</v>
      </c>
      <c r="E2" t="s">
        <v>156</v>
      </c>
      <c r="F2" t="s">
        <v>161</v>
      </c>
      <c r="G2" t="s">
        <v>225</v>
      </c>
      <c r="H2">
        <v>346.46170260031312</v>
      </c>
      <c r="I2">
        <v>50</v>
      </c>
      <c r="J2">
        <v>1306219.2130249273</v>
      </c>
      <c r="K2">
        <v>50109.398199999989</v>
      </c>
      <c r="L2">
        <v>235119458.34448692</v>
      </c>
      <c r="M2">
        <v>5553021.9749999987</v>
      </c>
      <c r="N2">
        <v>1959328819.5373912</v>
      </c>
      <c r="O2">
        <v>93200000</v>
      </c>
      <c r="P2">
        <v>23.072829013636358</v>
      </c>
      <c r="Q2">
        <v>19527.977234722664</v>
      </c>
      <c r="R2">
        <v>235169567.74268693</v>
      </c>
      <c r="S2">
        <v>2058.0818415123913</v>
      </c>
      <c r="T2">
        <v>19551.0500637363</v>
      </c>
      <c r="U2">
        <f>Sustainable_Friendly_Table[[#This Row],[Total Energy(MJ)]]*AHP!$P$13/TOPSIS!$B$12</f>
        <v>2.0537637134865876E-2</v>
      </c>
      <c r="V2">
        <f>Sustainable_Friendly_Table[[#This Row],[Total Cost(LKR Million)]]*AHP!$P$14/TOPSIS!$C$12</f>
        <v>6.2073978000505561E-3</v>
      </c>
      <c r="W2">
        <f>Sustainable_Friendly_Table[[#This Row],[Total Carbon (Metric T)]]*AHP!$P$15/TOPSIS!$D$12</f>
        <v>1.1304829742578891E-2</v>
      </c>
      <c r="X2">
        <f>((Sustainable_Friendly_Table[[#This Row],[Weighted Energy]]-TOPSIS!$B$13)^2+(Sustainable_Friendly_Table[[#This Row],[Weighted Cost]]-TOPSIS!$C$13)^2+(Sustainable_Friendly_Table[[#This Row],[Weighted Co2]]-TOPSIS!$D$13)^2)^0.5</f>
        <v>0</v>
      </c>
      <c r="Y2">
        <f>((Sustainable_Friendly_Table[[#This Row],[Weighted Energy]]-TOPSIS!$B$14)^2+(Sustainable_Friendly_Table[[#This Row],[Weighted Cost]]-TOPSIS!$C$14)^2+(Sustainable_Friendly_Table[[#This Row],[Weighted Co2]]-TOPSIS!$D$14)^2)^0.5</f>
        <v>6.0385815794384073E-3</v>
      </c>
      <c r="Z2">
        <f>Sustainable_Friendly_Table[[#This Row],[S- Worst-Euclidean Distance]]/(Sustainable_Friendly_Table[[#This Row],[S+ Best-Euclidean Distance]]+Sustainable_Friendly_Table[[#This Row],[S- Worst-Euclidean Distance]])</f>
        <v>1</v>
      </c>
      <c r="AA2">
        <v>1</v>
      </c>
    </row>
    <row r="3" spans="1:27" x14ac:dyDescent="0.3">
      <c r="A3">
        <v>25</v>
      </c>
      <c r="B3" t="s">
        <v>139</v>
      </c>
      <c r="C3" t="s">
        <v>149</v>
      </c>
      <c r="D3" t="s">
        <v>155</v>
      </c>
      <c r="E3" t="s">
        <v>156</v>
      </c>
      <c r="F3" t="s">
        <v>161</v>
      </c>
      <c r="G3" t="s">
        <v>225</v>
      </c>
      <c r="H3">
        <v>346.46814970531312</v>
      </c>
      <c r="I3">
        <v>50</v>
      </c>
      <c r="J3">
        <v>1306225.4538225676</v>
      </c>
      <c r="K3">
        <v>50090.977899999991</v>
      </c>
      <c r="L3">
        <v>235120581.68806216</v>
      </c>
      <c r="M3">
        <v>5552100.959999999</v>
      </c>
      <c r="N3">
        <v>1959338180.7338514</v>
      </c>
      <c r="O3">
        <v>93200000</v>
      </c>
      <c r="P3">
        <v>23.05901378863636</v>
      </c>
      <c r="Q3">
        <v>19528.070534647388</v>
      </c>
      <c r="R3">
        <v>235170672.66596216</v>
      </c>
      <c r="S3">
        <v>2058.0902816938515</v>
      </c>
      <c r="T3">
        <v>19551.129548436023</v>
      </c>
      <c r="U3">
        <f>Sustainable_Friendly_Table[[#This Row],[Total Energy(MJ)]]*AHP!$P$13/TOPSIS!$B$12</f>
        <v>2.0537733629125345E-2</v>
      </c>
      <c r="V3">
        <f>Sustainable_Friendly_Table[[#This Row],[Total Cost(LKR Million)]]*AHP!$P$14/TOPSIS!$C$12</f>
        <v>6.2074232565522223E-3</v>
      </c>
      <c r="W3">
        <f>Sustainable_Friendly_Table[[#This Row],[Total Carbon (Metric T)]]*AHP!$P$15/TOPSIS!$D$12</f>
        <v>1.1304875702309676E-2</v>
      </c>
      <c r="X3">
        <f>((Sustainable_Friendly_Table[[#This Row],[Weighted Energy]]-TOPSIS!$B$13)^2+(Sustainable_Friendly_Table[[#This Row],[Weighted Cost]]-TOPSIS!$C$13)^2+(Sustainable_Friendly_Table[[#This Row],[Weighted Co2]]-TOPSIS!$D$13)^2)^0.5</f>
        <v>1.0987025275855476E-7</v>
      </c>
      <c r="Y3">
        <f>((Sustainable_Friendly_Table[[#This Row],[Weighted Energy]]-TOPSIS!$B$14)^2+(Sustainable_Friendly_Table[[#This Row],[Weighted Cost]]-TOPSIS!$C$14)^2+(Sustainable_Friendly_Table[[#This Row],[Weighted Co2]]-TOPSIS!$D$14)^2)^0.5</f>
        <v>6.038471935660132E-3</v>
      </c>
      <c r="Z3">
        <f>Sustainable_Friendly_Table[[#This Row],[S- Worst-Euclidean Distance]]/(Sustainable_Friendly_Table[[#This Row],[S+ Best-Euclidean Distance]]+Sustainable_Friendly_Table[[#This Row],[S- Worst-Euclidean Distance]])</f>
        <v>0.99998180528867708</v>
      </c>
      <c r="AA3">
        <v>2</v>
      </c>
    </row>
    <row r="4" spans="1:27" x14ac:dyDescent="0.3">
      <c r="A4">
        <v>9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224</v>
      </c>
      <c r="H4">
        <v>346.46170260031312</v>
      </c>
      <c r="I4">
        <v>25</v>
      </c>
      <c r="J4">
        <v>1306219.2130249273</v>
      </c>
      <c r="K4">
        <v>50109.398199999989</v>
      </c>
      <c r="L4">
        <v>235119458.34448692</v>
      </c>
      <c r="M4">
        <v>5553021.9749999987</v>
      </c>
      <c r="N4">
        <v>1959328819.5373912</v>
      </c>
      <c r="O4">
        <v>93655000</v>
      </c>
      <c r="P4">
        <v>23.072829013636358</v>
      </c>
      <c r="Q4">
        <v>19527.977234722664</v>
      </c>
      <c r="R4">
        <v>235169567.74268693</v>
      </c>
      <c r="S4">
        <v>2058.5368415123912</v>
      </c>
      <c r="T4">
        <v>19551.0500637363</v>
      </c>
      <c r="U4">
        <f>Sustainable_Friendly_Table[[#This Row],[Total Energy(MJ)]]*AHP!$P$13/TOPSIS!$B$12</f>
        <v>2.0537637134865876E-2</v>
      </c>
      <c r="V4">
        <f>Sustainable_Friendly_Table[[#This Row],[Total Cost(LKR Million)]]*AHP!$P$14/TOPSIS!$C$12</f>
        <v>6.2087701293438106E-3</v>
      </c>
      <c r="W4">
        <f>Sustainable_Friendly_Table[[#This Row],[Total Carbon (Metric T)]]*AHP!$P$15/TOPSIS!$D$12</f>
        <v>1.1304829742578891E-2</v>
      </c>
      <c r="X4">
        <f>((Sustainable_Friendly_Table[[#This Row],[Weighted Energy]]-TOPSIS!$B$13)^2+(Sustainable_Friendly_Table[[#This Row],[Weighted Cost]]-TOPSIS!$C$13)^2+(Sustainable_Friendly_Table[[#This Row],[Weighted Co2]]-TOPSIS!$D$13)^2)^0.5</f>
        <v>1.3723292932544748E-6</v>
      </c>
      <c r="Y4">
        <f>((Sustainable_Friendly_Table[[#This Row],[Weighted Energy]]-TOPSIS!$B$14)^2+(Sustainable_Friendly_Table[[#This Row],[Weighted Cost]]-TOPSIS!$C$14)^2+(Sustainable_Friendly_Table[[#This Row],[Weighted Co2]]-TOPSIS!$D$14)^2)^0.5</f>
        <v>6.0382236801424108E-3</v>
      </c>
      <c r="Z4">
        <f>Sustainable_Friendly_Table[[#This Row],[S- Worst-Euclidean Distance]]/(Sustainable_Friendly_Table[[#This Row],[S+ Best-Euclidean Distance]]+Sustainable_Friendly_Table[[#This Row],[S- Worst-Euclidean Distance]])</f>
        <v>0.99977277796542841</v>
      </c>
      <c r="AA4">
        <v>3</v>
      </c>
    </row>
    <row r="5" spans="1:27" x14ac:dyDescent="0.3">
      <c r="A5">
        <v>27</v>
      </c>
      <c r="B5" t="s">
        <v>139</v>
      </c>
      <c r="C5" t="s">
        <v>149</v>
      </c>
      <c r="D5" t="s">
        <v>155</v>
      </c>
      <c r="E5" t="s">
        <v>156</v>
      </c>
      <c r="F5" t="s">
        <v>161</v>
      </c>
      <c r="G5" t="s">
        <v>224</v>
      </c>
      <c r="H5">
        <v>346.46814970531312</v>
      </c>
      <c r="I5">
        <v>25</v>
      </c>
      <c r="J5">
        <v>1306225.4538225676</v>
      </c>
      <c r="K5">
        <v>50090.977899999991</v>
      </c>
      <c r="L5">
        <v>235120581.68806216</v>
      </c>
      <c r="M5">
        <v>5552100.959999999</v>
      </c>
      <c r="N5">
        <v>1959338180.7338514</v>
      </c>
      <c r="O5">
        <v>93655000</v>
      </c>
      <c r="P5">
        <v>23.05901378863636</v>
      </c>
      <c r="Q5">
        <v>19528.070534647388</v>
      </c>
      <c r="R5">
        <v>235170672.66596216</v>
      </c>
      <c r="S5">
        <v>2058.5452816938514</v>
      </c>
      <c r="T5">
        <v>19551.129548436023</v>
      </c>
      <c r="U5">
        <f>Sustainable_Friendly_Table[[#This Row],[Total Energy(MJ)]]*AHP!$P$13/TOPSIS!$B$12</f>
        <v>2.0537733629125345E-2</v>
      </c>
      <c r="V5">
        <f>Sustainable_Friendly_Table[[#This Row],[Total Cost(LKR Million)]]*AHP!$P$14/TOPSIS!$C$12</f>
        <v>6.2087955858454768E-3</v>
      </c>
      <c r="W5">
        <f>Sustainable_Friendly_Table[[#This Row],[Total Carbon (Metric T)]]*AHP!$P$15/TOPSIS!$D$12</f>
        <v>1.1304875702309676E-2</v>
      </c>
      <c r="X5">
        <f>((Sustainable_Friendly_Table[[#This Row],[Weighted Energy]]-TOPSIS!$B$13)^2+(Sustainable_Friendly_Table[[#This Row],[Weighted Cost]]-TOPSIS!$C$13)^2+(Sustainable_Friendly_Table[[#This Row],[Weighted Co2]]-TOPSIS!$D$13)^2)^0.5</f>
        <v>1.4018661018250345E-6</v>
      </c>
      <c r="Y5">
        <f>((Sustainable_Friendly_Table[[#This Row],[Weighted Energy]]-TOPSIS!$B$14)^2+(Sustainable_Friendly_Table[[#This Row],[Weighted Cost]]-TOPSIS!$C$14)^2+(Sustainable_Friendly_Table[[#This Row],[Weighted Co2]]-TOPSIS!$D$14)^2)^0.5</f>
        <v>6.038114035650877E-3</v>
      </c>
      <c r="Z5">
        <f>Sustainable_Friendly_Table[[#This Row],[S- Worst-Euclidean Distance]]/(Sustainable_Friendly_Table[[#This Row],[S+ Best-Euclidean Distance]]+Sustainable_Friendly_Table[[#This Row],[S- Worst-Euclidean Distance]])</f>
        <v>0.99976788435950337</v>
      </c>
      <c r="AA5">
        <v>4</v>
      </c>
    </row>
    <row r="6" spans="1:27" x14ac:dyDescent="0.3">
      <c r="A6">
        <v>8</v>
      </c>
      <c r="B6" t="s">
        <v>139</v>
      </c>
      <c r="C6" t="s">
        <v>149</v>
      </c>
      <c r="D6" t="s">
        <v>154</v>
      </c>
      <c r="E6" t="s">
        <v>156</v>
      </c>
      <c r="F6" t="s">
        <v>161</v>
      </c>
      <c r="G6" t="s">
        <v>226</v>
      </c>
      <c r="H6">
        <v>346.46170260031312</v>
      </c>
      <c r="I6">
        <v>25</v>
      </c>
      <c r="J6">
        <v>1306219.2130249273</v>
      </c>
      <c r="K6">
        <v>50109.398199999989</v>
      </c>
      <c r="L6">
        <v>235119458.34448692</v>
      </c>
      <c r="M6">
        <v>5553021.9749999987</v>
      </c>
      <c r="N6">
        <v>1959328819.5373912</v>
      </c>
      <c r="O6">
        <v>97500000</v>
      </c>
      <c r="P6">
        <v>23.072829013636358</v>
      </c>
      <c r="Q6">
        <v>19527.977234722664</v>
      </c>
      <c r="R6">
        <v>235169567.74268693</v>
      </c>
      <c r="S6">
        <v>2062.381841512391</v>
      </c>
      <c r="T6">
        <v>19551.0500637363</v>
      </c>
      <c r="U6">
        <f>Sustainable_Friendly_Table[[#This Row],[Total Energy(MJ)]]*AHP!$P$13/TOPSIS!$B$12</f>
        <v>2.0537637134865876E-2</v>
      </c>
      <c r="V6">
        <f>Sustainable_Friendly_Table[[#This Row],[Total Cost(LKR Million)]]*AHP!$P$14/TOPSIS!$C$12</f>
        <v>6.2203670658988967E-3</v>
      </c>
      <c r="W6">
        <f>Sustainable_Friendly_Table[[#This Row],[Total Carbon (Metric T)]]*AHP!$P$15/TOPSIS!$D$12</f>
        <v>1.1304829742578891E-2</v>
      </c>
      <c r="X6">
        <f>((Sustainable_Friendly_Table[[#This Row],[Weighted Energy]]-TOPSIS!$B$13)^2+(Sustainable_Friendly_Table[[#This Row],[Weighted Cost]]-TOPSIS!$C$13)^2+(Sustainable_Friendly_Table[[#This Row],[Weighted Co2]]-TOPSIS!$D$13)^2)^0.5</f>
        <v>1.2969265848340565E-5</v>
      </c>
      <c r="Y6">
        <f>((Sustainable_Friendly_Table[[#This Row],[Weighted Energy]]-TOPSIS!$B$14)^2+(Sustainable_Friendly_Table[[#This Row],[Weighted Cost]]-TOPSIS!$C$14)^2+(Sustainable_Friendly_Table[[#This Row],[Weighted Co2]]-TOPSIS!$D$14)^2)^0.5</f>
        <v>6.035210847473273E-3</v>
      </c>
      <c r="Z6">
        <f>Sustainable_Friendly_Table[[#This Row],[S- Worst-Euclidean Distance]]/(Sustainable_Friendly_Table[[#This Row],[S+ Best-Euclidean Distance]]+Sustainable_Friendly_Table[[#This Row],[S- Worst-Euclidean Distance]])</f>
        <v>0.99785567466488401</v>
      </c>
      <c r="AA6">
        <v>5</v>
      </c>
    </row>
    <row r="7" spans="1:27" x14ac:dyDescent="0.3">
      <c r="A7">
        <v>26</v>
      </c>
      <c r="B7" t="s">
        <v>139</v>
      </c>
      <c r="C7" t="s">
        <v>149</v>
      </c>
      <c r="D7" t="s">
        <v>155</v>
      </c>
      <c r="E7" t="s">
        <v>156</v>
      </c>
      <c r="F7" t="s">
        <v>161</v>
      </c>
      <c r="G7" t="s">
        <v>226</v>
      </c>
      <c r="H7">
        <v>346.46814970531312</v>
      </c>
      <c r="I7">
        <v>25</v>
      </c>
      <c r="J7">
        <v>1306225.4538225676</v>
      </c>
      <c r="K7">
        <v>50090.977899999991</v>
      </c>
      <c r="L7">
        <v>235120581.68806216</v>
      </c>
      <c r="M7">
        <v>5552100.959999999</v>
      </c>
      <c r="N7">
        <v>1959338180.7338514</v>
      </c>
      <c r="O7">
        <v>97500000</v>
      </c>
      <c r="P7">
        <v>23.05901378863636</v>
      </c>
      <c r="Q7">
        <v>19528.070534647388</v>
      </c>
      <c r="R7">
        <v>235170672.66596216</v>
      </c>
      <c r="S7">
        <v>2062.3902816938516</v>
      </c>
      <c r="T7">
        <v>19551.129548436023</v>
      </c>
      <c r="U7">
        <f>Sustainable_Friendly_Table[[#This Row],[Total Energy(MJ)]]*AHP!$P$13/TOPSIS!$B$12</f>
        <v>2.0537733629125345E-2</v>
      </c>
      <c r="V7">
        <f>Sustainable_Friendly_Table[[#This Row],[Total Cost(LKR Million)]]*AHP!$P$14/TOPSIS!$C$12</f>
        <v>6.2203925224005637E-3</v>
      </c>
      <c r="W7">
        <f>Sustainable_Friendly_Table[[#This Row],[Total Carbon (Metric T)]]*AHP!$P$15/TOPSIS!$D$12</f>
        <v>1.1304875702309676E-2</v>
      </c>
      <c r="X7">
        <f>((Sustainable_Friendly_Table[[#This Row],[Weighted Energy]]-TOPSIS!$B$13)^2+(Sustainable_Friendly_Table[[#This Row],[Weighted Cost]]-TOPSIS!$C$13)^2+(Sustainable_Friendly_Table[[#This Row],[Weighted Co2]]-TOPSIS!$D$13)^2)^0.5</f>
        <v>1.2995161884053294E-5</v>
      </c>
      <c r="Y7">
        <f>((Sustainable_Friendly_Table[[#This Row],[Weighted Energy]]-TOPSIS!$B$14)^2+(Sustainable_Friendly_Table[[#This Row],[Weighted Cost]]-TOPSIS!$C$14)^2+(Sustainable_Friendly_Table[[#This Row],[Weighted Co2]]-TOPSIS!$D$14)^2)^0.5</f>
        <v>6.0351011971619415E-3</v>
      </c>
      <c r="Z7">
        <f>Sustainable_Friendly_Table[[#This Row],[S- Worst-Euclidean Distance]]/(Sustainable_Friendly_Table[[#This Row],[S+ Best-Euclidean Distance]]+Sustainable_Friendly_Table[[#This Row],[S- Worst-Euclidean Distance]])</f>
        <v>0.9978513632864634</v>
      </c>
      <c r="AA7">
        <v>6</v>
      </c>
    </row>
    <row r="8" spans="1:27" x14ac:dyDescent="0.3">
      <c r="A8">
        <v>16</v>
      </c>
      <c r="B8" t="s">
        <v>139</v>
      </c>
      <c r="C8" t="s">
        <v>149</v>
      </c>
      <c r="D8" t="s">
        <v>154</v>
      </c>
      <c r="E8" t="s">
        <v>157</v>
      </c>
      <c r="F8" t="s">
        <v>161</v>
      </c>
      <c r="G8" t="s">
        <v>225</v>
      </c>
      <c r="H8">
        <v>349.51848041849502</v>
      </c>
      <c r="I8">
        <v>50</v>
      </c>
      <c r="J8">
        <v>1309178.1739529273</v>
      </c>
      <c r="K8">
        <v>52838.664109090903</v>
      </c>
      <c r="L8">
        <v>235652071.31152692</v>
      </c>
      <c r="M8">
        <v>5007168.793181817</v>
      </c>
      <c r="N8">
        <v>1963767260.9293909</v>
      </c>
      <c r="O8">
        <v>93200000</v>
      </c>
      <c r="P8">
        <v>25.802094922727267</v>
      </c>
      <c r="Q8">
        <v>19572.213700596261</v>
      </c>
      <c r="R8">
        <v>235704909.97563601</v>
      </c>
      <c r="S8">
        <v>2061.9744297225729</v>
      </c>
      <c r="T8">
        <v>19598.01579551899</v>
      </c>
      <c r="U8">
        <f>Sustainable_Friendly_Table[[#This Row],[Total Energy(MJ)]]*AHP!$P$13/TOPSIS!$B$12</f>
        <v>2.0584389206695627E-2</v>
      </c>
      <c r="V8">
        <f>Sustainable_Friendly_Table[[#This Row],[Total Cost(LKR Million)]]*AHP!$P$14/TOPSIS!$C$12</f>
        <v>6.219138267803106E-3</v>
      </c>
      <c r="W8">
        <f>Sustainable_Friendly_Table[[#This Row],[Total Carbon (Metric T)]]*AHP!$P$15/TOPSIS!$D$12</f>
        <v>1.1331986319837301E-2</v>
      </c>
      <c r="X8">
        <f>((Sustainable_Friendly_Table[[#This Row],[Weighted Energy]]-TOPSIS!$B$13)^2+(Sustainable_Friendly_Table[[#This Row],[Weighted Cost]]-TOPSIS!$C$13)^2+(Sustainable_Friendly_Table[[#This Row],[Weighted Co2]]-TOPSIS!$D$13)^2)^0.5</f>
        <v>5.53269779747173E-5</v>
      </c>
      <c r="Y8">
        <f>((Sustainable_Friendly_Table[[#This Row],[Weighted Energy]]-TOPSIS!$B$14)^2+(Sustainable_Friendly_Table[[#This Row],[Weighted Cost]]-TOPSIS!$C$14)^2+(Sustainable_Friendly_Table[[#This Row],[Weighted Co2]]-TOPSIS!$D$14)^2)^0.5</f>
        <v>5.9833389387254649E-3</v>
      </c>
      <c r="Z8">
        <f>Sustainable_Friendly_Table[[#This Row],[S- Worst-Euclidean Distance]]/(Sustainable_Friendly_Table[[#This Row],[S+ Best-Euclidean Distance]]+Sustainable_Friendly_Table[[#This Row],[S- Worst-Euclidean Distance]])</f>
        <v>0.99083788062828437</v>
      </c>
      <c r="AA8">
        <v>7</v>
      </c>
    </row>
    <row r="9" spans="1:27" x14ac:dyDescent="0.3">
      <c r="A9">
        <v>34</v>
      </c>
      <c r="B9" t="s">
        <v>139</v>
      </c>
      <c r="C9" t="s">
        <v>149</v>
      </c>
      <c r="D9" t="s">
        <v>155</v>
      </c>
      <c r="E9" t="s">
        <v>157</v>
      </c>
      <c r="F9" t="s">
        <v>161</v>
      </c>
      <c r="G9" t="s">
        <v>225</v>
      </c>
      <c r="H9">
        <v>349.52492752349497</v>
      </c>
      <c r="I9">
        <v>50</v>
      </c>
      <c r="J9">
        <v>1309184.4147505676</v>
      </c>
      <c r="K9">
        <v>52820.243809090905</v>
      </c>
      <c r="L9">
        <v>235653194.65510219</v>
      </c>
      <c r="M9">
        <v>5006247.7781818174</v>
      </c>
      <c r="N9">
        <v>1963776622.1258516</v>
      </c>
      <c r="O9">
        <v>93200000</v>
      </c>
      <c r="P9">
        <v>25.788279697727269</v>
      </c>
      <c r="Q9">
        <v>19572.307000520985</v>
      </c>
      <c r="R9">
        <v>235706014.8989113</v>
      </c>
      <c r="S9">
        <v>2061.9828699040336</v>
      </c>
      <c r="T9">
        <v>19598.095280218713</v>
      </c>
      <c r="U9">
        <f>Sustainable_Friendly_Table[[#This Row],[Total Energy(MJ)]]*AHP!$P$13/TOPSIS!$B$12</f>
        <v>2.0584485700955099E-2</v>
      </c>
      <c r="V9">
        <f>Sustainable_Friendly_Table[[#This Row],[Total Cost(LKR Million)]]*AHP!$P$14/TOPSIS!$C$12</f>
        <v>6.2191637243047731E-3</v>
      </c>
      <c r="W9">
        <f>Sustainable_Friendly_Table[[#This Row],[Total Carbon (Metric T)]]*AHP!$P$15/TOPSIS!$D$12</f>
        <v>1.1332032279568088E-2</v>
      </c>
      <c r="X9">
        <f>((Sustainable_Friendly_Table[[#This Row],[Weighted Energy]]-TOPSIS!$B$13)^2+(Sustainable_Friendly_Table[[#This Row],[Weighted Cost]]-TOPSIS!$C$13)^2+(Sustainable_Friendly_Table[[#This Row],[Weighted Co2]]-TOPSIS!$D$13)^2)^0.5</f>
        <v>5.543647839483361E-5</v>
      </c>
      <c r="Y9">
        <f>((Sustainable_Friendly_Table[[#This Row],[Weighted Energy]]-TOPSIS!$B$14)^2+(Sustainable_Friendly_Table[[#This Row],[Weighted Cost]]-TOPSIS!$C$14)^2+(Sustainable_Friendly_Table[[#This Row],[Weighted Co2]]-TOPSIS!$D$14)^2)^0.5</f>
        <v>5.9832292951602674E-3</v>
      </c>
      <c r="Z9">
        <f>Sustainable_Friendly_Table[[#This Row],[S- Worst-Euclidean Distance]]/(Sustainable_Friendly_Table[[#This Row],[S+ Best-Euclidean Distance]]+Sustainable_Friendly_Table[[#This Row],[S- Worst-Euclidean Distance]])</f>
        <v>0.99081974719687171</v>
      </c>
      <c r="AA9">
        <v>8</v>
      </c>
    </row>
    <row r="10" spans="1:27" x14ac:dyDescent="0.3">
      <c r="A10">
        <v>18</v>
      </c>
      <c r="B10" t="s">
        <v>139</v>
      </c>
      <c r="C10" t="s">
        <v>149</v>
      </c>
      <c r="D10" t="s">
        <v>154</v>
      </c>
      <c r="E10" t="s">
        <v>157</v>
      </c>
      <c r="F10" t="s">
        <v>161</v>
      </c>
      <c r="G10" t="s">
        <v>224</v>
      </c>
      <c r="H10">
        <v>349.51848041849502</v>
      </c>
      <c r="I10">
        <v>25</v>
      </c>
      <c r="J10">
        <v>1309178.1739529273</v>
      </c>
      <c r="K10">
        <v>52838.664109090903</v>
      </c>
      <c r="L10">
        <v>235652071.31152692</v>
      </c>
      <c r="M10">
        <v>5007168.793181817</v>
      </c>
      <c r="N10">
        <v>1963767260.9293909</v>
      </c>
      <c r="O10">
        <v>93655000</v>
      </c>
      <c r="P10">
        <v>25.802094922727267</v>
      </c>
      <c r="Q10">
        <v>19572.213700596261</v>
      </c>
      <c r="R10">
        <v>235704909.97563601</v>
      </c>
      <c r="S10">
        <v>2062.4294297225729</v>
      </c>
      <c r="T10">
        <v>19598.01579551899</v>
      </c>
      <c r="U10">
        <f>Sustainable_Friendly_Table[[#This Row],[Total Energy(MJ)]]*AHP!$P$13/TOPSIS!$B$12</f>
        <v>2.0584389206695627E-2</v>
      </c>
      <c r="V10">
        <f>Sustainable_Friendly_Table[[#This Row],[Total Cost(LKR Million)]]*AHP!$P$14/TOPSIS!$C$12</f>
        <v>6.2205105970963605E-3</v>
      </c>
      <c r="W10">
        <f>Sustainable_Friendly_Table[[#This Row],[Total Carbon (Metric T)]]*AHP!$P$15/TOPSIS!$D$12</f>
        <v>1.1331986319837301E-2</v>
      </c>
      <c r="X10">
        <f>((Sustainable_Friendly_Table[[#This Row],[Weighted Energy]]-TOPSIS!$B$13)^2+(Sustainable_Friendly_Table[[#This Row],[Weighted Cost]]-TOPSIS!$C$13)^2+(Sustainable_Friendly_Table[[#This Row],[Weighted Co2]]-TOPSIS!$D$13)^2)^0.5</f>
        <v>5.5634354091070785E-5</v>
      </c>
      <c r="Y10">
        <f>((Sustainable_Friendly_Table[[#This Row],[Weighted Energy]]-TOPSIS!$B$14)^2+(Sustainable_Friendly_Table[[#This Row],[Weighted Cost]]-TOPSIS!$C$14)^2+(Sustainable_Friendly_Table[[#This Row],[Weighted Co2]]-TOPSIS!$D$14)^2)^0.5</f>
        <v>5.9829804277754164E-3</v>
      </c>
      <c r="Z10">
        <f>Sustainable_Friendly_Table[[#This Row],[S- Worst-Euclidean Distance]]/(Sustainable_Friendly_Table[[#This Row],[S+ Best-Euclidean Distance]]+Sustainable_Friendly_Table[[#This Row],[S- Worst-Euclidean Distance]])</f>
        <v>0.99078690128435809</v>
      </c>
      <c r="AA10">
        <v>9</v>
      </c>
    </row>
    <row r="11" spans="1:27" x14ac:dyDescent="0.3">
      <c r="A11">
        <v>36</v>
      </c>
      <c r="B11" t="s">
        <v>139</v>
      </c>
      <c r="C11" t="s">
        <v>149</v>
      </c>
      <c r="D11" t="s">
        <v>155</v>
      </c>
      <c r="E11" t="s">
        <v>157</v>
      </c>
      <c r="F11" t="s">
        <v>161</v>
      </c>
      <c r="G11" t="s">
        <v>224</v>
      </c>
      <c r="H11">
        <v>349.52492752349497</v>
      </c>
      <c r="I11">
        <v>25</v>
      </c>
      <c r="J11">
        <v>1309184.4147505676</v>
      </c>
      <c r="K11">
        <v>52820.243809090905</v>
      </c>
      <c r="L11">
        <v>235653194.65510219</v>
      </c>
      <c r="M11">
        <v>5006247.7781818174</v>
      </c>
      <c r="N11">
        <v>1963776622.1258516</v>
      </c>
      <c r="O11">
        <v>93655000</v>
      </c>
      <c r="P11">
        <v>25.788279697727269</v>
      </c>
      <c r="Q11">
        <v>19572.307000520985</v>
      </c>
      <c r="R11">
        <v>235706014.8989113</v>
      </c>
      <c r="S11">
        <v>2062.4378699040335</v>
      </c>
      <c r="T11">
        <v>19598.095280218713</v>
      </c>
      <c r="U11">
        <f>Sustainable_Friendly_Table[[#This Row],[Total Energy(MJ)]]*AHP!$P$13/TOPSIS!$B$12</f>
        <v>2.0584485700955099E-2</v>
      </c>
      <c r="V11">
        <f>Sustainable_Friendly_Table[[#This Row],[Total Cost(LKR Million)]]*AHP!$P$14/TOPSIS!$C$12</f>
        <v>6.2205360535980275E-3</v>
      </c>
      <c r="W11">
        <f>Sustainable_Friendly_Table[[#This Row],[Total Carbon (Metric T)]]*AHP!$P$15/TOPSIS!$D$12</f>
        <v>1.1332032279568088E-2</v>
      </c>
      <c r="X11">
        <f>((Sustainable_Friendly_Table[[#This Row],[Weighted Energy]]-TOPSIS!$B$13)^2+(Sustainable_Friendly_Table[[#This Row],[Weighted Cost]]-TOPSIS!$C$13)^2+(Sustainable_Friendly_Table[[#This Row],[Weighted Co2]]-TOPSIS!$D$13)^2)^0.5</f>
        <v>5.5743877417547199E-5</v>
      </c>
      <c r="Y11">
        <f>((Sustainable_Friendly_Table[[#This Row],[Weighted Energy]]-TOPSIS!$B$14)^2+(Sustainable_Friendly_Table[[#This Row],[Weighted Cost]]-TOPSIS!$C$14)^2+(Sustainable_Friendly_Table[[#This Row],[Weighted Co2]]-TOPSIS!$D$14)^2)^0.5</f>
        <v>5.9828707834791786E-3</v>
      </c>
      <c r="Z11">
        <f>Sustainable_Friendly_Table[[#This Row],[S- Worst-Euclidean Distance]]/(Sustainable_Friendly_Table[[#This Row],[S+ Best-Euclidean Distance]]+Sustainable_Friendly_Table[[#This Row],[S- Worst-Euclidean Distance]])</f>
        <v>0.99076876393876911</v>
      </c>
      <c r="AA11">
        <v>10</v>
      </c>
    </row>
    <row r="12" spans="1:27" x14ac:dyDescent="0.3">
      <c r="A12">
        <v>17</v>
      </c>
      <c r="B12" t="s">
        <v>139</v>
      </c>
      <c r="C12" t="s">
        <v>149</v>
      </c>
      <c r="D12" t="s">
        <v>154</v>
      </c>
      <c r="E12" t="s">
        <v>157</v>
      </c>
      <c r="F12" t="s">
        <v>161</v>
      </c>
      <c r="G12" t="s">
        <v>226</v>
      </c>
      <c r="H12">
        <v>349.51848041849502</v>
      </c>
      <c r="I12">
        <v>25</v>
      </c>
      <c r="J12">
        <v>1309178.1739529273</v>
      </c>
      <c r="K12">
        <v>52838.664109090903</v>
      </c>
      <c r="L12">
        <v>235652071.31152692</v>
      </c>
      <c r="M12">
        <v>5007168.793181817</v>
      </c>
      <c r="N12">
        <v>1963767260.9293909</v>
      </c>
      <c r="O12">
        <v>97500000</v>
      </c>
      <c r="P12">
        <v>25.802094922727267</v>
      </c>
      <c r="Q12">
        <v>19572.213700596261</v>
      </c>
      <c r="R12">
        <v>235704909.97563601</v>
      </c>
      <c r="S12">
        <v>2066.2744297225727</v>
      </c>
      <c r="T12">
        <v>19598.01579551899</v>
      </c>
      <c r="U12">
        <f>Sustainable_Friendly_Table[[#This Row],[Total Energy(MJ)]]*AHP!$P$13/TOPSIS!$B$12</f>
        <v>2.0584389206695627E-2</v>
      </c>
      <c r="V12">
        <f>Sustainable_Friendly_Table[[#This Row],[Total Cost(LKR Million)]]*AHP!$P$14/TOPSIS!$C$12</f>
        <v>6.2321075336514466E-3</v>
      </c>
      <c r="W12">
        <f>Sustainable_Friendly_Table[[#This Row],[Total Carbon (Metric T)]]*AHP!$P$15/TOPSIS!$D$12</f>
        <v>1.1331986319837301E-2</v>
      </c>
      <c r="X12">
        <f>((Sustainable_Friendly_Table[[#This Row],[Weighted Energy]]-TOPSIS!$B$13)^2+(Sustainable_Friendly_Table[[#This Row],[Weighted Cost]]-TOPSIS!$C$13)^2+(Sustainable_Friendly_Table[[#This Row],[Weighted Co2]]-TOPSIS!$D$13)^2)^0.5</f>
        <v>5.9445831169167486E-5</v>
      </c>
      <c r="Y12">
        <f>((Sustainable_Friendly_Table[[#This Row],[Weighted Energy]]-TOPSIS!$B$14)^2+(Sustainable_Friendly_Table[[#This Row],[Weighted Cost]]-TOPSIS!$C$14)^2+(Sustainable_Friendly_Table[[#This Row],[Weighted Co2]]-TOPSIS!$D$14)^2)^0.5</f>
        <v>5.9799625306593282E-3</v>
      </c>
      <c r="Z12">
        <f>Sustainable_Friendly_Table[[#This Row],[S- Worst-Euclidean Distance]]/(Sustainable_Friendly_Table[[#This Row],[S+ Best-Euclidean Distance]]+Sustainable_Friendly_Table[[#This Row],[S- Worst-Euclidean Distance]])</f>
        <v>0.99015701081832963</v>
      </c>
      <c r="AA12">
        <v>11</v>
      </c>
    </row>
    <row r="13" spans="1:27" x14ac:dyDescent="0.3">
      <c r="A13">
        <v>35</v>
      </c>
      <c r="B13" t="s">
        <v>139</v>
      </c>
      <c r="C13" t="s">
        <v>149</v>
      </c>
      <c r="D13" t="s">
        <v>155</v>
      </c>
      <c r="E13" t="s">
        <v>157</v>
      </c>
      <c r="F13" t="s">
        <v>161</v>
      </c>
      <c r="G13" t="s">
        <v>226</v>
      </c>
      <c r="H13">
        <v>349.52492752349497</v>
      </c>
      <c r="I13">
        <v>25</v>
      </c>
      <c r="J13">
        <v>1309184.4147505676</v>
      </c>
      <c r="K13">
        <v>52820.243809090905</v>
      </c>
      <c r="L13">
        <v>235653194.65510219</v>
      </c>
      <c r="M13">
        <v>5006247.7781818174</v>
      </c>
      <c r="N13">
        <v>1963776622.1258516</v>
      </c>
      <c r="O13">
        <v>97500000</v>
      </c>
      <c r="P13">
        <v>25.788279697727269</v>
      </c>
      <c r="Q13">
        <v>19572.307000520985</v>
      </c>
      <c r="R13">
        <v>235706014.8989113</v>
      </c>
      <c r="S13">
        <v>2066.2828699040333</v>
      </c>
      <c r="T13">
        <v>19598.095280218713</v>
      </c>
      <c r="U13">
        <f>Sustainable_Friendly_Table[[#This Row],[Total Energy(MJ)]]*AHP!$P$13/TOPSIS!$B$12</f>
        <v>2.0584485700955099E-2</v>
      </c>
      <c r="V13">
        <f>Sustainable_Friendly_Table[[#This Row],[Total Cost(LKR Million)]]*AHP!$P$14/TOPSIS!$C$12</f>
        <v>6.2321329901531136E-3</v>
      </c>
      <c r="W13">
        <f>Sustainable_Friendly_Table[[#This Row],[Total Carbon (Metric T)]]*AHP!$P$15/TOPSIS!$D$12</f>
        <v>1.1332032279568088E-2</v>
      </c>
      <c r="X13">
        <f>((Sustainable_Friendly_Table[[#This Row],[Weighted Energy]]-TOPSIS!$B$13)^2+(Sustainable_Friendly_Table[[#This Row],[Weighted Cost]]-TOPSIS!$C$13)^2+(Sustainable_Friendly_Table[[#This Row],[Weighted Co2]]-TOPSIS!$D$13)^2)^0.5</f>
        <v>5.9553302113942787E-5</v>
      </c>
      <c r="Y13">
        <f>((Sustainable_Friendly_Table[[#This Row],[Weighted Energy]]-TOPSIS!$B$14)^2+(Sustainable_Friendly_Table[[#This Row],[Weighted Cost]]-TOPSIS!$C$14)^2+(Sustainable_Friendly_Table[[#This Row],[Weighted Co2]]-TOPSIS!$D$14)^2)^0.5</f>
        <v>5.9798528803967606E-3</v>
      </c>
      <c r="Z13">
        <f>Sustainable_Friendly_Table[[#This Row],[S- Worst-Euclidean Distance]]/(Sustainable_Friendly_Table[[#This Row],[S+ Best-Euclidean Distance]]+Sustainable_Friendly_Table[[#This Row],[S- Worst-Euclidean Distance]])</f>
        <v>0.99013921231421709</v>
      </c>
      <c r="AA13">
        <v>12</v>
      </c>
    </row>
    <row r="14" spans="1:27" x14ac:dyDescent="0.3">
      <c r="A14">
        <v>115</v>
      </c>
      <c r="B14" t="s">
        <v>140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352.48425479449224</v>
      </c>
      <c r="I14">
        <v>51</v>
      </c>
      <c r="J14">
        <v>1324000.7855369973</v>
      </c>
      <c r="K14">
        <v>46478.97819999999</v>
      </c>
      <c r="L14">
        <v>238320141.39665952</v>
      </c>
      <c r="M14">
        <v>5916063.9749999987</v>
      </c>
      <c r="N14">
        <v>1986001178.305496</v>
      </c>
      <c r="O14">
        <v>95064000</v>
      </c>
      <c r="P14">
        <v>23.435871013636358</v>
      </c>
      <c r="Q14">
        <v>19793.811743778111</v>
      </c>
      <c r="R14">
        <v>238366620.37485951</v>
      </c>
      <c r="S14">
        <v>2086.9812422804957</v>
      </c>
      <c r="T14">
        <v>19817.247614791748</v>
      </c>
      <c r="U14">
        <f>Sustainable_Friendly_Table[[#This Row],[Total Energy(MJ)]]*AHP!$P$13/TOPSIS!$B$12</f>
        <v>2.081683953120855E-2</v>
      </c>
      <c r="V14">
        <f>Sustainable_Friendly_Table[[#This Row],[Total Cost(LKR Million)]]*AHP!$P$14/TOPSIS!$C$12</f>
        <v>6.2945615236364395E-3</v>
      </c>
      <c r="W14">
        <f>Sustainable_Friendly_Table[[#This Row],[Total Carbon (Metric T)]]*AHP!$P$15/TOPSIS!$D$12</f>
        <v>1.1458750784301096E-2</v>
      </c>
      <c r="X14">
        <f>((Sustainable_Friendly_Table[[#This Row],[Weighted Energy]]-TOPSIS!$B$13)^2+(Sustainable_Friendly_Table[[#This Row],[Weighted Cost]]-TOPSIS!$C$13)^2+(Sustainable_Friendly_Table[[#This Row],[Weighted Co2]]-TOPSIS!$D$13)^2)^0.5</f>
        <v>3.3051956056744396E-4</v>
      </c>
      <c r="Y14">
        <f>((Sustainable_Friendly_Table[[#This Row],[Weighted Energy]]-TOPSIS!$B$14)^2+(Sustainable_Friendly_Table[[#This Row],[Weighted Cost]]-TOPSIS!$C$14)^2+(Sustainable_Friendly_Table[[#This Row],[Weighted Co2]]-TOPSIS!$D$14)^2)^0.5</f>
        <v>5.7080636139438951E-3</v>
      </c>
      <c r="Z14">
        <f>Sustainable_Friendly_Table[[#This Row],[S- Worst-Euclidean Distance]]/(Sustainable_Friendly_Table[[#This Row],[S+ Best-Euclidean Distance]]+Sustainable_Friendly_Table[[#This Row],[S- Worst-Euclidean Distance]])</f>
        <v>0.94526537914347919</v>
      </c>
      <c r="AA14">
        <v>13</v>
      </c>
    </row>
    <row r="15" spans="1:27" x14ac:dyDescent="0.3">
      <c r="A15">
        <v>133</v>
      </c>
      <c r="B15" t="s">
        <v>140</v>
      </c>
      <c r="C15" t="s">
        <v>149</v>
      </c>
      <c r="D15" t="s">
        <v>155</v>
      </c>
      <c r="E15" t="s">
        <v>156</v>
      </c>
      <c r="F15" t="s">
        <v>161</v>
      </c>
      <c r="G15" t="s">
        <v>225</v>
      </c>
      <c r="H15">
        <v>352.49070189949231</v>
      </c>
      <c r="I15">
        <v>51</v>
      </c>
      <c r="J15">
        <v>1324007.0263346373</v>
      </c>
      <c r="K15">
        <v>46460.557899999993</v>
      </c>
      <c r="L15">
        <v>238321264.7402347</v>
      </c>
      <c r="M15">
        <v>5915142.959999999</v>
      </c>
      <c r="N15">
        <v>1986010539.501956</v>
      </c>
      <c r="O15">
        <v>95064000</v>
      </c>
      <c r="P15">
        <v>23.42205578863636</v>
      </c>
      <c r="Q15">
        <v>19793.905043702827</v>
      </c>
      <c r="R15">
        <v>238367725.29813471</v>
      </c>
      <c r="S15">
        <v>2086.9896824619559</v>
      </c>
      <c r="T15">
        <v>19817.327099491464</v>
      </c>
      <c r="U15">
        <f>Sustainable_Friendly_Table[[#This Row],[Total Energy(MJ)]]*AHP!$P$13/TOPSIS!$B$12</f>
        <v>2.0816936025468014E-2</v>
      </c>
      <c r="V15">
        <f>Sustainable_Friendly_Table[[#This Row],[Total Cost(LKR Million)]]*AHP!$P$14/TOPSIS!$C$12</f>
        <v>6.2945869801381057E-3</v>
      </c>
      <c r="W15">
        <f>Sustainable_Friendly_Table[[#This Row],[Total Carbon (Metric T)]]*AHP!$P$15/TOPSIS!$D$12</f>
        <v>1.1458796744031878E-2</v>
      </c>
      <c r="X15">
        <f>((Sustainable_Friendly_Table[[#This Row],[Weighted Energy]]-TOPSIS!$B$13)^2+(Sustainable_Friendly_Table[[#This Row],[Weighted Cost]]-TOPSIS!$C$13)^2+(Sustainable_Friendly_Table[[#This Row],[Weighted Co2]]-TOPSIS!$D$13)^2)^0.5</f>
        <v>3.3062918950441767E-4</v>
      </c>
      <c r="Y15">
        <f>((Sustainable_Friendly_Table[[#This Row],[Weighted Energy]]-TOPSIS!$B$14)^2+(Sustainable_Friendly_Table[[#This Row],[Weighted Cost]]-TOPSIS!$C$14)^2+(Sustainable_Friendly_Table[[#This Row],[Weighted Co2]]-TOPSIS!$D$14)^2)^0.5</f>
        <v>5.707953969332236E-3</v>
      </c>
      <c r="Z15">
        <f>Sustainable_Friendly_Table[[#This Row],[S- Worst-Euclidean Distance]]/(Sustainable_Friendly_Table[[#This Row],[S+ Best-Euclidean Distance]]+Sustainable_Friendly_Table[[#This Row],[S- Worst-Euclidean Distance]])</f>
        <v>0.94524722425647367</v>
      </c>
      <c r="AA15">
        <v>14</v>
      </c>
    </row>
    <row r="16" spans="1:27" x14ac:dyDescent="0.3">
      <c r="A16">
        <v>117</v>
      </c>
      <c r="B16" t="s">
        <v>140</v>
      </c>
      <c r="C16" t="s">
        <v>149</v>
      </c>
      <c r="D16" t="s">
        <v>154</v>
      </c>
      <c r="E16" t="s">
        <v>156</v>
      </c>
      <c r="F16" t="s">
        <v>161</v>
      </c>
      <c r="G16" t="s">
        <v>224</v>
      </c>
      <c r="H16">
        <v>352.48425479449224</v>
      </c>
      <c r="I16">
        <v>26</v>
      </c>
      <c r="J16">
        <v>1324000.7855369973</v>
      </c>
      <c r="K16">
        <v>46478.97819999999</v>
      </c>
      <c r="L16">
        <v>238320141.39665952</v>
      </c>
      <c r="M16">
        <v>5916063.9749999987</v>
      </c>
      <c r="N16">
        <v>1986001178.305496</v>
      </c>
      <c r="O16">
        <v>97401200</v>
      </c>
      <c r="P16">
        <v>23.435871013636358</v>
      </c>
      <c r="Q16">
        <v>19793.811743778111</v>
      </c>
      <c r="R16">
        <v>238366620.37485951</v>
      </c>
      <c r="S16">
        <v>2089.3184422804957</v>
      </c>
      <c r="T16">
        <v>19817.247614791748</v>
      </c>
      <c r="U16">
        <f>Sustainable_Friendly_Table[[#This Row],[Total Energy(MJ)]]*AHP!$P$13/TOPSIS!$B$12</f>
        <v>2.081683953120855E-2</v>
      </c>
      <c r="V16">
        <f>Sustainable_Friendly_Table[[#This Row],[Total Cost(LKR Million)]]*AHP!$P$14/TOPSIS!$C$12</f>
        <v>6.3016107720412625E-3</v>
      </c>
      <c r="W16">
        <f>Sustainable_Friendly_Table[[#This Row],[Total Carbon (Metric T)]]*AHP!$P$15/TOPSIS!$D$12</f>
        <v>1.1458750784301096E-2</v>
      </c>
      <c r="X16">
        <f>((Sustainable_Friendly_Table[[#This Row],[Weighted Energy]]-TOPSIS!$B$13)^2+(Sustainable_Friendly_Table[[#This Row],[Weighted Cost]]-TOPSIS!$C$13)^2+(Sustainable_Friendly_Table[[#This Row],[Weighted Co2]]-TOPSIS!$D$13)^2)^0.5</f>
        <v>3.3244811519944222E-4</v>
      </c>
      <c r="Y16">
        <f>((Sustainable_Friendly_Table[[#This Row],[Weighted Energy]]-TOPSIS!$B$14)^2+(Sustainable_Friendly_Table[[#This Row],[Weighted Cost]]-TOPSIS!$C$14)^2+(Sustainable_Friendly_Table[[#This Row],[Weighted Co2]]-TOPSIS!$D$14)^2)^0.5</f>
        <v>5.7062296523958484E-3</v>
      </c>
      <c r="Z16">
        <f>Sustainable_Friendly_Table[[#This Row],[S- Worst-Euclidean Distance]]/(Sustainable_Friendly_Table[[#This Row],[S+ Best-Euclidean Distance]]+Sustainable_Friendly_Table[[#This Row],[S- Worst-Euclidean Distance]])</f>
        <v>0.94494686949791851</v>
      </c>
      <c r="AA16">
        <v>15</v>
      </c>
    </row>
    <row r="17" spans="1:27" x14ac:dyDescent="0.3">
      <c r="A17">
        <v>135</v>
      </c>
      <c r="B17" t="s">
        <v>140</v>
      </c>
      <c r="C17" t="s">
        <v>149</v>
      </c>
      <c r="D17" t="s">
        <v>155</v>
      </c>
      <c r="E17" t="s">
        <v>156</v>
      </c>
      <c r="F17" t="s">
        <v>161</v>
      </c>
      <c r="G17" t="s">
        <v>224</v>
      </c>
      <c r="H17">
        <v>352.49070189949231</v>
      </c>
      <c r="I17">
        <v>26</v>
      </c>
      <c r="J17">
        <v>1324007.0263346373</v>
      </c>
      <c r="K17">
        <v>46460.557899999993</v>
      </c>
      <c r="L17">
        <v>238321264.7402347</v>
      </c>
      <c r="M17">
        <v>5915142.959999999</v>
      </c>
      <c r="N17">
        <v>1986010539.501956</v>
      </c>
      <c r="O17">
        <v>97401200</v>
      </c>
      <c r="P17">
        <v>23.42205578863636</v>
      </c>
      <c r="Q17">
        <v>19793.905043702827</v>
      </c>
      <c r="R17">
        <v>238367725.29813471</v>
      </c>
      <c r="S17">
        <v>2089.3268824619558</v>
      </c>
      <c r="T17">
        <v>19817.327099491464</v>
      </c>
      <c r="U17">
        <f>Sustainable_Friendly_Table[[#This Row],[Total Energy(MJ)]]*AHP!$P$13/TOPSIS!$B$12</f>
        <v>2.0816936025468014E-2</v>
      </c>
      <c r="V17">
        <f>Sustainable_Friendly_Table[[#This Row],[Total Cost(LKR Million)]]*AHP!$P$14/TOPSIS!$C$12</f>
        <v>6.3016362285429287E-3</v>
      </c>
      <c r="W17">
        <f>Sustainable_Friendly_Table[[#This Row],[Total Carbon (Metric T)]]*AHP!$P$15/TOPSIS!$D$12</f>
        <v>1.1458796744031878E-2</v>
      </c>
      <c r="X17">
        <f>((Sustainable_Friendly_Table[[#This Row],[Weighted Energy]]-TOPSIS!$B$13)^2+(Sustainable_Friendly_Table[[#This Row],[Weighted Cost]]-TOPSIS!$C$13)^2+(Sustainable_Friendly_Table[[#This Row],[Weighted Co2]]-TOPSIS!$D$13)^2)^0.5</f>
        <v>3.3255764798410673E-4</v>
      </c>
      <c r="Y17">
        <f>((Sustainable_Friendly_Table[[#This Row],[Weighted Energy]]-TOPSIS!$B$14)^2+(Sustainable_Friendly_Table[[#This Row],[Weighted Cost]]-TOPSIS!$C$14)^2+(Sustainable_Friendly_Table[[#This Row],[Weighted Co2]]-TOPSIS!$D$14)^2)^0.5</f>
        <v>5.7061200039926823E-3</v>
      </c>
      <c r="Z17">
        <f>Sustainable_Friendly_Table[[#This Row],[S- Worst-Euclidean Distance]]/(Sustainable_Friendly_Table[[#This Row],[S+ Best-Euclidean Distance]]+Sustainable_Friendly_Table[[#This Row],[S- Worst-Euclidean Distance]])</f>
        <v>0.94492872990575294</v>
      </c>
      <c r="AA17">
        <v>16</v>
      </c>
    </row>
    <row r="18" spans="1:27" x14ac:dyDescent="0.3">
      <c r="A18">
        <v>116</v>
      </c>
      <c r="B18" t="s">
        <v>140</v>
      </c>
      <c r="C18" t="s">
        <v>149</v>
      </c>
      <c r="D18" t="s">
        <v>154</v>
      </c>
      <c r="E18" t="s">
        <v>156</v>
      </c>
      <c r="F18" t="s">
        <v>161</v>
      </c>
      <c r="G18" t="s">
        <v>226</v>
      </c>
      <c r="H18">
        <v>352.48425479449224</v>
      </c>
      <c r="I18">
        <v>26</v>
      </c>
      <c r="J18">
        <v>1324000.7855369973</v>
      </c>
      <c r="K18">
        <v>46478.97819999999</v>
      </c>
      <c r="L18">
        <v>238320141.39665952</v>
      </c>
      <c r="M18">
        <v>5916063.9749999987</v>
      </c>
      <c r="N18">
        <v>1986001178.305496</v>
      </c>
      <c r="O18">
        <v>101400000</v>
      </c>
      <c r="P18">
        <v>23.435871013636358</v>
      </c>
      <c r="Q18">
        <v>19793.811743778111</v>
      </c>
      <c r="R18">
        <v>238366620.37485951</v>
      </c>
      <c r="S18">
        <v>2093.317242280496</v>
      </c>
      <c r="T18">
        <v>19817.247614791748</v>
      </c>
      <c r="U18">
        <f>Sustainable_Friendly_Table[[#This Row],[Total Energy(MJ)]]*AHP!$P$13/TOPSIS!$B$12</f>
        <v>2.081683953120855E-2</v>
      </c>
      <c r="V18">
        <f>Sustainable_Friendly_Table[[#This Row],[Total Cost(LKR Million)]]*AHP!$P$14/TOPSIS!$C$12</f>
        <v>6.3136715860585531E-3</v>
      </c>
      <c r="W18">
        <f>Sustainable_Friendly_Table[[#This Row],[Total Carbon (Metric T)]]*AHP!$P$15/TOPSIS!$D$12</f>
        <v>1.1458750784301096E-2</v>
      </c>
      <c r="X18">
        <f>((Sustainable_Friendly_Table[[#This Row],[Weighted Energy]]-TOPSIS!$B$13)^2+(Sustainable_Friendly_Table[[#This Row],[Weighted Cost]]-TOPSIS!$C$13)^2+(Sustainable_Friendly_Table[[#This Row],[Weighted Co2]]-TOPSIS!$D$13)^2)^0.5</f>
        <v>3.3606514666179461E-4</v>
      </c>
      <c r="Y18">
        <f>((Sustainable_Friendly_Table[[#This Row],[Weighted Energy]]-TOPSIS!$B$14)^2+(Sustainable_Friendly_Table[[#This Row],[Weighted Cost]]-TOPSIS!$C$14)^2+(Sustainable_Friendly_Table[[#This Row],[Weighted Co2]]-TOPSIS!$D$14)^2)^0.5</f>
        <v>5.7031107003615699E-3</v>
      </c>
      <c r="Z18">
        <f>Sustainable_Friendly_Table[[#This Row],[S- Worst-Euclidean Distance]]/(Sustainable_Friendly_Table[[#This Row],[S+ Best-Euclidean Distance]]+Sustainable_Friendly_Table[[#This Row],[S- Worst-Euclidean Distance]])</f>
        <v>0.94435248199844402</v>
      </c>
      <c r="AA18">
        <v>17</v>
      </c>
    </row>
    <row r="19" spans="1:27" x14ac:dyDescent="0.3">
      <c r="A19">
        <v>134</v>
      </c>
      <c r="B19" t="s">
        <v>140</v>
      </c>
      <c r="C19" t="s">
        <v>149</v>
      </c>
      <c r="D19" t="s">
        <v>155</v>
      </c>
      <c r="E19" t="s">
        <v>156</v>
      </c>
      <c r="F19" t="s">
        <v>161</v>
      </c>
      <c r="G19" t="s">
        <v>226</v>
      </c>
      <c r="H19">
        <v>352.49070189949231</v>
      </c>
      <c r="I19">
        <v>26</v>
      </c>
      <c r="J19">
        <v>1324007.0263346373</v>
      </c>
      <c r="K19">
        <v>46460.557899999993</v>
      </c>
      <c r="L19">
        <v>238321264.7402347</v>
      </c>
      <c r="M19">
        <v>5915142.959999999</v>
      </c>
      <c r="N19">
        <v>1986010539.501956</v>
      </c>
      <c r="O19">
        <v>101400000</v>
      </c>
      <c r="P19">
        <v>23.42205578863636</v>
      </c>
      <c r="Q19">
        <v>19793.905043702827</v>
      </c>
      <c r="R19">
        <v>238367725.29813471</v>
      </c>
      <c r="S19">
        <v>2093.3256824619561</v>
      </c>
      <c r="T19">
        <v>19817.327099491464</v>
      </c>
      <c r="U19">
        <f>Sustainable_Friendly_Table[[#This Row],[Total Energy(MJ)]]*AHP!$P$13/TOPSIS!$B$12</f>
        <v>2.0816936025468014E-2</v>
      </c>
      <c r="V19">
        <f>Sustainable_Friendly_Table[[#This Row],[Total Cost(LKR Million)]]*AHP!$P$14/TOPSIS!$C$12</f>
        <v>6.3136970425602202E-3</v>
      </c>
      <c r="W19">
        <f>Sustainable_Friendly_Table[[#This Row],[Total Carbon (Metric T)]]*AHP!$P$15/TOPSIS!$D$12</f>
        <v>1.1458796744031878E-2</v>
      </c>
      <c r="X19">
        <f>((Sustainable_Friendly_Table[[#This Row],[Weighted Energy]]-TOPSIS!$B$13)^2+(Sustainable_Friendly_Table[[#This Row],[Weighted Cost]]-TOPSIS!$C$13)^2+(Sustainable_Friendly_Table[[#This Row],[Weighted Co2]]-TOPSIS!$D$13)^2)^0.5</f>
        <v>3.3617441423483937E-4</v>
      </c>
      <c r="Y19">
        <f>((Sustainable_Friendly_Table[[#This Row],[Weighted Energy]]-TOPSIS!$B$14)^2+(Sustainable_Friendly_Table[[#This Row],[Weighted Cost]]-TOPSIS!$C$14)^2+(Sustainable_Friendly_Table[[#This Row],[Weighted Co2]]-TOPSIS!$D$14)^2)^0.5</f>
        <v>5.7030010458279509E-3</v>
      </c>
      <c r="Z19">
        <f>Sustainable_Friendly_Table[[#This Row],[S- Worst-Euclidean Distance]]/(Sustainable_Friendly_Table[[#This Row],[S+ Best-Euclidean Distance]]+Sustainable_Friendly_Table[[#This Row],[S- Worst-Euclidean Distance]])</f>
        <v>0.9443343853050854</v>
      </c>
      <c r="AA19">
        <v>18</v>
      </c>
    </row>
    <row r="20" spans="1:27" x14ac:dyDescent="0.3">
      <c r="A20">
        <v>124</v>
      </c>
      <c r="B20" t="s">
        <v>140</v>
      </c>
      <c r="C20" t="s">
        <v>149</v>
      </c>
      <c r="D20" t="s">
        <v>154</v>
      </c>
      <c r="E20" t="s">
        <v>157</v>
      </c>
      <c r="F20" t="s">
        <v>161</v>
      </c>
      <c r="G20" t="s">
        <v>225</v>
      </c>
      <c r="H20">
        <v>355.54103261267403</v>
      </c>
      <c r="I20">
        <v>51</v>
      </c>
      <c r="J20">
        <v>1326959.7464649971</v>
      </c>
      <c r="K20">
        <v>49208.244109090905</v>
      </c>
      <c r="L20">
        <v>238852754.36369947</v>
      </c>
      <c r="M20">
        <v>5370210.793181817</v>
      </c>
      <c r="N20">
        <v>1990439619.6974957</v>
      </c>
      <c r="O20">
        <v>95064000</v>
      </c>
      <c r="P20">
        <v>26.165136922727271</v>
      </c>
      <c r="Q20">
        <v>19838.048209651704</v>
      </c>
      <c r="R20">
        <v>238901962.60780856</v>
      </c>
      <c r="S20">
        <v>2090.8738304906774</v>
      </c>
      <c r="T20">
        <v>19864.21334657443</v>
      </c>
      <c r="U20">
        <f>Sustainable_Friendly_Table[[#This Row],[Total Energy(MJ)]]*AHP!$P$13/TOPSIS!$B$12</f>
        <v>2.0863591603038294E-2</v>
      </c>
      <c r="V20">
        <f>Sustainable_Friendly_Table[[#This Row],[Total Cost(LKR Million)]]*AHP!$P$14/TOPSIS!$C$12</f>
        <v>6.3063019913889885E-3</v>
      </c>
      <c r="W20">
        <f>Sustainable_Friendly_Table[[#This Row],[Total Carbon (Metric T)]]*AHP!$P$15/TOPSIS!$D$12</f>
        <v>1.1485907361559503E-2</v>
      </c>
      <c r="X20">
        <f>((Sustainable_Friendly_Table[[#This Row],[Weighted Energy]]-TOPSIS!$B$13)^2+(Sustainable_Friendly_Table[[#This Row],[Weighted Cost]]-TOPSIS!$C$13)^2+(Sustainable_Friendly_Table[[#This Row],[Weighted Co2]]-TOPSIS!$D$13)^2)^0.5</f>
        <v>3.8576865927853729E-4</v>
      </c>
      <c r="Y20">
        <f>((Sustainable_Friendly_Table[[#This Row],[Weighted Energy]]-TOPSIS!$B$14)^2+(Sustainable_Friendly_Table[[#This Row],[Weighted Cost]]-TOPSIS!$C$14)^2+(Sustainable_Friendly_Table[[#This Row],[Weighted Co2]]-TOPSIS!$D$14)^2)^0.5</f>
        <v>5.6528206047103515E-3</v>
      </c>
      <c r="Z20">
        <f>Sustainable_Friendly_Table[[#This Row],[S- Worst-Euclidean Distance]]/(Sustainable_Friendly_Table[[#This Row],[S+ Best-Euclidean Distance]]+Sustainable_Friendly_Table[[#This Row],[S- Worst-Euclidean Distance]])</f>
        <v>0.936116095595528</v>
      </c>
      <c r="AA20">
        <v>19</v>
      </c>
    </row>
    <row r="21" spans="1:27" x14ac:dyDescent="0.3">
      <c r="A21">
        <v>142</v>
      </c>
      <c r="B21" t="s">
        <v>140</v>
      </c>
      <c r="C21" t="s">
        <v>149</v>
      </c>
      <c r="D21" t="s">
        <v>155</v>
      </c>
      <c r="E21" t="s">
        <v>157</v>
      </c>
      <c r="F21" t="s">
        <v>161</v>
      </c>
      <c r="G21" t="s">
        <v>225</v>
      </c>
      <c r="H21">
        <v>355.54747971767409</v>
      </c>
      <c r="I21">
        <v>51</v>
      </c>
      <c r="J21">
        <v>1326965.9872626371</v>
      </c>
      <c r="K21">
        <v>49189.823809090907</v>
      </c>
      <c r="L21">
        <v>238853877.70727471</v>
      </c>
      <c r="M21">
        <v>5369289.7781818165</v>
      </c>
      <c r="N21">
        <v>1990448980.8939557</v>
      </c>
      <c r="O21">
        <v>95064000</v>
      </c>
      <c r="P21">
        <v>26.151321697727269</v>
      </c>
      <c r="Q21">
        <v>19838.141509576424</v>
      </c>
      <c r="R21">
        <v>238903067.53108379</v>
      </c>
      <c r="S21">
        <v>2090.8822706721376</v>
      </c>
      <c r="T21">
        <v>19864.29283127415</v>
      </c>
      <c r="U21">
        <f>Sustainable_Friendly_Table[[#This Row],[Total Energy(MJ)]]*AHP!$P$13/TOPSIS!$B$12</f>
        <v>2.0863688097297762E-2</v>
      </c>
      <c r="V21">
        <f>Sustainable_Friendly_Table[[#This Row],[Total Cost(LKR Million)]]*AHP!$P$14/TOPSIS!$C$12</f>
        <v>6.3063274478906556E-3</v>
      </c>
      <c r="W21">
        <f>Sustainable_Friendly_Table[[#This Row],[Total Carbon (Metric T)]]*AHP!$P$15/TOPSIS!$D$12</f>
        <v>1.1485953321290288E-2</v>
      </c>
      <c r="X21">
        <f>((Sustainable_Friendly_Table[[#This Row],[Weighted Energy]]-TOPSIS!$B$13)^2+(Sustainable_Friendly_Table[[#This Row],[Weighted Cost]]-TOPSIS!$C$13)^2+(Sustainable_Friendly_Table[[#This Row],[Weighted Co2]]-TOPSIS!$D$13)^2)^0.5</f>
        <v>3.8587829180941027E-4</v>
      </c>
      <c r="Y21">
        <f>((Sustainable_Friendly_Table[[#This Row],[Weighted Energy]]-TOPSIS!$B$14)^2+(Sustainable_Friendly_Table[[#This Row],[Weighted Cost]]-TOPSIS!$C$14)^2+(Sustainable_Friendly_Table[[#This Row],[Weighted Co2]]-TOPSIS!$D$14)^2)^0.5</f>
        <v>5.6527109603089366E-3</v>
      </c>
      <c r="Z21">
        <f>Sustainable_Friendly_Table[[#This Row],[S- Worst-Euclidean Distance]]/(Sustainable_Friendly_Table[[#This Row],[S+ Best-Euclidean Distance]]+Sustainable_Friendly_Table[[#This Row],[S- Worst-Euclidean Distance]])</f>
        <v>0.93609794014818226</v>
      </c>
      <c r="AA21">
        <v>20</v>
      </c>
    </row>
    <row r="22" spans="1:27" x14ac:dyDescent="0.3">
      <c r="A22">
        <v>126</v>
      </c>
      <c r="B22" t="s">
        <v>140</v>
      </c>
      <c r="C22" t="s">
        <v>149</v>
      </c>
      <c r="D22" t="s">
        <v>154</v>
      </c>
      <c r="E22" t="s">
        <v>157</v>
      </c>
      <c r="F22" t="s">
        <v>161</v>
      </c>
      <c r="G22" t="s">
        <v>224</v>
      </c>
      <c r="H22">
        <v>355.54103261267403</v>
      </c>
      <c r="I22">
        <v>26</v>
      </c>
      <c r="J22">
        <v>1326959.7464649971</v>
      </c>
      <c r="K22">
        <v>49208.244109090905</v>
      </c>
      <c r="L22">
        <v>238852754.36369947</v>
      </c>
      <c r="M22">
        <v>5370210.793181817</v>
      </c>
      <c r="N22">
        <v>1990439619.6974957</v>
      </c>
      <c r="O22">
        <v>97401200</v>
      </c>
      <c r="P22">
        <v>26.165136922727271</v>
      </c>
      <c r="Q22">
        <v>19838.048209651704</v>
      </c>
      <c r="R22">
        <v>238901962.60780856</v>
      </c>
      <c r="S22">
        <v>2093.2110304906778</v>
      </c>
      <c r="T22">
        <v>19864.21334657443</v>
      </c>
      <c r="U22">
        <f>Sustainable_Friendly_Table[[#This Row],[Total Energy(MJ)]]*AHP!$P$13/TOPSIS!$B$12</f>
        <v>2.0863591603038294E-2</v>
      </c>
      <c r="V22">
        <f>Sustainable_Friendly_Table[[#This Row],[Total Cost(LKR Million)]]*AHP!$P$14/TOPSIS!$C$12</f>
        <v>6.3133512397938142E-3</v>
      </c>
      <c r="W22">
        <f>Sustainable_Friendly_Table[[#This Row],[Total Carbon (Metric T)]]*AHP!$P$15/TOPSIS!$D$12</f>
        <v>1.1485907361559503E-2</v>
      </c>
      <c r="X22">
        <f>((Sustainable_Friendly_Table[[#This Row],[Weighted Energy]]-TOPSIS!$B$13)^2+(Sustainable_Friendly_Table[[#This Row],[Weighted Cost]]-TOPSIS!$C$13)^2+(Sustainable_Friendly_Table[[#This Row],[Weighted Co2]]-TOPSIS!$D$13)^2)^0.5</f>
        <v>3.8763584820121987E-4</v>
      </c>
      <c r="Y22">
        <f>((Sustainable_Friendly_Table[[#This Row],[Weighted Energy]]-TOPSIS!$B$14)^2+(Sustainable_Friendly_Table[[#This Row],[Weighted Cost]]-TOPSIS!$C$14)^2+(Sustainable_Friendly_Table[[#This Row],[Weighted Co2]]-TOPSIS!$D$14)^2)^0.5</f>
        <v>5.6509833601804602E-3</v>
      </c>
      <c r="Z22">
        <f>Sustainable_Friendly_Table[[#This Row],[S- Worst-Euclidean Distance]]/(Sustainable_Friendly_Table[[#This Row],[S+ Best-Euclidean Distance]]+Sustainable_Friendly_Table[[#This Row],[S- Worst-Euclidean Distance]])</f>
        <v>0.93580720445773824</v>
      </c>
      <c r="AA22">
        <v>21</v>
      </c>
    </row>
    <row r="23" spans="1:27" x14ac:dyDescent="0.3">
      <c r="A23">
        <v>144</v>
      </c>
      <c r="B23" t="s">
        <v>140</v>
      </c>
      <c r="C23" t="s">
        <v>149</v>
      </c>
      <c r="D23" t="s">
        <v>155</v>
      </c>
      <c r="E23" t="s">
        <v>157</v>
      </c>
      <c r="F23" t="s">
        <v>161</v>
      </c>
      <c r="G23" t="s">
        <v>224</v>
      </c>
      <c r="H23">
        <v>355.54747971767409</v>
      </c>
      <c r="I23">
        <v>26</v>
      </c>
      <c r="J23">
        <v>1326965.9872626371</v>
      </c>
      <c r="K23">
        <v>49189.823809090907</v>
      </c>
      <c r="L23">
        <v>238853877.70727471</v>
      </c>
      <c r="M23">
        <v>5369289.7781818165</v>
      </c>
      <c r="N23">
        <v>1990448980.8939557</v>
      </c>
      <c r="O23">
        <v>97401200</v>
      </c>
      <c r="P23">
        <v>26.151321697727269</v>
      </c>
      <c r="Q23">
        <v>19838.141509576424</v>
      </c>
      <c r="R23">
        <v>238903067.53108379</v>
      </c>
      <c r="S23">
        <v>2093.2194706721375</v>
      </c>
      <c r="T23">
        <v>19864.29283127415</v>
      </c>
      <c r="U23">
        <f>Sustainable_Friendly_Table[[#This Row],[Total Energy(MJ)]]*AHP!$P$13/TOPSIS!$B$12</f>
        <v>2.0863688097297762E-2</v>
      </c>
      <c r="V23">
        <f>Sustainable_Friendly_Table[[#This Row],[Total Cost(LKR Million)]]*AHP!$P$14/TOPSIS!$C$12</f>
        <v>6.3133766962954786E-3</v>
      </c>
      <c r="W23">
        <f>Sustainable_Friendly_Table[[#This Row],[Total Carbon (Metric T)]]*AHP!$P$15/TOPSIS!$D$12</f>
        <v>1.1485953321290288E-2</v>
      </c>
      <c r="X23">
        <f>((Sustainable_Friendly_Table[[#This Row],[Weighted Energy]]-TOPSIS!$B$13)^2+(Sustainable_Friendly_Table[[#This Row],[Weighted Cost]]-TOPSIS!$C$13)^2+(Sustainable_Friendly_Table[[#This Row],[Weighted Co2]]-TOPSIS!$D$13)^2)^0.5</f>
        <v>3.8774541559801108E-4</v>
      </c>
      <c r="Y23">
        <f>((Sustainable_Friendly_Table[[#This Row],[Weighted Energy]]-TOPSIS!$B$14)^2+(Sustainable_Friendly_Table[[#This Row],[Weighted Cost]]-TOPSIS!$C$14)^2+(Sustainable_Friendly_Table[[#This Row],[Weighted Co2]]-TOPSIS!$D$14)^2)^0.5</f>
        <v>5.6508737118868392E-3</v>
      </c>
      <c r="Z23">
        <f>Sustainable_Friendly_Table[[#This Row],[S- Worst-Euclidean Distance]]/(Sustainable_Friendly_Table[[#This Row],[S+ Best-Euclidean Distance]]+Sustainable_Friendly_Table[[#This Row],[S- Worst-Euclidean Distance]])</f>
        <v>0.9357890591520861</v>
      </c>
      <c r="AA23">
        <v>22</v>
      </c>
    </row>
    <row r="24" spans="1:27" x14ac:dyDescent="0.3">
      <c r="A24">
        <v>125</v>
      </c>
      <c r="B24" t="s">
        <v>140</v>
      </c>
      <c r="C24" t="s">
        <v>149</v>
      </c>
      <c r="D24" t="s">
        <v>154</v>
      </c>
      <c r="E24" t="s">
        <v>157</v>
      </c>
      <c r="F24" t="s">
        <v>161</v>
      </c>
      <c r="G24" t="s">
        <v>226</v>
      </c>
      <c r="H24">
        <v>355.54103261267403</v>
      </c>
      <c r="I24">
        <v>26</v>
      </c>
      <c r="J24">
        <v>1326959.7464649971</v>
      </c>
      <c r="K24">
        <v>49208.244109090905</v>
      </c>
      <c r="L24">
        <v>238852754.36369947</v>
      </c>
      <c r="M24">
        <v>5370210.793181817</v>
      </c>
      <c r="N24">
        <v>1990439619.6974957</v>
      </c>
      <c r="O24">
        <v>101400000</v>
      </c>
      <c r="P24">
        <v>26.165136922727271</v>
      </c>
      <c r="Q24">
        <v>19838.048209651704</v>
      </c>
      <c r="R24">
        <v>238901962.60780856</v>
      </c>
      <c r="S24">
        <v>2097.2098304906776</v>
      </c>
      <c r="T24">
        <v>19864.21334657443</v>
      </c>
      <c r="U24">
        <f>Sustainable_Friendly_Table[[#This Row],[Total Energy(MJ)]]*AHP!$P$13/TOPSIS!$B$12</f>
        <v>2.0863591603038294E-2</v>
      </c>
      <c r="V24">
        <f>Sustainable_Friendly_Table[[#This Row],[Total Cost(LKR Million)]]*AHP!$P$14/TOPSIS!$C$12</f>
        <v>6.325412053811103E-3</v>
      </c>
      <c r="W24">
        <f>Sustainable_Friendly_Table[[#This Row],[Total Carbon (Metric T)]]*AHP!$P$15/TOPSIS!$D$12</f>
        <v>1.1485907361559503E-2</v>
      </c>
      <c r="X24">
        <f>((Sustainable_Friendly_Table[[#This Row],[Weighted Energy]]-TOPSIS!$B$13)^2+(Sustainable_Friendly_Table[[#This Row],[Weighted Cost]]-TOPSIS!$C$13)^2+(Sustainable_Friendly_Table[[#This Row],[Weighted Co2]]-TOPSIS!$D$13)^2)^0.5</f>
        <v>3.9110456850810336E-4</v>
      </c>
      <c r="Y24">
        <f>((Sustainable_Friendly_Table[[#This Row],[Weighted Energy]]-TOPSIS!$B$14)^2+(Sustainable_Friendly_Table[[#This Row],[Weighted Cost]]-TOPSIS!$C$14)^2+(Sustainable_Friendly_Table[[#This Row],[Weighted Co2]]-TOPSIS!$D$14)^2)^0.5</f>
        <v>5.647858970524099E-3</v>
      </c>
      <c r="Z24">
        <f>Sustainable_Friendly_Table[[#This Row],[S- Worst-Euclidean Distance]]/(Sustainable_Friendly_Table[[#This Row],[S+ Best-Euclidean Distance]]+Sustainable_Friendly_Table[[#This Row],[S- Worst-Euclidean Distance]])</f>
        <v>0.93523647460690229</v>
      </c>
      <c r="AA24">
        <v>23</v>
      </c>
    </row>
    <row r="25" spans="1:27" x14ac:dyDescent="0.3">
      <c r="A25">
        <v>143</v>
      </c>
      <c r="B25" t="s">
        <v>140</v>
      </c>
      <c r="C25" t="s">
        <v>149</v>
      </c>
      <c r="D25" t="s">
        <v>155</v>
      </c>
      <c r="E25" t="s">
        <v>157</v>
      </c>
      <c r="F25" t="s">
        <v>161</v>
      </c>
      <c r="G25" t="s">
        <v>226</v>
      </c>
      <c r="H25">
        <v>355.54747971767409</v>
      </c>
      <c r="I25">
        <v>26</v>
      </c>
      <c r="J25">
        <v>1326965.9872626371</v>
      </c>
      <c r="K25">
        <v>49189.823809090907</v>
      </c>
      <c r="L25">
        <v>238853877.70727471</v>
      </c>
      <c r="M25">
        <v>5369289.7781818165</v>
      </c>
      <c r="N25">
        <v>1990448980.8939557</v>
      </c>
      <c r="O25">
        <v>101400000</v>
      </c>
      <c r="P25">
        <v>26.151321697727269</v>
      </c>
      <c r="Q25">
        <v>19838.141509576424</v>
      </c>
      <c r="R25">
        <v>238903067.53108379</v>
      </c>
      <c r="S25">
        <v>2097.2182706721374</v>
      </c>
      <c r="T25">
        <v>19864.29283127415</v>
      </c>
      <c r="U25">
        <f>Sustainable_Friendly_Table[[#This Row],[Total Energy(MJ)]]*AHP!$P$13/TOPSIS!$B$12</f>
        <v>2.0863688097297762E-2</v>
      </c>
      <c r="V25">
        <f>Sustainable_Friendly_Table[[#This Row],[Total Cost(LKR Million)]]*AHP!$P$14/TOPSIS!$C$12</f>
        <v>6.3254375103127683E-3</v>
      </c>
      <c r="W25">
        <f>Sustainable_Friendly_Table[[#This Row],[Total Carbon (Metric T)]]*AHP!$P$15/TOPSIS!$D$12</f>
        <v>1.1485953321290288E-2</v>
      </c>
      <c r="X25">
        <f>((Sustainable_Friendly_Table[[#This Row],[Weighted Energy]]-TOPSIS!$B$13)^2+(Sustainable_Friendly_Table[[#This Row],[Weighted Cost]]-TOPSIS!$C$13)^2+(Sustainable_Friendly_Table[[#This Row],[Weighted Co2]]-TOPSIS!$D$13)^2)^0.5</f>
        <v>3.9121394922314476E-4</v>
      </c>
      <c r="Y25">
        <f>((Sustainable_Friendly_Table[[#This Row],[Weighted Energy]]-TOPSIS!$B$14)^2+(Sustainable_Friendly_Table[[#This Row],[Weighted Cost]]-TOPSIS!$C$14)^2+(Sustainable_Friendly_Table[[#This Row],[Weighted Co2]]-TOPSIS!$D$14)^2)^0.5</f>
        <v>5.6477493159345421E-3</v>
      </c>
      <c r="Z25">
        <f>Sustainable_Friendly_Table[[#This Row],[S- Worst-Euclidean Distance]]/(Sustainable_Friendly_Table[[#This Row],[S+ Best-Euclidean Distance]]+Sustainable_Friendly_Table[[#This Row],[S- Worst-Euclidean Distance]])</f>
        <v>0.93521835917097107</v>
      </c>
      <c r="AA25">
        <v>24</v>
      </c>
    </row>
    <row r="26" spans="1:27" x14ac:dyDescent="0.3">
      <c r="A26">
        <v>223</v>
      </c>
      <c r="B26" t="s">
        <v>141</v>
      </c>
      <c r="C26" t="s">
        <v>149</v>
      </c>
      <c r="D26" t="s">
        <v>154</v>
      </c>
      <c r="E26" t="s">
        <v>156</v>
      </c>
      <c r="F26" t="s">
        <v>161</v>
      </c>
      <c r="G26" t="s">
        <v>225</v>
      </c>
      <c r="H26">
        <v>360.14308271172001</v>
      </c>
      <c r="I26">
        <v>52</v>
      </c>
      <c r="J26">
        <v>1347602.1078932269</v>
      </c>
      <c r="K26">
        <v>42848.558199999992</v>
      </c>
      <c r="L26">
        <v>242568379.42078087</v>
      </c>
      <c r="M26">
        <v>5643782.4749999987</v>
      </c>
      <c r="N26">
        <v>2021403161.8398407</v>
      </c>
      <c r="O26">
        <v>96928000</v>
      </c>
      <c r="P26">
        <v>21.983703013636362</v>
      </c>
      <c r="Q26">
        <v>20146.651513003744</v>
      </c>
      <c r="R26">
        <v>242611227.97898087</v>
      </c>
      <c r="S26">
        <v>2123.9749443148407</v>
      </c>
      <c r="T26">
        <v>20168.635216017381</v>
      </c>
      <c r="U26">
        <f>Sustainable_Friendly_Table[[#This Row],[Total Energy(MJ)]]*AHP!$P$13/TOPSIS!$B$12</f>
        <v>2.118752614508505E-2</v>
      </c>
      <c r="V26">
        <f>Sustainable_Friendly_Table[[#This Row],[Total Cost(LKR Million)]]*AHP!$P$14/TOPSIS!$C$12</f>
        <v>6.4061385367521918E-3</v>
      </c>
      <c r="W26">
        <f>Sustainable_Friendly_Table[[#This Row],[Total Carbon (Metric T)]]*AHP!$P$15/TOPSIS!$D$12</f>
        <v>1.1661930510840543E-2</v>
      </c>
      <c r="X26">
        <f>((Sustainable_Friendly_Table[[#This Row],[Weighted Energy]]-TOPSIS!$B$13)^2+(Sustainable_Friendly_Table[[#This Row],[Weighted Cost]]-TOPSIS!$C$13)^2+(Sustainable_Friendly_Table[[#This Row],[Weighted Co2]]-TOPSIS!$D$13)^2)^0.5</f>
        <v>7.6770734314674058E-4</v>
      </c>
      <c r="Y26">
        <f>((Sustainable_Friendly_Table[[#This Row],[Weighted Energy]]-TOPSIS!$B$14)^2+(Sustainable_Friendly_Table[[#This Row],[Weighted Cost]]-TOPSIS!$C$14)^2+(Sustainable_Friendly_Table[[#This Row],[Weighted Co2]]-TOPSIS!$D$14)^2)^0.5</f>
        <v>5.2708763095667332E-3</v>
      </c>
      <c r="Z26">
        <f>Sustainable_Friendly_Table[[#This Row],[S- Worst-Euclidean Distance]]/(Sustainable_Friendly_Table[[#This Row],[S+ Best-Euclidean Distance]]+Sustainable_Friendly_Table[[#This Row],[S- Worst-Euclidean Distance]])</f>
        <v>0.87286632308194212</v>
      </c>
      <c r="AA26">
        <v>25</v>
      </c>
    </row>
    <row r="27" spans="1:27" x14ac:dyDescent="0.3">
      <c r="A27">
        <v>241</v>
      </c>
      <c r="B27" t="s">
        <v>141</v>
      </c>
      <c r="C27" t="s">
        <v>149</v>
      </c>
      <c r="D27" t="s">
        <v>155</v>
      </c>
      <c r="E27" t="s">
        <v>156</v>
      </c>
      <c r="F27" t="s">
        <v>161</v>
      </c>
      <c r="G27" t="s">
        <v>225</v>
      </c>
      <c r="H27">
        <v>360.14952981672008</v>
      </c>
      <c r="I27">
        <v>52</v>
      </c>
      <c r="J27">
        <v>1347608.3486908672</v>
      </c>
      <c r="K27">
        <v>42830.137899999994</v>
      </c>
      <c r="L27">
        <v>242569502.76435608</v>
      </c>
      <c r="M27">
        <v>5642861.459999999</v>
      </c>
      <c r="N27">
        <v>2021412523.0363007</v>
      </c>
      <c r="O27">
        <v>96928000</v>
      </c>
      <c r="P27">
        <v>21.969887788636363</v>
      </c>
      <c r="Q27">
        <v>20146.744812928464</v>
      </c>
      <c r="R27">
        <v>242612332.90225607</v>
      </c>
      <c r="S27">
        <v>2123.9833844963009</v>
      </c>
      <c r="T27">
        <v>20168.714700717101</v>
      </c>
      <c r="U27">
        <f>Sustainable_Friendly_Table[[#This Row],[Total Energy(MJ)]]*AHP!$P$13/TOPSIS!$B$12</f>
        <v>2.1187622639344515E-2</v>
      </c>
      <c r="V27">
        <f>Sustainable_Friendly_Table[[#This Row],[Total Cost(LKR Million)]]*AHP!$P$14/TOPSIS!$C$12</f>
        <v>6.4061639932538571E-3</v>
      </c>
      <c r="W27">
        <f>Sustainable_Friendly_Table[[#This Row],[Total Carbon (Metric T)]]*AHP!$P$15/TOPSIS!$D$12</f>
        <v>1.1661976470571328E-2</v>
      </c>
      <c r="X27">
        <f>((Sustainable_Friendly_Table[[#This Row],[Weighted Energy]]-TOPSIS!$B$13)^2+(Sustainable_Friendly_Table[[#This Row],[Weighted Cost]]-TOPSIS!$C$13)^2+(Sustainable_Friendly_Table[[#This Row],[Weighted Co2]]-TOPSIS!$D$13)^2)^0.5</f>
        <v>7.6781699701724822E-4</v>
      </c>
      <c r="Y27">
        <f>((Sustainable_Friendly_Table[[#This Row],[Weighted Energy]]-TOPSIS!$B$14)^2+(Sustainable_Friendly_Table[[#This Row],[Weighted Cost]]-TOPSIS!$C$14)^2+(Sustainable_Friendly_Table[[#This Row],[Weighted Co2]]-TOPSIS!$D$14)^2)^0.5</f>
        <v>5.2707666672970558E-3</v>
      </c>
      <c r="Z27">
        <f>Sustainable_Friendly_Table[[#This Row],[S- Worst-Euclidean Distance]]/(Sustainable_Friendly_Table[[#This Row],[S+ Best-Euclidean Distance]]+Sustainable_Friendly_Table[[#This Row],[S- Worst-Euclidean Distance]])</f>
        <v>0.87284816445373603</v>
      </c>
      <c r="AA27">
        <v>26</v>
      </c>
    </row>
    <row r="28" spans="1:27" x14ac:dyDescent="0.3">
      <c r="A28">
        <v>225</v>
      </c>
      <c r="B28" t="s">
        <v>141</v>
      </c>
      <c r="C28" t="s">
        <v>149</v>
      </c>
      <c r="D28" t="s">
        <v>154</v>
      </c>
      <c r="E28" t="s">
        <v>156</v>
      </c>
      <c r="F28" t="s">
        <v>161</v>
      </c>
      <c r="G28" t="s">
        <v>224</v>
      </c>
      <c r="H28">
        <v>360.14308271172001</v>
      </c>
      <c r="I28">
        <v>26</v>
      </c>
      <c r="J28">
        <v>1347602.1078932269</v>
      </c>
      <c r="K28">
        <v>42848.558199999992</v>
      </c>
      <c r="L28">
        <v>242568379.42078087</v>
      </c>
      <c r="M28">
        <v>5643782.4749999987</v>
      </c>
      <c r="N28">
        <v>2021403161.8398407</v>
      </c>
      <c r="O28">
        <v>97401200</v>
      </c>
      <c r="P28">
        <v>21.983703013636362</v>
      </c>
      <c r="Q28">
        <v>20146.651513003744</v>
      </c>
      <c r="R28">
        <v>242611227.97898087</v>
      </c>
      <c r="S28">
        <v>2124.4481443148406</v>
      </c>
      <c r="T28">
        <v>20168.635216017381</v>
      </c>
      <c r="U28">
        <f>Sustainable_Friendly_Table[[#This Row],[Total Energy(MJ)]]*AHP!$P$13/TOPSIS!$B$12</f>
        <v>2.118752614508505E-2</v>
      </c>
      <c r="V28">
        <f>Sustainable_Friendly_Table[[#This Row],[Total Cost(LKR Million)]]*AHP!$P$14/TOPSIS!$C$12</f>
        <v>6.4075657592171757E-3</v>
      </c>
      <c r="W28">
        <f>Sustainable_Friendly_Table[[#This Row],[Total Carbon (Metric T)]]*AHP!$P$15/TOPSIS!$D$12</f>
        <v>1.1661930510840543E-2</v>
      </c>
      <c r="X28">
        <f>((Sustainable_Friendly_Table[[#This Row],[Weighted Energy]]-TOPSIS!$B$13)^2+(Sustainable_Friendly_Table[[#This Row],[Weighted Cost]]-TOPSIS!$C$13)^2+(Sustainable_Friendly_Table[[#This Row],[Weighted Co2]]-TOPSIS!$D$13)^2)^0.5</f>
        <v>7.68078053438352E-4</v>
      </c>
      <c r="Y28">
        <f>((Sustainable_Friendly_Table[[#This Row],[Weighted Energy]]-TOPSIS!$B$14)^2+(Sustainable_Friendly_Table[[#This Row],[Weighted Cost]]-TOPSIS!$C$14)^2+(Sustainable_Friendly_Table[[#This Row],[Weighted Co2]]-TOPSIS!$D$14)^2)^0.5</f>
        <v>5.2705037019511285E-3</v>
      </c>
      <c r="Z28">
        <f>Sustainable_Friendly_Table[[#This Row],[S- Worst-Euclidean Distance]]/(Sustainable_Friendly_Table[[#This Row],[S+ Best-Euclidean Distance]]+Sustainable_Friendly_Table[[#This Row],[S- Worst-Euclidean Distance]])</f>
        <v>0.87280489284543739</v>
      </c>
      <c r="AA28">
        <v>27</v>
      </c>
    </row>
    <row r="29" spans="1:27" x14ac:dyDescent="0.3">
      <c r="A29">
        <v>243</v>
      </c>
      <c r="B29" t="s">
        <v>141</v>
      </c>
      <c r="C29" t="s">
        <v>149</v>
      </c>
      <c r="D29" t="s">
        <v>155</v>
      </c>
      <c r="E29" t="s">
        <v>156</v>
      </c>
      <c r="F29" t="s">
        <v>161</v>
      </c>
      <c r="G29" t="s">
        <v>224</v>
      </c>
      <c r="H29">
        <v>360.14952981672008</v>
      </c>
      <c r="I29">
        <v>26</v>
      </c>
      <c r="J29">
        <v>1347608.3486908672</v>
      </c>
      <c r="K29">
        <v>42830.137899999994</v>
      </c>
      <c r="L29">
        <v>242569502.76435608</v>
      </c>
      <c r="M29">
        <v>5642861.459999999</v>
      </c>
      <c r="N29">
        <v>2021412523.0363007</v>
      </c>
      <c r="O29">
        <v>97401200</v>
      </c>
      <c r="P29">
        <v>21.969887788636363</v>
      </c>
      <c r="Q29">
        <v>20146.744812928464</v>
      </c>
      <c r="R29">
        <v>242612332.90225607</v>
      </c>
      <c r="S29">
        <v>2124.4565844963008</v>
      </c>
      <c r="T29">
        <v>20168.714700717101</v>
      </c>
      <c r="U29">
        <f>Sustainable_Friendly_Table[[#This Row],[Total Energy(MJ)]]*AHP!$P$13/TOPSIS!$B$12</f>
        <v>2.1187622639344515E-2</v>
      </c>
      <c r="V29">
        <f>Sustainable_Friendly_Table[[#This Row],[Total Cost(LKR Million)]]*AHP!$P$14/TOPSIS!$C$12</f>
        <v>6.4075912157188419E-3</v>
      </c>
      <c r="W29">
        <f>Sustainable_Friendly_Table[[#This Row],[Total Carbon (Metric T)]]*AHP!$P$15/TOPSIS!$D$12</f>
        <v>1.1661976470571328E-2</v>
      </c>
      <c r="X29">
        <f>((Sustainable_Friendly_Table[[#This Row],[Weighted Energy]]-TOPSIS!$B$13)^2+(Sustainable_Friendly_Table[[#This Row],[Weighted Cost]]-TOPSIS!$C$13)^2+(Sustainable_Friendly_Table[[#This Row],[Weighted Co2]]-TOPSIS!$D$13)^2)^0.5</f>
        <v>7.6818770168819294E-4</v>
      </c>
      <c r="Y29">
        <f>((Sustainable_Friendly_Table[[#This Row],[Weighted Energy]]-TOPSIS!$B$14)^2+(Sustainable_Friendly_Table[[#This Row],[Weighted Cost]]-TOPSIS!$C$14)^2+(Sustainable_Friendly_Table[[#This Row],[Weighted Co2]]-TOPSIS!$D$14)^2)^0.5</f>
        <v>5.2703940588235531E-3</v>
      </c>
      <c r="Z29">
        <f>Sustainable_Friendly_Table[[#This Row],[S- Worst-Euclidean Distance]]/(Sustainable_Friendly_Table[[#This Row],[S+ Best-Euclidean Distance]]+Sustainable_Friendly_Table[[#This Row],[S- Worst-Euclidean Distance]])</f>
        <v>0.87278673500595416</v>
      </c>
      <c r="AA29">
        <v>28</v>
      </c>
    </row>
    <row r="30" spans="1:27" x14ac:dyDescent="0.3">
      <c r="A30">
        <v>224</v>
      </c>
      <c r="B30" t="s">
        <v>141</v>
      </c>
      <c r="C30" t="s">
        <v>149</v>
      </c>
      <c r="D30" t="s">
        <v>154</v>
      </c>
      <c r="E30" t="s">
        <v>156</v>
      </c>
      <c r="F30" t="s">
        <v>161</v>
      </c>
      <c r="G30" t="s">
        <v>226</v>
      </c>
      <c r="H30">
        <v>360.14308271172001</v>
      </c>
      <c r="I30">
        <v>26</v>
      </c>
      <c r="J30">
        <v>1347602.1078932269</v>
      </c>
      <c r="K30">
        <v>42848.558199999992</v>
      </c>
      <c r="L30">
        <v>242568379.42078087</v>
      </c>
      <c r="M30">
        <v>5643782.4749999987</v>
      </c>
      <c r="N30">
        <v>2021403161.8398407</v>
      </c>
      <c r="O30">
        <v>101400000</v>
      </c>
      <c r="P30">
        <v>21.983703013636362</v>
      </c>
      <c r="Q30">
        <v>20146.651513003744</v>
      </c>
      <c r="R30">
        <v>242611227.97898087</v>
      </c>
      <c r="S30">
        <v>2128.4469443148405</v>
      </c>
      <c r="T30">
        <v>20168.635216017381</v>
      </c>
      <c r="U30">
        <f>Sustainable_Friendly_Table[[#This Row],[Total Energy(MJ)]]*AHP!$P$13/TOPSIS!$B$12</f>
        <v>2.118752614508505E-2</v>
      </c>
      <c r="V30">
        <f>Sustainable_Friendly_Table[[#This Row],[Total Cost(LKR Million)]]*AHP!$P$14/TOPSIS!$C$12</f>
        <v>6.4196265732344654E-3</v>
      </c>
      <c r="W30">
        <f>Sustainable_Friendly_Table[[#This Row],[Total Carbon (Metric T)]]*AHP!$P$15/TOPSIS!$D$12</f>
        <v>1.1661930510840543E-2</v>
      </c>
      <c r="X30">
        <f>((Sustainable_Friendly_Table[[#This Row],[Weighted Energy]]-TOPSIS!$B$13)^2+(Sustainable_Friendly_Table[[#This Row],[Weighted Cost]]-TOPSIS!$C$13)^2+(Sustainable_Friendly_Table[[#This Row],[Weighted Co2]]-TOPSIS!$D$13)^2)^0.5</f>
        <v>7.7130910565341166E-4</v>
      </c>
      <c r="Y30">
        <f>((Sustainable_Friendly_Table[[#This Row],[Weighted Energy]]-TOPSIS!$B$14)^2+(Sustainable_Friendly_Table[[#This Row],[Weighted Cost]]-TOPSIS!$C$14)^2+(Sustainable_Friendly_Table[[#This Row],[Weighted Co2]]-TOPSIS!$D$14)^2)^0.5</f>
        <v>5.2673693523206258E-3</v>
      </c>
      <c r="Z30">
        <f>Sustainable_Friendly_Table[[#This Row],[S- Worst-Euclidean Distance]]/(Sustainable_Friendly_Table[[#This Row],[S+ Best-Euclidean Distance]]+Sustainable_Friendly_Table[[#This Row],[S- Worst-Euclidean Distance]])</f>
        <v>0.87227187024092945</v>
      </c>
      <c r="AA30">
        <v>29</v>
      </c>
    </row>
    <row r="31" spans="1:27" x14ac:dyDescent="0.3">
      <c r="A31">
        <v>242</v>
      </c>
      <c r="B31" t="s">
        <v>141</v>
      </c>
      <c r="C31" t="s">
        <v>149</v>
      </c>
      <c r="D31" t="s">
        <v>155</v>
      </c>
      <c r="E31" t="s">
        <v>156</v>
      </c>
      <c r="F31" t="s">
        <v>161</v>
      </c>
      <c r="G31" t="s">
        <v>226</v>
      </c>
      <c r="H31">
        <v>360.14952981672008</v>
      </c>
      <c r="I31">
        <v>26</v>
      </c>
      <c r="J31">
        <v>1347608.3486908672</v>
      </c>
      <c r="K31">
        <v>42830.137899999994</v>
      </c>
      <c r="L31">
        <v>242569502.76435608</v>
      </c>
      <c r="M31">
        <v>5642861.459999999</v>
      </c>
      <c r="N31">
        <v>2021412523.0363007</v>
      </c>
      <c r="O31">
        <v>101400000</v>
      </c>
      <c r="P31">
        <v>21.969887788636363</v>
      </c>
      <c r="Q31">
        <v>20146.744812928464</v>
      </c>
      <c r="R31">
        <v>242612332.90225607</v>
      </c>
      <c r="S31">
        <v>2128.4553844963007</v>
      </c>
      <c r="T31">
        <v>20168.714700717101</v>
      </c>
      <c r="U31">
        <f>Sustainable_Friendly_Table[[#This Row],[Total Energy(MJ)]]*AHP!$P$13/TOPSIS!$B$12</f>
        <v>2.1187622639344515E-2</v>
      </c>
      <c r="V31">
        <f>Sustainable_Friendly_Table[[#This Row],[Total Cost(LKR Million)]]*AHP!$P$14/TOPSIS!$C$12</f>
        <v>6.4196520297361307E-3</v>
      </c>
      <c r="W31">
        <f>Sustainable_Friendly_Table[[#This Row],[Total Carbon (Metric T)]]*AHP!$P$15/TOPSIS!$D$12</f>
        <v>1.1661976470571328E-2</v>
      </c>
      <c r="X31">
        <f>((Sustainable_Friendly_Table[[#This Row],[Weighted Energy]]-TOPSIS!$B$13)^2+(Sustainable_Friendly_Table[[#This Row],[Weighted Cost]]-TOPSIS!$C$13)^2+(Sustainable_Friendly_Table[[#This Row],[Weighted Co2]]-TOPSIS!$D$13)^2)^0.5</f>
        <v>7.7141869264846675E-4</v>
      </c>
      <c r="Y31">
        <f>((Sustainable_Friendly_Table[[#This Row],[Weighted Energy]]-TOPSIS!$B$14)^2+(Sustainable_Friendly_Table[[#This Row],[Weighted Cost]]-TOPSIS!$C$14)^2+(Sustainable_Friendly_Table[[#This Row],[Weighted Co2]]-TOPSIS!$D$14)^2)^0.5</f>
        <v>5.2672597022380566E-3</v>
      </c>
      <c r="Z31">
        <f>Sustainable_Friendly_Table[[#This Row],[S- Worst-Euclidean Distance]]/(Sustainable_Friendly_Table[[#This Row],[S+ Best-Euclidean Distance]]+Sustainable_Friendly_Table[[#This Row],[S- Worst-Euclidean Distance]])</f>
        <v>0.87225372139346014</v>
      </c>
      <c r="AA31">
        <v>30</v>
      </c>
    </row>
    <row r="32" spans="1:27" x14ac:dyDescent="0.3">
      <c r="A32">
        <v>4</v>
      </c>
      <c r="B32" t="s">
        <v>139</v>
      </c>
      <c r="C32" t="s">
        <v>149</v>
      </c>
      <c r="D32" t="s">
        <v>154</v>
      </c>
      <c r="E32" t="s">
        <v>156</v>
      </c>
      <c r="F32" t="s">
        <v>160</v>
      </c>
      <c r="G32" t="s">
        <v>225</v>
      </c>
      <c r="H32">
        <v>365.1855776520278</v>
      </c>
      <c r="I32">
        <v>52</v>
      </c>
      <c r="J32">
        <v>1349569.5173388636</v>
      </c>
      <c r="K32">
        <v>49618.130336363625</v>
      </c>
      <c r="L32">
        <v>242922513.12099546</v>
      </c>
      <c r="M32">
        <v>5602148.7613636348</v>
      </c>
      <c r="N32">
        <v>2024354276.0082955</v>
      </c>
      <c r="O32">
        <v>96928000</v>
      </c>
      <c r="P32">
        <v>23.564096877272721</v>
      </c>
      <c r="Q32">
        <v>20176.064284216009</v>
      </c>
      <c r="R32">
        <v>242972131.25133184</v>
      </c>
      <c r="S32">
        <v>2126.8844247696593</v>
      </c>
      <c r="T32">
        <v>20199.62838109328</v>
      </c>
      <c r="U32">
        <f>Sustainable_Friendly_Table[[#This Row],[Total Energy(MJ)]]*AHP!$P$13/TOPSIS!$B$12</f>
        <v>2.1219044255695516E-2</v>
      </c>
      <c r="V32">
        <f>Sustainable_Friendly_Table[[#This Row],[Total Cost(LKR Million)]]*AHP!$P$14/TOPSIS!$C$12</f>
        <v>6.4149138450077942E-3</v>
      </c>
      <c r="W32">
        <f>Sustainable_Friendly_Table[[#This Row],[Total Carbon (Metric T)]]*AHP!$P$15/TOPSIS!$D$12</f>
        <v>1.1679851412951912E-2</v>
      </c>
      <c r="X32">
        <f>((Sustainable_Friendly_Table[[#This Row],[Weighted Energy]]-TOPSIS!$B$13)^2+(Sustainable_Friendly_Table[[#This Row],[Weighted Cost]]-TOPSIS!$C$13)^2+(Sustainable_Friendly_Table[[#This Row],[Weighted Co2]]-TOPSIS!$D$13)^2)^0.5</f>
        <v>8.0499678662799927E-4</v>
      </c>
      <c r="Y32">
        <f>((Sustainable_Friendly_Table[[#This Row],[Weighted Energy]]-TOPSIS!$B$14)^2+(Sustainable_Friendly_Table[[#This Row],[Weighted Cost]]-TOPSIS!$C$14)^2+(Sustainable_Friendly_Table[[#This Row],[Weighted Co2]]-TOPSIS!$D$14)^2)^0.5</f>
        <v>5.2335896378043782E-3</v>
      </c>
      <c r="Z32">
        <f>Sustainable_Friendly_Table[[#This Row],[S- Worst-Euclidean Distance]]/(Sustainable_Friendly_Table[[#This Row],[S+ Best-Euclidean Distance]]+Sustainable_Friendly_Table[[#This Row],[S- Worst-Euclidean Distance]])</f>
        <v>0.8666911872999038</v>
      </c>
      <c r="AA32">
        <v>31</v>
      </c>
    </row>
    <row r="33" spans="1:27" x14ac:dyDescent="0.3">
      <c r="A33">
        <v>22</v>
      </c>
      <c r="B33" t="s">
        <v>139</v>
      </c>
      <c r="C33" t="s">
        <v>149</v>
      </c>
      <c r="D33" t="s">
        <v>155</v>
      </c>
      <c r="E33" t="s">
        <v>156</v>
      </c>
      <c r="F33" t="s">
        <v>160</v>
      </c>
      <c r="G33" t="s">
        <v>225</v>
      </c>
      <c r="H33">
        <v>365.19202475702787</v>
      </c>
      <c r="I33">
        <v>52</v>
      </c>
      <c r="J33">
        <v>1349575.7581365039</v>
      </c>
      <c r="K33">
        <v>49599.710036363627</v>
      </c>
      <c r="L33">
        <v>242923636.46457073</v>
      </c>
      <c r="M33">
        <v>5601227.7463636352</v>
      </c>
      <c r="N33">
        <v>2024363637.204756</v>
      </c>
      <c r="O33">
        <v>96928000</v>
      </c>
      <c r="P33">
        <v>23.550281652272723</v>
      </c>
      <c r="Q33">
        <v>20176.157584140732</v>
      </c>
      <c r="R33">
        <v>242973236.1746071</v>
      </c>
      <c r="S33">
        <v>2126.8928649511195</v>
      </c>
      <c r="T33">
        <v>20199.707865793003</v>
      </c>
      <c r="U33">
        <f>Sustainable_Friendly_Table[[#This Row],[Total Energy(MJ)]]*AHP!$P$13/TOPSIS!$B$12</f>
        <v>2.1219140749954984E-2</v>
      </c>
      <c r="V33">
        <f>Sustainable_Friendly_Table[[#This Row],[Total Cost(LKR Million)]]*AHP!$P$14/TOPSIS!$C$12</f>
        <v>6.4149393015094603E-3</v>
      </c>
      <c r="W33">
        <f>Sustainable_Friendly_Table[[#This Row],[Total Carbon (Metric T)]]*AHP!$P$15/TOPSIS!$D$12</f>
        <v>1.1679897372682697E-2</v>
      </c>
      <c r="X33">
        <f>((Sustainable_Friendly_Table[[#This Row],[Weighted Energy]]-TOPSIS!$B$13)^2+(Sustainable_Friendly_Table[[#This Row],[Weighted Cost]]-TOPSIS!$C$13)^2+(Sustainable_Friendly_Table[[#This Row],[Weighted Co2]]-TOPSIS!$D$13)^2)^0.5</f>
        <v>8.0510643976993801E-4</v>
      </c>
      <c r="Y33">
        <f>((Sustainable_Friendly_Table[[#This Row],[Weighted Energy]]-TOPSIS!$B$14)^2+(Sustainable_Friendly_Table[[#This Row],[Weighted Cost]]-TOPSIS!$C$14)^2+(Sustainable_Friendly_Table[[#This Row],[Weighted Co2]]-TOPSIS!$D$14)^2)^0.5</f>
        <v>5.2334799955633411E-3</v>
      </c>
      <c r="Z33">
        <f>Sustainable_Friendly_Table[[#This Row],[S- Worst-Euclidean Distance]]/(Sustainable_Friendly_Table[[#This Row],[S+ Best-Euclidean Distance]]+Sustainable_Friendly_Table[[#This Row],[S- Worst-Euclidean Distance]])</f>
        <v>0.86667302879709407</v>
      </c>
      <c r="AA33">
        <v>32</v>
      </c>
    </row>
    <row r="34" spans="1:27" x14ac:dyDescent="0.3">
      <c r="A34">
        <v>6</v>
      </c>
      <c r="B34" t="s">
        <v>139</v>
      </c>
      <c r="C34" t="s">
        <v>149</v>
      </c>
      <c r="D34" t="s">
        <v>154</v>
      </c>
      <c r="E34" t="s">
        <v>156</v>
      </c>
      <c r="F34" t="s">
        <v>160</v>
      </c>
      <c r="G34" t="s">
        <v>224</v>
      </c>
      <c r="H34">
        <v>365.1855776520278</v>
      </c>
      <c r="I34">
        <v>26</v>
      </c>
      <c r="J34">
        <v>1349569.5173388636</v>
      </c>
      <c r="K34">
        <v>49618.130336363625</v>
      </c>
      <c r="L34">
        <v>242922513.12099546</v>
      </c>
      <c r="M34">
        <v>5602148.7613636348</v>
      </c>
      <c r="N34">
        <v>2024354276.0082955</v>
      </c>
      <c r="O34">
        <v>97401200</v>
      </c>
      <c r="P34">
        <v>23.564096877272721</v>
      </c>
      <c r="Q34">
        <v>20176.064284216009</v>
      </c>
      <c r="R34">
        <v>242972131.25133184</v>
      </c>
      <c r="S34">
        <v>2127.3576247696592</v>
      </c>
      <c r="T34">
        <v>20199.62838109328</v>
      </c>
      <c r="U34">
        <f>Sustainable_Friendly_Table[[#This Row],[Total Energy(MJ)]]*AHP!$P$13/TOPSIS!$B$12</f>
        <v>2.1219044255695516E-2</v>
      </c>
      <c r="V34">
        <f>Sustainable_Friendly_Table[[#This Row],[Total Cost(LKR Million)]]*AHP!$P$14/TOPSIS!$C$12</f>
        <v>6.416341067472779E-3</v>
      </c>
      <c r="W34">
        <f>Sustainable_Friendly_Table[[#This Row],[Total Carbon (Metric T)]]*AHP!$P$15/TOPSIS!$D$12</f>
        <v>1.1679851412951912E-2</v>
      </c>
      <c r="X34">
        <f>((Sustainable_Friendly_Table[[#This Row],[Weighted Energy]]-TOPSIS!$B$13)^2+(Sustainable_Friendly_Table[[#This Row],[Weighted Cost]]-TOPSIS!$C$13)^2+(Sustainable_Friendly_Table[[#This Row],[Weighted Co2]]-TOPSIS!$D$13)^2)^0.5</f>
        <v>8.0536588366268941E-4</v>
      </c>
      <c r="Y34">
        <f>((Sustainable_Friendly_Table[[#This Row],[Weighted Energy]]-TOPSIS!$B$14)^2+(Sustainable_Friendly_Table[[#This Row],[Weighted Cost]]-TOPSIS!$C$14)^2+(Sustainable_Friendly_Table[[#This Row],[Weighted Co2]]-TOPSIS!$D$14)^2)^0.5</f>
        <v>5.2332167685942678E-3</v>
      </c>
      <c r="Z34">
        <f>Sustainable_Friendly_Table[[#This Row],[S- Worst-Euclidean Distance]]/(Sustainable_Friendly_Table[[#This Row],[S+ Best-Euclidean Distance]]+Sustainable_Friendly_Table[[#This Row],[S- Worst-Euclidean Distance]])</f>
        <v>0.86662998090095211</v>
      </c>
      <c r="AA34">
        <v>33</v>
      </c>
    </row>
    <row r="35" spans="1:27" x14ac:dyDescent="0.3">
      <c r="A35">
        <v>24</v>
      </c>
      <c r="B35" t="s">
        <v>139</v>
      </c>
      <c r="C35" t="s">
        <v>149</v>
      </c>
      <c r="D35" t="s">
        <v>155</v>
      </c>
      <c r="E35" t="s">
        <v>156</v>
      </c>
      <c r="F35" t="s">
        <v>160</v>
      </c>
      <c r="G35" t="s">
        <v>224</v>
      </c>
      <c r="H35">
        <v>365.19202475702787</v>
      </c>
      <c r="I35">
        <v>26</v>
      </c>
      <c r="J35">
        <v>1349575.7581365039</v>
      </c>
      <c r="K35">
        <v>49599.710036363627</v>
      </c>
      <c r="L35">
        <v>242923636.46457073</v>
      </c>
      <c r="M35">
        <v>5601227.7463636352</v>
      </c>
      <c r="N35">
        <v>2024363637.204756</v>
      </c>
      <c r="O35">
        <v>97401200</v>
      </c>
      <c r="P35">
        <v>23.550281652272723</v>
      </c>
      <c r="Q35">
        <v>20176.157584140732</v>
      </c>
      <c r="R35">
        <v>242973236.1746071</v>
      </c>
      <c r="S35">
        <v>2127.3660649511198</v>
      </c>
      <c r="T35">
        <v>20199.707865793003</v>
      </c>
      <c r="U35">
        <f>Sustainable_Friendly_Table[[#This Row],[Total Energy(MJ)]]*AHP!$P$13/TOPSIS!$B$12</f>
        <v>2.1219140749954984E-2</v>
      </c>
      <c r="V35">
        <f>Sustainable_Friendly_Table[[#This Row],[Total Cost(LKR Million)]]*AHP!$P$14/TOPSIS!$C$12</f>
        <v>6.4163665239744469E-3</v>
      </c>
      <c r="W35">
        <f>Sustainable_Friendly_Table[[#This Row],[Total Carbon (Metric T)]]*AHP!$P$15/TOPSIS!$D$12</f>
        <v>1.1679897372682697E-2</v>
      </c>
      <c r="X35">
        <f>((Sustainable_Friendly_Table[[#This Row],[Weighted Energy]]-TOPSIS!$B$13)^2+(Sustainable_Friendly_Table[[#This Row],[Weighted Cost]]-TOPSIS!$C$13)^2+(Sustainable_Friendly_Table[[#This Row],[Weighted Co2]]-TOPSIS!$D$13)^2)^0.5</f>
        <v>8.0547553166411437E-4</v>
      </c>
      <c r="Y35">
        <f>((Sustainable_Friendly_Table[[#This Row],[Weighted Energy]]-TOPSIS!$B$14)^2+(Sustainable_Friendly_Table[[#This Row],[Weighted Cost]]-TOPSIS!$C$14)^2+(Sustainable_Friendly_Table[[#This Row],[Weighted Co2]]-TOPSIS!$D$14)^2)^0.5</f>
        <v>5.2331071254837422E-3</v>
      </c>
      <c r="Z35">
        <f>Sustainable_Friendly_Table[[#This Row],[S- Worst-Euclidean Distance]]/(Sustainable_Friendly_Table[[#This Row],[S+ Best-Euclidean Distance]]+Sustainable_Friendly_Table[[#This Row],[S- Worst-Euclidean Distance]])</f>
        <v>0.86661182310543106</v>
      </c>
      <c r="AA35">
        <v>34</v>
      </c>
    </row>
    <row r="36" spans="1:27" x14ac:dyDescent="0.3">
      <c r="A36">
        <v>5</v>
      </c>
      <c r="B36" t="s">
        <v>139</v>
      </c>
      <c r="C36" t="s">
        <v>149</v>
      </c>
      <c r="D36" t="s">
        <v>154</v>
      </c>
      <c r="E36" t="s">
        <v>156</v>
      </c>
      <c r="F36" t="s">
        <v>160</v>
      </c>
      <c r="G36" t="s">
        <v>226</v>
      </c>
      <c r="H36">
        <v>365.1855776520278</v>
      </c>
      <c r="I36">
        <v>26</v>
      </c>
      <c r="J36">
        <v>1349569.5173388636</v>
      </c>
      <c r="K36">
        <v>49618.130336363625</v>
      </c>
      <c r="L36">
        <v>242922513.12099546</v>
      </c>
      <c r="M36">
        <v>5602148.7613636348</v>
      </c>
      <c r="N36">
        <v>2024354276.0082955</v>
      </c>
      <c r="O36">
        <v>101400000</v>
      </c>
      <c r="P36">
        <v>23.564096877272721</v>
      </c>
      <c r="Q36">
        <v>20176.064284216009</v>
      </c>
      <c r="R36">
        <v>242972131.25133184</v>
      </c>
      <c r="S36">
        <v>2131.3564247696595</v>
      </c>
      <c r="T36">
        <v>20199.62838109328</v>
      </c>
      <c r="U36">
        <f>Sustainable_Friendly_Table[[#This Row],[Total Energy(MJ)]]*AHP!$P$13/TOPSIS!$B$12</f>
        <v>2.1219044255695516E-2</v>
      </c>
      <c r="V36">
        <f>Sustainable_Friendly_Table[[#This Row],[Total Cost(LKR Million)]]*AHP!$P$14/TOPSIS!$C$12</f>
        <v>6.4284018814900696E-3</v>
      </c>
      <c r="W36">
        <f>Sustainable_Friendly_Table[[#This Row],[Total Carbon (Metric T)]]*AHP!$P$15/TOPSIS!$D$12</f>
        <v>1.1679851412951912E-2</v>
      </c>
      <c r="X36">
        <f>((Sustainable_Friendly_Table[[#This Row],[Weighted Energy]]-TOPSIS!$B$13)^2+(Sustainable_Friendly_Table[[#This Row],[Weighted Cost]]-TOPSIS!$C$13)^2+(Sustainable_Friendly_Table[[#This Row],[Weighted Co2]]-TOPSIS!$D$13)^2)^0.5</f>
        <v>8.0857882830286446E-4</v>
      </c>
      <c r="Y36">
        <f>((Sustainable_Friendly_Table[[#This Row],[Weighted Energy]]-TOPSIS!$B$14)^2+(Sustainable_Friendly_Table[[#This Row],[Weighted Cost]]-TOPSIS!$C$14)^2+(Sustainable_Friendly_Table[[#This Row],[Weighted Co2]]-TOPSIS!$D$14)^2)^0.5</f>
        <v>5.2300803094507001E-3</v>
      </c>
      <c r="Z36">
        <f>Sustainable_Friendly_Table[[#This Row],[S- Worst-Euclidean Distance]]/(Sustainable_Friendly_Table[[#This Row],[S+ Best-Euclidean Distance]]+Sustainable_Friendly_Table[[#This Row],[S- Worst-Euclidean Distance]])</f>
        <v>0.86609960756889759</v>
      </c>
      <c r="AA36">
        <v>35</v>
      </c>
    </row>
    <row r="37" spans="1:27" x14ac:dyDescent="0.3">
      <c r="A37">
        <v>23</v>
      </c>
      <c r="B37" t="s">
        <v>139</v>
      </c>
      <c r="C37" t="s">
        <v>149</v>
      </c>
      <c r="D37" t="s">
        <v>155</v>
      </c>
      <c r="E37" t="s">
        <v>156</v>
      </c>
      <c r="F37" t="s">
        <v>160</v>
      </c>
      <c r="G37" t="s">
        <v>226</v>
      </c>
      <c r="H37">
        <v>365.19202475702787</v>
      </c>
      <c r="I37">
        <v>26</v>
      </c>
      <c r="J37">
        <v>1349575.7581365039</v>
      </c>
      <c r="K37">
        <v>49599.710036363627</v>
      </c>
      <c r="L37">
        <v>242923636.46457073</v>
      </c>
      <c r="M37">
        <v>5601227.7463636352</v>
      </c>
      <c r="N37">
        <v>2024363637.204756</v>
      </c>
      <c r="O37">
        <v>101400000</v>
      </c>
      <c r="P37">
        <v>23.550281652272723</v>
      </c>
      <c r="Q37">
        <v>20176.157584140732</v>
      </c>
      <c r="R37">
        <v>242973236.1746071</v>
      </c>
      <c r="S37">
        <v>2131.3648649511197</v>
      </c>
      <c r="T37">
        <v>20199.707865793003</v>
      </c>
      <c r="U37">
        <f>Sustainable_Friendly_Table[[#This Row],[Total Energy(MJ)]]*AHP!$P$13/TOPSIS!$B$12</f>
        <v>2.1219140749954984E-2</v>
      </c>
      <c r="V37">
        <f>Sustainable_Friendly_Table[[#This Row],[Total Cost(LKR Million)]]*AHP!$P$14/TOPSIS!$C$12</f>
        <v>6.4284273379917357E-3</v>
      </c>
      <c r="W37">
        <f>Sustainable_Friendly_Table[[#This Row],[Total Carbon (Metric T)]]*AHP!$P$15/TOPSIS!$D$12</f>
        <v>1.1679897372682697E-2</v>
      </c>
      <c r="X37">
        <f>((Sustainable_Friendly_Table[[#This Row],[Weighted Energy]]-TOPSIS!$B$13)^2+(Sustainable_Friendly_Table[[#This Row],[Weighted Cost]]-TOPSIS!$C$13)^2+(Sustainable_Friendly_Table[[#This Row],[Weighted Co2]]-TOPSIS!$D$13)^2)^0.5</f>
        <v>8.0868842032868246E-4</v>
      </c>
      <c r="Y37">
        <f>((Sustainable_Friendly_Table[[#This Row],[Weighted Energy]]-TOPSIS!$B$14)^2+(Sustainable_Friendly_Table[[#This Row],[Weighted Cost]]-TOPSIS!$C$14)^2+(Sustainable_Friendly_Table[[#This Row],[Weighted Co2]]-TOPSIS!$D$14)^2)^0.5</f>
        <v>5.2299706592913772E-3</v>
      </c>
      <c r="Z37">
        <f>Sustainable_Friendly_Table[[#This Row],[S- Worst-Euclidean Distance]]/(Sustainable_Friendly_Table[[#This Row],[S+ Best-Euclidean Distance]]+Sustainable_Friendly_Table[[#This Row],[S- Worst-Euclidean Distance]])</f>
        <v>0.86608145787565083</v>
      </c>
      <c r="AA37">
        <v>36</v>
      </c>
    </row>
    <row r="38" spans="1:27" x14ac:dyDescent="0.3">
      <c r="A38">
        <v>232</v>
      </c>
      <c r="B38" t="s">
        <v>141</v>
      </c>
      <c r="C38" t="s">
        <v>149</v>
      </c>
      <c r="D38" t="s">
        <v>154</v>
      </c>
      <c r="E38" t="s">
        <v>157</v>
      </c>
      <c r="F38" t="s">
        <v>161</v>
      </c>
      <c r="G38" t="s">
        <v>225</v>
      </c>
      <c r="H38">
        <v>363.1998605299018</v>
      </c>
      <c r="I38">
        <v>52</v>
      </c>
      <c r="J38">
        <v>1350561.0688212269</v>
      </c>
      <c r="K38">
        <v>45577.824109090907</v>
      </c>
      <c r="L38">
        <v>243100992.38782087</v>
      </c>
      <c r="M38">
        <v>5097929.293181817</v>
      </c>
      <c r="N38">
        <v>2025841603.2318404</v>
      </c>
      <c r="O38">
        <v>96928000</v>
      </c>
      <c r="P38">
        <v>24.712968922727267</v>
      </c>
      <c r="Q38">
        <v>20190.887978877345</v>
      </c>
      <c r="R38">
        <v>243146570.21192995</v>
      </c>
      <c r="S38">
        <v>2127.8675325250224</v>
      </c>
      <c r="T38">
        <v>20215.600947800071</v>
      </c>
      <c r="U38">
        <f>Sustainable_Friendly_Table[[#This Row],[Total Energy(MJ)]]*AHP!$P$13/TOPSIS!$B$12</f>
        <v>2.1234278216914797E-2</v>
      </c>
      <c r="V38">
        <f>Sustainable_Friendly_Table[[#This Row],[Total Cost(LKR Million)]]*AHP!$P$14/TOPSIS!$C$12</f>
        <v>6.4178790045047408E-3</v>
      </c>
      <c r="W38">
        <f>Sustainable_Friendly_Table[[#This Row],[Total Carbon (Metric T)]]*AHP!$P$15/TOPSIS!$D$12</f>
        <v>1.1689087088098956E-2</v>
      </c>
      <c r="X38">
        <f>((Sustainable_Friendly_Table[[#This Row],[Weighted Energy]]-TOPSIS!$B$13)^2+(Sustainable_Friendly_Table[[#This Row],[Weighted Cost]]-TOPSIS!$C$13)^2+(Sustainable_Friendly_Table[[#This Row],[Weighted Co2]]-TOPSIS!$D$13)^2)^0.5</f>
        <v>8.2296102107748826E-4</v>
      </c>
      <c r="Y38">
        <f>((Sustainable_Friendly_Table[[#This Row],[Weighted Energy]]-TOPSIS!$B$14)^2+(Sustainable_Friendly_Table[[#This Row],[Weighted Cost]]-TOPSIS!$C$14)^2+(Sustainable_Friendly_Table[[#This Row],[Weighted Co2]]-TOPSIS!$D$14)^2)^0.5</f>
        <v>5.2156345383746966E-3</v>
      </c>
      <c r="Z38">
        <f>Sustainable_Friendly_Table[[#This Row],[S- Worst-Euclidean Distance]]/(Sustainable_Friendly_Table[[#This Row],[S+ Best-Euclidean Distance]]+Sustainable_Friendly_Table[[#This Row],[S- Worst-Euclidean Distance]])</f>
        <v>0.86371648623009512</v>
      </c>
      <c r="AA38">
        <v>37</v>
      </c>
    </row>
    <row r="39" spans="1:27" x14ac:dyDescent="0.3">
      <c r="A39">
        <v>250</v>
      </c>
      <c r="B39" t="s">
        <v>141</v>
      </c>
      <c r="C39" t="s">
        <v>149</v>
      </c>
      <c r="D39" t="s">
        <v>155</v>
      </c>
      <c r="E39" t="s">
        <v>157</v>
      </c>
      <c r="F39" t="s">
        <v>161</v>
      </c>
      <c r="G39" t="s">
        <v>225</v>
      </c>
      <c r="H39">
        <v>363.20630763490186</v>
      </c>
      <c r="I39">
        <v>52</v>
      </c>
      <c r="J39">
        <v>1350567.309618867</v>
      </c>
      <c r="K39">
        <v>45559.403809090909</v>
      </c>
      <c r="L39">
        <v>243102115.73139608</v>
      </c>
      <c r="M39">
        <v>5097008.2781818165</v>
      </c>
      <c r="N39">
        <v>2025850964.4283006</v>
      </c>
      <c r="O39">
        <v>96928000</v>
      </c>
      <c r="P39">
        <v>24.699153697727269</v>
      </c>
      <c r="Q39">
        <v>20190.981278802061</v>
      </c>
      <c r="R39">
        <v>243147675.13520518</v>
      </c>
      <c r="S39">
        <v>2127.8759727064826</v>
      </c>
      <c r="T39">
        <v>20215.680432499787</v>
      </c>
      <c r="U39">
        <f>Sustainable_Friendly_Table[[#This Row],[Total Energy(MJ)]]*AHP!$P$13/TOPSIS!$B$12</f>
        <v>2.1234374711174262E-2</v>
      </c>
      <c r="V39">
        <f>Sustainable_Friendly_Table[[#This Row],[Total Cost(LKR Million)]]*AHP!$P$14/TOPSIS!$C$12</f>
        <v>6.4179044610064078E-3</v>
      </c>
      <c r="W39">
        <f>Sustainable_Friendly_Table[[#This Row],[Total Carbon (Metric T)]]*AHP!$P$15/TOPSIS!$D$12</f>
        <v>1.1689133047829736E-2</v>
      </c>
      <c r="X39">
        <f>((Sustainable_Friendly_Table[[#This Row],[Weighted Energy]]-TOPSIS!$B$13)^2+(Sustainable_Friendly_Table[[#This Row],[Weighted Cost]]-TOPSIS!$C$13)^2+(Sustainable_Friendly_Table[[#This Row],[Weighted Co2]]-TOPSIS!$D$13)^2)^0.5</f>
        <v>8.2307067434916512E-4</v>
      </c>
      <c r="Y39">
        <f>((Sustainable_Friendly_Table[[#This Row],[Weighted Energy]]-TOPSIS!$B$14)^2+(Sustainable_Friendly_Table[[#This Row],[Weighted Cost]]-TOPSIS!$C$14)^2+(Sustainable_Friendly_Table[[#This Row],[Weighted Co2]]-TOPSIS!$D$14)^2)^0.5</f>
        <v>5.2155248963837251E-3</v>
      </c>
      <c r="Z39">
        <f>Sustainable_Friendly_Table[[#This Row],[S- Worst-Euclidean Distance]]/(Sustainable_Friendly_Table[[#This Row],[S+ Best-Euclidean Distance]]+Sustainable_Friendly_Table[[#This Row],[S- Worst-Euclidean Distance]])</f>
        <v>0.863698327747213</v>
      </c>
      <c r="AA39">
        <v>38</v>
      </c>
    </row>
    <row r="40" spans="1:27" x14ac:dyDescent="0.3">
      <c r="A40">
        <v>234</v>
      </c>
      <c r="B40" t="s">
        <v>141</v>
      </c>
      <c r="C40" t="s">
        <v>149</v>
      </c>
      <c r="D40" t="s">
        <v>154</v>
      </c>
      <c r="E40" t="s">
        <v>157</v>
      </c>
      <c r="F40" t="s">
        <v>161</v>
      </c>
      <c r="G40" t="s">
        <v>224</v>
      </c>
      <c r="H40">
        <v>363.1998605299018</v>
      </c>
      <c r="I40">
        <v>26</v>
      </c>
      <c r="J40">
        <v>1350561.0688212269</v>
      </c>
      <c r="K40">
        <v>45577.824109090907</v>
      </c>
      <c r="L40">
        <v>243100992.38782087</v>
      </c>
      <c r="M40">
        <v>5097929.293181817</v>
      </c>
      <c r="N40">
        <v>2025841603.2318404</v>
      </c>
      <c r="O40">
        <v>97401200</v>
      </c>
      <c r="P40">
        <v>24.712968922727267</v>
      </c>
      <c r="Q40">
        <v>20190.887978877345</v>
      </c>
      <c r="R40">
        <v>243146570.21192995</v>
      </c>
      <c r="S40">
        <v>2128.3407325250223</v>
      </c>
      <c r="T40">
        <v>20215.600947800071</v>
      </c>
      <c r="U40">
        <f>Sustainable_Friendly_Table[[#This Row],[Total Energy(MJ)]]*AHP!$P$13/TOPSIS!$B$12</f>
        <v>2.1234278216914797E-2</v>
      </c>
      <c r="V40">
        <f>Sustainable_Friendly_Table[[#This Row],[Total Cost(LKR Million)]]*AHP!$P$14/TOPSIS!$C$12</f>
        <v>6.4193062269697248E-3</v>
      </c>
      <c r="W40">
        <f>Sustainable_Friendly_Table[[#This Row],[Total Carbon (Metric T)]]*AHP!$P$15/TOPSIS!$D$12</f>
        <v>1.1689087088098956E-2</v>
      </c>
      <c r="X40">
        <f>((Sustainable_Friendly_Table[[#This Row],[Weighted Energy]]-TOPSIS!$B$13)^2+(Sustainable_Friendly_Table[[#This Row],[Weighted Cost]]-TOPSIS!$C$13)^2+(Sustainable_Friendly_Table[[#This Row],[Weighted Co2]]-TOPSIS!$D$13)^2)^0.5</f>
        <v>8.2332720481214175E-4</v>
      </c>
      <c r="Y40">
        <f>((Sustainable_Friendly_Table[[#This Row],[Weighted Energy]]-TOPSIS!$B$14)^2+(Sustainable_Friendly_Table[[#This Row],[Weighted Cost]]-TOPSIS!$C$14)^2+(Sustainable_Friendly_Table[[#This Row],[Weighted Co2]]-TOPSIS!$D$14)^2)^0.5</f>
        <v>5.2152611969041784E-3</v>
      </c>
      <c r="Z40">
        <f>Sustainable_Friendly_Table[[#This Row],[S- Worst-Euclidean Distance]]/(Sustainable_Friendly_Table[[#This Row],[S+ Best-Euclidean Distance]]+Sustainable_Friendly_Table[[#This Row],[S- Worst-Euclidean Distance]])</f>
        <v>0.86365568407044746</v>
      </c>
      <c r="AA40">
        <v>39</v>
      </c>
    </row>
    <row r="41" spans="1:27" x14ac:dyDescent="0.3">
      <c r="A41">
        <v>252</v>
      </c>
      <c r="B41" t="s">
        <v>141</v>
      </c>
      <c r="C41" t="s">
        <v>149</v>
      </c>
      <c r="D41" t="s">
        <v>155</v>
      </c>
      <c r="E41" t="s">
        <v>157</v>
      </c>
      <c r="F41" t="s">
        <v>161</v>
      </c>
      <c r="G41" t="s">
        <v>224</v>
      </c>
      <c r="H41">
        <v>363.20630763490186</v>
      </c>
      <c r="I41">
        <v>26</v>
      </c>
      <c r="J41">
        <v>1350567.309618867</v>
      </c>
      <c r="K41">
        <v>45559.403809090909</v>
      </c>
      <c r="L41">
        <v>243102115.73139608</v>
      </c>
      <c r="M41">
        <v>5097008.2781818165</v>
      </c>
      <c r="N41">
        <v>2025850964.4283006</v>
      </c>
      <c r="O41">
        <v>97401200</v>
      </c>
      <c r="P41">
        <v>24.699153697727269</v>
      </c>
      <c r="Q41">
        <v>20190.981278802061</v>
      </c>
      <c r="R41">
        <v>243147675.13520518</v>
      </c>
      <c r="S41">
        <v>2128.3491727064825</v>
      </c>
      <c r="T41">
        <v>20215.680432499787</v>
      </c>
      <c r="U41">
        <f>Sustainable_Friendly_Table[[#This Row],[Total Energy(MJ)]]*AHP!$P$13/TOPSIS!$B$12</f>
        <v>2.1234374711174262E-2</v>
      </c>
      <c r="V41">
        <f>Sustainable_Friendly_Table[[#This Row],[Total Cost(LKR Million)]]*AHP!$P$14/TOPSIS!$C$12</f>
        <v>6.4193316834713909E-3</v>
      </c>
      <c r="W41">
        <f>Sustainable_Friendly_Table[[#This Row],[Total Carbon (Metric T)]]*AHP!$P$15/TOPSIS!$D$12</f>
        <v>1.1689133047829736E-2</v>
      </c>
      <c r="X41">
        <f>((Sustainable_Friendly_Table[[#This Row],[Weighted Energy]]-TOPSIS!$B$13)^2+(Sustainable_Friendly_Table[[#This Row],[Weighted Cost]]-TOPSIS!$C$13)^2+(Sustainable_Friendly_Table[[#This Row],[Weighted Co2]]-TOPSIS!$D$13)^2)^0.5</f>
        <v>8.2343685344332478E-4</v>
      </c>
      <c r="Y41">
        <f>((Sustainable_Friendly_Table[[#This Row],[Weighted Energy]]-TOPSIS!$B$14)^2+(Sustainable_Friendly_Table[[#This Row],[Weighted Cost]]-TOPSIS!$C$14)^2+(Sustainable_Friendly_Table[[#This Row],[Weighted Co2]]-TOPSIS!$D$14)^2)^0.5</f>
        <v>5.2151515540308146E-3</v>
      </c>
      <c r="Z41">
        <f>Sustainable_Friendly_Table[[#This Row],[S- Worst-Euclidean Distance]]/(Sustainable_Friendly_Table[[#This Row],[S+ Best-Euclidean Distance]]+Sustainable_Friendly_Table[[#This Row],[S- Worst-Euclidean Distance]])</f>
        <v>0.86363752620991141</v>
      </c>
      <c r="AA41">
        <v>40</v>
      </c>
    </row>
    <row r="42" spans="1:27" x14ac:dyDescent="0.3">
      <c r="A42">
        <v>233</v>
      </c>
      <c r="B42" t="s">
        <v>141</v>
      </c>
      <c r="C42" t="s">
        <v>149</v>
      </c>
      <c r="D42" t="s">
        <v>154</v>
      </c>
      <c r="E42" t="s">
        <v>157</v>
      </c>
      <c r="F42" t="s">
        <v>161</v>
      </c>
      <c r="G42" t="s">
        <v>226</v>
      </c>
      <c r="H42">
        <v>363.1998605299018</v>
      </c>
      <c r="I42">
        <v>26</v>
      </c>
      <c r="J42">
        <v>1350561.0688212269</v>
      </c>
      <c r="K42">
        <v>45577.824109090907</v>
      </c>
      <c r="L42">
        <v>243100992.38782087</v>
      </c>
      <c r="M42">
        <v>5097929.293181817</v>
      </c>
      <c r="N42">
        <v>2025841603.2318404</v>
      </c>
      <c r="O42">
        <v>101400000</v>
      </c>
      <c r="P42">
        <v>24.712968922727267</v>
      </c>
      <c r="Q42">
        <v>20190.887978877345</v>
      </c>
      <c r="R42">
        <v>243146570.21192995</v>
      </c>
      <c r="S42">
        <v>2132.3395325250222</v>
      </c>
      <c r="T42">
        <v>20215.600947800071</v>
      </c>
      <c r="U42">
        <f>Sustainable_Friendly_Table[[#This Row],[Total Energy(MJ)]]*AHP!$P$13/TOPSIS!$B$12</f>
        <v>2.1234278216914797E-2</v>
      </c>
      <c r="V42">
        <f>Sustainable_Friendly_Table[[#This Row],[Total Cost(LKR Million)]]*AHP!$P$14/TOPSIS!$C$12</f>
        <v>6.4313670409870153E-3</v>
      </c>
      <c r="W42">
        <f>Sustainable_Friendly_Table[[#This Row],[Total Carbon (Metric T)]]*AHP!$P$15/TOPSIS!$D$12</f>
        <v>1.1689087088098956E-2</v>
      </c>
      <c r="X42">
        <f>((Sustainable_Friendly_Table[[#This Row],[Weighted Energy]]-TOPSIS!$B$13)^2+(Sustainable_Friendly_Table[[#This Row],[Weighted Cost]]-TOPSIS!$C$13)^2+(Sustainable_Friendly_Table[[#This Row],[Weighted Co2]]-TOPSIS!$D$13)^2)^0.5</f>
        <v>8.2651359678475439E-4</v>
      </c>
      <c r="Y42">
        <f>((Sustainable_Friendly_Table[[#This Row],[Weighted Energy]]-TOPSIS!$B$14)^2+(Sustainable_Friendly_Table[[#This Row],[Weighted Cost]]-TOPSIS!$C$14)^2+(Sustainable_Friendly_Table[[#This Row],[Weighted Co2]]-TOPSIS!$D$14)^2)^0.5</f>
        <v>5.2121207941313629E-3</v>
      </c>
      <c r="Z42">
        <f>Sustainable_Friendly_Table[[#This Row],[S- Worst-Euclidean Distance]]/(Sustainable_Friendly_Table[[#This Row],[S+ Best-Euclidean Distance]]+Sustainable_Friendly_Table[[#This Row],[S- Worst-Euclidean Distance]])</f>
        <v>0.86312905480284186</v>
      </c>
      <c r="AA42">
        <v>41</v>
      </c>
    </row>
    <row r="43" spans="1:27" x14ac:dyDescent="0.3">
      <c r="A43">
        <v>251</v>
      </c>
      <c r="B43" t="s">
        <v>141</v>
      </c>
      <c r="C43" t="s">
        <v>149</v>
      </c>
      <c r="D43" t="s">
        <v>155</v>
      </c>
      <c r="E43" t="s">
        <v>157</v>
      </c>
      <c r="F43" t="s">
        <v>161</v>
      </c>
      <c r="G43" t="s">
        <v>226</v>
      </c>
      <c r="H43">
        <v>363.20630763490186</v>
      </c>
      <c r="I43">
        <v>26</v>
      </c>
      <c r="J43">
        <v>1350567.309618867</v>
      </c>
      <c r="K43">
        <v>45559.403809090909</v>
      </c>
      <c r="L43">
        <v>243102115.73139608</v>
      </c>
      <c r="M43">
        <v>5097008.2781818165</v>
      </c>
      <c r="N43">
        <v>2025850964.4283006</v>
      </c>
      <c r="O43">
        <v>101400000</v>
      </c>
      <c r="P43">
        <v>24.699153697727269</v>
      </c>
      <c r="Q43">
        <v>20190.981278802061</v>
      </c>
      <c r="R43">
        <v>243147675.13520518</v>
      </c>
      <c r="S43">
        <v>2132.3479727064823</v>
      </c>
      <c r="T43">
        <v>20215.680432499787</v>
      </c>
      <c r="U43">
        <f>Sustainable_Friendly_Table[[#This Row],[Total Energy(MJ)]]*AHP!$P$13/TOPSIS!$B$12</f>
        <v>2.1234374711174262E-2</v>
      </c>
      <c r="V43">
        <f>Sustainable_Friendly_Table[[#This Row],[Total Cost(LKR Million)]]*AHP!$P$14/TOPSIS!$C$12</f>
        <v>6.4313924974886815E-3</v>
      </c>
      <c r="W43">
        <f>Sustainable_Friendly_Table[[#This Row],[Total Carbon (Metric T)]]*AHP!$P$15/TOPSIS!$D$12</f>
        <v>1.1689133047829736E-2</v>
      </c>
      <c r="X43">
        <f>((Sustainable_Friendly_Table[[#This Row],[Weighted Energy]]-TOPSIS!$B$13)^2+(Sustainable_Friendly_Table[[#This Row],[Weighted Cost]]-TOPSIS!$C$13)^2+(Sustainable_Friendly_Table[[#This Row],[Weighted Co2]]-TOPSIS!$D$13)^2)^0.5</f>
        <v>8.2662319417447074E-4</v>
      </c>
      <c r="Y43">
        <f>((Sustainable_Friendly_Table[[#This Row],[Weighted Energy]]-TOPSIS!$B$14)^2+(Sustainable_Friendly_Table[[#This Row],[Weighted Cost]]-TOPSIS!$C$14)^2+(Sustainable_Friendly_Table[[#This Row],[Weighted Co2]]-TOPSIS!$D$14)^2)^0.5</f>
        <v>5.2120111441020947E-3</v>
      </c>
      <c r="Z43">
        <f>Sustainable_Friendly_Table[[#This Row],[S- Worst-Euclidean Distance]]/(Sustainable_Friendly_Table[[#This Row],[S+ Best-Euclidean Distance]]+Sustainable_Friendly_Table[[#This Row],[S- Worst-Euclidean Distance]])</f>
        <v>0.86311090424289705</v>
      </c>
      <c r="AA43">
        <v>42</v>
      </c>
    </row>
    <row r="44" spans="1:27" x14ac:dyDescent="0.3">
      <c r="A44">
        <v>13</v>
      </c>
      <c r="B44" t="s">
        <v>139</v>
      </c>
      <c r="C44" t="s">
        <v>149</v>
      </c>
      <c r="D44" t="s">
        <v>154</v>
      </c>
      <c r="E44" t="s">
        <v>157</v>
      </c>
      <c r="F44" t="s">
        <v>160</v>
      </c>
      <c r="G44" t="s">
        <v>225</v>
      </c>
      <c r="H44">
        <v>368.24235547020976</v>
      </c>
      <c r="I44">
        <v>53</v>
      </c>
      <c r="J44">
        <v>1352528.4782668636</v>
      </c>
      <c r="K44">
        <v>52347.39624545454</v>
      </c>
      <c r="L44">
        <v>243455126.08803543</v>
      </c>
      <c r="M44">
        <v>5056295.5795454532</v>
      </c>
      <c r="N44">
        <v>2028792717.4002953</v>
      </c>
      <c r="O44">
        <v>98792000</v>
      </c>
      <c r="P44">
        <v>26.29336278636363</v>
      </c>
      <c r="Q44">
        <v>20220.300750089609</v>
      </c>
      <c r="R44">
        <v>243507473.48428088</v>
      </c>
      <c r="S44">
        <v>2132.641012979841</v>
      </c>
      <c r="T44">
        <v>20246.594112875973</v>
      </c>
      <c r="U44">
        <f>Sustainable_Friendly_Table[[#This Row],[Total Energy(MJ)]]*AHP!$P$13/TOPSIS!$B$12</f>
        <v>2.1265796327525264E-2</v>
      </c>
      <c r="V44">
        <f>Sustainable_Friendly_Table[[#This Row],[Total Cost(LKR Million)]]*AHP!$P$14/TOPSIS!$C$12</f>
        <v>6.4322763387001831E-3</v>
      </c>
      <c r="W44">
        <f>Sustainable_Friendly_Table[[#This Row],[Total Carbon (Metric T)]]*AHP!$P$15/TOPSIS!$D$12</f>
        <v>1.1707007990210325E-2</v>
      </c>
      <c r="X44">
        <f>((Sustainable_Friendly_Table[[#This Row],[Weighted Energy]]-TOPSIS!$B$13)^2+(Sustainable_Friendly_Table[[#This Row],[Weighted Cost]]-TOPSIS!$C$13)^2+(Sustainable_Friendly_Table[[#This Row],[Weighted Co2]]-TOPSIS!$D$13)^2)^0.5</f>
        <v>8.617038411585815E-4</v>
      </c>
      <c r="Y44">
        <f>((Sustainable_Friendly_Table[[#This Row],[Weighted Energy]]-TOPSIS!$B$14)^2+(Sustainable_Friendly_Table[[#This Row],[Weighted Cost]]-TOPSIS!$C$14)^2+(Sustainable_Friendly_Table[[#This Row],[Weighted Co2]]-TOPSIS!$D$14)^2)^0.5</f>
        <v>5.1768789492855705E-3</v>
      </c>
      <c r="Z44">
        <f>Sustainable_Friendly_Table[[#This Row],[S- Worst-Euclidean Distance]]/(Sustainable_Friendly_Table[[#This Row],[S+ Best-Euclidean Distance]]+Sustainable_Friendly_Table[[#This Row],[S- Worst-Euclidean Distance]])</f>
        <v>0.85730031845846388</v>
      </c>
      <c r="AA44">
        <v>43</v>
      </c>
    </row>
    <row r="45" spans="1:27" x14ac:dyDescent="0.3">
      <c r="A45">
        <v>31</v>
      </c>
      <c r="B45" t="s">
        <v>139</v>
      </c>
      <c r="C45" t="s">
        <v>149</v>
      </c>
      <c r="D45" t="s">
        <v>155</v>
      </c>
      <c r="E45" t="s">
        <v>157</v>
      </c>
      <c r="F45" t="s">
        <v>160</v>
      </c>
      <c r="G45" t="s">
        <v>225</v>
      </c>
      <c r="H45">
        <v>368.24880257520965</v>
      </c>
      <c r="I45">
        <v>53</v>
      </c>
      <c r="J45">
        <v>1352534.7190645034</v>
      </c>
      <c r="K45">
        <v>52328.975945454542</v>
      </c>
      <c r="L45">
        <v>243456249.43161061</v>
      </c>
      <c r="M45">
        <v>5055374.5645454535</v>
      </c>
      <c r="N45">
        <v>2028802078.596755</v>
      </c>
      <c r="O45">
        <v>98792000</v>
      </c>
      <c r="P45">
        <v>26.279547561363632</v>
      </c>
      <c r="Q45">
        <v>20220.394050014325</v>
      </c>
      <c r="R45">
        <v>243508578.40755606</v>
      </c>
      <c r="S45">
        <v>2132.6494531613002</v>
      </c>
      <c r="T45">
        <v>20246.673597575689</v>
      </c>
      <c r="U45">
        <f>Sustainable_Friendly_Table[[#This Row],[Total Energy(MJ)]]*AHP!$P$13/TOPSIS!$B$12</f>
        <v>2.1265892821784725E-2</v>
      </c>
      <c r="V45">
        <f>Sustainable_Friendly_Table[[#This Row],[Total Cost(LKR Million)]]*AHP!$P$14/TOPSIS!$C$12</f>
        <v>6.4323017952018467E-3</v>
      </c>
      <c r="W45">
        <f>Sustainable_Friendly_Table[[#This Row],[Total Carbon (Metric T)]]*AHP!$P$15/TOPSIS!$D$12</f>
        <v>1.1707053949941109E-2</v>
      </c>
      <c r="X45">
        <f>((Sustainable_Friendly_Table[[#This Row],[Weighted Energy]]-TOPSIS!$B$13)^2+(Sustainable_Friendly_Table[[#This Row],[Weighted Cost]]-TOPSIS!$C$13)^2+(Sustainable_Friendly_Table[[#This Row],[Weighted Co2]]-TOPSIS!$D$13)^2)^0.5</f>
        <v>8.6181347491949794E-4</v>
      </c>
      <c r="Y45">
        <f>((Sustainable_Friendly_Table[[#This Row],[Weighted Energy]]-TOPSIS!$B$14)^2+(Sustainable_Friendly_Table[[#This Row],[Weighted Cost]]-TOPSIS!$C$14)^2+(Sustainable_Friendly_Table[[#This Row],[Weighted Co2]]-TOPSIS!$D$14)^2)^0.5</f>
        <v>5.1767693038604892E-3</v>
      </c>
      <c r="Z45">
        <f>Sustainable_Friendly_Table[[#This Row],[S- Worst-Euclidean Distance]]/(Sustainable_Friendly_Table[[#This Row],[S+ Best-Euclidean Distance]]+Sustainable_Friendly_Table[[#This Row],[S- Worst-Euclidean Distance]])</f>
        <v>0.85728216263790036</v>
      </c>
      <c r="AA45">
        <v>44</v>
      </c>
    </row>
    <row r="46" spans="1:27" x14ac:dyDescent="0.3">
      <c r="A46">
        <v>15</v>
      </c>
      <c r="B46" t="s">
        <v>139</v>
      </c>
      <c r="C46" t="s">
        <v>149</v>
      </c>
      <c r="D46" t="s">
        <v>154</v>
      </c>
      <c r="E46" t="s">
        <v>157</v>
      </c>
      <c r="F46" t="s">
        <v>160</v>
      </c>
      <c r="G46" t="s">
        <v>224</v>
      </c>
      <c r="H46">
        <v>368.24235547020976</v>
      </c>
      <c r="I46">
        <v>27</v>
      </c>
      <c r="J46">
        <v>1352528.4782668636</v>
      </c>
      <c r="K46">
        <v>52347.39624545454</v>
      </c>
      <c r="L46">
        <v>243455126.08803543</v>
      </c>
      <c r="M46">
        <v>5056295.5795454532</v>
      </c>
      <c r="N46">
        <v>2028792717.4002953</v>
      </c>
      <c r="O46">
        <v>101147400</v>
      </c>
      <c r="P46">
        <v>26.29336278636363</v>
      </c>
      <c r="Q46">
        <v>20220.300750089609</v>
      </c>
      <c r="R46">
        <v>243507473.48428088</v>
      </c>
      <c r="S46">
        <v>2134.9964129798409</v>
      </c>
      <c r="T46">
        <v>20246.594112875973</v>
      </c>
      <c r="U46">
        <f>Sustainable_Friendly_Table[[#This Row],[Total Energy(MJ)]]*AHP!$P$13/TOPSIS!$B$12</f>
        <v>2.1265796327525264E-2</v>
      </c>
      <c r="V46">
        <f>Sustainable_Friendly_Table[[#This Row],[Total Cost(LKR Million)]]*AHP!$P$14/TOPSIS!$C$12</f>
        <v>6.4393804802767365E-3</v>
      </c>
      <c r="W46">
        <f>Sustainable_Friendly_Table[[#This Row],[Total Carbon (Metric T)]]*AHP!$P$15/TOPSIS!$D$12</f>
        <v>1.1707007990210325E-2</v>
      </c>
      <c r="X46">
        <f>((Sustainable_Friendly_Table[[#This Row],[Weighted Energy]]-TOPSIS!$B$13)^2+(Sustainable_Friendly_Table[[#This Row],[Weighted Cost]]-TOPSIS!$C$13)^2+(Sustainable_Friendly_Table[[#This Row],[Weighted Co2]]-TOPSIS!$D$13)^2)^0.5</f>
        <v>8.6358503729927168E-4</v>
      </c>
      <c r="Y46">
        <f>((Sustainable_Friendly_Table[[#This Row],[Weighted Energy]]-TOPSIS!$B$14)^2+(Sustainable_Friendly_Table[[#This Row],[Weighted Cost]]-TOPSIS!$C$14)^2+(Sustainable_Friendly_Table[[#This Row],[Weighted Co2]]-TOPSIS!$D$14)^2)^0.5</f>
        <v>5.175030082180173E-3</v>
      </c>
      <c r="Z46">
        <f>Sustainable_Friendly_Table[[#This Row],[S- Worst-Euclidean Distance]]/(Sustainable_Friendly_Table[[#This Row],[S+ Best-Euclidean Distance]]+Sustainable_Friendly_Table[[#This Row],[S- Worst-Euclidean Distance]])</f>
        <v>0.85698955468887106</v>
      </c>
      <c r="AA46">
        <v>45</v>
      </c>
    </row>
    <row r="47" spans="1:27" x14ac:dyDescent="0.3">
      <c r="A47">
        <v>33</v>
      </c>
      <c r="B47" t="s">
        <v>139</v>
      </c>
      <c r="C47" t="s">
        <v>149</v>
      </c>
      <c r="D47" t="s">
        <v>155</v>
      </c>
      <c r="E47" t="s">
        <v>157</v>
      </c>
      <c r="F47" t="s">
        <v>160</v>
      </c>
      <c r="G47" t="s">
        <v>224</v>
      </c>
      <c r="H47">
        <v>368.24880257520965</v>
      </c>
      <c r="I47">
        <v>27</v>
      </c>
      <c r="J47">
        <v>1352534.7190645034</v>
      </c>
      <c r="K47">
        <v>52328.975945454542</v>
      </c>
      <c r="L47">
        <v>243456249.43161061</v>
      </c>
      <c r="M47">
        <v>5055374.5645454535</v>
      </c>
      <c r="N47">
        <v>2028802078.596755</v>
      </c>
      <c r="O47">
        <v>101147400</v>
      </c>
      <c r="P47">
        <v>26.279547561363632</v>
      </c>
      <c r="Q47">
        <v>20220.394050014325</v>
      </c>
      <c r="R47">
        <v>243508578.40755606</v>
      </c>
      <c r="S47">
        <v>2135.0048531613006</v>
      </c>
      <c r="T47">
        <v>20246.673597575689</v>
      </c>
      <c r="U47">
        <f>Sustainable_Friendly_Table[[#This Row],[Total Energy(MJ)]]*AHP!$P$13/TOPSIS!$B$12</f>
        <v>2.1265892821784725E-2</v>
      </c>
      <c r="V47">
        <f>Sustainable_Friendly_Table[[#This Row],[Total Cost(LKR Million)]]*AHP!$P$14/TOPSIS!$C$12</f>
        <v>6.4394059367784019E-3</v>
      </c>
      <c r="W47">
        <f>Sustainable_Friendly_Table[[#This Row],[Total Carbon (Metric T)]]*AHP!$P$15/TOPSIS!$D$12</f>
        <v>1.1707053949941109E-2</v>
      </c>
      <c r="X47">
        <f>((Sustainable_Friendly_Table[[#This Row],[Weighted Energy]]-TOPSIS!$B$13)^2+(Sustainable_Friendly_Table[[#This Row],[Weighted Cost]]-TOPSIS!$C$13)^2+(Sustainable_Friendly_Table[[#This Row],[Weighted Co2]]-TOPSIS!$D$13)^2)^0.5</f>
        <v>8.6369464165625984E-4</v>
      </c>
      <c r="Y47">
        <f>((Sustainable_Friendly_Table[[#This Row],[Weighted Energy]]-TOPSIS!$B$14)^2+(Sustainable_Friendly_Table[[#This Row],[Weighted Cost]]-TOPSIS!$C$14)^2+(Sustainable_Friendly_Table[[#This Row],[Weighted Co2]]-TOPSIS!$D$14)^2)^0.5</f>
        <v>5.1749204325283148E-3</v>
      </c>
      <c r="Z47">
        <f>Sustainable_Friendly_Table[[#This Row],[S- Worst-Euclidean Distance]]/(Sustainable_Friendly_Table[[#This Row],[S+ Best-Euclidean Distance]]+Sustainable_Friendly_Table[[#This Row],[S- Worst-Euclidean Distance]])</f>
        <v>0.8569714030376594</v>
      </c>
      <c r="AA47">
        <v>46</v>
      </c>
    </row>
    <row r="48" spans="1:27" x14ac:dyDescent="0.3">
      <c r="A48">
        <v>14</v>
      </c>
      <c r="B48" t="s">
        <v>139</v>
      </c>
      <c r="C48" t="s">
        <v>149</v>
      </c>
      <c r="D48" t="s">
        <v>154</v>
      </c>
      <c r="E48" t="s">
        <v>157</v>
      </c>
      <c r="F48" t="s">
        <v>160</v>
      </c>
      <c r="G48" t="s">
        <v>226</v>
      </c>
      <c r="H48">
        <v>368.24235547020976</v>
      </c>
      <c r="I48">
        <v>27</v>
      </c>
      <c r="J48">
        <v>1352528.4782668636</v>
      </c>
      <c r="K48">
        <v>52347.39624545454</v>
      </c>
      <c r="L48">
        <v>243455126.08803543</v>
      </c>
      <c r="M48">
        <v>5056295.5795454532</v>
      </c>
      <c r="N48">
        <v>2028792717.4002953</v>
      </c>
      <c r="O48">
        <v>105300000</v>
      </c>
      <c r="P48">
        <v>26.29336278636363</v>
      </c>
      <c r="Q48">
        <v>20220.300750089609</v>
      </c>
      <c r="R48">
        <v>243507473.48428088</v>
      </c>
      <c r="S48">
        <v>2139.1490129798408</v>
      </c>
      <c r="T48">
        <v>20246.594112875973</v>
      </c>
      <c r="U48">
        <f>Sustainable_Friendly_Table[[#This Row],[Total Energy(MJ)]]*AHP!$P$13/TOPSIS!$B$12</f>
        <v>2.1265796327525264E-2</v>
      </c>
      <c r="V48">
        <f>Sustainable_Friendly_Table[[#This Row],[Total Cost(LKR Million)]]*AHP!$P$14/TOPSIS!$C$12</f>
        <v>6.4519051717562299E-3</v>
      </c>
      <c r="W48">
        <f>Sustainable_Friendly_Table[[#This Row],[Total Carbon (Metric T)]]*AHP!$P$15/TOPSIS!$D$12</f>
        <v>1.1707007990210325E-2</v>
      </c>
      <c r="X48">
        <f>((Sustainable_Friendly_Table[[#This Row],[Weighted Energy]]-TOPSIS!$B$13)^2+(Sustainable_Friendly_Table[[#This Row],[Weighted Cost]]-TOPSIS!$C$13)^2+(Sustainable_Friendly_Table[[#This Row],[Weighted Co2]]-TOPSIS!$D$13)^2)^0.5</f>
        <v>8.6703345237694181E-4</v>
      </c>
      <c r="Y48">
        <f>((Sustainable_Friendly_Table[[#This Row],[Weighted Energy]]-TOPSIS!$B$14)^2+(Sustainable_Friendly_Table[[#This Row],[Weighted Cost]]-TOPSIS!$C$14)^2+(Sustainable_Friendly_Table[[#This Row],[Weighted Co2]]-TOPSIS!$D$14)^2)^0.5</f>
        <v>5.1717926641830269E-3</v>
      </c>
      <c r="Z48">
        <f>Sustainable_Friendly_Table[[#This Row],[S- Worst-Euclidean Distance]]/(Sustainable_Friendly_Table[[#This Row],[S+ Best-Euclidean Distance]]+Sustainable_Friendly_Table[[#This Row],[S- Worst-Euclidean Distance]])</f>
        <v>0.85642351085431656</v>
      </c>
      <c r="AA48">
        <v>47</v>
      </c>
    </row>
    <row r="49" spans="1:27" x14ac:dyDescent="0.3">
      <c r="A49">
        <v>32</v>
      </c>
      <c r="B49" t="s">
        <v>139</v>
      </c>
      <c r="C49" t="s">
        <v>149</v>
      </c>
      <c r="D49" t="s">
        <v>155</v>
      </c>
      <c r="E49" t="s">
        <v>157</v>
      </c>
      <c r="F49" t="s">
        <v>160</v>
      </c>
      <c r="G49" t="s">
        <v>226</v>
      </c>
      <c r="H49">
        <v>368.24880257520965</v>
      </c>
      <c r="I49">
        <v>27</v>
      </c>
      <c r="J49">
        <v>1352534.7190645034</v>
      </c>
      <c r="K49">
        <v>52328.975945454542</v>
      </c>
      <c r="L49">
        <v>243456249.43161061</v>
      </c>
      <c r="M49">
        <v>5055374.5645454535</v>
      </c>
      <c r="N49">
        <v>2028802078.596755</v>
      </c>
      <c r="O49">
        <v>105300000</v>
      </c>
      <c r="P49">
        <v>26.279547561363632</v>
      </c>
      <c r="Q49">
        <v>20220.394050014325</v>
      </c>
      <c r="R49">
        <v>243508578.40755606</v>
      </c>
      <c r="S49">
        <v>2139.1574531613005</v>
      </c>
      <c r="T49">
        <v>20246.673597575689</v>
      </c>
      <c r="U49">
        <f>Sustainable_Friendly_Table[[#This Row],[Total Energy(MJ)]]*AHP!$P$13/TOPSIS!$B$12</f>
        <v>2.1265892821784725E-2</v>
      </c>
      <c r="V49">
        <f>Sustainable_Friendly_Table[[#This Row],[Total Cost(LKR Million)]]*AHP!$P$14/TOPSIS!$C$12</f>
        <v>6.4519306282578943E-3</v>
      </c>
      <c r="W49">
        <f>Sustainable_Friendly_Table[[#This Row],[Total Carbon (Metric T)]]*AHP!$P$15/TOPSIS!$D$12</f>
        <v>1.1707053949941109E-2</v>
      </c>
      <c r="X49">
        <f>((Sustainable_Friendly_Table[[#This Row],[Weighted Energy]]-TOPSIS!$B$13)^2+(Sustainable_Friendly_Table[[#This Row],[Weighted Cost]]-TOPSIS!$C$13)^2+(Sustainable_Friendly_Table[[#This Row],[Weighted Co2]]-TOPSIS!$D$13)^2)^0.5</f>
        <v>8.6714298854853687E-4</v>
      </c>
      <c r="Y49">
        <f>((Sustainable_Friendly_Table[[#This Row],[Weighted Energy]]-TOPSIS!$B$14)^2+(Sustainable_Friendly_Table[[#This Row],[Weighted Cost]]-TOPSIS!$C$14)^2+(Sustainable_Friendly_Table[[#This Row],[Weighted Co2]]-TOPSIS!$D$14)^2)^0.5</f>
        <v>5.1716830075417761E-3</v>
      </c>
      <c r="Z49">
        <f>Sustainable_Friendly_Table[[#This Row],[S- Worst-Euclidean Distance]]/(Sustainable_Friendly_Table[[#This Row],[S+ Best-Euclidean Distance]]+Sustainable_Friendly_Table[[#This Row],[S- Worst-Euclidean Distance]])</f>
        <v>0.85640536933669775</v>
      </c>
      <c r="AA49">
        <v>48</v>
      </c>
    </row>
    <row r="50" spans="1:27" x14ac:dyDescent="0.3">
      <c r="A50">
        <v>1</v>
      </c>
      <c r="B50" t="s">
        <v>139</v>
      </c>
      <c r="C50" t="s">
        <v>149</v>
      </c>
      <c r="D50" t="s">
        <v>154</v>
      </c>
      <c r="E50" t="s">
        <v>156</v>
      </c>
      <c r="F50" t="s">
        <v>159</v>
      </c>
      <c r="G50" t="s">
        <v>225</v>
      </c>
      <c r="H50">
        <v>370.31425531664922</v>
      </c>
      <c r="I50">
        <v>53</v>
      </c>
      <c r="J50">
        <v>1360550.5617348952</v>
      </c>
      <c r="K50">
        <v>48799.350563636355</v>
      </c>
      <c r="L50">
        <v>244899101.11228111</v>
      </c>
      <c r="M50">
        <v>5574856.1022727257</v>
      </c>
      <c r="N50">
        <v>2040825842.6023426</v>
      </c>
      <c r="O50">
        <v>98792000</v>
      </c>
      <c r="P50">
        <v>23.837023468181812</v>
      </c>
      <c r="Q50">
        <v>20340.230897936679</v>
      </c>
      <c r="R50">
        <v>244947900.46284476</v>
      </c>
      <c r="S50">
        <v>2145.1926987046154</v>
      </c>
      <c r="T50">
        <v>20364.067921404861</v>
      </c>
      <c r="U50">
        <f>Sustainable_Friendly_Table[[#This Row],[Total Energy(MJ)]]*AHP!$P$13/TOPSIS!$B$12</f>
        <v>2.1391590523130471E-2</v>
      </c>
      <c r="V50">
        <f>Sustainable_Friendly_Table[[#This Row],[Total Cost(LKR Million)]]*AHP!$P$14/TOPSIS!$C$12</f>
        <v>6.470133582655864E-3</v>
      </c>
      <c r="W50">
        <f>Sustainable_Friendly_Table[[#This Row],[Total Carbon (Metric T)]]*AHP!$P$15/TOPSIS!$D$12</f>
        <v>1.1774933825411097E-2</v>
      </c>
      <c r="X50">
        <f>((Sustainable_Friendly_Table[[#This Row],[Weighted Energy]]-TOPSIS!$B$13)^2+(Sustainable_Friendly_Table[[#This Row],[Weighted Cost]]-TOPSIS!$C$13)^2+(Sustainable_Friendly_Table[[#This Row],[Weighted Co2]]-TOPSIS!$D$13)^2)^0.5</f>
        <v>1.0095862169648092E-3</v>
      </c>
      <c r="Y50">
        <f>((Sustainable_Friendly_Table[[#This Row],[Weighted Energy]]-TOPSIS!$B$14)^2+(Sustainable_Friendly_Table[[#This Row],[Weighted Cost]]-TOPSIS!$C$14)^2+(Sustainable_Friendly_Table[[#This Row],[Weighted Co2]]-TOPSIS!$D$14)^2)^0.5</f>
        <v>5.0289956726252997E-3</v>
      </c>
      <c r="Z50">
        <f>Sustainable_Friendly_Table[[#This Row],[S- Worst-Euclidean Distance]]/(Sustainable_Friendly_Table[[#This Row],[S+ Best-Euclidean Distance]]+Sustainable_Friendly_Table[[#This Row],[S- Worst-Euclidean Distance]])</f>
        <v>0.83281071029189291</v>
      </c>
      <c r="AA50">
        <v>49</v>
      </c>
    </row>
    <row r="51" spans="1:27" x14ac:dyDescent="0.3">
      <c r="A51">
        <v>19</v>
      </c>
      <c r="B51" t="s">
        <v>139</v>
      </c>
      <c r="C51" t="s">
        <v>149</v>
      </c>
      <c r="D51" t="s">
        <v>155</v>
      </c>
      <c r="E51" t="s">
        <v>156</v>
      </c>
      <c r="F51" t="s">
        <v>159</v>
      </c>
      <c r="G51" t="s">
        <v>225</v>
      </c>
      <c r="H51">
        <v>370.32070242164923</v>
      </c>
      <c r="I51">
        <v>53</v>
      </c>
      <c r="J51">
        <v>1360556.8025325353</v>
      </c>
      <c r="K51">
        <v>48780.930263636357</v>
      </c>
      <c r="L51">
        <v>244900224.45585635</v>
      </c>
      <c r="M51">
        <v>5573935.087272726</v>
      </c>
      <c r="N51">
        <v>2040835203.7988029</v>
      </c>
      <c r="O51">
        <v>98792000</v>
      </c>
      <c r="P51">
        <v>23.823208243181814</v>
      </c>
      <c r="Q51">
        <v>20340.324197861399</v>
      </c>
      <c r="R51">
        <v>244949005.38611999</v>
      </c>
      <c r="S51">
        <v>2145.2011388860756</v>
      </c>
      <c r="T51">
        <v>20364.147406104581</v>
      </c>
      <c r="U51">
        <f>Sustainable_Friendly_Table[[#This Row],[Total Energy(MJ)]]*AHP!$P$13/TOPSIS!$B$12</f>
        <v>2.1391687017389936E-2</v>
      </c>
      <c r="V51">
        <f>Sustainable_Friendly_Table[[#This Row],[Total Cost(LKR Million)]]*AHP!$P$14/TOPSIS!$C$12</f>
        <v>6.4701590391575301E-3</v>
      </c>
      <c r="W51">
        <f>Sustainable_Friendly_Table[[#This Row],[Total Carbon (Metric T)]]*AHP!$P$15/TOPSIS!$D$12</f>
        <v>1.1774979785141882E-2</v>
      </c>
      <c r="X51">
        <f>((Sustainable_Friendly_Table[[#This Row],[Weighted Energy]]-TOPSIS!$B$13)^2+(Sustainable_Friendly_Table[[#This Row],[Weighted Cost]]-TOPSIS!$C$13)^2+(Sustainable_Friendly_Table[[#This Row],[Weighted Co2]]-TOPSIS!$D$13)^2)^0.5</f>
        <v>1.0096958617021139E-3</v>
      </c>
      <c r="Y51">
        <f>((Sustainable_Friendly_Table[[#This Row],[Weighted Energy]]-TOPSIS!$B$14)^2+(Sustainable_Friendly_Table[[#This Row],[Weighted Cost]]-TOPSIS!$C$14)^2+(Sustainable_Friendly_Table[[#This Row],[Weighted Co2]]-TOPSIS!$D$14)^2)^0.5</f>
        <v>5.0288860290413993E-3</v>
      </c>
      <c r="Z51">
        <f>Sustainable_Friendly_Table[[#This Row],[S- Worst-Euclidean Distance]]/(Sustainable_Friendly_Table[[#This Row],[S+ Best-Euclidean Distance]]+Sustainable_Friendly_Table[[#This Row],[S- Worst-Euclidean Distance]])</f>
        <v>0.83279255295852372</v>
      </c>
      <c r="AA51">
        <v>50</v>
      </c>
    </row>
    <row r="52" spans="1:27" x14ac:dyDescent="0.3">
      <c r="A52">
        <v>3</v>
      </c>
      <c r="B52" t="s">
        <v>139</v>
      </c>
      <c r="C52" t="s">
        <v>149</v>
      </c>
      <c r="D52" t="s">
        <v>154</v>
      </c>
      <c r="E52" t="s">
        <v>156</v>
      </c>
      <c r="F52" t="s">
        <v>159</v>
      </c>
      <c r="G52" t="s">
        <v>224</v>
      </c>
      <c r="H52">
        <v>370.31425531664922</v>
      </c>
      <c r="I52">
        <v>27</v>
      </c>
      <c r="J52">
        <v>1360550.5617348952</v>
      </c>
      <c r="K52">
        <v>48799.350563636355</v>
      </c>
      <c r="L52">
        <v>244899101.11228111</v>
      </c>
      <c r="M52">
        <v>5574856.1022727257</v>
      </c>
      <c r="N52">
        <v>2040825842.6023426</v>
      </c>
      <c r="O52">
        <v>101147400</v>
      </c>
      <c r="P52">
        <v>23.837023468181812</v>
      </c>
      <c r="Q52">
        <v>20340.230897936679</v>
      </c>
      <c r="R52">
        <v>244947900.46284476</v>
      </c>
      <c r="S52">
        <v>2147.5480987046158</v>
      </c>
      <c r="T52">
        <v>20364.067921404861</v>
      </c>
      <c r="U52">
        <f>Sustainable_Friendly_Table[[#This Row],[Total Energy(MJ)]]*AHP!$P$13/TOPSIS!$B$12</f>
        <v>2.1391590523130471E-2</v>
      </c>
      <c r="V52">
        <f>Sustainable_Friendly_Table[[#This Row],[Total Cost(LKR Million)]]*AHP!$P$14/TOPSIS!$C$12</f>
        <v>6.4772377242324182E-3</v>
      </c>
      <c r="W52">
        <f>Sustainable_Friendly_Table[[#This Row],[Total Carbon (Metric T)]]*AHP!$P$15/TOPSIS!$D$12</f>
        <v>1.1774933825411097E-2</v>
      </c>
      <c r="X52">
        <f>((Sustainable_Friendly_Table[[#This Row],[Weighted Energy]]-TOPSIS!$B$13)^2+(Sustainable_Friendly_Table[[#This Row],[Weighted Cost]]-TOPSIS!$C$13)^2+(Sustainable_Friendly_Table[[#This Row],[Weighted Co2]]-TOPSIS!$D$13)^2)^0.5</f>
        <v>1.0114582654299506E-3</v>
      </c>
      <c r="Y52">
        <f>((Sustainable_Friendly_Table[[#This Row],[Weighted Energy]]-TOPSIS!$B$14)^2+(Sustainable_Friendly_Table[[#This Row],[Weighted Cost]]-TOPSIS!$C$14)^2+(Sustainable_Friendly_Table[[#This Row],[Weighted Co2]]-TOPSIS!$D$14)^2)^0.5</f>
        <v>5.0271459156900509E-3</v>
      </c>
      <c r="Z52">
        <f>Sustainable_Friendly_Table[[#This Row],[S- Worst-Euclidean Distance]]/(Sustainable_Friendly_Table[[#This Row],[S+ Best-Euclidean Distance]]+Sustainable_Friendly_Table[[#This Row],[S- Worst-Euclidean Distance]])</f>
        <v>0.83250131403009897</v>
      </c>
      <c r="AA52">
        <v>51</v>
      </c>
    </row>
    <row r="53" spans="1:27" x14ac:dyDescent="0.3">
      <c r="A53">
        <v>21</v>
      </c>
      <c r="B53" t="s">
        <v>139</v>
      </c>
      <c r="C53" t="s">
        <v>149</v>
      </c>
      <c r="D53" t="s">
        <v>155</v>
      </c>
      <c r="E53" t="s">
        <v>156</v>
      </c>
      <c r="F53" t="s">
        <v>159</v>
      </c>
      <c r="G53" t="s">
        <v>224</v>
      </c>
      <c r="H53">
        <v>370.32070242164923</v>
      </c>
      <c r="I53">
        <v>27</v>
      </c>
      <c r="J53">
        <v>1360556.8025325353</v>
      </c>
      <c r="K53">
        <v>48780.930263636357</v>
      </c>
      <c r="L53">
        <v>244900224.45585635</v>
      </c>
      <c r="M53">
        <v>5573935.087272726</v>
      </c>
      <c r="N53">
        <v>2040835203.7988029</v>
      </c>
      <c r="O53">
        <v>101147400</v>
      </c>
      <c r="P53">
        <v>23.823208243181814</v>
      </c>
      <c r="Q53">
        <v>20340.324197861399</v>
      </c>
      <c r="R53">
        <v>244949005.38611999</v>
      </c>
      <c r="S53">
        <v>2147.5565388860755</v>
      </c>
      <c r="T53">
        <v>20364.147406104581</v>
      </c>
      <c r="U53">
        <f>Sustainable_Friendly_Table[[#This Row],[Total Energy(MJ)]]*AHP!$P$13/TOPSIS!$B$12</f>
        <v>2.1391687017389936E-2</v>
      </c>
      <c r="V53">
        <f>Sustainable_Friendly_Table[[#This Row],[Total Cost(LKR Million)]]*AHP!$P$14/TOPSIS!$C$12</f>
        <v>6.4772631807340835E-3</v>
      </c>
      <c r="W53">
        <f>Sustainable_Friendly_Table[[#This Row],[Total Carbon (Metric T)]]*AHP!$P$15/TOPSIS!$D$12</f>
        <v>1.1774979785141882E-2</v>
      </c>
      <c r="X53">
        <f>((Sustainable_Friendly_Table[[#This Row],[Weighted Energy]]-TOPSIS!$B$13)^2+(Sustainable_Friendly_Table[[#This Row],[Weighted Cost]]-TOPSIS!$C$13)^2+(Sustainable_Friendly_Table[[#This Row],[Weighted Co2]]-TOPSIS!$D$13)^2)^0.5</f>
        <v>1.01156788603277E-3</v>
      </c>
      <c r="Y53">
        <f>((Sustainable_Friendly_Table[[#This Row],[Weighted Energy]]-TOPSIS!$B$14)^2+(Sustainable_Friendly_Table[[#This Row],[Weighted Cost]]-TOPSIS!$C$14)^2+(Sustainable_Friendly_Table[[#This Row],[Weighted Co2]]-TOPSIS!$D$14)^2)^0.5</f>
        <v>5.0270362677363014E-3</v>
      </c>
      <c r="Z53">
        <f>Sustainable_Friendly_Table[[#This Row],[S- Worst-Euclidean Distance]]/(Sustainable_Friendly_Table[[#This Row],[S+ Best-Euclidean Distance]]+Sustainable_Friendly_Table[[#This Row],[S- Worst-Euclidean Distance]])</f>
        <v>0.83248315996977762</v>
      </c>
      <c r="AA53">
        <v>52</v>
      </c>
    </row>
    <row r="54" spans="1:27" x14ac:dyDescent="0.3">
      <c r="A54">
        <v>2</v>
      </c>
      <c r="B54" t="s">
        <v>139</v>
      </c>
      <c r="C54" t="s">
        <v>149</v>
      </c>
      <c r="D54" t="s">
        <v>154</v>
      </c>
      <c r="E54" t="s">
        <v>156</v>
      </c>
      <c r="F54" t="s">
        <v>159</v>
      </c>
      <c r="G54" t="s">
        <v>226</v>
      </c>
      <c r="H54">
        <v>370.31425531664922</v>
      </c>
      <c r="I54">
        <v>27</v>
      </c>
      <c r="J54">
        <v>1360550.5617348952</v>
      </c>
      <c r="K54">
        <v>48799.350563636355</v>
      </c>
      <c r="L54">
        <v>244899101.11228111</v>
      </c>
      <c r="M54">
        <v>5574856.1022727257</v>
      </c>
      <c r="N54">
        <v>2040825842.6023426</v>
      </c>
      <c r="O54">
        <v>105300000</v>
      </c>
      <c r="P54">
        <v>23.837023468181812</v>
      </c>
      <c r="Q54">
        <v>20340.230897936679</v>
      </c>
      <c r="R54">
        <v>244947900.46284476</v>
      </c>
      <c r="S54">
        <v>2151.7006987046157</v>
      </c>
      <c r="T54">
        <v>20364.067921404861</v>
      </c>
      <c r="U54">
        <f>Sustainable_Friendly_Table[[#This Row],[Total Energy(MJ)]]*AHP!$P$13/TOPSIS!$B$12</f>
        <v>2.1391590523130471E-2</v>
      </c>
      <c r="V54">
        <f>Sustainable_Friendly_Table[[#This Row],[Total Cost(LKR Million)]]*AHP!$P$14/TOPSIS!$C$12</f>
        <v>6.4897624157119116E-3</v>
      </c>
      <c r="W54">
        <f>Sustainable_Friendly_Table[[#This Row],[Total Carbon (Metric T)]]*AHP!$P$15/TOPSIS!$D$12</f>
        <v>1.1774933825411097E-2</v>
      </c>
      <c r="X54">
        <f>((Sustainable_Friendly_Table[[#This Row],[Weighted Energy]]-TOPSIS!$B$13)^2+(Sustainable_Friendly_Table[[#This Row],[Weighted Cost]]-TOPSIS!$C$13)^2+(Sustainable_Friendly_Table[[#This Row],[Weighted Co2]]-TOPSIS!$D$13)^2)^0.5</f>
        <v>1.0148714274240242E-3</v>
      </c>
      <c r="Y54">
        <f>((Sustainable_Friendly_Table[[#This Row],[Weighted Energy]]-TOPSIS!$B$14)^2+(Sustainable_Friendly_Table[[#This Row],[Weighted Cost]]-TOPSIS!$C$14)^2+(Sustainable_Friendly_Table[[#This Row],[Weighted Co2]]-TOPSIS!$D$14)^2)^0.5</f>
        <v>5.0239075795707492E-3</v>
      </c>
      <c r="Z54">
        <f>Sustainable_Friendly_Table[[#This Row],[S- Worst-Euclidean Distance]]/(Sustainable_Friendly_Table[[#This Row],[S+ Best-Euclidean Distance]]+Sustainable_Friendly_Table[[#This Row],[S- Worst-Euclidean Distance]])</f>
        <v>0.83194095590375317</v>
      </c>
      <c r="AA54">
        <v>53</v>
      </c>
    </row>
    <row r="55" spans="1:27" x14ac:dyDescent="0.3">
      <c r="A55">
        <v>20</v>
      </c>
      <c r="B55" t="s">
        <v>139</v>
      </c>
      <c r="C55" t="s">
        <v>149</v>
      </c>
      <c r="D55" t="s">
        <v>155</v>
      </c>
      <c r="E55" t="s">
        <v>156</v>
      </c>
      <c r="F55" t="s">
        <v>159</v>
      </c>
      <c r="G55" t="s">
        <v>226</v>
      </c>
      <c r="H55">
        <v>370.32070242164923</v>
      </c>
      <c r="I55">
        <v>27</v>
      </c>
      <c r="J55">
        <v>1360556.8025325353</v>
      </c>
      <c r="K55">
        <v>48780.930263636357</v>
      </c>
      <c r="L55">
        <v>244900224.45585635</v>
      </c>
      <c r="M55">
        <v>5573935.087272726</v>
      </c>
      <c r="N55">
        <v>2040835203.7988029</v>
      </c>
      <c r="O55">
        <v>105300000</v>
      </c>
      <c r="P55">
        <v>23.823208243181814</v>
      </c>
      <c r="Q55">
        <v>20340.324197861399</v>
      </c>
      <c r="R55">
        <v>244949005.38611999</v>
      </c>
      <c r="S55">
        <v>2151.7091388860754</v>
      </c>
      <c r="T55">
        <v>20364.147406104581</v>
      </c>
      <c r="U55">
        <f>Sustainable_Friendly_Table[[#This Row],[Total Energy(MJ)]]*AHP!$P$13/TOPSIS!$B$12</f>
        <v>2.1391687017389936E-2</v>
      </c>
      <c r="V55">
        <f>Sustainable_Friendly_Table[[#This Row],[Total Cost(LKR Million)]]*AHP!$P$14/TOPSIS!$C$12</f>
        <v>6.4897878722135769E-3</v>
      </c>
      <c r="W55">
        <f>Sustainable_Friendly_Table[[#This Row],[Total Carbon (Metric T)]]*AHP!$P$15/TOPSIS!$D$12</f>
        <v>1.1774979785141882E-2</v>
      </c>
      <c r="X55">
        <f>((Sustainable_Friendly_Table[[#This Row],[Weighted Energy]]-TOPSIS!$B$13)^2+(Sustainable_Friendly_Table[[#This Row],[Weighted Cost]]-TOPSIS!$C$13)^2+(Sustainable_Friendly_Table[[#This Row],[Weighted Co2]]-TOPSIS!$D$13)^2)^0.5</f>
        <v>1.0149809935252867E-3</v>
      </c>
      <c r="Y55">
        <f>((Sustainable_Friendly_Table[[#This Row],[Weighted Energy]]-TOPSIS!$B$14)^2+(Sustainable_Friendly_Table[[#This Row],[Weighted Cost]]-TOPSIS!$C$14)^2+(Sustainable_Friendly_Table[[#This Row],[Weighted Co2]]-TOPSIS!$D$14)^2)^0.5</f>
        <v>5.0237979244029162E-3</v>
      </c>
      <c r="Z55">
        <f>Sustainable_Friendly_Table[[#This Row],[S- Worst-Euclidean Distance]]/(Sustainable_Friendly_Table[[#This Row],[S+ Best-Euclidean Distance]]+Sustainable_Friendly_Table[[#This Row],[S- Worst-Euclidean Distance]])</f>
        <v>0.83192280967399468</v>
      </c>
      <c r="AA55">
        <v>54</v>
      </c>
    </row>
    <row r="56" spans="1:27" x14ac:dyDescent="0.3">
      <c r="A56">
        <v>10</v>
      </c>
      <c r="B56" t="s">
        <v>139</v>
      </c>
      <c r="C56" t="s">
        <v>149</v>
      </c>
      <c r="D56" t="s">
        <v>154</v>
      </c>
      <c r="E56" t="s">
        <v>157</v>
      </c>
      <c r="F56" t="s">
        <v>159</v>
      </c>
      <c r="G56" t="s">
        <v>225</v>
      </c>
      <c r="H56">
        <v>373.37103313483112</v>
      </c>
      <c r="I56">
        <v>54</v>
      </c>
      <c r="J56">
        <v>1363509.5226628955</v>
      </c>
      <c r="K56">
        <v>51528.61647272727</v>
      </c>
      <c r="L56">
        <v>245431714.07932121</v>
      </c>
      <c r="M56">
        <v>5029002.920454544</v>
      </c>
      <c r="N56">
        <v>2045264283.9943435</v>
      </c>
      <c r="O56">
        <v>100656000</v>
      </c>
      <c r="P56">
        <v>26.566289377272721</v>
      </c>
      <c r="Q56">
        <v>20384.46736381029</v>
      </c>
      <c r="R56">
        <v>245483242.69579393</v>
      </c>
      <c r="S56">
        <v>2150.949286914798</v>
      </c>
      <c r="T56">
        <v>20411.033653187562</v>
      </c>
      <c r="U56">
        <f>Sustainable_Friendly_Table[[#This Row],[Total Energy(MJ)]]*AHP!$P$13/TOPSIS!$B$12</f>
        <v>2.1438342594960226E-2</v>
      </c>
      <c r="V56">
        <f>Sustainable_Friendly_Table[[#This Row],[Total Cost(LKR Million)]]*AHP!$P$14/TOPSIS!$C$12</f>
        <v>6.4874960763482547E-3</v>
      </c>
      <c r="W56">
        <f>Sustainable_Friendly_Table[[#This Row],[Total Carbon (Metric T)]]*AHP!$P$15/TOPSIS!$D$12</f>
        <v>1.1802090402669515E-2</v>
      </c>
      <c r="X56">
        <f>((Sustainable_Friendly_Table[[#This Row],[Weighted Energy]]-TOPSIS!$B$13)^2+(Sustainable_Friendly_Table[[#This Row],[Weighted Cost]]-TOPSIS!$C$13)^2+(Sustainable_Friendly_Table[[#This Row],[Weighted Co2]]-TOPSIS!$D$13)^2)^0.5</f>
        <v>1.0662989891688348E-3</v>
      </c>
      <c r="Y56">
        <f>((Sustainable_Friendly_Table[[#This Row],[Weighted Energy]]-TOPSIS!$B$14)^2+(Sustainable_Friendly_Table[[#This Row],[Weighted Cost]]-TOPSIS!$C$14)^2+(Sustainable_Friendly_Table[[#This Row],[Weighted Co2]]-TOPSIS!$D$14)^2)^0.5</f>
        <v>4.972286009004079E-3</v>
      </c>
      <c r="Z56">
        <f>Sustainable_Friendly_Table[[#This Row],[S- Worst-Euclidean Distance]]/(Sustainable_Friendly_Table[[#This Row],[S+ Best-Euclidean Distance]]+Sustainable_Friendly_Table[[#This Row],[S- Worst-Euclidean Distance]])</f>
        <v>0.82341906431863365</v>
      </c>
      <c r="AA56">
        <v>55</v>
      </c>
    </row>
    <row r="57" spans="1:27" x14ac:dyDescent="0.3">
      <c r="A57">
        <v>28</v>
      </c>
      <c r="B57" t="s">
        <v>139</v>
      </c>
      <c r="C57" t="s">
        <v>149</v>
      </c>
      <c r="D57" t="s">
        <v>155</v>
      </c>
      <c r="E57" t="s">
        <v>157</v>
      </c>
      <c r="F57" t="s">
        <v>159</v>
      </c>
      <c r="G57" t="s">
        <v>225</v>
      </c>
      <c r="H57">
        <v>373.37748023983102</v>
      </c>
      <c r="I57">
        <v>54</v>
      </c>
      <c r="J57">
        <v>1363515.7634605353</v>
      </c>
      <c r="K57">
        <v>51510.196172727272</v>
      </c>
      <c r="L57">
        <v>245432837.42289639</v>
      </c>
      <c r="M57">
        <v>5028081.9054545444</v>
      </c>
      <c r="N57">
        <v>2045273645.1908031</v>
      </c>
      <c r="O57">
        <v>100656000</v>
      </c>
      <c r="P57">
        <v>26.552474152272723</v>
      </c>
      <c r="Q57">
        <v>20384.560663735003</v>
      </c>
      <c r="R57">
        <v>245484347.6190691</v>
      </c>
      <c r="S57">
        <v>2150.9577270962577</v>
      </c>
      <c r="T57">
        <v>20411.113137887274</v>
      </c>
      <c r="U57">
        <f>Sustainable_Friendly_Table[[#This Row],[Total Energy(MJ)]]*AHP!$P$13/TOPSIS!$B$12</f>
        <v>2.1438439089219691E-2</v>
      </c>
      <c r="V57">
        <f>Sustainable_Friendly_Table[[#This Row],[Total Cost(LKR Million)]]*AHP!$P$14/TOPSIS!$C$12</f>
        <v>6.48752153284992E-3</v>
      </c>
      <c r="W57">
        <f>Sustainable_Friendly_Table[[#This Row],[Total Carbon (Metric T)]]*AHP!$P$15/TOPSIS!$D$12</f>
        <v>1.1802136362400295E-2</v>
      </c>
      <c r="X57">
        <f>((Sustainable_Friendly_Table[[#This Row],[Weighted Energy]]-TOPSIS!$B$13)^2+(Sustainable_Friendly_Table[[#This Row],[Weighted Cost]]-TOPSIS!$C$13)^2+(Sustainable_Friendly_Table[[#This Row],[Weighted Co2]]-TOPSIS!$D$13)^2)^0.5</f>
        <v>1.0664086181025035E-3</v>
      </c>
      <c r="Y57">
        <f>((Sustainable_Friendly_Table[[#This Row],[Weighted Energy]]-TOPSIS!$B$14)^2+(Sustainable_Friendly_Table[[#This Row],[Weighted Cost]]-TOPSIS!$C$14)^2+(Sustainable_Friendly_Table[[#This Row],[Weighted Co2]]-TOPSIS!$D$14)^2)^0.5</f>
        <v>4.9721763621123983E-3</v>
      </c>
      <c r="Z57">
        <f>Sustainable_Friendly_Table[[#This Row],[S- Worst-Euclidean Distance]]/(Sustainable_Friendly_Table[[#This Row],[S+ Best-Euclidean Distance]]+Sustainable_Friendly_Table[[#This Row],[S- Worst-Euclidean Distance]])</f>
        <v>0.82340090905459906</v>
      </c>
      <c r="AA57">
        <v>56</v>
      </c>
    </row>
    <row r="58" spans="1:27" x14ac:dyDescent="0.3">
      <c r="A58">
        <v>12</v>
      </c>
      <c r="B58" t="s">
        <v>139</v>
      </c>
      <c r="C58" t="s">
        <v>149</v>
      </c>
      <c r="D58" t="s">
        <v>154</v>
      </c>
      <c r="E58" t="s">
        <v>157</v>
      </c>
      <c r="F58" t="s">
        <v>159</v>
      </c>
      <c r="G58" t="s">
        <v>224</v>
      </c>
      <c r="H58">
        <v>373.37103313483112</v>
      </c>
      <c r="I58">
        <v>27</v>
      </c>
      <c r="J58">
        <v>1363509.5226628955</v>
      </c>
      <c r="K58">
        <v>51528.61647272727</v>
      </c>
      <c r="L58">
        <v>245431714.07932121</v>
      </c>
      <c r="M58">
        <v>5029002.920454544</v>
      </c>
      <c r="N58">
        <v>2045264283.9943435</v>
      </c>
      <c r="O58">
        <v>101147400</v>
      </c>
      <c r="P58">
        <v>26.566289377272721</v>
      </c>
      <c r="Q58">
        <v>20384.46736381029</v>
      </c>
      <c r="R58">
        <v>245483242.69579393</v>
      </c>
      <c r="S58">
        <v>2151.4406869147979</v>
      </c>
      <c r="T58">
        <v>20411.033653187562</v>
      </c>
      <c r="U58">
        <f>Sustainable_Friendly_Table[[#This Row],[Total Energy(MJ)]]*AHP!$P$13/TOPSIS!$B$12</f>
        <v>2.1438342594960226E-2</v>
      </c>
      <c r="V58">
        <f>Sustainable_Friendly_Table[[#This Row],[Total Cost(LKR Million)]]*AHP!$P$14/TOPSIS!$C$12</f>
        <v>6.4889781919849699E-3</v>
      </c>
      <c r="W58">
        <f>Sustainable_Friendly_Table[[#This Row],[Total Carbon (Metric T)]]*AHP!$P$15/TOPSIS!$D$12</f>
        <v>1.1802090402669515E-2</v>
      </c>
      <c r="X58">
        <f>((Sustainable_Friendly_Table[[#This Row],[Weighted Energy]]-TOPSIS!$B$13)^2+(Sustainable_Friendly_Table[[#This Row],[Weighted Cost]]-TOPSIS!$C$13)^2+(Sustainable_Friendly_Table[[#This Row],[Weighted Co2]]-TOPSIS!$D$13)^2)^0.5</f>
        <v>1.0666892738935153E-3</v>
      </c>
      <c r="Y58">
        <f>((Sustainable_Friendly_Table[[#This Row],[Weighted Energy]]-TOPSIS!$B$14)^2+(Sustainable_Friendly_Table[[#This Row],[Weighted Cost]]-TOPSIS!$C$14)^2+(Sustainable_Friendly_Table[[#This Row],[Weighted Co2]]-TOPSIS!$D$14)^2)^0.5</f>
        <v>4.9719000926824429E-3</v>
      </c>
      <c r="Z58">
        <f>Sustainable_Friendly_Table[[#This Row],[S- Worst-Euclidean Distance]]/(Sustainable_Friendly_Table[[#This Row],[S+ Best-Euclidean Distance]]+Sustainable_Friendly_Table[[#This Row],[S- Worst-Euclidean Distance]])</f>
        <v>0.82335456028891119</v>
      </c>
      <c r="AA58">
        <v>57</v>
      </c>
    </row>
    <row r="59" spans="1:27" x14ac:dyDescent="0.3">
      <c r="A59">
        <v>30</v>
      </c>
      <c r="B59" t="s">
        <v>139</v>
      </c>
      <c r="C59" t="s">
        <v>149</v>
      </c>
      <c r="D59" t="s">
        <v>155</v>
      </c>
      <c r="E59" t="s">
        <v>157</v>
      </c>
      <c r="F59" t="s">
        <v>159</v>
      </c>
      <c r="G59" t="s">
        <v>224</v>
      </c>
      <c r="H59">
        <v>373.37748023983102</v>
      </c>
      <c r="I59">
        <v>27</v>
      </c>
      <c r="J59">
        <v>1363515.7634605353</v>
      </c>
      <c r="K59">
        <v>51510.196172727272</v>
      </c>
      <c r="L59">
        <v>245432837.42289639</v>
      </c>
      <c r="M59">
        <v>5028081.9054545444</v>
      </c>
      <c r="N59">
        <v>2045273645.1908031</v>
      </c>
      <c r="O59">
        <v>101147400</v>
      </c>
      <c r="P59">
        <v>26.552474152272723</v>
      </c>
      <c r="Q59">
        <v>20384.560663735003</v>
      </c>
      <c r="R59">
        <v>245484347.6190691</v>
      </c>
      <c r="S59">
        <v>2151.4491270962576</v>
      </c>
      <c r="T59">
        <v>20411.113137887274</v>
      </c>
      <c r="U59">
        <f>Sustainable_Friendly_Table[[#This Row],[Total Energy(MJ)]]*AHP!$P$13/TOPSIS!$B$12</f>
        <v>2.1438439089219691E-2</v>
      </c>
      <c r="V59">
        <f>Sustainable_Friendly_Table[[#This Row],[Total Cost(LKR Million)]]*AHP!$P$14/TOPSIS!$C$12</f>
        <v>6.4890036484866343E-3</v>
      </c>
      <c r="W59">
        <f>Sustainable_Friendly_Table[[#This Row],[Total Carbon (Metric T)]]*AHP!$P$15/TOPSIS!$D$12</f>
        <v>1.1802136362400295E-2</v>
      </c>
      <c r="X59">
        <f>((Sustainable_Friendly_Table[[#This Row],[Weighted Energy]]-TOPSIS!$B$13)^2+(Sustainable_Friendly_Table[[#This Row],[Weighted Cost]]-TOPSIS!$C$13)^2+(Sustainable_Friendly_Table[[#This Row],[Weighted Co2]]-TOPSIS!$D$13)^2)^0.5</f>
        <v>1.0667988980868162E-3</v>
      </c>
      <c r="Y59">
        <f>((Sustainable_Friendly_Table[[#This Row],[Weighted Energy]]-TOPSIS!$B$14)^2+(Sustainable_Friendly_Table[[#This Row],[Weighted Cost]]-TOPSIS!$C$14)^2+(Sustainable_Friendly_Table[[#This Row],[Weighted Co2]]-TOPSIS!$D$14)^2)^0.5</f>
        <v>4.9717904448685502E-3</v>
      </c>
      <c r="Z59">
        <f>Sustainable_Friendly_Table[[#This Row],[S- Worst-Euclidean Distance]]/(Sustainable_Friendly_Table[[#This Row],[S+ Best-Euclidean Distance]]+Sustainable_Friendly_Table[[#This Row],[S- Worst-Euclidean Distance]])</f>
        <v>0.82333640565716792</v>
      </c>
      <c r="AA59">
        <v>58</v>
      </c>
    </row>
    <row r="60" spans="1:27" x14ac:dyDescent="0.3">
      <c r="A60">
        <v>11</v>
      </c>
      <c r="B60" t="s">
        <v>139</v>
      </c>
      <c r="C60" t="s">
        <v>149</v>
      </c>
      <c r="D60" t="s">
        <v>154</v>
      </c>
      <c r="E60" t="s">
        <v>157</v>
      </c>
      <c r="F60" t="s">
        <v>159</v>
      </c>
      <c r="G60" t="s">
        <v>226</v>
      </c>
      <c r="H60">
        <v>373.37103313483112</v>
      </c>
      <c r="I60">
        <v>27</v>
      </c>
      <c r="J60">
        <v>1363509.5226628955</v>
      </c>
      <c r="K60">
        <v>51528.61647272727</v>
      </c>
      <c r="L60">
        <v>245431714.07932121</v>
      </c>
      <c r="M60">
        <v>5029002.920454544</v>
      </c>
      <c r="N60">
        <v>2045264283.9943435</v>
      </c>
      <c r="O60">
        <v>105300000</v>
      </c>
      <c r="P60">
        <v>26.566289377272721</v>
      </c>
      <c r="Q60">
        <v>20384.46736381029</v>
      </c>
      <c r="R60">
        <v>245483242.69579393</v>
      </c>
      <c r="S60">
        <v>2155.5932869147978</v>
      </c>
      <c r="T60">
        <v>20411.033653187562</v>
      </c>
      <c r="U60">
        <f>Sustainable_Friendly_Table[[#This Row],[Total Energy(MJ)]]*AHP!$P$13/TOPSIS!$B$12</f>
        <v>2.1438342594960226E-2</v>
      </c>
      <c r="V60">
        <f>Sustainable_Friendly_Table[[#This Row],[Total Cost(LKR Million)]]*AHP!$P$14/TOPSIS!$C$12</f>
        <v>6.5015028834644623E-3</v>
      </c>
      <c r="W60">
        <f>Sustainable_Friendly_Table[[#This Row],[Total Carbon (Metric T)]]*AHP!$P$15/TOPSIS!$D$12</f>
        <v>1.1802090402669515E-2</v>
      </c>
      <c r="X60">
        <f>((Sustainable_Friendly_Table[[#This Row],[Weighted Energy]]-TOPSIS!$B$13)^2+(Sustainable_Friendly_Table[[#This Row],[Weighted Cost]]-TOPSIS!$C$13)^2+(Sustainable_Friendly_Table[[#This Row],[Weighted Co2]]-TOPSIS!$D$13)^2)^0.5</f>
        <v>1.0700636850241381E-3</v>
      </c>
      <c r="Y60">
        <f>((Sustainable_Friendly_Table[[#This Row],[Weighted Energy]]-TOPSIS!$B$14)^2+(Sustainable_Friendly_Table[[#This Row],[Weighted Cost]]-TOPSIS!$C$14)^2+(Sustainable_Friendly_Table[[#This Row],[Weighted Co2]]-TOPSIS!$D$14)^2)^0.5</f>
        <v>4.9686553446096262E-3</v>
      </c>
      <c r="Z60">
        <f>Sustainable_Friendly_Table[[#This Row],[S- Worst-Euclidean Distance]]/(Sustainable_Friendly_Table[[#This Row],[S+ Best-Euclidean Distance]]+Sustainable_Friendly_Table[[#This Row],[S- Worst-Euclidean Distance]])</f>
        <v>0.82279955736092014</v>
      </c>
      <c r="AA60">
        <v>59</v>
      </c>
    </row>
    <row r="61" spans="1:27" x14ac:dyDescent="0.3">
      <c r="A61">
        <v>29</v>
      </c>
      <c r="B61" t="s">
        <v>139</v>
      </c>
      <c r="C61" t="s">
        <v>149</v>
      </c>
      <c r="D61" t="s">
        <v>155</v>
      </c>
      <c r="E61" t="s">
        <v>157</v>
      </c>
      <c r="F61" t="s">
        <v>159</v>
      </c>
      <c r="G61" t="s">
        <v>226</v>
      </c>
      <c r="H61">
        <v>373.37748023983102</v>
      </c>
      <c r="I61">
        <v>27</v>
      </c>
      <c r="J61">
        <v>1363515.7634605353</v>
      </c>
      <c r="K61">
        <v>51510.196172727272</v>
      </c>
      <c r="L61">
        <v>245432837.42289639</v>
      </c>
      <c r="M61">
        <v>5028081.9054545444</v>
      </c>
      <c r="N61">
        <v>2045273645.1908031</v>
      </c>
      <c r="O61">
        <v>105300000</v>
      </c>
      <c r="P61">
        <v>26.552474152272723</v>
      </c>
      <c r="Q61">
        <v>20384.560663735003</v>
      </c>
      <c r="R61">
        <v>245484347.6190691</v>
      </c>
      <c r="S61">
        <v>2155.6017270962575</v>
      </c>
      <c r="T61">
        <v>20411.113137887274</v>
      </c>
      <c r="U61">
        <f>Sustainable_Friendly_Table[[#This Row],[Total Energy(MJ)]]*AHP!$P$13/TOPSIS!$B$12</f>
        <v>2.1438439089219691E-2</v>
      </c>
      <c r="V61">
        <f>Sustainable_Friendly_Table[[#This Row],[Total Cost(LKR Million)]]*AHP!$P$14/TOPSIS!$C$12</f>
        <v>6.5015283399661276E-3</v>
      </c>
      <c r="W61">
        <f>Sustainable_Friendly_Table[[#This Row],[Total Carbon (Metric T)]]*AHP!$P$15/TOPSIS!$D$12</f>
        <v>1.1802136362400295E-2</v>
      </c>
      <c r="X61">
        <f>((Sustainable_Friendly_Table[[#This Row],[Weighted Energy]]-TOPSIS!$B$13)^2+(Sustainable_Friendly_Table[[#This Row],[Weighted Cost]]-TOPSIS!$C$13)^2+(Sustainable_Friendly_Table[[#This Row],[Weighted Co2]]-TOPSIS!$D$13)^2)^0.5</f>
        <v>1.0701732614847314E-3</v>
      </c>
      <c r="Y61">
        <f>((Sustainable_Friendly_Table[[#This Row],[Weighted Energy]]-TOPSIS!$B$14)^2+(Sustainable_Friendly_Table[[#This Row],[Weighted Cost]]-TOPSIS!$C$14)^2+(Sustainable_Friendly_Table[[#This Row],[Weighted Co2]]-TOPSIS!$D$14)^2)^0.5</f>
        <v>4.9685456893600157E-3</v>
      </c>
      <c r="Z61">
        <f>Sustainable_Friendly_Table[[#This Row],[S- Worst-Euclidean Distance]]/(Sustainable_Friendly_Table[[#This Row],[S+ Best-Euclidean Distance]]+Sustainable_Friendly_Table[[#This Row],[S- Worst-Euclidean Distance]])</f>
        <v>0.82278140940223321</v>
      </c>
      <c r="AA61">
        <v>60</v>
      </c>
    </row>
    <row r="62" spans="1:27" x14ac:dyDescent="0.3">
      <c r="A62">
        <v>112</v>
      </c>
      <c r="B62" t="s">
        <v>140</v>
      </c>
      <c r="C62" t="s">
        <v>149</v>
      </c>
      <c r="D62" t="s">
        <v>154</v>
      </c>
      <c r="E62" t="s">
        <v>156</v>
      </c>
      <c r="F62" t="s">
        <v>160</v>
      </c>
      <c r="G62" t="s">
        <v>225</v>
      </c>
      <c r="H62">
        <v>371.20812984620699</v>
      </c>
      <c r="I62">
        <v>53</v>
      </c>
      <c r="J62">
        <v>1367351.0898509335</v>
      </c>
      <c r="K62">
        <v>45987.710336363627</v>
      </c>
      <c r="L62">
        <v>246123196.17316803</v>
      </c>
      <c r="M62">
        <v>5965190.7613636348</v>
      </c>
      <c r="N62">
        <v>2051026634.7764003</v>
      </c>
      <c r="O62">
        <v>98792000</v>
      </c>
      <c r="P62">
        <v>23.927138877272721</v>
      </c>
      <c r="Q62">
        <v>20441.898793271455</v>
      </c>
      <c r="R62">
        <v>246169183.88350439</v>
      </c>
      <c r="S62">
        <v>2155.7838255377642</v>
      </c>
      <c r="T62">
        <v>20465.825932148728</v>
      </c>
      <c r="U62">
        <f>Sustainable_Friendly_Table[[#This Row],[Total Energy(MJ)]]*AHP!$P$13/TOPSIS!$B$12</f>
        <v>2.1498246652038182E-2</v>
      </c>
      <c r="V62">
        <f>Sustainable_Friendly_Table[[#This Row],[Total Cost(LKR Million)]]*AHP!$P$14/TOPSIS!$C$12</f>
        <v>6.5020775685936784E-3</v>
      </c>
      <c r="W62">
        <f>Sustainable_Friendly_Table[[#This Row],[Total Carbon (Metric T)]]*AHP!$P$15/TOPSIS!$D$12</f>
        <v>1.1833772454674117E-2</v>
      </c>
      <c r="X62">
        <f>((Sustainable_Friendly_Table[[#This Row],[Weighted Energy]]-TOPSIS!$B$13)^2+(Sustainable_Friendly_Table[[#This Row],[Weighted Cost]]-TOPSIS!$C$13)^2+(Sustainable_Friendly_Table[[#This Row],[Weighted Co2]]-TOPSIS!$D$13)^2)^0.5</f>
        <v>1.1355118683436525E-3</v>
      </c>
      <c r="Y62">
        <f>((Sustainable_Friendly_Table[[#This Row],[Weighted Energy]]-TOPSIS!$B$14)^2+(Sustainable_Friendly_Table[[#This Row],[Weighted Cost]]-TOPSIS!$C$14)^2+(Sustainable_Friendly_Table[[#This Row],[Weighted Co2]]-TOPSIS!$D$14)^2)^0.5</f>
        <v>4.9030712235272498E-3</v>
      </c>
      <c r="Z62">
        <f>Sustainable_Friendly_Table[[#This Row],[S- Worst-Euclidean Distance]]/(Sustainable_Friendly_Table[[#This Row],[S+ Best-Euclidean Distance]]+Sustainable_Friendly_Table[[#This Row],[S- Worst-Euclidean Distance]])</f>
        <v>0.81195723382985807</v>
      </c>
      <c r="AA62">
        <v>61</v>
      </c>
    </row>
    <row r="63" spans="1:27" x14ac:dyDescent="0.3">
      <c r="A63">
        <v>130</v>
      </c>
      <c r="B63" t="s">
        <v>140</v>
      </c>
      <c r="C63" t="s">
        <v>149</v>
      </c>
      <c r="D63" t="s">
        <v>155</v>
      </c>
      <c r="E63" t="s">
        <v>156</v>
      </c>
      <c r="F63" t="s">
        <v>160</v>
      </c>
      <c r="G63" t="s">
        <v>225</v>
      </c>
      <c r="H63">
        <v>371.21457695120699</v>
      </c>
      <c r="I63">
        <v>53</v>
      </c>
      <c r="J63">
        <v>1367357.3306485736</v>
      </c>
      <c r="K63">
        <v>45969.290036363629</v>
      </c>
      <c r="L63">
        <v>246124319.51674327</v>
      </c>
      <c r="M63">
        <v>5964269.7463636352</v>
      </c>
      <c r="N63">
        <v>2051035995.9728603</v>
      </c>
      <c r="O63">
        <v>98792000</v>
      </c>
      <c r="P63">
        <v>23.913323652272723</v>
      </c>
      <c r="Q63">
        <v>20441.992093196175</v>
      </c>
      <c r="R63">
        <v>246170288.80677962</v>
      </c>
      <c r="S63">
        <v>2155.7922657192239</v>
      </c>
      <c r="T63">
        <v>20465.905416848447</v>
      </c>
      <c r="U63">
        <f>Sustainable_Friendly_Table[[#This Row],[Total Energy(MJ)]]*AHP!$P$13/TOPSIS!$B$12</f>
        <v>2.1498343146297651E-2</v>
      </c>
      <c r="V63">
        <f>Sustainable_Friendly_Table[[#This Row],[Total Cost(LKR Million)]]*AHP!$P$14/TOPSIS!$C$12</f>
        <v>6.5021030250953437E-3</v>
      </c>
      <c r="W63">
        <f>Sustainable_Friendly_Table[[#This Row],[Total Carbon (Metric T)]]*AHP!$P$15/TOPSIS!$D$12</f>
        <v>1.18338184144049E-2</v>
      </c>
      <c r="X63">
        <f>((Sustainable_Friendly_Table[[#This Row],[Weighted Energy]]-TOPSIS!$B$13)^2+(Sustainable_Friendly_Table[[#This Row],[Weighted Cost]]-TOPSIS!$C$13)^2+(Sustainable_Friendly_Table[[#This Row],[Weighted Co2]]-TOPSIS!$D$13)^2)^0.5</f>
        <v>1.1356215148499488E-3</v>
      </c>
      <c r="Y63">
        <f>((Sustainable_Friendly_Table[[#This Row],[Weighted Energy]]-TOPSIS!$B$14)^2+(Sustainable_Friendly_Table[[#This Row],[Weighted Cost]]-TOPSIS!$C$14)^2+(Sustainable_Friendly_Table[[#This Row],[Weighted Co2]]-TOPSIS!$D$14)^2)^0.5</f>
        <v>4.9029615804095893E-3</v>
      </c>
      <c r="Z63">
        <f>Sustainable_Friendly_Table[[#This Row],[S- Worst-Euclidean Distance]]/(Sustainable_Friendly_Table[[#This Row],[S+ Best-Euclidean Distance]]+Sustainable_Friendly_Table[[#This Row],[S- Worst-Euclidean Distance]])</f>
        <v>0.81193907628075124</v>
      </c>
      <c r="AA63">
        <v>62</v>
      </c>
    </row>
    <row r="64" spans="1:27" x14ac:dyDescent="0.3">
      <c r="A64">
        <v>114</v>
      </c>
      <c r="B64" t="s">
        <v>140</v>
      </c>
      <c r="C64" t="s">
        <v>149</v>
      </c>
      <c r="D64" t="s">
        <v>154</v>
      </c>
      <c r="E64" t="s">
        <v>156</v>
      </c>
      <c r="F64" t="s">
        <v>160</v>
      </c>
      <c r="G64" t="s">
        <v>224</v>
      </c>
      <c r="H64">
        <v>371.20812984620699</v>
      </c>
      <c r="I64">
        <v>27</v>
      </c>
      <c r="J64">
        <v>1367351.0898509335</v>
      </c>
      <c r="K64">
        <v>45987.710336363627</v>
      </c>
      <c r="L64">
        <v>246123196.17316803</v>
      </c>
      <c r="M64">
        <v>5965190.7613636348</v>
      </c>
      <c r="N64">
        <v>2051026634.7764003</v>
      </c>
      <c r="O64">
        <v>101147400</v>
      </c>
      <c r="P64">
        <v>23.927138877272721</v>
      </c>
      <c r="Q64">
        <v>20441.898793271455</v>
      </c>
      <c r="R64">
        <v>246169183.88350439</v>
      </c>
      <c r="S64">
        <v>2158.1392255377641</v>
      </c>
      <c r="T64">
        <v>20465.825932148728</v>
      </c>
      <c r="U64">
        <f>Sustainable_Friendly_Table[[#This Row],[Total Energy(MJ)]]*AHP!$P$13/TOPSIS!$B$12</f>
        <v>2.1498246652038182E-2</v>
      </c>
      <c r="V64">
        <f>Sustainable_Friendly_Table[[#This Row],[Total Cost(LKR Million)]]*AHP!$P$14/TOPSIS!$C$12</f>
        <v>6.5091817101702318E-3</v>
      </c>
      <c r="W64">
        <f>Sustainable_Friendly_Table[[#This Row],[Total Carbon (Metric T)]]*AHP!$P$15/TOPSIS!$D$12</f>
        <v>1.1833772454674117E-2</v>
      </c>
      <c r="X64">
        <f>((Sustainable_Friendly_Table[[#This Row],[Weighted Energy]]-TOPSIS!$B$13)^2+(Sustainable_Friendly_Table[[#This Row],[Weighted Cost]]-TOPSIS!$C$13)^2+(Sustainable_Friendly_Table[[#This Row],[Weighted Co2]]-TOPSIS!$D$13)^2)^0.5</f>
        <v>1.1373761759276412E-3</v>
      </c>
      <c r="Y64">
        <f>((Sustainable_Friendly_Table[[#This Row],[Weighted Energy]]-TOPSIS!$B$14)^2+(Sustainable_Friendly_Table[[#This Row],[Weighted Cost]]-TOPSIS!$C$14)^2+(Sustainable_Friendly_Table[[#This Row],[Weighted Co2]]-TOPSIS!$D$14)^2)^0.5</f>
        <v>4.9012202434223877E-3</v>
      </c>
      <c r="Z64">
        <f>Sustainable_Friendly_Table[[#This Row],[S- Worst-Euclidean Distance]]/(Sustainable_Friendly_Table[[#This Row],[S+ Best-Euclidean Distance]]+Sustainable_Friendly_Table[[#This Row],[S- Worst-Euclidean Distance]])</f>
        <v>0.81164891691005503</v>
      </c>
      <c r="AA64">
        <v>63</v>
      </c>
    </row>
    <row r="65" spans="1:27" x14ac:dyDescent="0.3">
      <c r="A65">
        <v>132</v>
      </c>
      <c r="B65" t="s">
        <v>140</v>
      </c>
      <c r="C65" t="s">
        <v>149</v>
      </c>
      <c r="D65" t="s">
        <v>155</v>
      </c>
      <c r="E65" t="s">
        <v>156</v>
      </c>
      <c r="F65" t="s">
        <v>160</v>
      </c>
      <c r="G65" t="s">
        <v>224</v>
      </c>
      <c r="H65">
        <v>371.21457695120699</v>
      </c>
      <c r="I65">
        <v>27</v>
      </c>
      <c r="J65">
        <v>1367357.3306485736</v>
      </c>
      <c r="K65">
        <v>45969.290036363629</v>
      </c>
      <c r="L65">
        <v>246124319.51674327</v>
      </c>
      <c r="M65">
        <v>5964269.7463636352</v>
      </c>
      <c r="N65">
        <v>2051035995.9728603</v>
      </c>
      <c r="O65">
        <v>101147400</v>
      </c>
      <c r="P65">
        <v>23.913323652272723</v>
      </c>
      <c r="Q65">
        <v>20441.992093196175</v>
      </c>
      <c r="R65">
        <v>246170288.80677962</v>
      </c>
      <c r="S65">
        <v>2158.1476657192238</v>
      </c>
      <c r="T65">
        <v>20465.905416848447</v>
      </c>
      <c r="U65">
        <f>Sustainable_Friendly_Table[[#This Row],[Total Energy(MJ)]]*AHP!$P$13/TOPSIS!$B$12</f>
        <v>2.1498343146297651E-2</v>
      </c>
      <c r="V65">
        <f>Sustainable_Friendly_Table[[#This Row],[Total Cost(LKR Million)]]*AHP!$P$14/TOPSIS!$C$12</f>
        <v>6.5092071666718971E-3</v>
      </c>
      <c r="W65">
        <f>Sustainable_Friendly_Table[[#This Row],[Total Carbon (Metric T)]]*AHP!$P$15/TOPSIS!$D$12</f>
        <v>1.18338184144049E-2</v>
      </c>
      <c r="X65">
        <f>((Sustainable_Friendly_Table[[#This Row],[Weighted Energy]]-TOPSIS!$B$13)^2+(Sustainable_Friendly_Table[[#This Row],[Weighted Cost]]-TOPSIS!$C$13)^2+(Sustainable_Friendly_Table[[#This Row],[Weighted Co2]]-TOPSIS!$D$13)^2)^0.5</f>
        <v>1.1374858017143637E-3</v>
      </c>
      <c r="Y65">
        <f>((Sustainable_Friendly_Table[[#This Row],[Weighted Energy]]-TOPSIS!$B$14)^2+(Sustainable_Friendly_Table[[#This Row],[Weighted Cost]]-TOPSIS!$C$14)^2+(Sustainable_Friendly_Table[[#This Row],[Weighted Co2]]-TOPSIS!$D$14)^2)^0.5</f>
        <v>4.9011105957954149E-3</v>
      </c>
      <c r="Z65">
        <f>Sustainable_Friendly_Table[[#This Row],[S- Worst-Euclidean Distance]]/(Sustainable_Friendly_Table[[#This Row],[S+ Best-Euclidean Distance]]+Sustainable_Friendly_Table[[#This Row],[S- Worst-Euclidean Distance]])</f>
        <v>0.81163076204539109</v>
      </c>
      <c r="AA65">
        <v>64</v>
      </c>
    </row>
    <row r="66" spans="1:27" x14ac:dyDescent="0.3">
      <c r="A66">
        <v>113</v>
      </c>
      <c r="B66" t="s">
        <v>140</v>
      </c>
      <c r="C66" t="s">
        <v>149</v>
      </c>
      <c r="D66" t="s">
        <v>154</v>
      </c>
      <c r="E66" t="s">
        <v>156</v>
      </c>
      <c r="F66" t="s">
        <v>160</v>
      </c>
      <c r="G66" t="s">
        <v>226</v>
      </c>
      <c r="H66">
        <v>371.20812984620699</v>
      </c>
      <c r="I66">
        <v>27</v>
      </c>
      <c r="J66">
        <v>1367351.0898509335</v>
      </c>
      <c r="K66">
        <v>45987.710336363627</v>
      </c>
      <c r="L66">
        <v>246123196.17316803</v>
      </c>
      <c r="M66">
        <v>5965190.7613636348</v>
      </c>
      <c r="N66">
        <v>2051026634.7764003</v>
      </c>
      <c r="O66">
        <v>105300000</v>
      </c>
      <c r="P66">
        <v>23.927138877272721</v>
      </c>
      <c r="Q66">
        <v>20441.898793271455</v>
      </c>
      <c r="R66">
        <v>246169183.88350439</v>
      </c>
      <c r="S66">
        <v>2162.291825537764</v>
      </c>
      <c r="T66">
        <v>20465.825932148728</v>
      </c>
      <c r="U66">
        <f>Sustainable_Friendly_Table[[#This Row],[Total Energy(MJ)]]*AHP!$P$13/TOPSIS!$B$12</f>
        <v>2.1498246652038182E-2</v>
      </c>
      <c r="V66">
        <f>Sustainable_Friendly_Table[[#This Row],[Total Cost(LKR Million)]]*AHP!$P$14/TOPSIS!$C$12</f>
        <v>6.5217064016497251E-3</v>
      </c>
      <c r="W66">
        <f>Sustainable_Friendly_Table[[#This Row],[Total Carbon (Metric T)]]*AHP!$P$15/TOPSIS!$D$12</f>
        <v>1.1833772454674117E-2</v>
      </c>
      <c r="X66">
        <f>((Sustainable_Friendly_Table[[#This Row],[Weighted Energy]]-TOPSIS!$B$13)^2+(Sustainable_Friendly_Table[[#This Row],[Weighted Cost]]-TOPSIS!$C$13)^2+(Sustainable_Friendly_Table[[#This Row],[Weighted Co2]]-TOPSIS!$D$13)^2)^0.5</f>
        <v>1.1407633120853289E-3</v>
      </c>
      <c r="Y66">
        <f>((Sustainable_Friendly_Table[[#This Row],[Weighted Energy]]-TOPSIS!$B$14)^2+(Sustainable_Friendly_Table[[#This Row],[Weighted Cost]]-TOPSIS!$C$14)^2+(Sustainable_Friendly_Table[[#This Row],[Weighted Co2]]-TOPSIS!$D$14)^2)^0.5</f>
        <v>4.8979803350054059E-3</v>
      </c>
      <c r="Z66">
        <f>Sustainable_Friendly_Table[[#This Row],[S- Worst-Euclidean Distance]]/(Sustainable_Friendly_Table[[#This Row],[S+ Best-Euclidean Distance]]+Sustainable_Friendly_Table[[#This Row],[S- Worst-Euclidean Distance]])</f>
        <v>0.81109260820586249</v>
      </c>
      <c r="AA66">
        <v>65</v>
      </c>
    </row>
    <row r="67" spans="1:27" x14ac:dyDescent="0.3">
      <c r="A67">
        <v>131</v>
      </c>
      <c r="B67" t="s">
        <v>140</v>
      </c>
      <c r="C67" t="s">
        <v>149</v>
      </c>
      <c r="D67" t="s">
        <v>155</v>
      </c>
      <c r="E67" t="s">
        <v>156</v>
      </c>
      <c r="F67" t="s">
        <v>160</v>
      </c>
      <c r="G67" t="s">
        <v>226</v>
      </c>
      <c r="H67">
        <v>371.21457695120699</v>
      </c>
      <c r="I67">
        <v>27</v>
      </c>
      <c r="J67">
        <v>1367357.3306485736</v>
      </c>
      <c r="K67">
        <v>45969.290036363629</v>
      </c>
      <c r="L67">
        <v>246124319.51674327</v>
      </c>
      <c r="M67">
        <v>5964269.7463636352</v>
      </c>
      <c r="N67">
        <v>2051035995.9728603</v>
      </c>
      <c r="O67">
        <v>105300000</v>
      </c>
      <c r="P67">
        <v>23.913323652272723</v>
      </c>
      <c r="Q67">
        <v>20441.992093196175</v>
      </c>
      <c r="R67">
        <v>246170288.80677962</v>
      </c>
      <c r="S67">
        <v>2162.3002657192242</v>
      </c>
      <c r="T67">
        <v>20465.905416848447</v>
      </c>
      <c r="U67">
        <f>Sustainable_Friendly_Table[[#This Row],[Total Energy(MJ)]]*AHP!$P$13/TOPSIS!$B$12</f>
        <v>2.1498343146297651E-2</v>
      </c>
      <c r="V67">
        <f>Sustainable_Friendly_Table[[#This Row],[Total Cost(LKR Million)]]*AHP!$P$14/TOPSIS!$C$12</f>
        <v>6.5217318581513913E-3</v>
      </c>
      <c r="W67">
        <f>Sustainable_Friendly_Table[[#This Row],[Total Carbon (Metric T)]]*AHP!$P$15/TOPSIS!$D$12</f>
        <v>1.18338184144049E-2</v>
      </c>
      <c r="X67">
        <f>((Sustainable_Friendly_Table[[#This Row],[Weighted Energy]]-TOPSIS!$B$13)^2+(Sustainable_Friendly_Table[[#This Row],[Weighted Cost]]-TOPSIS!$C$13)^2+(Sustainable_Friendly_Table[[#This Row],[Weighted Co2]]-TOPSIS!$D$13)^2)^0.5</f>
        <v>1.1408728918698757E-3</v>
      </c>
      <c r="Y67">
        <f>((Sustainable_Friendly_Table[[#This Row],[Weighted Energy]]-TOPSIS!$B$14)^2+(Sustainable_Friendly_Table[[#This Row],[Weighted Cost]]-TOPSIS!$C$14)^2+(Sustainable_Friendly_Table[[#This Row],[Weighted Co2]]-TOPSIS!$D$14)^2)^0.5</f>
        <v>4.897870679943888E-3</v>
      </c>
      <c r="Z67">
        <f>Sustainable_Friendly_Table[[#This Row],[S- Worst-Euclidean Distance]]/(Sustainable_Friendly_Table[[#This Row],[S+ Best-Euclidean Distance]]+Sustainable_Friendly_Table[[#This Row],[S- Worst-Euclidean Distance]])</f>
        <v>0.81107445972785208</v>
      </c>
      <c r="AA67">
        <v>66</v>
      </c>
    </row>
    <row r="68" spans="1:27" x14ac:dyDescent="0.3">
      <c r="A68">
        <v>121</v>
      </c>
      <c r="B68" t="s">
        <v>140</v>
      </c>
      <c r="C68" t="s">
        <v>149</v>
      </c>
      <c r="D68" t="s">
        <v>154</v>
      </c>
      <c r="E68" t="s">
        <v>157</v>
      </c>
      <c r="F68" t="s">
        <v>160</v>
      </c>
      <c r="G68" t="s">
        <v>225</v>
      </c>
      <c r="H68">
        <v>374.26490766438877</v>
      </c>
      <c r="I68">
        <v>54</v>
      </c>
      <c r="J68">
        <v>1370310.0507789338</v>
      </c>
      <c r="K68">
        <v>48716.976245454542</v>
      </c>
      <c r="L68">
        <v>246655809.1402081</v>
      </c>
      <c r="M68">
        <v>5419337.5795454532</v>
      </c>
      <c r="N68">
        <v>2055465076.1684008</v>
      </c>
      <c r="O68">
        <v>100656000</v>
      </c>
      <c r="P68">
        <v>26.656404786363634</v>
      </c>
      <c r="Q68">
        <v>20486.13525914506</v>
      </c>
      <c r="R68">
        <v>246704526.11645356</v>
      </c>
      <c r="S68">
        <v>2161.5404137479463</v>
      </c>
      <c r="T68">
        <v>20512.791663931424</v>
      </c>
      <c r="U68">
        <f>Sustainable_Friendly_Table[[#This Row],[Total Energy(MJ)]]*AHP!$P$13/TOPSIS!$B$12</f>
        <v>2.1544998723867941E-2</v>
      </c>
      <c r="V68">
        <f>Sustainable_Friendly_Table[[#This Row],[Total Cost(LKR Million)]]*AHP!$P$14/TOPSIS!$C$12</f>
        <v>6.5194400622860683E-3</v>
      </c>
      <c r="W68">
        <f>Sustainable_Friendly_Table[[#This Row],[Total Carbon (Metric T)]]*AHP!$P$15/TOPSIS!$D$12</f>
        <v>1.1860929031932534E-2</v>
      </c>
      <c r="X68">
        <f>((Sustainable_Friendly_Table[[#This Row],[Weighted Energy]]-TOPSIS!$B$13)^2+(Sustainable_Friendly_Table[[#This Row],[Weighted Cost]]-TOPSIS!$C$13)^2+(Sustainable_Friendly_Table[[#This Row],[Weighted Co2]]-TOPSIS!$D$13)^2)^0.5</f>
        <v>1.1922223635033216E-3</v>
      </c>
      <c r="Y68">
        <f>((Sustainable_Friendly_Table[[#This Row],[Weighted Energy]]-TOPSIS!$B$14)^2+(Sustainable_Friendly_Table[[#This Row],[Weighted Cost]]-TOPSIS!$C$14)^2+(Sustainable_Friendly_Table[[#This Row],[Weighted Co2]]-TOPSIS!$D$14)^2)^0.5</f>
        <v>4.8463610945848525E-3</v>
      </c>
      <c r="Z68">
        <f>Sustainable_Friendly_Table[[#This Row],[S- Worst-Euclidean Distance]]/(Sustainable_Friendly_Table[[#This Row],[S+ Best-Euclidean Distance]]+Sustainable_Friendly_Table[[#This Row],[S- Worst-Euclidean Distance]])</f>
        <v>0.80256588788113203</v>
      </c>
      <c r="AA68">
        <v>67</v>
      </c>
    </row>
    <row r="69" spans="1:27" x14ac:dyDescent="0.3">
      <c r="A69">
        <v>139</v>
      </c>
      <c r="B69" t="s">
        <v>140</v>
      </c>
      <c r="C69" t="s">
        <v>149</v>
      </c>
      <c r="D69" t="s">
        <v>155</v>
      </c>
      <c r="E69" t="s">
        <v>157</v>
      </c>
      <c r="F69" t="s">
        <v>160</v>
      </c>
      <c r="G69" t="s">
        <v>225</v>
      </c>
      <c r="H69">
        <v>374.27135476938878</v>
      </c>
      <c r="I69">
        <v>54</v>
      </c>
      <c r="J69">
        <v>1370316.2915765734</v>
      </c>
      <c r="K69">
        <v>48698.555945454544</v>
      </c>
      <c r="L69">
        <v>246656932.48378319</v>
      </c>
      <c r="M69">
        <v>5418416.5645454526</v>
      </c>
      <c r="N69">
        <v>2055474437.3648598</v>
      </c>
      <c r="O69">
        <v>100656000</v>
      </c>
      <c r="P69">
        <v>26.642589561363632</v>
      </c>
      <c r="Q69">
        <v>20486.228559069768</v>
      </c>
      <c r="R69">
        <v>246705631.03972864</v>
      </c>
      <c r="S69">
        <v>2161.5488539294051</v>
      </c>
      <c r="T69">
        <v>20512.871148631133</v>
      </c>
      <c r="U69">
        <f>Sustainable_Friendly_Table[[#This Row],[Total Energy(MJ)]]*AHP!$P$13/TOPSIS!$B$12</f>
        <v>2.1545095218127395E-2</v>
      </c>
      <c r="V69">
        <f>Sustainable_Friendly_Table[[#This Row],[Total Cost(LKR Million)]]*AHP!$P$14/TOPSIS!$C$12</f>
        <v>6.5194655187877301E-3</v>
      </c>
      <c r="W69">
        <f>Sustainable_Friendly_Table[[#This Row],[Total Carbon (Metric T)]]*AHP!$P$15/TOPSIS!$D$12</f>
        <v>1.1860974991663312E-2</v>
      </c>
      <c r="X69">
        <f>((Sustainable_Friendly_Table[[#This Row],[Weighted Energy]]-TOPSIS!$B$13)^2+(Sustainable_Friendly_Table[[#This Row],[Weighted Cost]]-TOPSIS!$C$13)^2+(Sustainable_Friendly_Table[[#This Row],[Weighted Co2]]-TOPSIS!$D$13)^2)^0.5</f>
        <v>1.1923319960002621E-3</v>
      </c>
      <c r="Y69">
        <f>((Sustainable_Friendly_Table[[#This Row],[Weighted Energy]]-TOPSIS!$B$14)^2+(Sustainable_Friendly_Table[[#This Row],[Weighted Cost]]-TOPSIS!$C$14)^2+(Sustainable_Friendly_Table[[#This Row],[Weighted Co2]]-TOPSIS!$D$14)^2)^0.5</f>
        <v>4.8462514480684029E-3</v>
      </c>
      <c r="Z69">
        <f>Sustainable_Friendly_Table[[#This Row],[S- Worst-Euclidean Distance]]/(Sustainable_Friendly_Table[[#This Row],[S+ Best-Euclidean Distance]]+Sustainable_Friendly_Table[[#This Row],[S- Worst-Euclidean Distance]])</f>
        <v>0.8025477320891512</v>
      </c>
      <c r="AA69">
        <v>68</v>
      </c>
    </row>
    <row r="70" spans="1:27" x14ac:dyDescent="0.3">
      <c r="A70">
        <v>123</v>
      </c>
      <c r="B70" t="s">
        <v>140</v>
      </c>
      <c r="C70" t="s">
        <v>149</v>
      </c>
      <c r="D70" t="s">
        <v>154</v>
      </c>
      <c r="E70" t="s">
        <v>157</v>
      </c>
      <c r="F70" t="s">
        <v>160</v>
      </c>
      <c r="G70" t="s">
        <v>224</v>
      </c>
      <c r="H70">
        <v>374.26490766438877</v>
      </c>
      <c r="I70">
        <v>27</v>
      </c>
      <c r="J70">
        <v>1370310.0507789338</v>
      </c>
      <c r="K70">
        <v>48716.976245454542</v>
      </c>
      <c r="L70">
        <v>246655809.1402081</v>
      </c>
      <c r="M70">
        <v>5419337.5795454532</v>
      </c>
      <c r="N70">
        <v>2055465076.1684008</v>
      </c>
      <c r="O70">
        <v>101147400</v>
      </c>
      <c r="P70">
        <v>26.656404786363634</v>
      </c>
      <c r="Q70">
        <v>20486.13525914506</v>
      </c>
      <c r="R70">
        <v>246704526.11645356</v>
      </c>
      <c r="S70">
        <v>2162.0318137479462</v>
      </c>
      <c r="T70">
        <v>20512.791663931424</v>
      </c>
      <c r="U70">
        <f>Sustainable_Friendly_Table[[#This Row],[Total Energy(MJ)]]*AHP!$P$13/TOPSIS!$B$12</f>
        <v>2.1544998723867941E-2</v>
      </c>
      <c r="V70">
        <f>Sustainable_Friendly_Table[[#This Row],[Total Cost(LKR Million)]]*AHP!$P$14/TOPSIS!$C$12</f>
        <v>6.5209221779227835E-3</v>
      </c>
      <c r="W70">
        <f>Sustainable_Friendly_Table[[#This Row],[Total Carbon (Metric T)]]*AHP!$P$15/TOPSIS!$D$12</f>
        <v>1.1860929031932534E-2</v>
      </c>
      <c r="X70">
        <f>((Sustainable_Friendly_Table[[#This Row],[Weighted Energy]]-TOPSIS!$B$13)^2+(Sustainable_Friendly_Table[[#This Row],[Weighted Cost]]-TOPSIS!$C$13)^2+(Sustainable_Friendly_Table[[#This Row],[Weighted Co2]]-TOPSIS!$D$13)^2)^0.5</f>
        <v>1.1926111378553184E-3</v>
      </c>
      <c r="Y70">
        <f>((Sustainable_Friendly_Table[[#This Row],[Weighted Energy]]-TOPSIS!$B$14)^2+(Sustainable_Friendly_Table[[#This Row],[Weighted Cost]]-TOPSIS!$C$14)^2+(Sustainable_Friendly_Table[[#This Row],[Weighted Co2]]-TOPSIS!$D$14)^2)^0.5</f>
        <v>4.8459749199460138E-3</v>
      </c>
      <c r="Z70">
        <f>Sustainable_Friendly_Table[[#This Row],[S- Worst-Euclidean Distance]]/(Sustainable_Friendly_Table[[#This Row],[S+ Best-Euclidean Distance]]+Sustainable_Friendly_Table[[#This Row],[S- Worst-Euclidean Distance]])</f>
        <v>0.80250159119375841</v>
      </c>
      <c r="AA70">
        <v>69</v>
      </c>
    </row>
    <row r="71" spans="1:27" x14ac:dyDescent="0.3">
      <c r="A71">
        <v>141</v>
      </c>
      <c r="B71" t="s">
        <v>140</v>
      </c>
      <c r="C71" t="s">
        <v>149</v>
      </c>
      <c r="D71" t="s">
        <v>155</v>
      </c>
      <c r="E71" t="s">
        <v>157</v>
      </c>
      <c r="F71" t="s">
        <v>160</v>
      </c>
      <c r="G71" t="s">
        <v>224</v>
      </c>
      <c r="H71">
        <v>374.27135476938878</v>
      </c>
      <c r="I71">
        <v>27</v>
      </c>
      <c r="J71">
        <v>1370316.2915765734</v>
      </c>
      <c r="K71">
        <v>48698.555945454544</v>
      </c>
      <c r="L71">
        <v>246656932.48378319</v>
      </c>
      <c r="M71">
        <v>5418416.5645454526</v>
      </c>
      <c r="N71">
        <v>2055474437.3648598</v>
      </c>
      <c r="O71">
        <v>101147400</v>
      </c>
      <c r="P71">
        <v>26.642589561363632</v>
      </c>
      <c r="Q71">
        <v>20486.228559069768</v>
      </c>
      <c r="R71">
        <v>246705631.03972864</v>
      </c>
      <c r="S71">
        <v>2162.040253929405</v>
      </c>
      <c r="T71">
        <v>20512.871148631133</v>
      </c>
      <c r="U71">
        <f>Sustainable_Friendly_Table[[#This Row],[Total Energy(MJ)]]*AHP!$P$13/TOPSIS!$B$12</f>
        <v>2.1545095218127395E-2</v>
      </c>
      <c r="V71">
        <f>Sustainable_Friendly_Table[[#This Row],[Total Cost(LKR Million)]]*AHP!$P$14/TOPSIS!$C$12</f>
        <v>6.5209476344244462E-3</v>
      </c>
      <c r="W71">
        <f>Sustainable_Friendly_Table[[#This Row],[Total Carbon (Metric T)]]*AHP!$P$15/TOPSIS!$D$12</f>
        <v>1.1860974991663312E-2</v>
      </c>
      <c r="X71">
        <f>((Sustainable_Friendly_Table[[#This Row],[Weighted Energy]]-TOPSIS!$B$13)^2+(Sustainable_Friendly_Table[[#This Row],[Weighted Cost]]-TOPSIS!$C$13)^2+(Sustainable_Friendly_Table[[#This Row],[Weighted Co2]]-TOPSIS!$D$13)^2)^0.5</f>
        <v>1.1927207662500217E-3</v>
      </c>
      <c r="Y71">
        <f>((Sustainable_Friendly_Table[[#This Row],[Weighted Energy]]-TOPSIS!$B$14)^2+(Sustainable_Friendly_Table[[#This Row],[Weighted Cost]]-TOPSIS!$C$14)^2+(Sustainable_Friendly_Table[[#This Row],[Weighted Co2]]-TOPSIS!$D$14)^2)^0.5</f>
        <v>4.8458652724775713E-3</v>
      </c>
      <c r="Z71">
        <f>Sustainable_Friendly_Table[[#This Row],[S- Worst-Euclidean Distance]]/(Sustainable_Friendly_Table[[#This Row],[S+ Best-Euclidean Distance]]+Sustainable_Friendly_Table[[#This Row],[S- Worst-Euclidean Distance]])</f>
        <v>0.80248343592346283</v>
      </c>
      <c r="AA71">
        <v>70</v>
      </c>
    </row>
    <row r="72" spans="1:27" x14ac:dyDescent="0.3">
      <c r="A72">
        <v>122</v>
      </c>
      <c r="B72" t="s">
        <v>140</v>
      </c>
      <c r="C72" t="s">
        <v>149</v>
      </c>
      <c r="D72" t="s">
        <v>154</v>
      </c>
      <c r="E72" t="s">
        <v>157</v>
      </c>
      <c r="F72" t="s">
        <v>160</v>
      </c>
      <c r="G72" t="s">
        <v>226</v>
      </c>
      <c r="H72">
        <v>374.26490766438877</v>
      </c>
      <c r="I72">
        <v>27</v>
      </c>
      <c r="J72">
        <v>1370310.0507789338</v>
      </c>
      <c r="K72">
        <v>48716.976245454542</v>
      </c>
      <c r="L72">
        <v>246655809.1402081</v>
      </c>
      <c r="M72">
        <v>5419337.5795454532</v>
      </c>
      <c r="N72">
        <v>2055465076.1684008</v>
      </c>
      <c r="O72">
        <v>105300000</v>
      </c>
      <c r="P72">
        <v>26.656404786363634</v>
      </c>
      <c r="Q72">
        <v>20486.13525914506</v>
      </c>
      <c r="R72">
        <v>246704526.11645356</v>
      </c>
      <c r="S72">
        <v>2166.1844137479461</v>
      </c>
      <c r="T72">
        <v>20512.791663931424</v>
      </c>
      <c r="U72">
        <f>Sustainable_Friendly_Table[[#This Row],[Total Energy(MJ)]]*AHP!$P$13/TOPSIS!$B$12</f>
        <v>2.1544998723867941E-2</v>
      </c>
      <c r="V72">
        <f>Sustainable_Friendly_Table[[#This Row],[Total Cost(LKR Million)]]*AHP!$P$14/TOPSIS!$C$12</f>
        <v>6.5334468694022768E-3</v>
      </c>
      <c r="W72">
        <f>Sustainable_Friendly_Table[[#This Row],[Total Carbon (Metric T)]]*AHP!$P$15/TOPSIS!$D$12</f>
        <v>1.1860929031932534E-2</v>
      </c>
      <c r="X72">
        <f>((Sustainable_Friendly_Table[[#This Row],[Weighted Energy]]-TOPSIS!$B$13)^2+(Sustainable_Friendly_Table[[#This Row],[Weighted Cost]]-TOPSIS!$C$13)^2+(Sustainable_Friendly_Table[[#This Row],[Weighted Co2]]-TOPSIS!$D$13)^2)^0.5</f>
        <v>1.1959647930610304E-3</v>
      </c>
      <c r="Y72">
        <f>((Sustainable_Friendly_Table[[#This Row],[Weighted Energy]]-TOPSIS!$B$14)^2+(Sustainable_Friendly_Table[[#This Row],[Weighted Cost]]-TOPSIS!$C$14)^2+(Sustainable_Friendly_Table[[#This Row],[Weighted Co2]]-TOPSIS!$D$14)^2)^0.5</f>
        <v>4.8427284152412348E-3</v>
      </c>
      <c r="Z72">
        <f>Sustainable_Friendly_Table[[#This Row],[S- Worst-Euclidean Distance]]/(Sustainable_Friendly_Table[[#This Row],[S+ Best-Euclidean Distance]]+Sustainable_Friendly_Table[[#This Row],[S- Worst-Euclidean Distance]])</f>
        <v>0.80194973451925577</v>
      </c>
      <c r="AA72">
        <v>71</v>
      </c>
    </row>
    <row r="73" spans="1:27" x14ac:dyDescent="0.3">
      <c r="A73">
        <v>140</v>
      </c>
      <c r="B73" t="s">
        <v>140</v>
      </c>
      <c r="C73" t="s">
        <v>149</v>
      </c>
      <c r="D73" t="s">
        <v>155</v>
      </c>
      <c r="E73" t="s">
        <v>157</v>
      </c>
      <c r="F73" t="s">
        <v>160</v>
      </c>
      <c r="G73" t="s">
        <v>226</v>
      </c>
      <c r="H73">
        <v>374.27135476938878</v>
      </c>
      <c r="I73">
        <v>27</v>
      </c>
      <c r="J73">
        <v>1370316.2915765734</v>
      </c>
      <c r="K73">
        <v>48698.555945454544</v>
      </c>
      <c r="L73">
        <v>246656932.48378319</v>
      </c>
      <c r="M73">
        <v>5418416.5645454526</v>
      </c>
      <c r="N73">
        <v>2055474437.3648598</v>
      </c>
      <c r="O73">
        <v>105300000</v>
      </c>
      <c r="P73">
        <v>26.642589561363632</v>
      </c>
      <c r="Q73">
        <v>20486.228559069768</v>
      </c>
      <c r="R73">
        <v>246705631.03972864</v>
      </c>
      <c r="S73">
        <v>2166.1928539294054</v>
      </c>
      <c r="T73">
        <v>20512.871148631133</v>
      </c>
      <c r="U73">
        <f>Sustainable_Friendly_Table[[#This Row],[Total Energy(MJ)]]*AHP!$P$13/TOPSIS!$B$12</f>
        <v>2.1545095218127395E-2</v>
      </c>
      <c r="V73">
        <f>Sustainable_Friendly_Table[[#This Row],[Total Cost(LKR Million)]]*AHP!$P$14/TOPSIS!$C$12</f>
        <v>6.5334723259039404E-3</v>
      </c>
      <c r="W73">
        <f>Sustainable_Friendly_Table[[#This Row],[Total Carbon (Metric T)]]*AHP!$P$15/TOPSIS!$D$12</f>
        <v>1.1860974991663312E-2</v>
      </c>
      <c r="X73">
        <f>((Sustainable_Friendly_Table[[#This Row],[Weighted Energy]]-TOPSIS!$B$13)^2+(Sustainable_Friendly_Table[[#This Row],[Weighted Cost]]-TOPSIS!$C$13)^2+(Sustainable_Friendly_Table[[#This Row],[Weighted Co2]]-TOPSIS!$D$13)^2)^0.5</f>
        <v>1.1960743806380331E-3</v>
      </c>
      <c r="Y73">
        <f>((Sustainable_Friendly_Table[[#This Row],[Weighted Energy]]-TOPSIS!$B$14)^2+(Sustainable_Friendly_Table[[#This Row],[Weighted Cost]]-TOPSIS!$C$14)^2+(Sustainable_Friendly_Table[[#This Row],[Weighted Co2]]-TOPSIS!$D$14)^2)^0.5</f>
        <v>4.8426187601041748E-3</v>
      </c>
      <c r="Z73">
        <f>Sustainable_Friendly_Table[[#This Row],[S- Worst-Euclidean Distance]]/(Sustainable_Friendly_Table[[#This Row],[S+ Best-Euclidean Distance]]+Sustainable_Friendly_Table[[#This Row],[S- Worst-Euclidean Distance]])</f>
        <v>0.80193158473837844</v>
      </c>
      <c r="AA73">
        <v>72</v>
      </c>
    </row>
    <row r="74" spans="1:27" x14ac:dyDescent="0.3">
      <c r="A74">
        <v>109</v>
      </c>
      <c r="B74" t="s">
        <v>140</v>
      </c>
      <c r="C74" t="s">
        <v>149</v>
      </c>
      <c r="D74" t="s">
        <v>154</v>
      </c>
      <c r="E74" t="s">
        <v>156</v>
      </c>
      <c r="F74" t="s">
        <v>159</v>
      </c>
      <c r="G74" t="s">
        <v>225</v>
      </c>
      <c r="H74">
        <v>376.33680751082835</v>
      </c>
      <c r="I74">
        <v>54</v>
      </c>
      <c r="J74">
        <v>1378332.1342469649</v>
      </c>
      <c r="K74">
        <v>45168.930563636357</v>
      </c>
      <c r="L74">
        <v>248099784.16445372</v>
      </c>
      <c r="M74">
        <v>5937898.1022727257</v>
      </c>
      <c r="N74">
        <v>2067498201.3704476</v>
      </c>
      <c r="O74">
        <v>100656000</v>
      </c>
      <c r="P74">
        <v>24.200065468181812</v>
      </c>
      <c r="Q74">
        <v>20606.065406992126</v>
      </c>
      <c r="R74">
        <v>248144953.09501734</v>
      </c>
      <c r="S74">
        <v>2174.0920994727203</v>
      </c>
      <c r="T74">
        <v>20630.265472460309</v>
      </c>
      <c r="U74">
        <f>Sustainable_Friendly_Table[[#This Row],[Total Energy(MJ)]]*AHP!$P$13/TOPSIS!$B$12</f>
        <v>2.1670792919473141E-2</v>
      </c>
      <c r="V74">
        <f>Sustainable_Friendly_Table[[#This Row],[Total Cost(LKR Million)]]*AHP!$P$14/TOPSIS!$C$12</f>
        <v>6.5572973062417474E-3</v>
      </c>
      <c r="W74">
        <f>Sustainable_Friendly_Table[[#This Row],[Total Carbon (Metric T)]]*AHP!$P$15/TOPSIS!$D$12</f>
        <v>1.1928854867133304E-2</v>
      </c>
      <c r="X74">
        <f>((Sustainable_Friendly_Table[[#This Row],[Weighted Energy]]-TOPSIS!$B$13)^2+(Sustainable_Friendly_Table[[#This Row],[Weighted Cost]]-TOPSIS!$C$13)^2+(Sustainable_Friendly_Table[[#This Row],[Weighted Co2]]-TOPSIS!$D$13)^2)^0.5</f>
        <v>1.3401041200954854E-3</v>
      </c>
      <c r="Y74">
        <f>((Sustainable_Friendly_Table[[#This Row],[Weighted Energy]]-TOPSIS!$B$14)^2+(Sustainable_Friendly_Table[[#This Row],[Weighted Cost]]-TOPSIS!$C$14)^2+(Sustainable_Friendly_Table[[#This Row],[Weighted Co2]]-TOPSIS!$D$14)^2)^0.5</f>
        <v>4.6984775989542919E-3</v>
      </c>
      <c r="Z74">
        <f>Sustainable_Friendly_Table[[#This Row],[S- Worst-Euclidean Distance]]/(Sustainable_Friendly_Table[[#This Row],[S+ Best-Euclidean Distance]]+Sustainable_Friendly_Table[[#This Row],[S- Worst-Euclidean Distance]])</f>
        <v>0.77807634599563513</v>
      </c>
      <c r="AA74">
        <v>73</v>
      </c>
    </row>
    <row r="75" spans="1:27" x14ac:dyDescent="0.3">
      <c r="A75">
        <v>127</v>
      </c>
      <c r="B75" t="s">
        <v>140</v>
      </c>
      <c r="C75" t="s">
        <v>149</v>
      </c>
      <c r="D75" t="s">
        <v>155</v>
      </c>
      <c r="E75" t="s">
        <v>156</v>
      </c>
      <c r="F75" t="s">
        <v>159</v>
      </c>
      <c r="G75" t="s">
        <v>225</v>
      </c>
      <c r="H75">
        <v>376.34325461582841</v>
      </c>
      <c r="I75">
        <v>54</v>
      </c>
      <c r="J75">
        <v>1378338.3750446052</v>
      </c>
      <c r="K75">
        <v>45150.510263636359</v>
      </c>
      <c r="L75">
        <v>248100907.50802892</v>
      </c>
      <c r="M75">
        <v>5936977.087272726</v>
      </c>
      <c r="N75">
        <v>2067507562.5669076</v>
      </c>
      <c r="O75">
        <v>100656000</v>
      </c>
      <c r="P75">
        <v>24.186250243181814</v>
      </c>
      <c r="Q75">
        <v>20606.158706916845</v>
      </c>
      <c r="R75">
        <v>248146058.01829255</v>
      </c>
      <c r="S75">
        <v>2174.1005396541805</v>
      </c>
      <c r="T75">
        <v>20630.344957160029</v>
      </c>
      <c r="U75">
        <f>Sustainable_Friendly_Table[[#This Row],[Total Energy(MJ)]]*AHP!$P$13/TOPSIS!$B$12</f>
        <v>2.1670889413732606E-2</v>
      </c>
      <c r="V75">
        <f>Sustainable_Friendly_Table[[#This Row],[Total Cost(LKR Million)]]*AHP!$P$14/TOPSIS!$C$12</f>
        <v>6.5573227627434144E-3</v>
      </c>
      <c r="W75">
        <f>Sustainable_Friendly_Table[[#This Row],[Total Carbon (Metric T)]]*AHP!$P$15/TOPSIS!$D$12</f>
        <v>1.1928900826864087E-2</v>
      </c>
      <c r="X75">
        <f>((Sustainable_Friendly_Table[[#This Row],[Weighted Energy]]-TOPSIS!$B$13)^2+(Sustainable_Friendly_Table[[#This Row],[Weighted Cost]]-TOPSIS!$C$13)^2+(Sustainable_Friendly_Table[[#This Row],[Weighted Co2]]-TOPSIS!$D$13)^2)^0.5</f>
        <v>1.3402137610519949E-3</v>
      </c>
      <c r="Y75">
        <f>((Sustainable_Friendly_Table[[#This Row],[Weighted Energy]]-TOPSIS!$B$14)^2+(Sustainable_Friendly_Table[[#This Row],[Weighted Cost]]-TOPSIS!$C$14)^2+(Sustainable_Friendly_Table[[#This Row],[Weighted Co2]]-TOPSIS!$D$14)^2)^0.5</f>
        <v>4.6983679543690753E-3</v>
      </c>
      <c r="Z75">
        <f>Sustainable_Friendly_Table[[#This Row],[S- Worst-Euclidean Distance]]/(Sustainable_Friendly_Table[[#This Row],[S+ Best-Euclidean Distance]]+Sustainable_Friendly_Table[[#This Row],[S- Worst-Euclidean Distance]])</f>
        <v>0.77805818912255265</v>
      </c>
      <c r="AA75">
        <v>74</v>
      </c>
    </row>
    <row r="76" spans="1:27" x14ac:dyDescent="0.3">
      <c r="A76">
        <v>111</v>
      </c>
      <c r="B76" t="s">
        <v>140</v>
      </c>
      <c r="C76" t="s">
        <v>149</v>
      </c>
      <c r="D76" t="s">
        <v>154</v>
      </c>
      <c r="E76" t="s">
        <v>156</v>
      </c>
      <c r="F76" t="s">
        <v>159</v>
      </c>
      <c r="G76" t="s">
        <v>224</v>
      </c>
      <c r="H76">
        <v>376.33680751082835</v>
      </c>
      <c r="I76">
        <v>27</v>
      </c>
      <c r="J76">
        <v>1378332.1342469649</v>
      </c>
      <c r="K76">
        <v>45168.930563636357</v>
      </c>
      <c r="L76">
        <v>248099784.16445372</v>
      </c>
      <c r="M76">
        <v>5937898.1022727257</v>
      </c>
      <c r="N76">
        <v>2067498201.3704476</v>
      </c>
      <c r="O76">
        <v>101147400</v>
      </c>
      <c r="P76">
        <v>24.200065468181812</v>
      </c>
      <c r="Q76">
        <v>20606.065406992126</v>
      </c>
      <c r="R76">
        <v>248144953.09501734</v>
      </c>
      <c r="S76">
        <v>2174.5834994727202</v>
      </c>
      <c r="T76">
        <v>20630.265472460309</v>
      </c>
      <c r="U76">
        <f>Sustainable_Friendly_Table[[#This Row],[Total Energy(MJ)]]*AHP!$P$13/TOPSIS!$B$12</f>
        <v>2.1670792919473141E-2</v>
      </c>
      <c r="V76">
        <f>Sustainable_Friendly_Table[[#This Row],[Total Cost(LKR Million)]]*AHP!$P$14/TOPSIS!$C$12</f>
        <v>6.5587794218784617E-3</v>
      </c>
      <c r="W76">
        <f>Sustainable_Friendly_Table[[#This Row],[Total Carbon (Metric T)]]*AHP!$P$15/TOPSIS!$D$12</f>
        <v>1.1928854867133304E-2</v>
      </c>
      <c r="X76">
        <f>((Sustainable_Friendly_Table[[#This Row],[Weighted Energy]]-TOPSIS!$B$13)^2+(Sustainable_Friendly_Table[[#This Row],[Weighted Cost]]-TOPSIS!$C$13)^2+(Sustainable_Friendly_Table[[#This Row],[Weighted Co2]]-TOPSIS!$D$13)^2)^0.5</f>
        <v>1.3404918621246699E-3</v>
      </c>
      <c r="Y76">
        <f>((Sustainable_Friendly_Table[[#This Row],[Weighted Energy]]-TOPSIS!$B$14)^2+(Sustainable_Friendly_Table[[#This Row],[Weighted Cost]]-TOPSIS!$C$14)^2+(Sustainable_Friendly_Table[[#This Row],[Weighted Co2]]-TOPSIS!$D$14)^2)^0.5</f>
        <v>4.6980912114540545E-3</v>
      </c>
      <c r="Z76">
        <f>Sustainable_Friendly_Table[[#This Row],[S- Worst-Euclidean Distance]]/(Sustainable_Friendly_Table[[#This Row],[S+ Best-Euclidean Distance]]+Sustainable_Friendly_Table[[#This Row],[S- Worst-Euclidean Distance]])</f>
        <v>0.77801218501242919</v>
      </c>
      <c r="AA76">
        <v>75</v>
      </c>
    </row>
    <row r="77" spans="1:27" x14ac:dyDescent="0.3">
      <c r="A77">
        <v>129</v>
      </c>
      <c r="B77" t="s">
        <v>140</v>
      </c>
      <c r="C77" t="s">
        <v>149</v>
      </c>
      <c r="D77" t="s">
        <v>155</v>
      </c>
      <c r="E77" t="s">
        <v>156</v>
      </c>
      <c r="F77" t="s">
        <v>159</v>
      </c>
      <c r="G77" t="s">
        <v>224</v>
      </c>
      <c r="H77">
        <v>376.34325461582841</v>
      </c>
      <c r="I77">
        <v>27</v>
      </c>
      <c r="J77">
        <v>1378338.3750446052</v>
      </c>
      <c r="K77">
        <v>45150.510263636359</v>
      </c>
      <c r="L77">
        <v>248100907.50802892</v>
      </c>
      <c r="M77">
        <v>5936977.087272726</v>
      </c>
      <c r="N77">
        <v>2067507562.5669076</v>
      </c>
      <c r="O77">
        <v>101147400</v>
      </c>
      <c r="P77">
        <v>24.186250243181814</v>
      </c>
      <c r="Q77">
        <v>20606.158706916845</v>
      </c>
      <c r="R77">
        <v>248146058.01829255</v>
      </c>
      <c r="S77">
        <v>2174.5919396541804</v>
      </c>
      <c r="T77">
        <v>20630.344957160029</v>
      </c>
      <c r="U77">
        <f>Sustainable_Friendly_Table[[#This Row],[Total Energy(MJ)]]*AHP!$P$13/TOPSIS!$B$12</f>
        <v>2.1670889413732606E-2</v>
      </c>
      <c r="V77">
        <f>Sustainable_Friendly_Table[[#This Row],[Total Cost(LKR Million)]]*AHP!$P$14/TOPSIS!$C$12</f>
        <v>6.5588048783801287E-3</v>
      </c>
      <c r="W77">
        <f>Sustainable_Friendly_Table[[#This Row],[Total Carbon (Metric T)]]*AHP!$P$15/TOPSIS!$D$12</f>
        <v>1.1928900826864087E-2</v>
      </c>
      <c r="X77">
        <f>((Sustainable_Friendly_Table[[#This Row],[Weighted Energy]]-TOPSIS!$B$13)^2+(Sustainable_Friendly_Table[[#This Row],[Weighted Cost]]-TOPSIS!$C$13)^2+(Sustainable_Friendly_Table[[#This Row],[Weighted Co2]]-TOPSIS!$D$13)^2)^0.5</f>
        <v>1.3406014995134318E-3</v>
      </c>
      <c r="Y77">
        <f>((Sustainable_Friendly_Table[[#This Row],[Weighted Energy]]-TOPSIS!$B$14)^2+(Sustainable_Friendly_Table[[#This Row],[Weighted Cost]]-TOPSIS!$C$14)^2+(Sustainable_Friendly_Table[[#This Row],[Weighted Co2]]-TOPSIS!$D$14)^2)^0.5</f>
        <v>4.6979815658820707E-3</v>
      </c>
      <c r="Z77">
        <f>Sustainable_Friendly_Table[[#This Row],[S- Worst-Euclidean Distance]]/(Sustainable_Friendly_Table[[#This Row],[S+ Best-Euclidean Distance]]+Sustainable_Friendly_Table[[#This Row],[S- Worst-Euclidean Distance]])</f>
        <v>0.77799402856676148</v>
      </c>
      <c r="AA77">
        <v>76</v>
      </c>
    </row>
    <row r="78" spans="1:27" x14ac:dyDescent="0.3">
      <c r="A78">
        <v>110</v>
      </c>
      <c r="B78" t="s">
        <v>140</v>
      </c>
      <c r="C78" t="s">
        <v>149</v>
      </c>
      <c r="D78" t="s">
        <v>154</v>
      </c>
      <c r="E78" t="s">
        <v>156</v>
      </c>
      <c r="F78" t="s">
        <v>159</v>
      </c>
      <c r="G78" t="s">
        <v>226</v>
      </c>
      <c r="H78">
        <v>376.33680751082835</v>
      </c>
      <c r="I78">
        <v>27</v>
      </c>
      <c r="J78">
        <v>1378332.1342469649</v>
      </c>
      <c r="K78">
        <v>45168.930563636357</v>
      </c>
      <c r="L78">
        <v>248099784.16445372</v>
      </c>
      <c r="M78">
        <v>5937898.1022727257</v>
      </c>
      <c r="N78">
        <v>2067498201.3704476</v>
      </c>
      <c r="O78">
        <v>105300000</v>
      </c>
      <c r="P78">
        <v>24.200065468181812</v>
      </c>
      <c r="Q78">
        <v>20606.065406992126</v>
      </c>
      <c r="R78">
        <v>248144953.09501734</v>
      </c>
      <c r="S78">
        <v>2178.7360994727201</v>
      </c>
      <c r="T78">
        <v>20630.265472460309</v>
      </c>
      <c r="U78">
        <f>Sustainable_Friendly_Table[[#This Row],[Total Energy(MJ)]]*AHP!$P$13/TOPSIS!$B$12</f>
        <v>2.1670792919473141E-2</v>
      </c>
      <c r="V78">
        <f>Sustainable_Friendly_Table[[#This Row],[Total Cost(LKR Million)]]*AHP!$P$14/TOPSIS!$C$12</f>
        <v>6.571304113357955E-3</v>
      </c>
      <c r="W78">
        <f>Sustainable_Friendly_Table[[#This Row],[Total Carbon (Metric T)]]*AHP!$P$15/TOPSIS!$D$12</f>
        <v>1.1928854867133304E-2</v>
      </c>
      <c r="X78">
        <f>((Sustainable_Friendly_Table[[#This Row],[Weighted Energy]]-TOPSIS!$B$13)^2+(Sustainable_Friendly_Table[[#This Row],[Weighted Cost]]-TOPSIS!$C$13)^2+(Sustainable_Friendly_Table[[#This Row],[Weighted Co2]]-TOPSIS!$D$13)^2)^0.5</f>
        <v>1.3438293020800814E-3</v>
      </c>
      <c r="Y78">
        <f>((Sustainable_Friendly_Table[[#This Row],[Weighted Energy]]-TOPSIS!$B$14)^2+(Sustainable_Friendly_Table[[#This Row],[Weighted Cost]]-TOPSIS!$C$14)^2+(Sustainable_Friendly_Table[[#This Row],[Weighted Co2]]-TOPSIS!$D$14)^2)^0.5</f>
        <v>4.69484343836752E-3</v>
      </c>
      <c r="Z78">
        <f>Sustainable_Friendly_Table[[#This Row],[S- Worst-Euclidean Distance]]/(Sustainable_Friendly_Table[[#This Row],[S+ Best-Euclidean Distance]]+Sustainable_Friendly_Table[[#This Row],[S- Worst-Euclidean Distance]])</f>
        <v>0.77746280352651254</v>
      </c>
      <c r="AA78">
        <v>77</v>
      </c>
    </row>
    <row r="79" spans="1:27" x14ac:dyDescent="0.3">
      <c r="A79">
        <v>128</v>
      </c>
      <c r="B79" t="s">
        <v>140</v>
      </c>
      <c r="C79" t="s">
        <v>149</v>
      </c>
      <c r="D79" t="s">
        <v>155</v>
      </c>
      <c r="E79" t="s">
        <v>156</v>
      </c>
      <c r="F79" t="s">
        <v>159</v>
      </c>
      <c r="G79" t="s">
        <v>226</v>
      </c>
      <c r="H79">
        <v>376.34325461582841</v>
      </c>
      <c r="I79">
        <v>27</v>
      </c>
      <c r="J79">
        <v>1378338.3750446052</v>
      </c>
      <c r="K79">
        <v>45150.510263636359</v>
      </c>
      <c r="L79">
        <v>248100907.50802892</v>
      </c>
      <c r="M79">
        <v>5936977.087272726</v>
      </c>
      <c r="N79">
        <v>2067507562.5669076</v>
      </c>
      <c r="O79">
        <v>105300000</v>
      </c>
      <c r="P79">
        <v>24.186250243181814</v>
      </c>
      <c r="Q79">
        <v>20606.158706916845</v>
      </c>
      <c r="R79">
        <v>248146058.01829255</v>
      </c>
      <c r="S79">
        <v>2178.7445396541807</v>
      </c>
      <c r="T79">
        <v>20630.344957160029</v>
      </c>
      <c r="U79">
        <f>Sustainable_Friendly_Table[[#This Row],[Total Energy(MJ)]]*AHP!$P$13/TOPSIS!$B$12</f>
        <v>2.1670889413732606E-2</v>
      </c>
      <c r="V79">
        <f>Sustainable_Friendly_Table[[#This Row],[Total Cost(LKR Million)]]*AHP!$P$14/TOPSIS!$C$12</f>
        <v>6.5713295698596229E-3</v>
      </c>
      <c r="W79">
        <f>Sustainable_Friendly_Table[[#This Row],[Total Carbon (Metric T)]]*AHP!$P$15/TOPSIS!$D$12</f>
        <v>1.1928900826864087E-2</v>
      </c>
      <c r="X79">
        <f>((Sustainable_Friendly_Table[[#This Row],[Weighted Energy]]-TOPSIS!$B$13)^2+(Sustainable_Friendly_Table[[#This Row],[Weighted Cost]]-TOPSIS!$C$13)^2+(Sustainable_Friendly_Table[[#This Row],[Weighted Co2]]-TOPSIS!$D$13)^2)^0.5</f>
        <v>1.3439389044424212E-3</v>
      </c>
      <c r="Y79">
        <f>((Sustainable_Friendly_Table[[#This Row],[Weighted Energy]]-TOPSIS!$B$14)^2+(Sustainable_Friendly_Table[[#This Row],[Weighted Cost]]-TOPSIS!$C$14)^2+(Sustainable_Friendly_Table[[#This Row],[Weighted Co2]]-TOPSIS!$D$14)^2)^0.5</f>
        <v>4.6947337848570435E-3</v>
      </c>
      <c r="Z79">
        <f>Sustainable_Friendly_Table[[#This Row],[S- Worst-Euclidean Distance]]/(Sustainable_Friendly_Table[[#This Row],[S+ Best-Euclidean Distance]]+Sustainable_Friendly_Table[[#This Row],[S- Worst-Euclidean Distance]])</f>
        <v>0.77744465156657971</v>
      </c>
      <c r="AA79">
        <v>78</v>
      </c>
    </row>
    <row r="80" spans="1:27" x14ac:dyDescent="0.3">
      <c r="A80">
        <v>439</v>
      </c>
      <c r="B80" t="s">
        <v>143</v>
      </c>
      <c r="C80" t="s">
        <v>149</v>
      </c>
      <c r="D80" t="s">
        <v>154</v>
      </c>
      <c r="E80" t="s">
        <v>156</v>
      </c>
      <c r="F80" t="s">
        <v>161</v>
      </c>
      <c r="G80" t="s">
        <v>225</v>
      </c>
      <c r="H80">
        <v>377.9295718185075</v>
      </c>
      <c r="I80">
        <v>54</v>
      </c>
      <c r="J80">
        <v>1378706.0043291538</v>
      </c>
      <c r="K80">
        <v>35587.718199999996</v>
      </c>
      <c r="L80">
        <v>248167080.7792477</v>
      </c>
      <c r="M80">
        <v>5589326.1749999989</v>
      </c>
      <c r="N80">
        <v>2068059006.4937308</v>
      </c>
      <c r="O80">
        <v>100656000</v>
      </c>
      <c r="P80">
        <v>23.435871013636358</v>
      </c>
      <c r="Q80">
        <v>20611.65476472085</v>
      </c>
      <c r="R80">
        <v>248202668.4974477</v>
      </c>
      <c r="S80">
        <v>2174.3043326687307</v>
      </c>
      <c r="T80">
        <v>20635.090635734487</v>
      </c>
      <c r="U80">
        <f>Sustainable_Friendly_Table[[#This Row],[Total Energy(MJ)]]*AHP!$P$13/TOPSIS!$B$12</f>
        <v>2.1675833273986634E-2</v>
      </c>
      <c r="V80">
        <f>Sustainable_Friendly_Table[[#This Row],[Total Cost(LKR Million)]]*AHP!$P$14/TOPSIS!$C$12</f>
        <v>6.5579374245535848E-3</v>
      </c>
      <c r="W80">
        <f>Sustainable_Friendly_Table[[#This Row],[Total Carbon (Metric T)]]*AHP!$P$15/TOPSIS!$D$12</f>
        <v>1.1931644878366301E-2</v>
      </c>
      <c r="X80">
        <f>((Sustainable_Friendly_Table[[#This Row],[Weighted Energy]]-TOPSIS!$B$13)^2+(Sustainable_Friendly_Table[[#This Row],[Weighted Cost]]-TOPSIS!$C$13)^2+(Sustainable_Friendly_Table[[#This Row],[Weighted Co2]]-TOPSIS!$D$13)^2)^0.5</f>
        <v>1.3458327139389624E-3</v>
      </c>
      <c r="Y80">
        <f>((Sustainable_Friendly_Table[[#This Row],[Weighted Energy]]-TOPSIS!$B$14)^2+(Sustainable_Friendly_Table[[#This Row],[Weighted Cost]]-TOPSIS!$C$14)^2+(Sustainable_Friendly_Table[[#This Row],[Weighted Co2]]-TOPSIS!$D$14)^2)^0.5</f>
        <v>4.6927491556644531E-3</v>
      </c>
      <c r="Z80">
        <f>Sustainable_Friendly_Table[[#This Row],[S- Worst-Euclidean Distance]]/(Sustainable_Friendly_Table[[#This Row],[S+ Best-Euclidean Distance]]+Sustainable_Friendly_Table[[#This Row],[S- Worst-Euclidean Distance]])</f>
        <v>0.7771276861023414</v>
      </c>
      <c r="AA80">
        <v>79</v>
      </c>
    </row>
    <row r="81" spans="1:27" x14ac:dyDescent="0.3">
      <c r="A81">
        <v>457</v>
      </c>
      <c r="B81" t="s">
        <v>143</v>
      </c>
      <c r="C81" t="s">
        <v>149</v>
      </c>
      <c r="D81" t="s">
        <v>155</v>
      </c>
      <c r="E81" t="s">
        <v>156</v>
      </c>
      <c r="F81" t="s">
        <v>161</v>
      </c>
      <c r="G81" t="s">
        <v>225</v>
      </c>
      <c r="H81">
        <v>377.93601892350756</v>
      </c>
      <c r="I81">
        <v>54</v>
      </c>
      <c r="J81">
        <v>1378712.2451267939</v>
      </c>
      <c r="K81">
        <v>35569.297899999998</v>
      </c>
      <c r="L81">
        <v>248168204.12282291</v>
      </c>
      <c r="M81">
        <v>5588405.1599999992</v>
      </c>
      <c r="N81">
        <v>2068068367.690191</v>
      </c>
      <c r="O81">
        <v>100656000</v>
      </c>
      <c r="P81">
        <v>23.42205578863636</v>
      </c>
      <c r="Q81">
        <v>20611.74806464557</v>
      </c>
      <c r="R81">
        <v>248203773.4207229</v>
      </c>
      <c r="S81">
        <v>2174.3127728501913</v>
      </c>
      <c r="T81">
        <v>20635.170120434206</v>
      </c>
      <c r="U81">
        <f>Sustainable_Friendly_Table[[#This Row],[Total Energy(MJ)]]*AHP!$P$13/TOPSIS!$B$12</f>
        <v>2.1675929768246099E-2</v>
      </c>
      <c r="V81">
        <f>Sustainable_Friendly_Table[[#This Row],[Total Cost(LKR Million)]]*AHP!$P$14/TOPSIS!$C$12</f>
        <v>6.5579628810552527E-3</v>
      </c>
      <c r="W81">
        <f>Sustainable_Friendly_Table[[#This Row],[Total Carbon (Metric T)]]*AHP!$P$15/TOPSIS!$D$12</f>
        <v>1.1931690838097085E-2</v>
      </c>
      <c r="X81">
        <f>((Sustainable_Friendly_Table[[#This Row],[Weighted Energy]]-TOPSIS!$B$13)^2+(Sustainable_Friendly_Table[[#This Row],[Weighted Cost]]-TOPSIS!$C$13)^2+(Sustainable_Friendly_Table[[#This Row],[Weighted Co2]]-TOPSIS!$D$13)^2)^0.5</f>
        <v>1.3459423569758774E-3</v>
      </c>
      <c r="Y81">
        <f>((Sustainable_Friendly_Table[[#This Row],[Weighted Energy]]-TOPSIS!$B$14)^2+(Sustainable_Friendly_Table[[#This Row],[Weighted Cost]]-TOPSIS!$C$14)^2+(Sustainable_Friendly_Table[[#This Row],[Weighted Co2]]-TOPSIS!$D$14)^2)^0.5</f>
        <v>4.6926395116750263E-3</v>
      </c>
      <c r="Z81">
        <f>Sustainable_Friendly_Table[[#This Row],[S- Worst-Euclidean Distance]]/(Sustainable_Friendly_Table[[#This Row],[S+ Best-Euclidean Distance]]+Sustainable_Friendly_Table[[#This Row],[S- Worst-Euclidean Distance]])</f>
        <v>0.7771095289834038</v>
      </c>
      <c r="AA81">
        <v>80</v>
      </c>
    </row>
    <row r="82" spans="1:27" x14ac:dyDescent="0.3">
      <c r="A82">
        <v>441</v>
      </c>
      <c r="B82" t="s">
        <v>143</v>
      </c>
      <c r="C82" t="s">
        <v>149</v>
      </c>
      <c r="D82" t="s">
        <v>154</v>
      </c>
      <c r="E82" t="s">
        <v>156</v>
      </c>
      <c r="F82" t="s">
        <v>161</v>
      </c>
      <c r="G82" t="s">
        <v>224</v>
      </c>
      <c r="H82">
        <v>377.9295718185075</v>
      </c>
      <c r="I82">
        <v>27</v>
      </c>
      <c r="J82">
        <v>1378706.0043291538</v>
      </c>
      <c r="K82">
        <v>35587.718199999996</v>
      </c>
      <c r="L82">
        <v>248167080.7792477</v>
      </c>
      <c r="M82">
        <v>5589326.1749999989</v>
      </c>
      <c r="N82">
        <v>2068059006.4937308</v>
      </c>
      <c r="O82">
        <v>101147400</v>
      </c>
      <c r="P82">
        <v>23.435871013636358</v>
      </c>
      <c r="Q82">
        <v>20611.65476472085</v>
      </c>
      <c r="R82">
        <v>248202668.4974477</v>
      </c>
      <c r="S82">
        <v>2174.7957326687306</v>
      </c>
      <c r="T82">
        <v>20635.090635734487</v>
      </c>
      <c r="U82">
        <f>Sustainable_Friendly_Table[[#This Row],[Total Energy(MJ)]]*AHP!$P$13/TOPSIS!$B$12</f>
        <v>2.1675833273986634E-2</v>
      </c>
      <c r="V82">
        <f>Sustainable_Friendly_Table[[#This Row],[Total Cost(LKR Million)]]*AHP!$P$14/TOPSIS!$C$12</f>
        <v>6.5594195401903008E-3</v>
      </c>
      <c r="W82">
        <f>Sustainable_Friendly_Table[[#This Row],[Total Carbon (Metric T)]]*AHP!$P$15/TOPSIS!$D$12</f>
        <v>1.1931644878366301E-2</v>
      </c>
      <c r="X82">
        <f>((Sustainable_Friendly_Table[[#This Row],[Weighted Energy]]-TOPSIS!$B$13)^2+(Sustainable_Friendly_Table[[#This Row],[Weighted Cost]]-TOPSIS!$C$13)^2+(Sustainable_Friendly_Table[[#This Row],[Weighted Co2]]-TOPSIS!$D$13)^2)^0.5</f>
        <v>1.3462195107383499E-3</v>
      </c>
      <c r="Y82">
        <f>((Sustainable_Friendly_Table[[#This Row],[Weighted Energy]]-TOPSIS!$B$14)^2+(Sustainable_Friendly_Table[[#This Row],[Weighted Cost]]-TOPSIS!$C$14)^2+(Sustainable_Friendly_Table[[#This Row],[Weighted Co2]]-TOPSIS!$D$14)^2)^0.5</f>
        <v>4.6923624986476373E-3</v>
      </c>
      <c r="Z82">
        <f>Sustainable_Friendly_Table[[#This Row],[S- Worst-Euclidean Distance]]/(Sustainable_Friendly_Table[[#This Row],[S+ Best-Euclidean Distance]]+Sustainable_Friendly_Table[[#This Row],[S- Worst-Euclidean Distance]])</f>
        <v>0.77706363701844705</v>
      </c>
      <c r="AA82">
        <v>81</v>
      </c>
    </row>
    <row r="83" spans="1:27" x14ac:dyDescent="0.3">
      <c r="A83">
        <v>459</v>
      </c>
      <c r="B83" t="s">
        <v>143</v>
      </c>
      <c r="C83" t="s">
        <v>149</v>
      </c>
      <c r="D83" t="s">
        <v>155</v>
      </c>
      <c r="E83" t="s">
        <v>156</v>
      </c>
      <c r="F83" t="s">
        <v>161</v>
      </c>
      <c r="G83" t="s">
        <v>224</v>
      </c>
      <c r="H83">
        <v>377.93601892350756</v>
      </c>
      <c r="I83">
        <v>27</v>
      </c>
      <c r="J83">
        <v>1378712.2451267939</v>
      </c>
      <c r="K83">
        <v>35569.297899999998</v>
      </c>
      <c r="L83">
        <v>248168204.12282291</v>
      </c>
      <c r="M83">
        <v>5588405.1599999992</v>
      </c>
      <c r="N83">
        <v>2068068367.690191</v>
      </c>
      <c r="O83">
        <v>101147400</v>
      </c>
      <c r="P83">
        <v>23.42205578863636</v>
      </c>
      <c r="Q83">
        <v>20611.74806464557</v>
      </c>
      <c r="R83">
        <v>248203773.4207229</v>
      </c>
      <c r="S83">
        <v>2174.8041728501912</v>
      </c>
      <c r="T83">
        <v>20635.170120434206</v>
      </c>
      <c r="U83">
        <f>Sustainable_Friendly_Table[[#This Row],[Total Energy(MJ)]]*AHP!$P$13/TOPSIS!$B$12</f>
        <v>2.1675929768246099E-2</v>
      </c>
      <c r="V83">
        <f>Sustainable_Friendly_Table[[#This Row],[Total Cost(LKR Million)]]*AHP!$P$14/TOPSIS!$C$12</f>
        <v>6.5594449966919679E-3</v>
      </c>
      <c r="W83">
        <f>Sustainable_Friendly_Table[[#This Row],[Total Carbon (Metric T)]]*AHP!$P$15/TOPSIS!$D$12</f>
        <v>1.1931690838097085E-2</v>
      </c>
      <c r="X83">
        <f>((Sustainable_Friendly_Table[[#This Row],[Weighted Energy]]-TOPSIS!$B$13)^2+(Sustainable_Friendly_Table[[#This Row],[Weighted Cost]]-TOPSIS!$C$13)^2+(Sustainable_Friendly_Table[[#This Row],[Weighted Co2]]-TOPSIS!$D$13)^2)^0.5</f>
        <v>1.3463291502990745E-3</v>
      </c>
      <c r="Y83">
        <f>((Sustainable_Friendly_Table[[#This Row],[Weighted Energy]]-TOPSIS!$B$14)^2+(Sustainable_Friendly_Table[[#This Row],[Weighted Cost]]-TOPSIS!$C$14)^2+(Sustainable_Friendly_Table[[#This Row],[Weighted Co2]]-TOPSIS!$D$14)^2)^0.5</f>
        <v>4.6922528536639894E-3</v>
      </c>
      <c r="Z83">
        <f>Sustainable_Friendly_Table[[#This Row],[S- Worst-Euclidean Distance]]/(Sustainable_Friendly_Table[[#This Row],[S+ Best-Euclidean Distance]]+Sustainable_Friendly_Table[[#This Row],[S- Worst-Euclidean Distance]])</f>
        <v>0.77704548031052789</v>
      </c>
      <c r="AA83">
        <v>82</v>
      </c>
    </row>
    <row r="84" spans="1:27" x14ac:dyDescent="0.3">
      <c r="A84">
        <v>440</v>
      </c>
      <c r="B84" t="s">
        <v>143</v>
      </c>
      <c r="C84" t="s">
        <v>149</v>
      </c>
      <c r="D84" t="s">
        <v>154</v>
      </c>
      <c r="E84" t="s">
        <v>156</v>
      </c>
      <c r="F84" t="s">
        <v>161</v>
      </c>
      <c r="G84" t="s">
        <v>226</v>
      </c>
      <c r="H84">
        <v>377.9295718185075</v>
      </c>
      <c r="I84">
        <v>27</v>
      </c>
      <c r="J84">
        <v>1378706.0043291538</v>
      </c>
      <c r="K84">
        <v>35587.718199999996</v>
      </c>
      <c r="L84">
        <v>248167080.7792477</v>
      </c>
      <c r="M84">
        <v>5589326.1749999989</v>
      </c>
      <c r="N84">
        <v>2068059006.4937308</v>
      </c>
      <c r="O84">
        <v>105300000</v>
      </c>
      <c r="P84">
        <v>23.435871013636358</v>
      </c>
      <c r="Q84">
        <v>20611.65476472085</v>
      </c>
      <c r="R84">
        <v>248202668.4974477</v>
      </c>
      <c r="S84">
        <v>2178.9483326687309</v>
      </c>
      <c r="T84">
        <v>20635.090635734487</v>
      </c>
      <c r="U84">
        <f>Sustainable_Friendly_Table[[#This Row],[Total Energy(MJ)]]*AHP!$P$13/TOPSIS!$B$12</f>
        <v>2.1675833273986634E-2</v>
      </c>
      <c r="V84">
        <f>Sustainable_Friendly_Table[[#This Row],[Total Cost(LKR Million)]]*AHP!$P$14/TOPSIS!$C$12</f>
        <v>6.571944231669795E-3</v>
      </c>
      <c r="W84">
        <f>Sustainable_Friendly_Table[[#This Row],[Total Carbon (Metric T)]]*AHP!$P$15/TOPSIS!$D$12</f>
        <v>1.1931644878366301E-2</v>
      </c>
      <c r="X84">
        <f>((Sustainable_Friendly_Table[[#This Row],[Weighted Energy]]-TOPSIS!$B$13)^2+(Sustainable_Friendly_Table[[#This Row],[Weighted Cost]]-TOPSIS!$C$13)^2+(Sustainable_Friendly_Table[[#This Row],[Weighted Co2]]-TOPSIS!$D$13)^2)^0.5</f>
        <v>1.3495487269335289E-3</v>
      </c>
      <c r="Y84">
        <f>((Sustainable_Friendly_Table[[#This Row],[Weighted Energy]]-TOPSIS!$B$14)^2+(Sustainable_Friendly_Table[[#This Row],[Weighted Cost]]-TOPSIS!$C$14)^2+(Sustainable_Friendly_Table[[#This Row],[Weighted Co2]]-TOPSIS!$D$14)^2)^0.5</f>
        <v>4.6891124675064212E-3</v>
      </c>
      <c r="Z84">
        <f>Sustainable_Friendly_Table[[#This Row],[S- Worst-Euclidean Distance]]/(Sustainable_Friendly_Table[[#This Row],[S+ Best-Euclidean Distance]]+Sustainable_Friendly_Table[[#This Row],[S- Worst-Euclidean Distance]])</f>
        <v>0.77651524344897582</v>
      </c>
      <c r="AA84">
        <v>83</v>
      </c>
    </row>
    <row r="85" spans="1:27" x14ac:dyDescent="0.3">
      <c r="A85">
        <v>458</v>
      </c>
      <c r="B85" t="s">
        <v>143</v>
      </c>
      <c r="C85" t="s">
        <v>149</v>
      </c>
      <c r="D85" t="s">
        <v>155</v>
      </c>
      <c r="E85" t="s">
        <v>156</v>
      </c>
      <c r="F85" t="s">
        <v>161</v>
      </c>
      <c r="G85" t="s">
        <v>226</v>
      </c>
      <c r="H85">
        <v>377.93601892350756</v>
      </c>
      <c r="I85">
        <v>27</v>
      </c>
      <c r="J85">
        <v>1378712.2451267939</v>
      </c>
      <c r="K85">
        <v>35569.297899999998</v>
      </c>
      <c r="L85">
        <v>248168204.12282291</v>
      </c>
      <c r="M85">
        <v>5588405.1599999992</v>
      </c>
      <c r="N85">
        <v>2068068367.690191</v>
      </c>
      <c r="O85">
        <v>105300000</v>
      </c>
      <c r="P85">
        <v>23.42205578863636</v>
      </c>
      <c r="Q85">
        <v>20611.74806464557</v>
      </c>
      <c r="R85">
        <v>248203773.4207229</v>
      </c>
      <c r="S85">
        <v>2178.9567728501911</v>
      </c>
      <c r="T85">
        <v>20635.170120434206</v>
      </c>
      <c r="U85">
        <f>Sustainable_Friendly_Table[[#This Row],[Total Energy(MJ)]]*AHP!$P$13/TOPSIS!$B$12</f>
        <v>2.1675929768246099E-2</v>
      </c>
      <c r="V85">
        <f>Sustainable_Friendly_Table[[#This Row],[Total Cost(LKR Million)]]*AHP!$P$14/TOPSIS!$C$12</f>
        <v>6.5719696881714603E-3</v>
      </c>
      <c r="W85">
        <f>Sustainable_Friendly_Table[[#This Row],[Total Carbon (Metric T)]]*AHP!$P$15/TOPSIS!$D$12</f>
        <v>1.1931690838097085E-2</v>
      </c>
      <c r="X85">
        <f>((Sustainable_Friendly_Table[[#This Row],[Weighted Energy]]-TOPSIS!$B$13)^2+(Sustainable_Friendly_Table[[#This Row],[Weighted Cost]]-TOPSIS!$C$13)^2+(Sustainable_Friendly_Table[[#This Row],[Weighted Co2]]-TOPSIS!$D$13)^2)^0.5</f>
        <v>1.3496583322789484E-3</v>
      </c>
      <c r="Y85">
        <f>((Sustainable_Friendly_Table[[#This Row],[Weighted Energy]]-TOPSIS!$B$14)^2+(Sustainable_Friendly_Table[[#This Row],[Weighted Cost]]-TOPSIS!$C$14)^2+(Sustainable_Friendly_Table[[#This Row],[Weighted Co2]]-TOPSIS!$D$14)^2)^0.5</f>
        <v>4.6890028145221852E-3</v>
      </c>
      <c r="Z85">
        <f>Sustainable_Friendly_Table[[#This Row],[S- Worst-Euclidean Distance]]/(Sustainable_Friendly_Table[[#This Row],[S+ Best-Euclidean Distance]]+Sustainable_Friendly_Table[[#This Row],[S- Worst-Euclidean Distance]])</f>
        <v>0.77649709108220055</v>
      </c>
      <c r="AA85">
        <v>84</v>
      </c>
    </row>
    <row r="86" spans="1:27" x14ac:dyDescent="0.3">
      <c r="A86">
        <v>118</v>
      </c>
      <c r="B86" t="s">
        <v>140</v>
      </c>
      <c r="C86" t="s">
        <v>149</v>
      </c>
      <c r="D86" t="s">
        <v>154</v>
      </c>
      <c r="E86" t="s">
        <v>157</v>
      </c>
      <c r="F86" t="s">
        <v>159</v>
      </c>
      <c r="G86" t="s">
        <v>225</v>
      </c>
      <c r="H86">
        <v>379.39358532901014</v>
      </c>
      <c r="I86">
        <v>54</v>
      </c>
      <c r="J86">
        <v>1381291.095174965</v>
      </c>
      <c r="K86">
        <v>47898.196472727272</v>
      </c>
      <c r="L86">
        <v>248632397.13149369</v>
      </c>
      <c r="M86">
        <v>5392044.920454544</v>
      </c>
      <c r="N86">
        <v>2071936642.7624474</v>
      </c>
      <c r="O86">
        <v>100656000</v>
      </c>
      <c r="P86">
        <v>26.929331377272725</v>
      </c>
      <c r="Q86">
        <v>20650.301872865726</v>
      </c>
      <c r="R86">
        <v>248680295.32796642</v>
      </c>
      <c r="S86">
        <v>2177.9846876829019</v>
      </c>
      <c r="T86">
        <v>20677.231204242999</v>
      </c>
      <c r="U86">
        <f>Sustainable_Friendly_Table[[#This Row],[Total Energy(MJ)]]*AHP!$P$13/TOPSIS!$B$12</f>
        <v>2.1717544991302892E-2</v>
      </c>
      <c r="V86">
        <f>Sustainable_Friendly_Table[[#This Row],[Total Cost(LKR Million)]]*AHP!$P$14/TOPSIS!$C$12</f>
        <v>6.5690377739942973E-3</v>
      </c>
      <c r="W86">
        <f>Sustainable_Friendly_Table[[#This Row],[Total Carbon (Metric T)]]*AHP!$P$15/TOPSIS!$D$12</f>
        <v>1.1956011444391715E-2</v>
      </c>
      <c r="X86">
        <f>((Sustainable_Friendly_Table[[#This Row],[Weighted Energy]]-TOPSIS!$B$13)^2+(Sustainable_Friendly_Table[[#This Row],[Weighted Cost]]-TOPSIS!$C$13)^2+(Sustainable_Friendly_Table[[#This Row],[Weighted Co2]]-TOPSIS!$D$13)^2)^0.5</f>
        <v>1.3953507190708969E-3</v>
      </c>
      <c r="Y86">
        <f>((Sustainable_Friendly_Table[[#This Row],[Weighted Energy]]-TOPSIS!$B$14)^2+(Sustainable_Friendly_Table[[#This Row],[Weighted Cost]]-TOPSIS!$C$14)^2+(Sustainable_Friendly_Table[[#This Row],[Weighted Co2]]-TOPSIS!$D$14)^2)^0.5</f>
        <v>4.6432351452445047E-3</v>
      </c>
      <c r="Z86">
        <f>Sustainable_Friendly_Table[[#This Row],[S- Worst-Euclidean Distance]]/(Sustainable_Friendly_Table[[#This Row],[S+ Best-Euclidean Distance]]+Sustainable_Friendly_Table[[#This Row],[S- Worst-Euclidean Distance]])</f>
        <v>0.76892756840361853</v>
      </c>
      <c r="AA86">
        <v>85</v>
      </c>
    </row>
    <row r="87" spans="1:27" x14ac:dyDescent="0.3">
      <c r="A87">
        <v>136</v>
      </c>
      <c r="B87" t="s">
        <v>140</v>
      </c>
      <c r="C87" t="s">
        <v>149</v>
      </c>
      <c r="D87" t="s">
        <v>155</v>
      </c>
      <c r="E87" t="s">
        <v>157</v>
      </c>
      <c r="F87" t="s">
        <v>159</v>
      </c>
      <c r="G87" t="s">
        <v>225</v>
      </c>
      <c r="H87">
        <v>379.4000324340102</v>
      </c>
      <c r="I87">
        <v>54</v>
      </c>
      <c r="J87">
        <v>1381297.335972605</v>
      </c>
      <c r="K87">
        <v>47879.776172727274</v>
      </c>
      <c r="L87">
        <v>248633520.47506893</v>
      </c>
      <c r="M87">
        <v>5391123.9054545434</v>
      </c>
      <c r="N87">
        <v>2071946003.9589076</v>
      </c>
      <c r="O87">
        <v>100656000</v>
      </c>
      <c r="P87">
        <v>26.915516152272723</v>
      </c>
      <c r="Q87">
        <v>20650.395172790446</v>
      </c>
      <c r="R87">
        <v>248681400.25124165</v>
      </c>
      <c r="S87">
        <v>2177.9931278643621</v>
      </c>
      <c r="T87">
        <v>20677.310688942718</v>
      </c>
      <c r="U87">
        <f>Sustainable_Friendly_Table[[#This Row],[Total Energy(MJ)]]*AHP!$P$13/TOPSIS!$B$12</f>
        <v>2.1717641485562357E-2</v>
      </c>
      <c r="V87">
        <f>Sustainable_Friendly_Table[[#This Row],[Total Cost(LKR Million)]]*AHP!$P$14/TOPSIS!$C$12</f>
        <v>6.5690632304959634E-3</v>
      </c>
      <c r="W87">
        <f>Sustainable_Friendly_Table[[#This Row],[Total Carbon (Metric T)]]*AHP!$P$15/TOPSIS!$D$12</f>
        <v>1.19560574041225E-2</v>
      </c>
      <c r="X87">
        <f>((Sustainable_Friendly_Table[[#This Row],[Weighted Energy]]-TOPSIS!$B$13)^2+(Sustainable_Friendly_Table[[#This Row],[Weighted Cost]]-TOPSIS!$C$13)^2+(Sustainable_Friendly_Table[[#This Row],[Weighted Co2]]-TOPSIS!$D$13)^2)^0.5</f>
        <v>1.395460360741731E-3</v>
      </c>
      <c r="Y87">
        <f>((Sustainable_Friendly_Table[[#This Row],[Weighted Energy]]-TOPSIS!$B$14)^2+(Sustainable_Friendly_Table[[#This Row],[Weighted Cost]]-TOPSIS!$C$14)^2+(Sustainable_Friendly_Table[[#This Row],[Weighted Co2]]-TOPSIS!$D$14)^2)^0.5</f>
        <v>4.6431255009286845E-3</v>
      </c>
      <c r="Z87">
        <f>Sustainable_Friendly_Table[[#This Row],[S- Worst-Euclidean Distance]]/(Sustainable_Friendly_Table[[#This Row],[S+ Best-Euclidean Distance]]+Sustainable_Friendly_Table[[#This Row],[S- Worst-Euclidean Distance]])</f>
        <v>0.76890941145685499</v>
      </c>
      <c r="AA87">
        <v>86</v>
      </c>
    </row>
    <row r="88" spans="1:27" x14ac:dyDescent="0.3">
      <c r="A88">
        <v>120</v>
      </c>
      <c r="B88" t="s">
        <v>140</v>
      </c>
      <c r="C88" t="s">
        <v>149</v>
      </c>
      <c r="D88" t="s">
        <v>154</v>
      </c>
      <c r="E88" t="s">
        <v>157</v>
      </c>
      <c r="F88" t="s">
        <v>159</v>
      </c>
      <c r="G88" t="s">
        <v>224</v>
      </c>
      <c r="H88">
        <v>379.39358532901014</v>
      </c>
      <c r="I88">
        <v>27</v>
      </c>
      <c r="J88">
        <v>1381291.095174965</v>
      </c>
      <c r="K88">
        <v>47898.196472727272</v>
      </c>
      <c r="L88">
        <v>248632397.13149369</v>
      </c>
      <c r="M88">
        <v>5392044.920454544</v>
      </c>
      <c r="N88">
        <v>2071936642.7624474</v>
      </c>
      <c r="O88">
        <v>101147400</v>
      </c>
      <c r="P88">
        <v>26.929331377272725</v>
      </c>
      <c r="Q88">
        <v>20650.301872865726</v>
      </c>
      <c r="R88">
        <v>248680295.32796642</v>
      </c>
      <c r="S88">
        <v>2178.4760876829018</v>
      </c>
      <c r="T88">
        <v>20677.231204242999</v>
      </c>
      <c r="U88">
        <f>Sustainable_Friendly_Table[[#This Row],[Total Energy(MJ)]]*AHP!$P$13/TOPSIS!$B$12</f>
        <v>2.1717544991302892E-2</v>
      </c>
      <c r="V88">
        <f>Sustainable_Friendly_Table[[#This Row],[Total Cost(LKR Million)]]*AHP!$P$14/TOPSIS!$C$12</f>
        <v>6.5705198896310124E-3</v>
      </c>
      <c r="W88">
        <f>Sustainable_Friendly_Table[[#This Row],[Total Carbon (Metric T)]]*AHP!$P$15/TOPSIS!$D$12</f>
        <v>1.1956011444391715E-2</v>
      </c>
      <c r="X88">
        <f>((Sustainable_Friendly_Table[[#This Row],[Weighted Energy]]-TOPSIS!$B$13)^2+(Sustainable_Friendly_Table[[#This Row],[Weighted Cost]]-TOPSIS!$C$13)^2+(Sustainable_Friendly_Table[[#This Row],[Weighted Co2]]-TOPSIS!$D$13)^2)^0.5</f>
        <v>1.3957355804015731E-3</v>
      </c>
      <c r="Y88">
        <f>((Sustainable_Friendly_Table[[#This Row],[Weighted Energy]]-TOPSIS!$B$14)^2+(Sustainable_Friendly_Table[[#This Row],[Weighted Cost]]-TOPSIS!$C$14)^2+(Sustainable_Friendly_Table[[#This Row],[Weighted Co2]]-TOPSIS!$D$14)^2)^0.5</f>
        <v>4.6428479082091384E-3</v>
      </c>
      <c r="Z88">
        <f>Sustainable_Friendly_Table[[#This Row],[S- Worst-Euclidean Distance]]/(Sustainable_Friendly_Table[[#This Row],[S+ Best-Euclidean Distance]]+Sustainable_Friendly_Table[[#This Row],[S- Worst-Euclidean Distance]])</f>
        <v>0.76886374378460609</v>
      </c>
      <c r="AA88">
        <v>87</v>
      </c>
    </row>
    <row r="89" spans="1:27" x14ac:dyDescent="0.3">
      <c r="A89">
        <v>138</v>
      </c>
      <c r="B89" t="s">
        <v>140</v>
      </c>
      <c r="C89" t="s">
        <v>149</v>
      </c>
      <c r="D89" t="s">
        <v>155</v>
      </c>
      <c r="E89" t="s">
        <v>157</v>
      </c>
      <c r="F89" t="s">
        <v>159</v>
      </c>
      <c r="G89" t="s">
        <v>224</v>
      </c>
      <c r="H89">
        <v>379.4000324340102</v>
      </c>
      <c r="I89">
        <v>27</v>
      </c>
      <c r="J89">
        <v>1381297.335972605</v>
      </c>
      <c r="K89">
        <v>47879.776172727274</v>
      </c>
      <c r="L89">
        <v>248633520.47506893</v>
      </c>
      <c r="M89">
        <v>5391123.9054545434</v>
      </c>
      <c r="N89">
        <v>2071946003.9589076</v>
      </c>
      <c r="O89">
        <v>101147400</v>
      </c>
      <c r="P89">
        <v>26.915516152272723</v>
      </c>
      <c r="Q89">
        <v>20650.395172790446</v>
      </c>
      <c r="R89">
        <v>248681400.25124165</v>
      </c>
      <c r="S89">
        <v>2178.4845278643625</v>
      </c>
      <c r="T89">
        <v>20677.310688942718</v>
      </c>
      <c r="U89">
        <f>Sustainable_Friendly_Table[[#This Row],[Total Energy(MJ)]]*AHP!$P$13/TOPSIS!$B$12</f>
        <v>2.1717641485562357E-2</v>
      </c>
      <c r="V89">
        <f>Sustainable_Friendly_Table[[#This Row],[Total Cost(LKR Million)]]*AHP!$P$14/TOPSIS!$C$12</f>
        <v>6.5705453461326804E-3</v>
      </c>
      <c r="W89">
        <f>Sustainable_Friendly_Table[[#This Row],[Total Carbon (Metric T)]]*AHP!$P$15/TOPSIS!$D$12</f>
        <v>1.19560574041225E-2</v>
      </c>
      <c r="X89">
        <f>((Sustainable_Friendly_Table[[#This Row],[Weighted Energy]]-TOPSIS!$B$13)^2+(Sustainable_Friendly_Table[[#This Row],[Weighted Cost]]-TOPSIS!$C$13)^2+(Sustainable_Friendly_Table[[#This Row],[Weighted Co2]]-TOPSIS!$D$13)^2)^0.5</f>
        <v>1.3958452188719381E-3</v>
      </c>
      <c r="Y89">
        <f>((Sustainable_Friendly_Table[[#This Row],[Weighted Energy]]-TOPSIS!$B$14)^2+(Sustainable_Friendly_Table[[#This Row],[Weighted Cost]]-TOPSIS!$C$14)^2+(Sustainable_Friendly_Table[[#This Row],[Weighted Co2]]-TOPSIS!$D$14)^2)^0.5</f>
        <v>4.6427382628747684E-3</v>
      </c>
      <c r="Z89">
        <f>Sustainable_Friendly_Table[[#This Row],[S- Worst-Euclidean Distance]]/(Sustainable_Friendly_Table[[#This Row],[S+ Best-Euclidean Distance]]+Sustainable_Friendly_Table[[#This Row],[S- Worst-Euclidean Distance]])</f>
        <v>0.76884558719917218</v>
      </c>
      <c r="AA89">
        <v>88</v>
      </c>
    </row>
    <row r="90" spans="1:27" x14ac:dyDescent="0.3">
      <c r="A90">
        <v>119</v>
      </c>
      <c r="B90" t="s">
        <v>140</v>
      </c>
      <c r="C90" t="s">
        <v>149</v>
      </c>
      <c r="D90" t="s">
        <v>154</v>
      </c>
      <c r="E90" t="s">
        <v>157</v>
      </c>
      <c r="F90" t="s">
        <v>159</v>
      </c>
      <c r="G90" t="s">
        <v>226</v>
      </c>
      <c r="H90">
        <v>379.39358532901014</v>
      </c>
      <c r="I90">
        <v>27</v>
      </c>
      <c r="J90">
        <v>1381291.095174965</v>
      </c>
      <c r="K90">
        <v>47898.196472727272</v>
      </c>
      <c r="L90">
        <v>248632397.13149369</v>
      </c>
      <c r="M90">
        <v>5392044.920454544</v>
      </c>
      <c r="N90">
        <v>2071936642.7624474</v>
      </c>
      <c r="O90">
        <v>105300000</v>
      </c>
      <c r="P90">
        <v>26.929331377272725</v>
      </c>
      <c r="Q90">
        <v>20650.301872865726</v>
      </c>
      <c r="R90">
        <v>248680295.32796642</v>
      </c>
      <c r="S90">
        <v>2182.6286876829017</v>
      </c>
      <c r="T90">
        <v>20677.231204242999</v>
      </c>
      <c r="U90">
        <f>Sustainable_Friendly_Table[[#This Row],[Total Energy(MJ)]]*AHP!$P$13/TOPSIS!$B$12</f>
        <v>2.1717544991302892E-2</v>
      </c>
      <c r="V90">
        <f>Sustainable_Friendly_Table[[#This Row],[Total Cost(LKR Million)]]*AHP!$P$14/TOPSIS!$C$12</f>
        <v>6.5830445811105049E-3</v>
      </c>
      <c r="W90">
        <f>Sustainable_Friendly_Table[[#This Row],[Total Carbon (Metric T)]]*AHP!$P$15/TOPSIS!$D$12</f>
        <v>1.1956011444391715E-2</v>
      </c>
      <c r="X90">
        <f>((Sustainable_Friendly_Table[[#This Row],[Weighted Energy]]-TOPSIS!$B$13)^2+(Sustainable_Friendly_Table[[#This Row],[Weighted Cost]]-TOPSIS!$C$13)^2+(Sustainable_Friendly_Table[[#This Row],[Weighted Co2]]-TOPSIS!$D$13)^2)^0.5</f>
        <v>1.3990463403970364E-3</v>
      </c>
      <c r="Y90">
        <f>((Sustainable_Friendly_Table[[#This Row],[Weighted Energy]]-TOPSIS!$B$14)^2+(Sustainable_Friendly_Table[[#This Row],[Weighted Cost]]-TOPSIS!$C$14)^2+(Sustainable_Friendly_Table[[#This Row],[Weighted Co2]]-TOPSIS!$D$14)^2)^0.5</f>
        <v>4.6395931577968728E-3</v>
      </c>
      <c r="Z90">
        <f>Sustainable_Friendly_Table[[#This Row],[S- Worst-Euclidean Distance]]/(Sustainable_Friendly_Table[[#This Row],[S+ Best-Euclidean Distance]]+Sustainable_Friendly_Table[[#This Row],[S- Worst-Euclidean Distance]])</f>
        <v>0.76831762505188861</v>
      </c>
      <c r="AA90">
        <v>89</v>
      </c>
    </row>
    <row r="91" spans="1:27" x14ac:dyDescent="0.3">
      <c r="A91">
        <v>137</v>
      </c>
      <c r="B91" t="s">
        <v>140</v>
      </c>
      <c r="C91" t="s">
        <v>149</v>
      </c>
      <c r="D91" t="s">
        <v>155</v>
      </c>
      <c r="E91" t="s">
        <v>157</v>
      </c>
      <c r="F91" t="s">
        <v>159</v>
      </c>
      <c r="G91" t="s">
        <v>226</v>
      </c>
      <c r="H91">
        <v>379.4000324340102</v>
      </c>
      <c r="I91">
        <v>27</v>
      </c>
      <c r="J91">
        <v>1381297.335972605</v>
      </c>
      <c r="K91">
        <v>47879.776172727274</v>
      </c>
      <c r="L91">
        <v>248633520.47506893</v>
      </c>
      <c r="M91">
        <v>5391123.9054545434</v>
      </c>
      <c r="N91">
        <v>2071946003.9589076</v>
      </c>
      <c r="O91">
        <v>105300000</v>
      </c>
      <c r="P91">
        <v>26.915516152272723</v>
      </c>
      <c r="Q91">
        <v>20650.395172790446</v>
      </c>
      <c r="R91">
        <v>248681400.25124165</v>
      </c>
      <c r="S91">
        <v>2182.6371278643624</v>
      </c>
      <c r="T91">
        <v>20677.310688942718</v>
      </c>
      <c r="U91">
        <f>Sustainable_Friendly_Table[[#This Row],[Total Energy(MJ)]]*AHP!$P$13/TOPSIS!$B$12</f>
        <v>2.1717641485562357E-2</v>
      </c>
      <c r="V91">
        <f>Sustainable_Friendly_Table[[#This Row],[Total Cost(LKR Million)]]*AHP!$P$14/TOPSIS!$C$12</f>
        <v>6.583070037612172E-3</v>
      </c>
      <c r="W91">
        <f>Sustainable_Friendly_Table[[#This Row],[Total Carbon (Metric T)]]*AHP!$P$15/TOPSIS!$D$12</f>
        <v>1.19560574041225E-2</v>
      </c>
      <c r="X91">
        <f>((Sustainable_Friendly_Table[[#This Row],[Weighted Energy]]-TOPSIS!$B$13)^2+(Sustainable_Friendly_Table[[#This Row],[Weighted Cost]]-TOPSIS!$C$13)^2+(Sustainable_Friendly_Table[[#This Row],[Weighted Co2]]-TOPSIS!$D$13)^2)^0.5</f>
        <v>1.3991559473113535E-3</v>
      </c>
      <c r="Y91">
        <f>((Sustainable_Friendly_Table[[#This Row],[Weighted Energy]]-TOPSIS!$B$14)^2+(Sustainable_Friendly_Table[[#This Row],[Weighted Cost]]-TOPSIS!$C$14)^2+(Sustainable_Friendly_Table[[#This Row],[Weighted Co2]]-TOPSIS!$D$14)^2)^0.5</f>
        <v>4.6394835042647435E-3</v>
      </c>
      <c r="Z91">
        <f>Sustainable_Friendly_Table[[#This Row],[S- Worst-Euclidean Distance]]/(Sustainable_Friendly_Table[[#This Row],[S+ Best-Euclidean Distance]]+Sustainable_Friendly_Table[[#This Row],[S- Worst-Euclidean Distance]])</f>
        <v>0.7682994723345884</v>
      </c>
      <c r="AA91">
        <v>90</v>
      </c>
    </row>
    <row r="92" spans="1:27" x14ac:dyDescent="0.3">
      <c r="A92">
        <v>448</v>
      </c>
      <c r="B92" t="s">
        <v>143</v>
      </c>
      <c r="C92" t="s">
        <v>149</v>
      </c>
      <c r="D92" t="s">
        <v>154</v>
      </c>
      <c r="E92" t="s">
        <v>157</v>
      </c>
      <c r="F92" t="s">
        <v>161</v>
      </c>
      <c r="G92" t="s">
        <v>225</v>
      </c>
      <c r="H92">
        <v>380.98634963668928</v>
      </c>
      <c r="I92">
        <v>55</v>
      </c>
      <c r="J92">
        <v>1381664.9652571538</v>
      </c>
      <c r="K92">
        <v>38316.984109090903</v>
      </c>
      <c r="L92">
        <v>248699693.7462877</v>
      </c>
      <c r="M92">
        <v>5043472.9931818172</v>
      </c>
      <c r="N92">
        <v>2072497447.8857307</v>
      </c>
      <c r="O92">
        <v>102520000</v>
      </c>
      <c r="P92">
        <v>26.165136922727271</v>
      </c>
      <c r="Q92">
        <v>20655.89123059445</v>
      </c>
      <c r="R92">
        <v>248738010.73039681</v>
      </c>
      <c r="S92">
        <v>2180.0609208789124</v>
      </c>
      <c r="T92">
        <v>20682.056367517176</v>
      </c>
      <c r="U92">
        <f>Sustainable_Friendly_Table[[#This Row],[Total Energy(MJ)]]*AHP!$P$13/TOPSIS!$B$12</f>
        <v>2.1722585345816382E-2</v>
      </c>
      <c r="V92">
        <f>Sustainable_Friendly_Table[[#This Row],[Total Cost(LKR Million)]]*AHP!$P$14/TOPSIS!$C$12</f>
        <v>6.5752999182459738E-3</v>
      </c>
      <c r="W92">
        <f>Sustainable_Friendly_Table[[#This Row],[Total Carbon (Metric T)]]*AHP!$P$15/TOPSIS!$D$12</f>
        <v>1.1958801455624713E-2</v>
      </c>
      <c r="X92">
        <f>((Sustainable_Friendly_Table[[#This Row],[Weighted Energy]]-TOPSIS!$B$13)^2+(Sustainable_Friendly_Table[[#This Row],[Weighted Cost]]-TOPSIS!$C$13)^2+(Sustainable_Friendly_Table[[#This Row],[Weighted Co2]]-TOPSIS!$D$13)^2)^0.5</f>
        <v>1.4025452693840455E-3</v>
      </c>
      <c r="Y92">
        <f>((Sustainable_Friendly_Table[[#This Row],[Weighted Energy]]-TOPSIS!$B$14)^2+(Sustainable_Friendly_Table[[#This Row],[Weighted Cost]]-TOPSIS!$C$14)^2+(Sustainable_Friendly_Table[[#This Row],[Weighted Co2]]-TOPSIS!$D$14)^2)^0.5</f>
        <v>4.6360396516843304E-3</v>
      </c>
      <c r="Z92">
        <f>Sustainable_Friendly_Table[[#This Row],[S- Worst-Euclidean Distance]]/(Sustainable_Friendly_Table[[#This Row],[S+ Best-Euclidean Distance]]+Sustainable_Friendly_Table[[#This Row],[S- Worst-Euclidean Distance]])</f>
        <v>0.76773610246158464</v>
      </c>
      <c r="AA92">
        <v>91</v>
      </c>
    </row>
    <row r="93" spans="1:27" x14ac:dyDescent="0.3">
      <c r="A93">
        <v>466</v>
      </c>
      <c r="B93" t="s">
        <v>143</v>
      </c>
      <c r="C93" t="s">
        <v>149</v>
      </c>
      <c r="D93" t="s">
        <v>155</v>
      </c>
      <c r="E93" t="s">
        <v>157</v>
      </c>
      <c r="F93" t="s">
        <v>161</v>
      </c>
      <c r="G93" t="s">
        <v>225</v>
      </c>
      <c r="H93">
        <v>380.99279674168935</v>
      </c>
      <c r="I93">
        <v>55</v>
      </c>
      <c r="J93">
        <v>1381671.2060547937</v>
      </c>
      <c r="K93">
        <v>38298.563809090905</v>
      </c>
      <c r="L93">
        <v>248700817.08986285</v>
      </c>
      <c r="M93">
        <v>5042551.9781818176</v>
      </c>
      <c r="N93">
        <v>2072506809.0821905</v>
      </c>
      <c r="O93">
        <v>102520000</v>
      </c>
      <c r="P93">
        <v>26.151321697727269</v>
      </c>
      <c r="Q93">
        <v>20655.984530519167</v>
      </c>
      <c r="R93">
        <v>248739115.65367195</v>
      </c>
      <c r="S93">
        <v>2180.0693610603726</v>
      </c>
      <c r="T93">
        <v>20682.135852216892</v>
      </c>
      <c r="U93">
        <f>Sustainable_Friendly_Table[[#This Row],[Total Energy(MJ)]]*AHP!$P$13/TOPSIS!$B$12</f>
        <v>2.1722681840075846E-2</v>
      </c>
      <c r="V93">
        <f>Sustainable_Friendly_Table[[#This Row],[Total Cost(LKR Million)]]*AHP!$P$14/TOPSIS!$C$12</f>
        <v>6.5753253747476408E-3</v>
      </c>
      <c r="W93">
        <f>Sustainable_Friendly_Table[[#This Row],[Total Carbon (Metric T)]]*AHP!$P$15/TOPSIS!$D$12</f>
        <v>1.1958847415355495E-2</v>
      </c>
      <c r="X93">
        <f>((Sustainable_Friendly_Table[[#This Row],[Weighted Energy]]-TOPSIS!$B$13)^2+(Sustainable_Friendly_Table[[#This Row],[Weighted Cost]]-TOPSIS!$C$13)^2+(Sustainable_Friendly_Table[[#This Row],[Weighted Co2]]-TOPSIS!$D$13)^2)^0.5</f>
        <v>1.4026549004914886E-3</v>
      </c>
      <c r="Y93">
        <f>((Sustainable_Friendly_Table[[#This Row],[Weighted Energy]]-TOPSIS!$B$14)^2+(Sustainable_Friendly_Table[[#This Row],[Weighted Cost]]-TOPSIS!$C$14)^2+(Sustainable_Friendly_Table[[#This Row],[Weighted Co2]]-TOPSIS!$D$14)^2)^0.5</f>
        <v>4.6359300041460211E-3</v>
      </c>
      <c r="Z93">
        <f>Sustainable_Friendly_Table[[#This Row],[S- Worst-Euclidean Distance]]/(Sustainable_Friendly_Table[[#This Row],[S+ Best-Euclidean Distance]]+Sustainable_Friendly_Table[[#This Row],[S- Worst-Euclidean Distance]])</f>
        <v>0.76771794673048677</v>
      </c>
      <c r="AA93">
        <v>92</v>
      </c>
    </row>
    <row r="94" spans="1:27" x14ac:dyDescent="0.3">
      <c r="A94">
        <v>450</v>
      </c>
      <c r="B94" t="s">
        <v>143</v>
      </c>
      <c r="C94" t="s">
        <v>149</v>
      </c>
      <c r="D94" t="s">
        <v>154</v>
      </c>
      <c r="E94" t="s">
        <v>157</v>
      </c>
      <c r="F94" t="s">
        <v>161</v>
      </c>
      <c r="G94" t="s">
        <v>224</v>
      </c>
      <c r="H94">
        <v>380.98634963668928</v>
      </c>
      <c r="I94">
        <v>28</v>
      </c>
      <c r="J94">
        <v>1381664.9652571538</v>
      </c>
      <c r="K94">
        <v>38316.984109090903</v>
      </c>
      <c r="L94">
        <v>248699693.7462877</v>
      </c>
      <c r="M94">
        <v>5043472.9931818172</v>
      </c>
      <c r="N94">
        <v>2072497447.8857307</v>
      </c>
      <c r="O94">
        <v>104893600</v>
      </c>
      <c r="P94">
        <v>26.165136922727271</v>
      </c>
      <c r="Q94">
        <v>20655.89123059445</v>
      </c>
      <c r="R94">
        <v>248738010.73039681</v>
      </c>
      <c r="S94">
        <v>2182.4345208789123</v>
      </c>
      <c r="T94">
        <v>20682.056367517176</v>
      </c>
      <c r="U94">
        <f>Sustainable_Friendly_Table[[#This Row],[Total Energy(MJ)]]*AHP!$P$13/TOPSIS!$B$12</f>
        <v>2.1722585345816382E-2</v>
      </c>
      <c r="V94">
        <f>Sustainable_Friendly_Table[[#This Row],[Total Cost(LKR Million)]]*AHP!$P$14/TOPSIS!$C$12</f>
        <v>6.5824589529942584E-3</v>
      </c>
      <c r="W94">
        <f>Sustainable_Friendly_Table[[#This Row],[Total Carbon (Metric T)]]*AHP!$P$15/TOPSIS!$D$12</f>
        <v>1.1958801455624713E-2</v>
      </c>
      <c r="X94">
        <f>((Sustainable_Friendly_Table[[#This Row],[Weighted Energy]]-TOPSIS!$B$13)^2+(Sustainable_Friendly_Table[[#This Row],[Weighted Cost]]-TOPSIS!$C$13)^2+(Sustainable_Friendly_Table[[#This Row],[Weighted Co2]]-TOPSIS!$D$13)^2)^0.5</f>
        <v>1.4044401491506676E-3</v>
      </c>
      <c r="Y94">
        <f>((Sustainable_Friendly_Table[[#This Row],[Weighted Energy]]-TOPSIS!$B$14)^2+(Sustainable_Friendly_Table[[#This Row],[Weighted Cost]]-TOPSIS!$C$14)^2+(Sustainable_Friendly_Table[[#This Row],[Weighted Co2]]-TOPSIS!$D$14)^2)^0.5</f>
        <v>4.6341800433801171E-3</v>
      </c>
      <c r="Z94">
        <f>Sustainable_Friendly_Table[[#This Row],[S- Worst-Euclidean Distance]]/(Sustainable_Friendly_Table[[#This Row],[S+ Best-Euclidean Distance]]+Sustainable_Friendly_Table[[#This Row],[S- Worst-Euclidean Distance]])</f>
        <v>0.76742366561026143</v>
      </c>
      <c r="AA94">
        <v>93</v>
      </c>
    </row>
    <row r="95" spans="1:27" x14ac:dyDescent="0.3">
      <c r="A95">
        <v>468</v>
      </c>
      <c r="B95" t="s">
        <v>143</v>
      </c>
      <c r="C95" t="s">
        <v>149</v>
      </c>
      <c r="D95" t="s">
        <v>155</v>
      </c>
      <c r="E95" t="s">
        <v>157</v>
      </c>
      <c r="F95" t="s">
        <v>161</v>
      </c>
      <c r="G95" t="s">
        <v>224</v>
      </c>
      <c r="H95">
        <v>380.99279674168935</v>
      </c>
      <c r="I95">
        <v>28</v>
      </c>
      <c r="J95">
        <v>1381671.2060547937</v>
      </c>
      <c r="K95">
        <v>38298.563809090905</v>
      </c>
      <c r="L95">
        <v>248700817.08986285</v>
      </c>
      <c r="M95">
        <v>5042551.9781818176</v>
      </c>
      <c r="N95">
        <v>2072506809.0821905</v>
      </c>
      <c r="O95">
        <v>104893600</v>
      </c>
      <c r="P95">
        <v>26.151321697727269</v>
      </c>
      <c r="Q95">
        <v>20655.984530519167</v>
      </c>
      <c r="R95">
        <v>248739115.65367195</v>
      </c>
      <c r="S95">
        <v>2182.4429610603725</v>
      </c>
      <c r="T95">
        <v>20682.135852216892</v>
      </c>
      <c r="U95">
        <f>Sustainable_Friendly_Table[[#This Row],[Total Energy(MJ)]]*AHP!$P$13/TOPSIS!$B$12</f>
        <v>2.1722681840075846E-2</v>
      </c>
      <c r="V95">
        <f>Sustainable_Friendly_Table[[#This Row],[Total Cost(LKR Million)]]*AHP!$P$14/TOPSIS!$C$12</f>
        <v>6.5824844094959246E-3</v>
      </c>
      <c r="W95">
        <f>Sustainable_Friendly_Table[[#This Row],[Total Carbon (Metric T)]]*AHP!$P$15/TOPSIS!$D$12</f>
        <v>1.1958847415355495E-2</v>
      </c>
      <c r="X95">
        <f>((Sustainable_Friendly_Table[[#This Row],[Weighted Energy]]-TOPSIS!$B$13)^2+(Sustainable_Friendly_Table[[#This Row],[Weighted Cost]]-TOPSIS!$C$13)^2+(Sustainable_Friendly_Table[[#This Row],[Weighted Co2]]-TOPSIS!$D$13)^2)^0.5</f>
        <v>1.4045497621072496E-3</v>
      </c>
      <c r="Y95">
        <f>((Sustainable_Friendly_Table[[#This Row],[Weighted Energy]]-TOPSIS!$B$14)^2+(Sustainable_Friendly_Table[[#This Row],[Weighted Cost]]-TOPSIS!$C$14)^2+(Sustainable_Friendly_Table[[#This Row],[Weighted Co2]]-TOPSIS!$D$14)^2)^0.5</f>
        <v>4.6340703911682728E-3</v>
      </c>
      <c r="Z95">
        <f>Sustainable_Friendly_Table[[#This Row],[S- Worst-Euclidean Distance]]/(Sustainable_Friendly_Table[[#This Row],[S+ Best-Euclidean Distance]]+Sustainable_Friendly_Table[[#This Row],[S- Worst-Euclidean Distance]])</f>
        <v>0.76740551211101082</v>
      </c>
      <c r="AA95">
        <v>94</v>
      </c>
    </row>
    <row r="96" spans="1:27" x14ac:dyDescent="0.3">
      <c r="A96">
        <v>449</v>
      </c>
      <c r="B96" t="s">
        <v>143</v>
      </c>
      <c r="C96" t="s">
        <v>149</v>
      </c>
      <c r="D96" t="s">
        <v>154</v>
      </c>
      <c r="E96" t="s">
        <v>157</v>
      </c>
      <c r="F96" t="s">
        <v>161</v>
      </c>
      <c r="G96" t="s">
        <v>226</v>
      </c>
      <c r="H96">
        <v>380.98634963668928</v>
      </c>
      <c r="I96">
        <v>28</v>
      </c>
      <c r="J96">
        <v>1381664.9652571538</v>
      </c>
      <c r="K96">
        <v>38316.984109090903</v>
      </c>
      <c r="L96">
        <v>248699693.7462877</v>
      </c>
      <c r="M96">
        <v>5043472.9931818172</v>
      </c>
      <c r="N96">
        <v>2072497447.8857307</v>
      </c>
      <c r="O96">
        <v>109200000</v>
      </c>
      <c r="P96">
        <v>26.165136922727271</v>
      </c>
      <c r="Q96">
        <v>20655.89123059445</v>
      </c>
      <c r="R96">
        <v>248738010.73039681</v>
      </c>
      <c r="S96">
        <v>2186.7409208789127</v>
      </c>
      <c r="T96">
        <v>20682.056367517176</v>
      </c>
      <c r="U96">
        <f>Sustainable_Friendly_Table[[#This Row],[Total Energy(MJ)]]*AHP!$P$13/TOPSIS!$B$12</f>
        <v>2.1722585345816382E-2</v>
      </c>
      <c r="V96">
        <f>Sustainable_Friendly_Table[[#This Row],[Total Cost(LKR Million)]]*AHP!$P$14/TOPSIS!$C$12</f>
        <v>6.5954475219359562E-3</v>
      </c>
      <c r="W96">
        <f>Sustainable_Friendly_Table[[#This Row],[Total Carbon (Metric T)]]*AHP!$P$15/TOPSIS!$D$12</f>
        <v>1.1958801455624713E-2</v>
      </c>
      <c r="X96">
        <f>((Sustainable_Friendly_Table[[#This Row],[Weighted Energy]]-TOPSIS!$B$13)^2+(Sustainable_Friendly_Table[[#This Row],[Weighted Cost]]-TOPSIS!$C$13)^2+(Sustainable_Friendly_Table[[#This Row],[Weighted Co2]]-TOPSIS!$D$13)^2)^0.5</f>
        <v>1.4079644351879866E-3</v>
      </c>
      <c r="Y96">
        <f>((Sustainable_Friendly_Table[[#This Row],[Weighted Energy]]-TOPSIS!$B$14)^2+(Sustainable_Friendly_Table[[#This Row],[Weighted Cost]]-TOPSIS!$C$14)^2+(Sustainable_Friendly_Table[[#This Row],[Weighted Co2]]-TOPSIS!$D$14)^2)^0.5</f>
        <v>4.6308325222731679E-3</v>
      </c>
      <c r="Z96">
        <f>Sustainable_Friendly_Table[[#This Row],[S- Worst-Euclidean Distance]]/(Sustainable_Friendly_Table[[#This Row],[S+ Best-Euclidean Distance]]+Sustainable_Friendly_Table[[#This Row],[S- Worst-Euclidean Distance]])</f>
        <v>0.76684686617118414</v>
      </c>
      <c r="AA96">
        <v>95</v>
      </c>
    </row>
    <row r="97" spans="1:27" x14ac:dyDescent="0.3">
      <c r="A97">
        <v>467</v>
      </c>
      <c r="B97" t="s">
        <v>143</v>
      </c>
      <c r="C97" t="s">
        <v>149</v>
      </c>
      <c r="D97" t="s">
        <v>155</v>
      </c>
      <c r="E97" t="s">
        <v>157</v>
      </c>
      <c r="F97" t="s">
        <v>161</v>
      </c>
      <c r="G97" t="s">
        <v>226</v>
      </c>
      <c r="H97">
        <v>380.99279674168935</v>
      </c>
      <c r="I97">
        <v>28</v>
      </c>
      <c r="J97">
        <v>1381671.2060547937</v>
      </c>
      <c r="K97">
        <v>38298.563809090905</v>
      </c>
      <c r="L97">
        <v>248700817.08986285</v>
      </c>
      <c r="M97">
        <v>5042551.9781818176</v>
      </c>
      <c r="N97">
        <v>2072506809.0821905</v>
      </c>
      <c r="O97">
        <v>109200000</v>
      </c>
      <c r="P97">
        <v>26.151321697727269</v>
      </c>
      <c r="Q97">
        <v>20655.984530519167</v>
      </c>
      <c r="R97">
        <v>248739115.65367195</v>
      </c>
      <c r="S97">
        <v>2186.7493610603724</v>
      </c>
      <c r="T97">
        <v>20682.135852216892</v>
      </c>
      <c r="U97">
        <f>Sustainable_Friendly_Table[[#This Row],[Total Energy(MJ)]]*AHP!$P$13/TOPSIS!$B$12</f>
        <v>2.1722681840075846E-2</v>
      </c>
      <c r="V97">
        <f>Sustainable_Friendly_Table[[#This Row],[Total Cost(LKR Million)]]*AHP!$P$14/TOPSIS!$C$12</f>
        <v>6.5954729784376206E-3</v>
      </c>
      <c r="W97">
        <f>Sustainable_Friendly_Table[[#This Row],[Total Carbon (Metric T)]]*AHP!$P$15/TOPSIS!$D$12</f>
        <v>1.1958847415355495E-2</v>
      </c>
      <c r="X97">
        <f>((Sustainable_Friendly_Table[[#This Row],[Weighted Energy]]-TOPSIS!$B$13)^2+(Sustainable_Friendly_Table[[#This Row],[Weighted Cost]]-TOPSIS!$C$13)^2+(Sustainable_Friendly_Table[[#This Row],[Weighted Co2]]-TOPSIS!$D$13)^2)^0.5</f>
        <v>1.4080740086126371E-3</v>
      </c>
      <c r="Y97">
        <f>((Sustainable_Friendly_Table[[#This Row],[Weighted Energy]]-TOPSIS!$B$14)^2+(Sustainable_Friendly_Table[[#This Row],[Weighted Cost]]-TOPSIS!$C$14)^2+(Sustainable_Friendly_Table[[#This Row],[Weighted Co2]]-TOPSIS!$D$14)^2)^0.5</f>
        <v>4.6307228621965549E-3</v>
      </c>
      <c r="Z97">
        <f>Sustainable_Friendly_Table[[#This Row],[S- Worst-Euclidean Distance]]/(Sustainable_Friendly_Table[[#This Row],[S+ Best-Euclidean Distance]]+Sustainable_Friendly_Table[[#This Row],[S- Worst-Euclidean Distance]])</f>
        <v>0.76682871791579954</v>
      </c>
      <c r="AA97">
        <v>96</v>
      </c>
    </row>
    <row r="98" spans="1:27" x14ac:dyDescent="0.3">
      <c r="A98">
        <v>220</v>
      </c>
      <c r="B98" t="s">
        <v>141</v>
      </c>
      <c r="C98" t="s">
        <v>149</v>
      </c>
      <c r="D98" t="s">
        <v>154</v>
      </c>
      <c r="E98" t="s">
        <v>156</v>
      </c>
      <c r="F98" t="s">
        <v>160</v>
      </c>
      <c r="G98" t="s">
        <v>225</v>
      </c>
      <c r="H98">
        <v>378.86695776343475</v>
      </c>
      <c r="I98">
        <v>54</v>
      </c>
      <c r="J98">
        <v>1390952.4122071636</v>
      </c>
      <c r="K98">
        <v>42357.290336363629</v>
      </c>
      <c r="L98">
        <v>250371434.19728944</v>
      </c>
      <c r="M98">
        <v>5692909.2613636348</v>
      </c>
      <c r="N98">
        <v>2086428618.3107452</v>
      </c>
      <c r="O98">
        <v>100656000</v>
      </c>
      <c r="P98">
        <v>22.474970877272725</v>
      </c>
      <c r="Q98">
        <v>20794.738562497096</v>
      </c>
      <c r="R98">
        <v>250413791.48762581</v>
      </c>
      <c r="S98">
        <v>2192.7775275721092</v>
      </c>
      <c r="T98">
        <v>20817.213533374368</v>
      </c>
      <c r="U98">
        <f>Sustainable_Friendly_Table[[#This Row],[Total Energy(MJ)]]*AHP!$P$13/TOPSIS!$B$12</f>
        <v>2.1868933265914693E-2</v>
      </c>
      <c r="V98">
        <f>Sustainable_Friendly_Table[[#This Row],[Total Cost(LKR Million)]]*AHP!$P$14/TOPSIS!$C$12</f>
        <v>6.6136545817094307E-3</v>
      </c>
      <c r="W98">
        <f>Sustainable_Friendly_Table[[#This Row],[Total Carbon (Metric T)]]*AHP!$P$15/TOPSIS!$D$12</f>
        <v>1.2036952181213569E-2</v>
      </c>
      <c r="X98">
        <f>((Sustainable_Friendly_Table[[#This Row],[Weighted Energy]]-TOPSIS!$B$13)^2+(Sustainable_Friendly_Table[[#This Row],[Weighted Cost]]-TOPSIS!$C$13)^2+(Sustainable_Friendly_Table[[#This Row],[Weighted Co2]]-TOPSIS!$D$13)^2)^0.5</f>
        <v>1.5727037948519618E-3</v>
      </c>
      <c r="Y98">
        <f>((Sustainable_Friendly_Table[[#This Row],[Weighted Energy]]-TOPSIS!$B$14)^2+(Sustainable_Friendly_Table[[#This Row],[Weighted Cost]]-TOPSIS!$C$14)^2+(Sustainable_Friendly_Table[[#This Row],[Weighted Co2]]-TOPSIS!$D$14)^2)^0.5</f>
        <v>4.4658854565798253E-3</v>
      </c>
      <c r="Z98">
        <f>Sustainable_Friendly_Table[[#This Row],[S- Worst-Euclidean Distance]]/(Sustainable_Friendly_Table[[#This Row],[S+ Best-Euclidean Distance]]+Sustainable_Friendly_Table[[#This Row],[S- Worst-Euclidean Distance]])</f>
        <v>0.73955774612769631</v>
      </c>
      <c r="AA98">
        <v>97</v>
      </c>
    </row>
    <row r="99" spans="1:27" x14ac:dyDescent="0.3">
      <c r="A99">
        <v>238</v>
      </c>
      <c r="B99" t="s">
        <v>141</v>
      </c>
      <c r="C99" t="s">
        <v>149</v>
      </c>
      <c r="D99" t="s">
        <v>155</v>
      </c>
      <c r="E99" t="s">
        <v>156</v>
      </c>
      <c r="F99" t="s">
        <v>160</v>
      </c>
      <c r="G99" t="s">
        <v>225</v>
      </c>
      <c r="H99">
        <v>378.87340486843476</v>
      </c>
      <c r="I99">
        <v>54</v>
      </c>
      <c r="J99">
        <v>1390958.6530048037</v>
      </c>
      <c r="K99">
        <v>42338.870036363631</v>
      </c>
      <c r="L99">
        <v>250372557.54086468</v>
      </c>
      <c r="M99">
        <v>5691988.2463636352</v>
      </c>
      <c r="N99">
        <v>2086437979.5072055</v>
      </c>
      <c r="O99">
        <v>100656000</v>
      </c>
      <c r="P99">
        <v>22.461155652272726</v>
      </c>
      <c r="Q99">
        <v>20794.831862421815</v>
      </c>
      <c r="R99">
        <v>250414896.41090104</v>
      </c>
      <c r="S99">
        <v>2192.7859677535689</v>
      </c>
      <c r="T99">
        <v>20817.293018074088</v>
      </c>
      <c r="U99">
        <f>Sustainable_Friendly_Table[[#This Row],[Total Energy(MJ)]]*AHP!$P$13/TOPSIS!$B$12</f>
        <v>2.1869029760174161E-2</v>
      </c>
      <c r="V99">
        <f>Sustainable_Friendly_Table[[#This Row],[Total Cost(LKR Million)]]*AHP!$P$14/TOPSIS!$C$12</f>
        <v>6.6136800382110951E-3</v>
      </c>
      <c r="W99">
        <f>Sustainable_Friendly_Table[[#This Row],[Total Carbon (Metric T)]]*AHP!$P$15/TOPSIS!$D$12</f>
        <v>1.2036998140944354E-2</v>
      </c>
      <c r="X99">
        <f>((Sustainable_Friendly_Table[[#This Row],[Weighted Energy]]-TOPSIS!$B$13)^2+(Sustainable_Friendly_Table[[#This Row],[Weighted Cost]]-TOPSIS!$C$13)^2+(Sustainable_Friendly_Table[[#This Row],[Weighted Co2]]-TOPSIS!$D$13)^2)^0.5</f>
        <v>1.5728134483577736E-3</v>
      </c>
      <c r="Y99">
        <f>((Sustainable_Friendly_Table[[#This Row],[Weighted Energy]]-TOPSIS!$B$14)^2+(Sustainable_Friendly_Table[[#This Row],[Weighted Cost]]-TOPSIS!$C$14)^2+(Sustainable_Friendly_Table[[#This Row],[Weighted Co2]]-TOPSIS!$D$14)^2)^0.5</f>
        <v>4.4657758164103126E-3</v>
      </c>
      <c r="Z99">
        <f>Sustainable_Friendly_Table[[#This Row],[S- Worst-Euclidean Distance]]/(Sustainable_Friendly_Table[[#This Row],[S+ Best-Euclidean Distance]]+Sustainable_Friendly_Table[[#This Row],[S- Worst-Euclidean Distance]])</f>
        <v>0.73953958790767693</v>
      </c>
      <c r="AA99">
        <v>98</v>
      </c>
    </row>
    <row r="100" spans="1:27" x14ac:dyDescent="0.3">
      <c r="A100">
        <v>222</v>
      </c>
      <c r="B100" t="s">
        <v>141</v>
      </c>
      <c r="C100" t="s">
        <v>149</v>
      </c>
      <c r="D100" t="s">
        <v>154</v>
      </c>
      <c r="E100" t="s">
        <v>156</v>
      </c>
      <c r="F100" t="s">
        <v>160</v>
      </c>
      <c r="G100" t="s">
        <v>224</v>
      </c>
      <c r="H100">
        <v>378.86695776343475</v>
      </c>
      <c r="I100">
        <v>27</v>
      </c>
      <c r="J100">
        <v>1390952.4122071636</v>
      </c>
      <c r="K100">
        <v>42357.290336363629</v>
      </c>
      <c r="L100">
        <v>250371434.19728944</v>
      </c>
      <c r="M100">
        <v>5692909.2613636348</v>
      </c>
      <c r="N100">
        <v>2086428618.3107452</v>
      </c>
      <c r="O100">
        <v>101147400</v>
      </c>
      <c r="P100">
        <v>22.474970877272725</v>
      </c>
      <c r="Q100">
        <v>20794.738562497096</v>
      </c>
      <c r="R100">
        <v>250413791.48762581</v>
      </c>
      <c r="S100">
        <v>2193.2689275721091</v>
      </c>
      <c r="T100">
        <v>20817.213533374368</v>
      </c>
      <c r="U100">
        <f>Sustainable_Friendly_Table[[#This Row],[Total Energy(MJ)]]*AHP!$P$13/TOPSIS!$B$12</f>
        <v>2.1868933265914693E-2</v>
      </c>
      <c r="V100">
        <f>Sustainable_Friendly_Table[[#This Row],[Total Cost(LKR Million)]]*AHP!$P$14/TOPSIS!$C$12</f>
        <v>6.615136697346145E-3</v>
      </c>
      <c r="W100">
        <f>Sustainable_Friendly_Table[[#This Row],[Total Carbon (Metric T)]]*AHP!$P$15/TOPSIS!$D$12</f>
        <v>1.2036952181213569E-2</v>
      </c>
      <c r="X100">
        <f>((Sustainable_Friendly_Table[[#This Row],[Weighted Energy]]-TOPSIS!$B$13)^2+(Sustainable_Friendly_Table[[#This Row],[Weighted Cost]]-TOPSIS!$C$13)^2+(Sustainable_Friendly_Table[[#This Row],[Weighted Co2]]-TOPSIS!$D$13)^2)^0.5</f>
        <v>1.5730873027476123E-3</v>
      </c>
      <c r="Y100">
        <f>((Sustainable_Friendly_Table[[#This Row],[Weighted Energy]]-TOPSIS!$B$14)^2+(Sustainable_Friendly_Table[[#This Row],[Weighted Cost]]-TOPSIS!$C$14)^2+(Sustainable_Friendly_Table[[#This Row],[Weighted Co2]]-TOPSIS!$D$14)^2)^0.5</f>
        <v>4.4654976487012244E-3</v>
      </c>
      <c r="Z100">
        <f>Sustainable_Friendly_Table[[#This Row],[S- Worst-Euclidean Distance]]/(Sustainable_Friendly_Table[[#This Row],[S+ Best-Euclidean Distance]]+Sustainable_Friendly_Table[[#This Row],[S- Worst-Euclidean Distance]])</f>
        <v>0.73949405110709221</v>
      </c>
      <c r="AA100">
        <v>99</v>
      </c>
    </row>
    <row r="101" spans="1:27" x14ac:dyDescent="0.3">
      <c r="A101">
        <v>240</v>
      </c>
      <c r="B101" t="s">
        <v>141</v>
      </c>
      <c r="C101" t="s">
        <v>149</v>
      </c>
      <c r="D101" t="s">
        <v>155</v>
      </c>
      <c r="E101" t="s">
        <v>156</v>
      </c>
      <c r="F101" t="s">
        <v>160</v>
      </c>
      <c r="G101" t="s">
        <v>224</v>
      </c>
      <c r="H101">
        <v>378.87340486843476</v>
      </c>
      <c r="I101">
        <v>27</v>
      </c>
      <c r="J101">
        <v>1390958.6530048037</v>
      </c>
      <c r="K101">
        <v>42338.870036363631</v>
      </c>
      <c r="L101">
        <v>250372557.54086468</v>
      </c>
      <c r="M101">
        <v>5691988.2463636352</v>
      </c>
      <c r="N101">
        <v>2086437979.5072055</v>
      </c>
      <c r="O101">
        <v>101147400</v>
      </c>
      <c r="P101">
        <v>22.461155652272726</v>
      </c>
      <c r="Q101">
        <v>20794.831862421815</v>
      </c>
      <c r="R101">
        <v>250414896.41090104</v>
      </c>
      <c r="S101">
        <v>2193.2773677535693</v>
      </c>
      <c r="T101">
        <v>20817.293018074088</v>
      </c>
      <c r="U101">
        <f>Sustainable_Friendly_Table[[#This Row],[Total Energy(MJ)]]*AHP!$P$13/TOPSIS!$B$12</f>
        <v>2.1869029760174161E-2</v>
      </c>
      <c r="V101">
        <f>Sustainable_Friendly_Table[[#This Row],[Total Cost(LKR Million)]]*AHP!$P$14/TOPSIS!$C$12</f>
        <v>6.6151621538478112E-3</v>
      </c>
      <c r="W101">
        <f>Sustainable_Friendly_Table[[#This Row],[Total Carbon (Metric T)]]*AHP!$P$15/TOPSIS!$D$12</f>
        <v>1.2036998140944354E-2</v>
      </c>
      <c r="X101">
        <f>((Sustainable_Friendly_Table[[#This Row],[Weighted Energy]]-TOPSIS!$B$13)^2+(Sustainable_Friendly_Table[[#This Row],[Weighted Cost]]-TOPSIS!$C$13)^2+(Sustainable_Friendly_Table[[#This Row],[Weighted Co2]]-TOPSIS!$D$13)^2)^0.5</f>
        <v>1.573196953505195E-3</v>
      </c>
      <c r="Y101">
        <f>((Sustainable_Friendly_Table[[#This Row],[Weighted Energy]]-TOPSIS!$B$14)^2+(Sustainable_Friendly_Table[[#This Row],[Weighted Cost]]-TOPSIS!$C$14)^2+(Sustainable_Friendly_Table[[#This Row],[Weighted Co2]]-TOPSIS!$D$14)^2)^0.5</f>
        <v>4.4653880074590514E-3</v>
      </c>
      <c r="Z101">
        <f>Sustainable_Friendly_Table[[#This Row],[S- Worst-Euclidean Distance]]/(Sustainable_Friendly_Table[[#This Row],[S+ Best-Euclidean Distance]]+Sustainable_Friendly_Table[[#This Row],[S- Worst-Euclidean Distance]])</f>
        <v>0.73947589316454942</v>
      </c>
      <c r="AA101">
        <v>100</v>
      </c>
    </row>
    <row r="102" spans="1:27" x14ac:dyDescent="0.3">
      <c r="A102">
        <v>221</v>
      </c>
      <c r="B102" t="s">
        <v>141</v>
      </c>
      <c r="C102" t="s">
        <v>149</v>
      </c>
      <c r="D102" t="s">
        <v>154</v>
      </c>
      <c r="E102" t="s">
        <v>156</v>
      </c>
      <c r="F102" t="s">
        <v>160</v>
      </c>
      <c r="G102" t="s">
        <v>226</v>
      </c>
      <c r="H102">
        <v>378.86695776343475</v>
      </c>
      <c r="I102">
        <v>27</v>
      </c>
      <c r="J102">
        <v>1390952.4122071636</v>
      </c>
      <c r="K102">
        <v>42357.290336363629</v>
      </c>
      <c r="L102">
        <v>250371434.19728944</v>
      </c>
      <c r="M102">
        <v>5692909.2613636348</v>
      </c>
      <c r="N102">
        <v>2086428618.3107452</v>
      </c>
      <c r="O102">
        <v>105300000</v>
      </c>
      <c r="P102">
        <v>22.474970877272725</v>
      </c>
      <c r="Q102">
        <v>20794.738562497096</v>
      </c>
      <c r="R102">
        <v>250413791.48762581</v>
      </c>
      <c r="S102">
        <v>2197.4215275721094</v>
      </c>
      <c r="T102">
        <v>20817.213533374368</v>
      </c>
      <c r="U102">
        <f>Sustainable_Friendly_Table[[#This Row],[Total Energy(MJ)]]*AHP!$P$13/TOPSIS!$B$12</f>
        <v>2.1868933265914693E-2</v>
      </c>
      <c r="V102">
        <f>Sustainable_Friendly_Table[[#This Row],[Total Cost(LKR Million)]]*AHP!$P$14/TOPSIS!$C$12</f>
        <v>6.6276613888256392E-3</v>
      </c>
      <c r="W102">
        <f>Sustainable_Friendly_Table[[#This Row],[Total Carbon (Metric T)]]*AHP!$P$15/TOPSIS!$D$12</f>
        <v>1.2036952181213569E-2</v>
      </c>
      <c r="X102">
        <f>((Sustainable_Friendly_Table[[#This Row],[Weighted Energy]]-TOPSIS!$B$13)^2+(Sustainable_Friendly_Table[[#This Row],[Weighted Cost]]-TOPSIS!$C$13)^2+(Sustainable_Friendly_Table[[#This Row],[Weighted Co2]]-TOPSIS!$D$13)^2)^0.5</f>
        <v>1.5763800740138932E-3</v>
      </c>
      <c r="Y102">
        <f>((Sustainable_Friendly_Table[[#This Row],[Weighted Energy]]-TOPSIS!$B$14)^2+(Sustainable_Friendly_Table[[#This Row],[Weighted Cost]]-TOPSIS!$C$14)^2+(Sustainable_Friendly_Table[[#This Row],[Weighted Co2]]-TOPSIS!$D$14)^2)^0.5</f>
        <v>4.4622387705245672E-3</v>
      </c>
      <c r="Z102">
        <f>Sustainable_Friendly_Table[[#This Row],[S- Worst-Euclidean Distance]]/(Sustainable_Friendly_Table[[#This Row],[S+ Best-Euclidean Distance]]+Sustainable_Friendly_Table[[#This Row],[S- Worst-Euclidean Distance]])</f>
        <v>0.73895022775951036</v>
      </c>
      <c r="AA102">
        <v>101</v>
      </c>
    </row>
    <row r="103" spans="1:27" x14ac:dyDescent="0.3">
      <c r="A103">
        <v>239</v>
      </c>
      <c r="B103" t="s">
        <v>141</v>
      </c>
      <c r="C103" t="s">
        <v>149</v>
      </c>
      <c r="D103" t="s">
        <v>155</v>
      </c>
      <c r="E103" t="s">
        <v>156</v>
      </c>
      <c r="F103" t="s">
        <v>160</v>
      </c>
      <c r="G103" t="s">
        <v>226</v>
      </c>
      <c r="H103">
        <v>378.87340486843476</v>
      </c>
      <c r="I103">
        <v>27</v>
      </c>
      <c r="J103">
        <v>1390958.6530048037</v>
      </c>
      <c r="K103">
        <v>42338.870036363631</v>
      </c>
      <c r="L103">
        <v>250372557.54086468</v>
      </c>
      <c r="M103">
        <v>5691988.2463636352</v>
      </c>
      <c r="N103">
        <v>2086437979.5072055</v>
      </c>
      <c r="O103">
        <v>105300000</v>
      </c>
      <c r="P103">
        <v>22.461155652272726</v>
      </c>
      <c r="Q103">
        <v>20794.831862421815</v>
      </c>
      <c r="R103">
        <v>250414896.41090104</v>
      </c>
      <c r="S103">
        <v>2197.4299677535691</v>
      </c>
      <c r="T103">
        <v>20817.293018074088</v>
      </c>
      <c r="U103">
        <f>Sustainable_Friendly_Table[[#This Row],[Total Energy(MJ)]]*AHP!$P$13/TOPSIS!$B$12</f>
        <v>2.1869029760174161E-2</v>
      </c>
      <c r="V103">
        <f>Sustainable_Friendly_Table[[#This Row],[Total Cost(LKR Million)]]*AHP!$P$14/TOPSIS!$C$12</f>
        <v>6.6276868453273045E-3</v>
      </c>
      <c r="W103">
        <f>Sustainable_Friendly_Table[[#This Row],[Total Carbon (Metric T)]]*AHP!$P$15/TOPSIS!$D$12</f>
        <v>1.2036998140944354E-2</v>
      </c>
      <c r="X103">
        <f>((Sustainable_Friendly_Table[[#This Row],[Weighted Energy]]-TOPSIS!$B$13)^2+(Sustainable_Friendly_Table[[#This Row],[Weighted Cost]]-TOPSIS!$C$13)^2+(Sustainable_Friendly_Table[[#This Row],[Weighted Co2]]-TOPSIS!$D$13)^2)^0.5</f>
        <v>1.5764896979904356E-3</v>
      </c>
      <c r="Y103">
        <f>((Sustainable_Friendly_Table[[#This Row],[Weighted Energy]]-TOPSIS!$B$14)^2+(Sustainable_Friendly_Table[[#This Row],[Weighted Cost]]-TOPSIS!$C$14)^2+(Sustainable_Friendly_Table[[#This Row],[Weighted Co2]]-TOPSIS!$D$14)^2)^0.5</f>
        <v>4.4621291206603624E-3</v>
      </c>
      <c r="Z103">
        <f>Sustainable_Friendly_Table[[#This Row],[S- Worst-Euclidean Distance]]/(Sustainable_Friendly_Table[[#This Row],[S+ Best-Euclidean Distance]]+Sustainable_Friendly_Table[[#This Row],[S- Worst-Euclidean Distance]])</f>
        <v>0.73893207282411821</v>
      </c>
      <c r="AA103">
        <v>102</v>
      </c>
    </row>
    <row r="104" spans="1:27" x14ac:dyDescent="0.3">
      <c r="A104">
        <v>229</v>
      </c>
      <c r="B104" t="s">
        <v>141</v>
      </c>
      <c r="C104" t="s">
        <v>149</v>
      </c>
      <c r="D104" t="s">
        <v>154</v>
      </c>
      <c r="E104" t="s">
        <v>157</v>
      </c>
      <c r="F104" t="s">
        <v>160</v>
      </c>
      <c r="G104" t="s">
        <v>225</v>
      </c>
      <c r="H104">
        <v>381.92373558161654</v>
      </c>
      <c r="I104">
        <v>55</v>
      </c>
      <c r="J104">
        <v>1393911.3731351637</v>
      </c>
      <c r="K104">
        <v>45086.556245454543</v>
      </c>
      <c r="L104">
        <v>250904047.1643295</v>
      </c>
      <c r="M104">
        <v>5147056.0795454532</v>
      </c>
      <c r="N104">
        <v>2090867059.7027457</v>
      </c>
      <c r="O104">
        <v>102520000</v>
      </c>
      <c r="P104">
        <v>25.20423678636363</v>
      </c>
      <c r="Q104">
        <v>20838.975028370696</v>
      </c>
      <c r="R104">
        <v>250949133.72057495</v>
      </c>
      <c r="S104">
        <v>2198.5341157822913</v>
      </c>
      <c r="T104">
        <v>20864.179265157061</v>
      </c>
      <c r="U104">
        <f>Sustainable_Friendly_Table[[#This Row],[Total Energy(MJ)]]*AHP!$P$13/TOPSIS!$B$12</f>
        <v>2.1915685337744441E-2</v>
      </c>
      <c r="V104">
        <f>Sustainable_Friendly_Table[[#This Row],[Total Cost(LKR Million)]]*AHP!$P$14/TOPSIS!$C$12</f>
        <v>6.6310170754018205E-3</v>
      </c>
      <c r="W104">
        <f>Sustainable_Friendly_Table[[#This Row],[Total Carbon (Metric T)]]*AHP!$P$15/TOPSIS!$D$12</f>
        <v>1.2064108758471984E-2</v>
      </c>
      <c r="X104">
        <f>((Sustainable_Friendly_Table[[#This Row],[Weighted Energy]]-TOPSIS!$B$13)^2+(Sustainable_Friendly_Table[[#This Row],[Weighted Cost]]-TOPSIS!$C$13)^2+(Sustainable_Friendly_Table[[#This Row],[Weighted Co2]]-TOPSIS!$D$13)^2)^0.5</f>
        <v>1.6294093297515987E-3</v>
      </c>
      <c r="Y104">
        <f>((Sustainable_Friendly_Table[[#This Row],[Weighted Energy]]-TOPSIS!$B$14)^2+(Sustainable_Friendly_Table[[#This Row],[Weighted Cost]]-TOPSIS!$C$14)^2+(Sustainable_Friendly_Table[[#This Row],[Weighted Co2]]-TOPSIS!$D$14)^2)^0.5</f>
        <v>4.4091736101074131E-3</v>
      </c>
      <c r="Z104">
        <f>Sustainable_Friendly_Table[[#This Row],[S- Worst-Euclidean Distance]]/(Sustainable_Friendly_Table[[#This Row],[S+ Best-Euclidean Distance]]+Sustainable_Friendly_Table[[#This Row],[S- Worst-Euclidean Distance]])</f>
        <v>0.73016693718052306</v>
      </c>
      <c r="AA104">
        <v>103</v>
      </c>
    </row>
    <row r="105" spans="1:27" x14ac:dyDescent="0.3">
      <c r="A105">
        <v>247</v>
      </c>
      <c r="B105" t="s">
        <v>141</v>
      </c>
      <c r="C105" t="s">
        <v>149</v>
      </c>
      <c r="D105" t="s">
        <v>155</v>
      </c>
      <c r="E105" t="s">
        <v>157</v>
      </c>
      <c r="F105" t="s">
        <v>160</v>
      </c>
      <c r="G105" t="s">
        <v>225</v>
      </c>
      <c r="H105">
        <v>381.93018268661655</v>
      </c>
      <c r="I105">
        <v>55</v>
      </c>
      <c r="J105">
        <v>1393917.6139328037</v>
      </c>
      <c r="K105">
        <v>45068.135945454545</v>
      </c>
      <c r="L105">
        <v>250905170.50790471</v>
      </c>
      <c r="M105">
        <v>5146135.0645454526</v>
      </c>
      <c r="N105">
        <v>2090876420.8992057</v>
      </c>
      <c r="O105">
        <v>102520000</v>
      </c>
      <c r="P105">
        <v>25.190421561363632</v>
      </c>
      <c r="Q105">
        <v>20839.068328295416</v>
      </c>
      <c r="R105">
        <v>250950238.64385018</v>
      </c>
      <c r="S105">
        <v>2198.5425559637511</v>
      </c>
      <c r="T105">
        <v>20864.258749856781</v>
      </c>
      <c r="U105">
        <f>Sustainable_Friendly_Table[[#This Row],[Total Energy(MJ)]]*AHP!$P$13/TOPSIS!$B$12</f>
        <v>2.1915781832003909E-2</v>
      </c>
      <c r="V105">
        <f>Sustainable_Friendly_Table[[#This Row],[Total Cost(LKR Million)]]*AHP!$P$14/TOPSIS!$C$12</f>
        <v>6.6310425319034859E-3</v>
      </c>
      <c r="W105">
        <f>Sustainable_Friendly_Table[[#This Row],[Total Carbon (Metric T)]]*AHP!$P$15/TOPSIS!$D$12</f>
        <v>1.2064154718202767E-2</v>
      </c>
      <c r="X105">
        <f>((Sustainable_Friendly_Table[[#This Row],[Weighted Energy]]-TOPSIS!$B$13)^2+(Sustainable_Friendly_Table[[#This Row],[Weighted Cost]]-TOPSIS!$C$13)^2+(Sustainable_Friendly_Table[[#This Row],[Weighted Co2]]-TOPSIS!$D$13)^2)^0.5</f>
        <v>1.6295189730968522E-3</v>
      </c>
      <c r="Y105">
        <f>((Sustainable_Friendly_Table[[#This Row],[Weighted Energy]]-TOPSIS!$B$14)^2+(Sustainable_Friendly_Table[[#This Row],[Weighted Cost]]-TOPSIS!$C$14)^2+(Sustainable_Friendly_Table[[#This Row],[Weighted Co2]]-TOPSIS!$D$14)^2)^0.5</f>
        <v>4.4090639661972927E-3</v>
      </c>
      <c r="Z105">
        <f>Sustainable_Friendly_Table[[#This Row],[S- Worst-Euclidean Distance]]/(Sustainable_Friendly_Table[[#This Row],[S+ Best-Euclidean Distance]]+Sustainable_Friendly_Table[[#This Row],[S- Worst-Euclidean Distance]])</f>
        <v>0.73014878002365768</v>
      </c>
      <c r="AA105">
        <v>104</v>
      </c>
    </row>
    <row r="106" spans="1:27" x14ac:dyDescent="0.3">
      <c r="A106">
        <v>231</v>
      </c>
      <c r="B106" t="s">
        <v>141</v>
      </c>
      <c r="C106" t="s">
        <v>149</v>
      </c>
      <c r="D106" t="s">
        <v>154</v>
      </c>
      <c r="E106" t="s">
        <v>157</v>
      </c>
      <c r="F106" t="s">
        <v>160</v>
      </c>
      <c r="G106" t="s">
        <v>224</v>
      </c>
      <c r="H106">
        <v>381.92373558161654</v>
      </c>
      <c r="I106">
        <v>28</v>
      </c>
      <c r="J106">
        <v>1393911.3731351637</v>
      </c>
      <c r="K106">
        <v>45086.556245454543</v>
      </c>
      <c r="L106">
        <v>250904047.1643295</v>
      </c>
      <c r="M106">
        <v>5147056.0795454532</v>
      </c>
      <c r="N106">
        <v>2090867059.7027457</v>
      </c>
      <c r="O106">
        <v>104893600</v>
      </c>
      <c r="P106">
        <v>25.20423678636363</v>
      </c>
      <c r="Q106">
        <v>20838.975028370696</v>
      </c>
      <c r="R106">
        <v>250949133.72057495</v>
      </c>
      <c r="S106">
        <v>2200.9077157822912</v>
      </c>
      <c r="T106">
        <v>20864.179265157061</v>
      </c>
      <c r="U106">
        <f>Sustainable_Friendly_Table[[#This Row],[Total Energy(MJ)]]*AHP!$P$13/TOPSIS!$B$12</f>
        <v>2.1915685337744441E-2</v>
      </c>
      <c r="V106">
        <f>Sustainable_Friendly_Table[[#This Row],[Total Cost(LKR Million)]]*AHP!$P$14/TOPSIS!$C$12</f>
        <v>6.6381761101501043E-3</v>
      </c>
      <c r="W106">
        <f>Sustainable_Friendly_Table[[#This Row],[Total Carbon (Metric T)]]*AHP!$P$15/TOPSIS!$D$12</f>
        <v>1.2064108758471984E-2</v>
      </c>
      <c r="X106">
        <f>((Sustainable_Friendly_Table[[#This Row],[Weighted Energy]]-TOPSIS!$B$13)^2+(Sustainable_Friendly_Table[[#This Row],[Weighted Cost]]-TOPSIS!$C$13)^2+(Sustainable_Friendly_Table[[#This Row],[Weighted Co2]]-TOPSIS!$D$13)^2)^0.5</f>
        <v>1.6312852067877789E-3</v>
      </c>
      <c r="Y106">
        <f>((Sustainable_Friendly_Table[[#This Row],[Weighted Energy]]-TOPSIS!$B$14)^2+(Sustainable_Friendly_Table[[#This Row],[Weighted Cost]]-TOPSIS!$C$14)^2+(Sustainable_Friendly_Table[[#This Row],[Weighted Co2]]-TOPSIS!$D$14)^2)^0.5</f>
        <v>4.407308782995484E-3</v>
      </c>
      <c r="Z106">
        <f>Sustainable_Friendly_Table[[#This Row],[S- Worst-Euclidean Distance]]/(Sustainable_Friendly_Table[[#This Row],[S+ Best-Euclidean Distance]]+Sustainable_Friendly_Table[[#This Row],[S- Worst-Euclidean Distance]])</f>
        <v>0.72985678296176881</v>
      </c>
      <c r="AA106">
        <v>105</v>
      </c>
    </row>
    <row r="107" spans="1:27" x14ac:dyDescent="0.3">
      <c r="A107">
        <v>249</v>
      </c>
      <c r="B107" t="s">
        <v>141</v>
      </c>
      <c r="C107" t="s">
        <v>149</v>
      </c>
      <c r="D107" t="s">
        <v>155</v>
      </c>
      <c r="E107" t="s">
        <v>157</v>
      </c>
      <c r="F107" t="s">
        <v>160</v>
      </c>
      <c r="G107" t="s">
        <v>224</v>
      </c>
      <c r="H107">
        <v>381.93018268661655</v>
      </c>
      <c r="I107">
        <v>28</v>
      </c>
      <c r="J107">
        <v>1393917.6139328037</v>
      </c>
      <c r="K107">
        <v>45068.135945454545</v>
      </c>
      <c r="L107">
        <v>250905170.50790471</v>
      </c>
      <c r="M107">
        <v>5146135.0645454526</v>
      </c>
      <c r="N107">
        <v>2090876420.8992057</v>
      </c>
      <c r="O107">
        <v>104893600</v>
      </c>
      <c r="P107">
        <v>25.190421561363632</v>
      </c>
      <c r="Q107">
        <v>20839.068328295416</v>
      </c>
      <c r="R107">
        <v>250950238.64385018</v>
      </c>
      <c r="S107">
        <v>2200.916155963751</v>
      </c>
      <c r="T107">
        <v>20864.258749856781</v>
      </c>
      <c r="U107">
        <f>Sustainable_Friendly_Table[[#This Row],[Total Energy(MJ)]]*AHP!$P$13/TOPSIS!$B$12</f>
        <v>2.1915781832003909E-2</v>
      </c>
      <c r="V107">
        <f>Sustainable_Friendly_Table[[#This Row],[Total Cost(LKR Million)]]*AHP!$P$14/TOPSIS!$C$12</f>
        <v>6.6382015666517696E-3</v>
      </c>
      <c r="W107">
        <f>Sustainable_Friendly_Table[[#This Row],[Total Carbon (Metric T)]]*AHP!$P$15/TOPSIS!$D$12</f>
        <v>1.2064154718202767E-2</v>
      </c>
      <c r="X107">
        <f>((Sustainable_Friendly_Table[[#This Row],[Weighted Energy]]-TOPSIS!$B$13)^2+(Sustainable_Friendly_Table[[#This Row],[Weighted Cost]]-TOPSIS!$C$13)^2+(Sustainable_Friendly_Table[[#This Row],[Weighted Co2]]-TOPSIS!$D$13)^2)^0.5</f>
        <v>1.631394835768972E-3</v>
      </c>
      <c r="Y107">
        <f>((Sustainable_Friendly_Table[[#This Row],[Weighted Energy]]-TOPSIS!$B$14)^2+(Sustainable_Friendly_Table[[#This Row],[Weighted Cost]]-TOPSIS!$C$14)^2+(Sustainable_Friendly_Table[[#This Row],[Weighted Co2]]-TOPSIS!$D$14)^2)^0.5</f>
        <v>4.4071991340429422E-3</v>
      </c>
      <c r="Z107">
        <f>Sustainable_Friendly_Table[[#This Row],[S- Worst-Euclidean Distance]]/(Sustainable_Friendly_Table[[#This Row],[S+ Best-Euclidean Distance]]+Sustainable_Friendly_Table[[#This Row],[S- Worst-Euclidean Distance]])</f>
        <v>0.7298386273485804</v>
      </c>
      <c r="AA107">
        <v>106</v>
      </c>
    </row>
    <row r="108" spans="1:27" x14ac:dyDescent="0.3">
      <c r="A108">
        <v>230</v>
      </c>
      <c r="B108" t="s">
        <v>141</v>
      </c>
      <c r="C108" t="s">
        <v>149</v>
      </c>
      <c r="D108" t="s">
        <v>154</v>
      </c>
      <c r="E108" t="s">
        <v>157</v>
      </c>
      <c r="F108" t="s">
        <v>160</v>
      </c>
      <c r="G108" t="s">
        <v>226</v>
      </c>
      <c r="H108">
        <v>381.92373558161654</v>
      </c>
      <c r="I108">
        <v>28</v>
      </c>
      <c r="J108">
        <v>1393911.3731351637</v>
      </c>
      <c r="K108">
        <v>45086.556245454543</v>
      </c>
      <c r="L108">
        <v>250904047.1643295</v>
      </c>
      <c r="M108">
        <v>5147056.0795454532</v>
      </c>
      <c r="N108">
        <v>2090867059.7027457</v>
      </c>
      <c r="O108">
        <v>109200000</v>
      </c>
      <c r="P108">
        <v>25.20423678636363</v>
      </c>
      <c r="Q108">
        <v>20838.975028370696</v>
      </c>
      <c r="R108">
        <v>250949133.72057495</v>
      </c>
      <c r="S108">
        <v>2205.2141157822916</v>
      </c>
      <c r="T108">
        <v>20864.179265157061</v>
      </c>
      <c r="U108">
        <f>Sustainable_Friendly_Table[[#This Row],[Total Energy(MJ)]]*AHP!$P$13/TOPSIS!$B$12</f>
        <v>2.1915685337744441E-2</v>
      </c>
      <c r="V108">
        <f>Sustainable_Friendly_Table[[#This Row],[Total Cost(LKR Million)]]*AHP!$P$14/TOPSIS!$C$12</f>
        <v>6.651164679091803E-3</v>
      </c>
      <c r="W108">
        <f>Sustainable_Friendly_Table[[#This Row],[Total Carbon (Metric T)]]*AHP!$P$15/TOPSIS!$D$12</f>
        <v>1.2064108758471984E-2</v>
      </c>
      <c r="X108">
        <f>((Sustainable_Friendly_Table[[#This Row],[Weighted Energy]]-TOPSIS!$B$13)^2+(Sustainable_Friendly_Table[[#This Row],[Weighted Cost]]-TOPSIS!$C$13)^2+(Sustainable_Friendly_Table[[#This Row],[Weighted Co2]]-TOPSIS!$D$13)^2)^0.5</f>
        <v>1.6347631376950095E-3</v>
      </c>
      <c r="Y108">
        <f>((Sustainable_Friendly_Table[[#This Row],[Weighted Energy]]-TOPSIS!$B$14)^2+(Sustainable_Friendly_Table[[#This Row],[Weighted Cost]]-TOPSIS!$C$14)^2+(Sustainable_Friendly_Table[[#This Row],[Weighted Co2]]-TOPSIS!$D$14)^2)^0.5</f>
        <v>4.4039531396034819E-3</v>
      </c>
      <c r="Z108">
        <f>Sustainable_Friendly_Table[[#This Row],[S- Worst-Euclidean Distance]]/(Sustainable_Friendly_Table[[#This Row],[S+ Best-Euclidean Distance]]+Sustainable_Friendly_Table[[#This Row],[S- Worst-Euclidean Distance]])</f>
        <v>0.72928631473536554</v>
      </c>
      <c r="AA108">
        <v>107</v>
      </c>
    </row>
    <row r="109" spans="1:27" x14ac:dyDescent="0.3">
      <c r="A109">
        <v>248</v>
      </c>
      <c r="B109" t="s">
        <v>141</v>
      </c>
      <c r="C109" t="s">
        <v>149</v>
      </c>
      <c r="D109" t="s">
        <v>155</v>
      </c>
      <c r="E109" t="s">
        <v>157</v>
      </c>
      <c r="F109" t="s">
        <v>160</v>
      </c>
      <c r="G109" t="s">
        <v>226</v>
      </c>
      <c r="H109">
        <v>381.93018268661655</v>
      </c>
      <c r="I109">
        <v>28</v>
      </c>
      <c r="J109">
        <v>1393917.6139328037</v>
      </c>
      <c r="K109">
        <v>45068.135945454545</v>
      </c>
      <c r="L109">
        <v>250905170.50790471</v>
      </c>
      <c r="M109">
        <v>5146135.0645454526</v>
      </c>
      <c r="N109">
        <v>2090876420.8992057</v>
      </c>
      <c r="O109">
        <v>109200000</v>
      </c>
      <c r="P109">
        <v>25.190421561363632</v>
      </c>
      <c r="Q109">
        <v>20839.068328295416</v>
      </c>
      <c r="R109">
        <v>250950238.64385018</v>
      </c>
      <c r="S109">
        <v>2205.2225559637509</v>
      </c>
      <c r="T109">
        <v>20864.258749856781</v>
      </c>
      <c r="U109">
        <f>Sustainable_Friendly_Table[[#This Row],[Total Energy(MJ)]]*AHP!$P$13/TOPSIS!$B$12</f>
        <v>2.1915781832003909E-2</v>
      </c>
      <c r="V109">
        <f>Sustainable_Friendly_Table[[#This Row],[Total Cost(LKR Million)]]*AHP!$P$14/TOPSIS!$C$12</f>
        <v>6.6511901355934665E-3</v>
      </c>
      <c r="W109">
        <f>Sustainable_Friendly_Table[[#This Row],[Total Carbon (Metric T)]]*AHP!$P$15/TOPSIS!$D$12</f>
        <v>1.2064154718202767E-2</v>
      </c>
      <c r="X109">
        <f>((Sustainable_Friendly_Table[[#This Row],[Weighted Energy]]-TOPSIS!$B$13)^2+(Sustainable_Friendly_Table[[#This Row],[Weighted Cost]]-TOPSIS!$C$13)^2+(Sustainable_Friendly_Table[[#This Row],[Weighted Co2]]-TOPSIS!$D$13)^2)^0.5</f>
        <v>1.6348727357022349E-3</v>
      </c>
      <c r="Y109">
        <f>((Sustainable_Friendly_Table[[#This Row],[Weighted Energy]]-TOPSIS!$B$14)^2+(Sustainable_Friendly_Table[[#This Row],[Weighted Cost]]-TOPSIS!$C$14)^2+(Sustainable_Friendly_Table[[#This Row],[Weighted Co2]]-TOPSIS!$D$14)^2)^0.5</f>
        <v>4.4038434821812352E-3</v>
      </c>
      <c r="Z109">
        <f>Sustainable_Friendly_Table[[#This Row],[S- Worst-Euclidean Distance]]/(Sustainable_Friendly_Table[[#This Row],[S+ Best-Euclidean Distance]]+Sustainable_Friendly_Table[[#This Row],[S- Worst-Euclidean Distance]])</f>
        <v>0.72926816284881701</v>
      </c>
      <c r="AA109">
        <v>108</v>
      </c>
    </row>
    <row r="110" spans="1:27" x14ac:dyDescent="0.3">
      <c r="A110">
        <v>331</v>
      </c>
      <c r="B110" t="s">
        <v>142</v>
      </c>
      <c r="C110" t="s">
        <v>149</v>
      </c>
      <c r="D110" t="s">
        <v>154</v>
      </c>
      <c r="E110" t="s">
        <v>156</v>
      </c>
      <c r="F110" t="s">
        <v>161</v>
      </c>
      <c r="G110" t="s">
        <v>225</v>
      </c>
      <c r="H110">
        <v>380.78765243207874</v>
      </c>
      <c r="I110">
        <v>55</v>
      </c>
      <c r="J110">
        <v>1395126.4884099935</v>
      </c>
      <c r="K110">
        <v>39218.138199999994</v>
      </c>
      <c r="L110">
        <v>251122767.91379881</v>
      </c>
      <c r="M110">
        <v>5734542.9749999987</v>
      </c>
      <c r="N110">
        <v>2092689732.61499</v>
      </c>
      <c r="O110">
        <v>102520000</v>
      </c>
      <c r="P110">
        <v>22.709787013636358</v>
      </c>
      <c r="Q110">
        <v>20857.1410017294</v>
      </c>
      <c r="R110">
        <v>251161986.05199882</v>
      </c>
      <c r="S110">
        <v>2200.9442755899895</v>
      </c>
      <c r="T110">
        <v>20879.850788743035</v>
      </c>
      <c r="U110">
        <f>Sustainable_Friendly_Table[[#This Row],[Total Energy(MJ)]]*AHP!$P$13/TOPSIS!$B$12</f>
        <v>2.1934273984175415E-2</v>
      </c>
      <c r="V110">
        <f>Sustainable_Friendly_Table[[#This Row],[Total Cost(LKR Million)]]*AHP!$P$14/TOPSIS!$C$12</f>
        <v>6.6382863784908959E-3</v>
      </c>
      <c r="W110">
        <f>Sustainable_Friendly_Table[[#This Row],[Total Carbon (Metric T)]]*AHP!$P$15/TOPSIS!$D$12</f>
        <v>1.2073170364133506E-2</v>
      </c>
      <c r="X110">
        <f>((Sustainable_Friendly_Table[[#This Row],[Weighted Energy]]-TOPSIS!$B$13)^2+(Sustainable_Friendly_Table[[#This Row],[Weighted Cost]]-TOPSIS!$C$13)^2+(Sustainable_Friendly_Table[[#This Row],[Weighted Co2]]-TOPSIS!$D$13)^2)^0.5</f>
        <v>1.6512440057758102E-3</v>
      </c>
      <c r="Y110">
        <f>((Sustainable_Friendly_Table[[#This Row],[Weighted Energy]]-TOPSIS!$B$14)^2+(Sustainable_Friendly_Table[[#This Row],[Weighted Cost]]-TOPSIS!$C$14)^2+(Sustainable_Friendly_Table[[#This Row],[Weighted Co2]]-TOPSIS!$D$14)^2)^0.5</f>
        <v>4.3873375812962748E-3</v>
      </c>
      <c r="Z110">
        <f>Sustainable_Friendly_Table[[#This Row],[S- Worst-Euclidean Distance]]/(Sustainable_Friendly_Table[[#This Row],[S+ Best-Euclidean Distance]]+Sustainable_Friendly_Table[[#This Row],[S- Worst-Euclidean Distance]])</f>
        <v>0.72655101500807151</v>
      </c>
      <c r="AA110">
        <v>109</v>
      </c>
    </row>
    <row r="111" spans="1:27" x14ac:dyDescent="0.3">
      <c r="A111">
        <v>349</v>
      </c>
      <c r="B111" t="s">
        <v>142</v>
      </c>
      <c r="C111" t="s">
        <v>149</v>
      </c>
      <c r="D111" t="s">
        <v>155</v>
      </c>
      <c r="E111" t="s">
        <v>156</v>
      </c>
      <c r="F111" t="s">
        <v>161</v>
      </c>
      <c r="G111" t="s">
        <v>225</v>
      </c>
      <c r="H111">
        <v>380.79409953707875</v>
      </c>
      <c r="I111">
        <v>55</v>
      </c>
      <c r="J111">
        <v>1395132.7292076338</v>
      </c>
      <c r="K111">
        <v>39199.717899999996</v>
      </c>
      <c r="L111">
        <v>251123891.25737408</v>
      </c>
      <c r="M111">
        <v>5733621.959999999</v>
      </c>
      <c r="N111">
        <v>2092699093.8114505</v>
      </c>
      <c r="O111">
        <v>102520000</v>
      </c>
      <c r="P111">
        <v>22.695971788636356</v>
      </c>
      <c r="Q111">
        <v>20857.234301654124</v>
      </c>
      <c r="R111">
        <v>251163090.97527409</v>
      </c>
      <c r="S111">
        <v>2200.9527157714506</v>
      </c>
      <c r="T111">
        <v>20879.930273442758</v>
      </c>
      <c r="U111">
        <f>Sustainable_Friendly_Table[[#This Row],[Total Energy(MJ)]]*AHP!$P$13/TOPSIS!$B$12</f>
        <v>2.1934370478434891E-2</v>
      </c>
      <c r="V111">
        <f>Sustainable_Friendly_Table[[#This Row],[Total Cost(LKR Million)]]*AHP!$P$14/TOPSIS!$C$12</f>
        <v>6.6383118349925656E-3</v>
      </c>
      <c r="W111">
        <f>Sustainable_Friendly_Table[[#This Row],[Total Carbon (Metric T)]]*AHP!$P$15/TOPSIS!$D$12</f>
        <v>1.2073216323864291E-2</v>
      </c>
      <c r="X111">
        <f>((Sustainable_Friendly_Table[[#This Row],[Weighted Energy]]-TOPSIS!$B$13)^2+(Sustainable_Friendly_Table[[#This Row],[Weighted Cost]]-TOPSIS!$C$13)^2+(Sustainable_Friendly_Table[[#This Row],[Weighted Co2]]-TOPSIS!$D$13)^2)^0.5</f>
        <v>1.6513536498421362E-3</v>
      </c>
      <c r="Y111">
        <f>((Sustainable_Friendly_Table[[#This Row],[Weighted Energy]]-TOPSIS!$B$14)^2+(Sustainable_Friendly_Table[[#This Row],[Weighted Cost]]-TOPSIS!$C$14)^2+(Sustainable_Friendly_Table[[#This Row],[Weighted Co2]]-TOPSIS!$D$14)^2)^0.5</f>
        <v>4.3872279376209362E-3</v>
      </c>
      <c r="Z111">
        <f>Sustainable_Friendly_Table[[#This Row],[S- Worst-Euclidean Distance]]/(Sustainable_Friendly_Table[[#This Row],[S+ Best-Euclidean Distance]]+Sustainable_Friendly_Table[[#This Row],[S- Worst-Euclidean Distance]])</f>
        <v>0.72653285777067678</v>
      </c>
      <c r="AA111">
        <v>110</v>
      </c>
    </row>
    <row r="112" spans="1:27" x14ac:dyDescent="0.3">
      <c r="A112">
        <v>333</v>
      </c>
      <c r="B112" t="s">
        <v>142</v>
      </c>
      <c r="C112" t="s">
        <v>149</v>
      </c>
      <c r="D112" t="s">
        <v>154</v>
      </c>
      <c r="E112" t="s">
        <v>156</v>
      </c>
      <c r="F112" t="s">
        <v>161</v>
      </c>
      <c r="G112" t="s">
        <v>224</v>
      </c>
      <c r="H112">
        <v>380.78765243207874</v>
      </c>
      <c r="I112">
        <v>28</v>
      </c>
      <c r="J112">
        <v>1395126.4884099935</v>
      </c>
      <c r="K112">
        <v>39218.138199999994</v>
      </c>
      <c r="L112">
        <v>251122767.91379881</v>
      </c>
      <c r="M112">
        <v>5734542.9749999987</v>
      </c>
      <c r="N112">
        <v>2092689732.61499</v>
      </c>
      <c r="O112">
        <v>104893600</v>
      </c>
      <c r="P112">
        <v>22.709787013636358</v>
      </c>
      <c r="Q112">
        <v>20857.1410017294</v>
      </c>
      <c r="R112">
        <v>251161986.05199882</v>
      </c>
      <c r="S112">
        <v>2203.3178755899899</v>
      </c>
      <c r="T112">
        <v>20879.850788743035</v>
      </c>
      <c r="U112">
        <f>Sustainable_Friendly_Table[[#This Row],[Total Energy(MJ)]]*AHP!$P$13/TOPSIS!$B$12</f>
        <v>2.1934273984175415E-2</v>
      </c>
      <c r="V112">
        <f>Sustainable_Friendly_Table[[#This Row],[Total Cost(LKR Million)]]*AHP!$P$14/TOPSIS!$C$12</f>
        <v>6.6454454132391805E-3</v>
      </c>
      <c r="W112">
        <f>Sustainable_Friendly_Table[[#This Row],[Total Carbon (Metric T)]]*AHP!$P$15/TOPSIS!$D$12</f>
        <v>1.2073170364133506E-2</v>
      </c>
      <c r="X112">
        <f>((Sustainable_Friendly_Table[[#This Row],[Weighted Energy]]-TOPSIS!$B$13)^2+(Sustainable_Friendly_Table[[#This Row],[Weighted Cost]]-TOPSIS!$C$13)^2+(Sustainable_Friendly_Table[[#This Row],[Weighted Co2]]-TOPSIS!$D$13)^2)^0.5</f>
        <v>1.6531265865022129E-3</v>
      </c>
      <c r="Y112">
        <f>((Sustainable_Friendly_Table[[#This Row],[Weighted Energy]]-TOPSIS!$B$14)^2+(Sustainable_Friendly_Table[[#This Row],[Weighted Cost]]-TOPSIS!$C$14)^2+(Sustainable_Friendly_Table[[#This Row],[Weighted Co2]]-TOPSIS!$D$14)^2)^0.5</f>
        <v>4.3854753356099216E-3</v>
      </c>
      <c r="Z112">
        <f>Sustainable_Friendly_Table[[#This Row],[S- Worst-Euclidean Distance]]/(Sustainable_Friendly_Table[[#This Row],[S+ Best-Euclidean Distance]]+Sustainable_Friendly_Table[[#This Row],[S- Worst-Euclidean Distance]])</f>
        <v>0.72624017813646591</v>
      </c>
      <c r="AA112">
        <v>111</v>
      </c>
    </row>
    <row r="113" spans="1:27" x14ac:dyDescent="0.3">
      <c r="A113">
        <v>351</v>
      </c>
      <c r="B113" t="s">
        <v>142</v>
      </c>
      <c r="C113" t="s">
        <v>149</v>
      </c>
      <c r="D113" t="s">
        <v>155</v>
      </c>
      <c r="E113" t="s">
        <v>156</v>
      </c>
      <c r="F113" t="s">
        <v>161</v>
      </c>
      <c r="G113" t="s">
        <v>224</v>
      </c>
      <c r="H113">
        <v>380.79409953707875</v>
      </c>
      <c r="I113">
        <v>28</v>
      </c>
      <c r="J113">
        <v>1395132.7292076338</v>
      </c>
      <c r="K113">
        <v>39199.717899999996</v>
      </c>
      <c r="L113">
        <v>251123891.25737408</v>
      </c>
      <c r="M113">
        <v>5733621.959999999</v>
      </c>
      <c r="N113">
        <v>2092699093.8114505</v>
      </c>
      <c r="O113">
        <v>104893600</v>
      </c>
      <c r="P113">
        <v>22.695971788636356</v>
      </c>
      <c r="Q113">
        <v>20857.234301654124</v>
      </c>
      <c r="R113">
        <v>251163090.97527409</v>
      </c>
      <c r="S113">
        <v>2203.3263157714505</v>
      </c>
      <c r="T113">
        <v>20879.930273442758</v>
      </c>
      <c r="U113">
        <f>Sustainable_Friendly_Table[[#This Row],[Total Energy(MJ)]]*AHP!$P$13/TOPSIS!$B$12</f>
        <v>2.1934370478434891E-2</v>
      </c>
      <c r="V113">
        <f>Sustainable_Friendly_Table[[#This Row],[Total Cost(LKR Million)]]*AHP!$P$14/TOPSIS!$C$12</f>
        <v>6.6454708697408485E-3</v>
      </c>
      <c r="W113">
        <f>Sustainable_Friendly_Table[[#This Row],[Total Carbon (Metric T)]]*AHP!$P$15/TOPSIS!$D$12</f>
        <v>1.2073216323864291E-2</v>
      </c>
      <c r="X113">
        <f>((Sustainable_Friendly_Table[[#This Row],[Weighted Energy]]-TOPSIS!$B$13)^2+(Sustainable_Friendly_Table[[#This Row],[Weighted Cost]]-TOPSIS!$C$13)^2+(Sustainable_Friendly_Table[[#This Row],[Weighted Co2]]-TOPSIS!$D$13)^2)^0.5</f>
        <v>1.6532362159488332E-3</v>
      </c>
      <c r="Y113">
        <f>((Sustainable_Friendly_Table[[#This Row],[Weighted Energy]]-TOPSIS!$B$14)^2+(Sustainable_Friendly_Table[[#This Row],[Weighted Cost]]-TOPSIS!$C$14)^2+(Sustainable_Friendly_Table[[#This Row],[Weighted Co2]]-TOPSIS!$D$14)^2)^0.5</f>
        <v>4.3853656869316986E-3</v>
      </c>
      <c r="Z113">
        <f>Sustainable_Friendly_Table[[#This Row],[S- Worst-Euclidean Distance]]/(Sustainable_Friendly_Table[[#This Row],[S+ Best-Euclidean Distance]]+Sustainable_Friendly_Table[[#This Row],[S- Worst-Euclidean Distance]])</f>
        <v>0.72622202249162893</v>
      </c>
      <c r="AA113">
        <v>112</v>
      </c>
    </row>
    <row r="114" spans="1:27" x14ac:dyDescent="0.3">
      <c r="A114">
        <v>332</v>
      </c>
      <c r="B114" t="s">
        <v>142</v>
      </c>
      <c r="C114" t="s">
        <v>149</v>
      </c>
      <c r="D114" t="s">
        <v>154</v>
      </c>
      <c r="E114" t="s">
        <v>156</v>
      </c>
      <c r="F114" t="s">
        <v>161</v>
      </c>
      <c r="G114" t="s">
        <v>226</v>
      </c>
      <c r="H114">
        <v>380.78765243207874</v>
      </c>
      <c r="I114">
        <v>28</v>
      </c>
      <c r="J114">
        <v>1395126.4884099935</v>
      </c>
      <c r="K114">
        <v>39218.138199999994</v>
      </c>
      <c r="L114">
        <v>251122767.91379881</v>
      </c>
      <c r="M114">
        <v>5734542.9749999987</v>
      </c>
      <c r="N114">
        <v>2092689732.61499</v>
      </c>
      <c r="O114">
        <v>109200000</v>
      </c>
      <c r="P114">
        <v>22.709787013636358</v>
      </c>
      <c r="Q114">
        <v>20857.1410017294</v>
      </c>
      <c r="R114">
        <v>251161986.05199882</v>
      </c>
      <c r="S114">
        <v>2207.6242755899898</v>
      </c>
      <c r="T114">
        <v>20879.850788743035</v>
      </c>
      <c r="U114">
        <f>Sustainable_Friendly_Table[[#This Row],[Total Energy(MJ)]]*AHP!$P$13/TOPSIS!$B$12</f>
        <v>2.1934273984175415E-2</v>
      </c>
      <c r="V114">
        <f>Sustainable_Friendly_Table[[#This Row],[Total Cost(LKR Million)]]*AHP!$P$14/TOPSIS!$C$12</f>
        <v>6.6584339821808775E-3</v>
      </c>
      <c r="W114">
        <f>Sustainable_Friendly_Table[[#This Row],[Total Carbon (Metric T)]]*AHP!$P$15/TOPSIS!$D$12</f>
        <v>1.2073170364133506E-2</v>
      </c>
      <c r="X114">
        <f>((Sustainable_Friendly_Table[[#This Row],[Weighted Energy]]-TOPSIS!$B$13)^2+(Sustainable_Friendly_Table[[#This Row],[Weighted Cost]]-TOPSIS!$C$13)^2+(Sustainable_Friendly_Table[[#This Row],[Weighted Co2]]-TOPSIS!$D$13)^2)^0.5</f>
        <v>1.6566156576499282E-3</v>
      </c>
      <c r="Y114">
        <f>((Sustainable_Friendly_Table[[#This Row],[Weighted Energy]]-TOPSIS!$B$14)^2+(Sustainable_Friendly_Table[[#This Row],[Weighted Cost]]-TOPSIS!$C$14)^2+(Sustainable_Friendly_Table[[#This Row],[Weighted Co2]]-TOPSIS!$D$14)^2)^0.5</f>
        <v>4.3821245192356018E-3</v>
      </c>
      <c r="Z114">
        <f>Sustainable_Friendly_Table[[#This Row],[S- Worst-Euclidean Distance]]/(Sustainable_Friendly_Table[[#This Row],[S+ Best-Euclidean Distance]]+Sustainable_Friendly_Table[[#This Row],[S- Worst-Euclidean Distance]])</f>
        <v>0.72566866446896472</v>
      </c>
      <c r="AA114">
        <v>113</v>
      </c>
    </row>
    <row r="115" spans="1:27" x14ac:dyDescent="0.3">
      <c r="A115">
        <v>350</v>
      </c>
      <c r="B115" t="s">
        <v>142</v>
      </c>
      <c r="C115" t="s">
        <v>149</v>
      </c>
      <c r="D115" t="s">
        <v>155</v>
      </c>
      <c r="E115" t="s">
        <v>156</v>
      </c>
      <c r="F115" t="s">
        <v>161</v>
      </c>
      <c r="G115" t="s">
        <v>226</v>
      </c>
      <c r="H115">
        <v>380.79409953707875</v>
      </c>
      <c r="I115">
        <v>28</v>
      </c>
      <c r="J115">
        <v>1395132.7292076338</v>
      </c>
      <c r="K115">
        <v>39199.717899999996</v>
      </c>
      <c r="L115">
        <v>251123891.25737408</v>
      </c>
      <c r="M115">
        <v>5733621.959999999</v>
      </c>
      <c r="N115">
        <v>2092699093.8114505</v>
      </c>
      <c r="O115">
        <v>109200000</v>
      </c>
      <c r="P115">
        <v>22.695971788636356</v>
      </c>
      <c r="Q115">
        <v>20857.234301654124</v>
      </c>
      <c r="R115">
        <v>251163090.97527409</v>
      </c>
      <c r="S115">
        <v>2207.6327157714504</v>
      </c>
      <c r="T115">
        <v>20879.930273442758</v>
      </c>
      <c r="U115">
        <f>Sustainable_Friendly_Table[[#This Row],[Total Energy(MJ)]]*AHP!$P$13/TOPSIS!$B$12</f>
        <v>2.1934370478434891E-2</v>
      </c>
      <c r="V115">
        <f>Sustainable_Friendly_Table[[#This Row],[Total Cost(LKR Million)]]*AHP!$P$14/TOPSIS!$C$12</f>
        <v>6.6584594386825454E-3</v>
      </c>
      <c r="W115">
        <f>Sustainable_Friendly_Table[[#This Row],[Total Carbon (Metric T)]]*AHP!$P$15/TOPSIS!$D$12</f>
        <v>1.2073216323864291E-2</v>
      </c>
      <c r="X115">
        <f>((Sustainable_Friendly_Table[[#This Row],[Weighted Energy]]-TOPSIS!$B$13)^2+(Sustainable_Friendly_Table[[#This Row],[Weighted Cost]]-TOPSIS!$C$13)^2+(Sustainable_Friendly_Table[[#This Row],[Weighted Co2]]-TOPSIS!$D$13)^2)^0.5</f>
        <v>1.6567252557929805E-3</v>
      </c>
      <c r="Y115">
        <f>((Sustainable_Friendly_Table[[#This Row],[Weighted Energy]]-TOPSIS!$B$14)^2+(Sustainable_Friendly_Table[[#This Row],[Weighted Cost]]-TOPSIS!$C$14)^2+(Sustainable_Friendly_Table[[#This Row],[Weighted Co2]]-TOPSIS!$D$14)^2)^0.5</f>
        <v>4.3820148621664763E-3</v>
      </c>
      <c r="Z115">
        <f>Sustainable_Friendly_Table[[#This Row],[S- Worst-Euclidean Distance]]/(Sustainable_Friendly_Table[[#This Row],[S+ Best-Euclidean Distance]]+Sustainable_Friendly_Table[[#This Row],[S- Worst-Euclidean Distance]])</f>
        <v>0.7256505126183832</v>
      </c>
      <c r="AA115">
        <v>114</v>
      </c>
    </row>
    <row r="116" spans="1:27" x14ac:dyDescent="0.3">
      <c r="A116">
        <v>79</v>
      </c>
      <c r="B116" t="s">
        <v>139</v>
      </c>
      <c r="C116" t="s">
        <v>151</v>
      </c>
      <c r="D116" t="s">
        <v>154</v>
      </c>
      <c r="E116" t="s">
        <v>156</v>
      </c>
      <c r="F116" t="s">
        <v>161</v>
      </c>
      <c r="G116" t="s">
        <v>225</v>
      </c>
      <c r="H116">
        <v>373.22477102860205</v>
      </c>
      <c r="I116">
        <v>54</v>
      </c>
      <c r="J116">
        <v>1398083.7609117997</v>
      </c>
      <c r="K116">
        <v>48275.676999999989</v>
      </c>
      <c r="L116">
        <v>251655076.96412393</v>
      </c>
      <c r="M116">
        <v>5064029.6549999993</v>
      </c>
      <c r="N116">
        <v>2097125641.3676996</v>
      </c>
      <c r="O116">
        <v>100656000</v>
      </c>
      <c r="P116">
        <v>20.627867413636363</v>
      </c>
      <c r="Q116">
        <v>20901.352225631406</v>
      </c>
      <c r="R116">
        <v>251703352.64112392</v>
      </c>
      <c r="S116">
        <v>2202.8456710226992</v>
      </c>
      <c r="T116">
        <v>20921.980093045044</v>
      </c>
      <c r="U116">
        <f>Sustainable_Friendly_Table[[#This Row],[Total Energy(MJ)]]*AHP!$P$13/TOPSIS!$B$12</f>
        <v>2.1981552170171646E-2</v>
      </c>
      <c r="V116">
        <f>Sustainable_Friendly_Table[[#This Row],[Total Cost(LKR Million)]]*AHP!$P$14/TOPSIS!$C$12</f>
        <v>6.6440211931070893E-3</v>
      </c>
      <c r="W116">
        <f>Sustainable_Friendly_Table[[#This Row],[Total Carbon (Metric T)]]*AHP!$P$15/TOPSIS!$D$12</f>
        <v>1.2097530416957004E-2</v>
      </c>
      <c r="X116">
        <f>((Sustainable_Friendly_Table[[#This Row],[Weighted Energy]]-TOPSIS!$B$13)^2+(Sustainable_Friendly_Table[[#This Row],[Weighted Cost]]-TOPSIS!$C$13)^2+(Sustainable_Friendly_Table[[#This Row],[Weighted Co2]]-TOPSIS!$D$13)^2)^0.5</f>
        <v>1.7040847912312858E-3</v>
      </c>
      <c r="Y116">
        <f>((Sustainable_Friendly_Table[[#This Row],[Weighted Energy]]-TOPSIS!$B$14)^2+(Sustainable_Friendly_Table[[#This Row],[Weighted Cost]]-TOPSIS!$C$14)^2+(Sustainable_Friendly_Table[[#This Row],[Weighted Co2]]-TOPSIS!$D$14)^2)^0.5</f>
        <v>4.3345256575134088E-3</v>
      </c>
      <c r="Z116">
        <f>Sustainable_Friendly_Table[[#This Row],[S- Worst-Euclidean Distance]]/(Sustainable_Friendly_Table[[#This Row],[S+ Best-Euclidean Distance]]+Sustainable_Friendly_Table[[#This Row],[S- Worst-Euclidean Distance]])</f>
        <v>0.7178018344293875</v>
      </c>
      <c r="AA116">
        <v>115</v>
      </c>
    </row>
    <row r="117" spans="1:27" x14ac:dyDescent="0.3">
      <c r="A117">
        <v>97</v>
      </c>
      <c r="B117" t="s">
        <v>139</v>
      </c>
      <c r="C117" t="s">
        <v>151</v>
      </c>
      <c r="D117" t="s">
        <v>155</v>
      </c>
      <c r="E117" t="s">
        <v>156</v>
      </c>
      <c r="F117" t="s">
        <v>161</v>
      </c>
      <c r="G117" t="s">
        <v>225</v>
      </c>
      <c r="H117">
        <v>373.23121813360206</v>
      </c>
      <c r="I117">
        <v>54</v>
      </c>
      <c r="J117">
        <v>1398090.0017094396</v>
      </c>
      <c r="K117">
        <v>48257.256699999991</v>
      </c>
      <c r="L117">
        <v>251656200.30769911</v>
      </c>
      <c r="M117">
        <v>5063108.6399999997</v>
      </c>
      <c r="N117">
        <v>2097135002.5641592</v>
      </c>
      <c r="O117">
        <v>100656000</v>
      </c>
      <c r="P117">
        <v>20.614052188636361</v>
      </c>
      <c r="Q117">
        <v>20901.445525556119</v>
      </c>
      <c r="R117">
        <v>251704457.56439912</v>
      </c>
      <c r="S117">
        <v>2202.8541112041594</v>
      </c>
      <c r="T117">
        <v>20922.059577744756</v>
      </c>
      <c r="U117">
        <f>Sustainable_Friendly_Table[[#This Row],[Total Energy(MJ)]]*AHP!$P$13/TOPSIS!$B$12</f>
        <v>2.198164866443111E-2</v>
      </c>
      <c r="V117">
        <f>Sustainable_Friendly_Table[[#This Row],[Total Cost(LKR Million)]]*AHP!$P$14/TOPSIS!$C$12</f>
        <v>6.6440466496087555E-3</v>
      </c>
      <c r="W117">
        <f>Sustainable_Friendly_Table[[#This Row],[Total Carbon (Metric T)]]*AHP!$P$15/TOPSIS!$D$12</f>
        <v>1.2097576376687784E-2</v>
      </c>
      <c r="X117">
        <f>((Sustainable_Friendly_Table[[#This Row],[Weighted Energy]]-TOPSIS!$B$13)^2+(Sustainable_Friendly_Table[[#This Row],[Weighted Cost]]-TOPSIS!$C$13)^2+(Sustainable_Friendly_Table[[#This Row],[Weighted Co2]]-TOPSIS!$D$13)^2)^0.5</f>
        <v>1.7041944552276902E-3</v>
      </c>
      <c r="Y117">
        <f>((Sustainable_Friendly_Table[[#This Row],[Weighted Energy]]-TOPSIS!$B$14)^2+(Sustainable_Friendly_Table[[#This Row],[Weighted Cost]]-TOPSIS!$C$14)^2+(Sustainable_Friendly_Table[[#This Row],[Weighted Co2]]-TOPSIS!$D$14)^2)^0.5</f>
        <v>4.3344160224089972E-3</v>
      </c>
      <c r="Z117">
        <f>Sustainable_Friendly_Table[[#This Row],[S- Worst-Euclidean Distance]]/(Sustainable_Friendly_Table[[#This Row],[S+ Best-Euclidean Distance]]+Sustainable_Friendly_Table[[#This Row],[S- Worst-Euclidean Distance]])</f>
        <v>0.71778367531090448</v>
      </c>
      <c r="AA117">
        <v>116</v>
      </c>
    </row>
    <row r="118" spans="1:27" x14ac:dyDescent="0.3">
      <c r="A118">
        <v>81</v>
      </c>
      <c r="B118" t="s">
        <v>139</v>
      </c>
      <c r="C118" t="s">
        <v>151</v>
      </c>
      <c r="D118" t="s">
        <v>154</v>
      </c>
      <c r="E118" t="s">
        <v>156</v>
      </c>
      <c r="F118" t="s">
        <v>161</v>
      </c>
      <c r="G118" t="s">
        <v>224</v>
      </c>
      <c r="H118">
        <v>373.22477102860205</v>
      </c>
      <c r="I118">
        <v>27</v>
      </c>
      <c r="J118">
        <v>1398083.7609117997</v>
      </c>
      <c r="K118">
        <v>48275.676999999989</v>
      </c>
      <c r="L118">
        <v>251655076.96412393</v>
      </c>
      <c r="M118">
        <v>5064029.6549999993</v>
      </c>
      <c r="N118">
        <v>2097125641.3676996</v>
      </c>
      <c r="O118">
        <v>101147400</v>
      </c>
      <c r="P118">
        <v>20.627867413636363</v>
      </c>
      <c r="Q118">
        <v>20901.352225631406</v>
      </c>
      <c r="R118">
        <v>251703352.64112392</v>
      </c>
      <c r="S118">
        <v>2203.3370710226995</v>
      </c>
      <c r="T118">
        <v>20921.980093045044</v>
      </c>
      <c r="U118">
        <f>Sustainable_Friendly_Table[[#This Row],[Total Energy(MJ)]]*AHP!$P$13/TOPSIS!$B$12</f>
        <v>2.1981552170171646E-2</v>
      </c>
      <c r="V118">
        <f>Sustainable_Friendly_Table[[#This Row],[Total Cost(LKR Million)]]*AHP!$P$14/TOPSIS!$C$12</f>
        <v>6.6455033087438062E-3</v>
      </c>
      <c r="W118">
        <f>Sustainable_Friendly_Table[[#This Row],[Total Carbon (Metric T)]]*AHP!$P$15/TOPSIS!$D$12</f>
        <v>1.2097530416957004E-2</v>
      </c>
      <c r="X118">
        <f>((Sustainable_Friendly_Table[[#This Row],[Weighted Energy]]-TOPSIS!$B$13)^2+(Sustainable_Friendly_Table[[#This Row],[Weighted Cost]]-TOPSIS!$C$13)^2+(Sustainable_Friendly_Table[[#This Row],[Weighted Co2]]-TOPSIS!$D$13)^2)^0.5</f>
        <v>1.7044651434068537E-3</v>
      </c>
      <c r="Y118">
        <f>((Sustainable_Friendly_Table[[#This Row],[Weighted Energy]]-TOPSIS!$B$14)^2+(Sustainable_Friendly_Table[[#This Row],[Weighted Cost]]-TOPSIS!$C$14)^2+(Sustainable_Friendly_Table[[#This Row],[Weighted Co2]]-TOPSIS!$D$14)^2)^0.5</f>
        <v>4.3341364801499031E-3</v>
      </c>
      <c r="Z118">
        <f>Sustainable_Friendly_Table[[#This Row],[S- Worst-Euclidean Distance]]/(Sustainable_Friendly_Table[[#This Row],[S+ Best-Euclidean Distance]]+Sustainable_Friendly_Table[[#This Row],[S- Worst-Euclidean Distance]])</f>
        <v>0.71773843521028335</v>
      </c>
      <c r="AA118">
        <v>117</v>
      </c>
    </row>
    <row r="119" spans="1:27" x14ac:dyDescent="0.3">
      <c r="A119">
        <v>99</v>
      </c>
      <c r="B119" t="s">
        <v>139</v>
      </c>
      <c r="C119" t="s">
        <v>151</v>
      </c>
      <c r="D119" t="s">
        <v>155</v>
      </c>
      <c r="E119" t="s">
        <v>156</v>
      </c>
      <c r="F119" t="s">
        <v>161</v>
      </c>
      <c r="G119" t="s">
        <v>224</v>
      </c>
      <c r="H119">
        <v>373.23121813360206</v>
      </c>
      <c r="I119">
        <v>27</v>
      </c>
      <c r="J119">
        <v>1398090.0017094396</v>
      </c>
      <c r="K119">
        <v>48257.256699999991</v>
      </c>
      <c r="L119">
        <v>251656200.30769911</v>
      </c>
      <c r="M119">
        <v>5063108.6399999997</v>
      </c>
      <c r="N119">
        <v>2097135002.5641592</v>
      </c>
      <c r="O119">
        <v>101147400</v>
      </c>
      <c r="P119">
        <v>20.614052188636361</v>
      </c>
      <c r="Q119">
        <v>20901.445525556119</v>
      </c>
      <c r="R119">
        <v>251704457.56439912</v>
      </c>
      <c r="S119">
        <v>2203.3455112041593</v>
      </c>
      <c r="T119">
        <v>20922.059577744756</v>
      </c>
      <c r="U119">
        <f>Sustainable_Friendly_Table[[#This Row],[Total Energy(MJ)]]*AHP!$P$13/TOPSIS!$B$12</f>
        <v>2.198164866443111E-2</v>
      </c>
      <c r="V119">
        <f>Sustainable_Friendly_Table[[#This Row],[Total Cost(LKR Million)]]*AHP!$P$14/TOPSIS!$C$12</f>
        <v>6.6455287652454715E-3</v>
      </c>
      <c r="W119">
        <f>Sustainable_Friendly_Table[[#This Row],[Total Carbon (Metric T)]]*AHP!$P$15/TOPSIS!$D$12</f>
        <v>1.2097576376687784E-2</v>
      </c>
      <c r="X119">
        <f>((Sustainable_Friendly_Table[[#This Row],[Weighted Energy]]-TOPSIS!$B$13)^2+(Sustainable_Friendly_Table[[#This Row],[Weighted Cost]]-TOPSIS!$C$13)^2+(Sustainable_Friendly_Table[[#This Row],[Weighted Co2]]-TOPSIS!$D$13)^2)^0.5</f>
        <v>1.704574805067508E-3</v>
      </c>
      <c r="Y119">
        <f>((Sustainable_Friendly_Table[[#This Row],[Weighted Energy]]-TOPSIS!$B$14)^2+(Sustainable_Friendly_Table[[#This Row],[Weighted Cost]]-TOPSIS!$C$14)^2+(Sustainable_Friendly_Table[[#This Row],[Weighted Co2]]-TOPSIS!$D$14)^2)^0.5</f>
        <v>4.3340268439061302E-3</v>
      </c>
      <c r="Z119">
        <f>Sustainable_Friendly_Table[[#This Row],[S- Worst-Euclidean Distance]]/(Sustainable_Friendly_Table[[#This Row],[S+ Best-Euclidean Distance]]+Sustainable_Friendly_Table[[#This Row],[S- Worst-Euclidean Distance]])</f>
        <v>0.71772027628992074</v>
      </c>
      <c r="AA119">
        <v>118</v>
      </c>
    </row>
    <row r="120" spans="1:27" x14ac:dyDescent="0.3">
      <c r="A120">
        <v>340</v>
      </c>
      <c r="B120" t="s">
        <v>142</v>
      </c>
      <c r="C120" t="s">
        <v>149</v>
      </c>
      <c r="D120" t="s">
        <v>154</v>
      </c>
      <c r="E120" t="s">
        <v>157</v>
      </c>
      <c r="F120" t="s">
        <v>161</v>
      </c>
      <c r="G120" t="s">
        <v>225</v>
      </c>
      <c r="H120">
        <v>383.84443025026053</v>
      </c>
      <c r="I120">
        <v>55</v>
      </c>
      <c r="J120">
        <v>1398085.4493379937</v>
      </c>
      <c r="K120">
        <v>41947.404109090901</v>
      </c>
      <c r="L120">
        <v>251655380.8808389</v>
      </c>
      <c r="M120">
        <v>5188689.793181817</v>
      </c>
      <c r="N120">
        <v>2097128174.0069909</v>
      </c>
      <c r="O120">
        <v>102520000</v>
      </c>
      <c r="P120">
        <v>25.439052922727267</v>
      </c>
      <c r="Q120">
        <v>20901.377467603008</v>
      </c>
      <c r="R120">
        <v>251697328.28494799</v>
      </c>
      <c r="S120">
        <v>2204.836863800173</v>
      </c>
      <c r="T120">
        <v>20926.816520525736</v>
      </c>
      <c r="U120">
        <f>Sustainable_Friendly_Table[[#This Row],[Total Energy(MJ)]]*AHP!$P$13/TOPSIS!$B$12</f>
        <v>2.1981026056005177E-2</v>
      </c>
      <c r="V120">
        <f>Sustainable_Friendly_Table[[#This Row],[Total Cost(LKR Million)]]*AHP!$P$14/TOPSIS!$C$12</f>
        <v>6.650026846243451E-3</v>
      </c>
      <c r="W120">
        <f>Sustainable_Friendly_Table[[#This Row],[Total Carbon (Metric T)]]*AHP!$P$15/TOPSIS!$D$12</f>
        <v>1.2100326941391923E-2</v>
      </c>
      <c r="X120">
        <f>((Sustainable_Friendly_Table[[#This Row],[Weighted Energy]]-TOPSIS!$B$13)^2+(Sustainable_Friendly_Table[[#This Row],[Weighted Cost]]-TOPSIS!$C$13)^2+(Sustainable_Friendly_Table[[#This Row],[Weighted Co2]]-TOPSIS!$D$13)^2)^0.5</f>
        <v>1.7064899189625133E-3</v>
      </c>
      <c r="Y120">
        <f>((Sustainable_Friendly_Table[[#This Row],[Weighted Energy]]-TOPSIS!$B$14)^2+(Sustainable_Friendly_Table[[#This Row],[Weighted Cost]]-TOPSIS!$C$14)^2+(Sustainable_Friendly_Table[[#This Row],[Weighted Co2]]-TOPSIS!$D$14)^2)^0.5</f>
        <v>4.3320951534803961E-3</v>
      </c>
      <c r="Z120">
        <f>Sustainable_Friendly_Table[[#This Row],[S- Worst-Euclidean Distance]]/(Sustainable_Friendly_Table[[#This Row],[S+ Best-Euclidean Distance]]+Sustainable_Friendly_Table[[#This Row],[S- Worst-Euclidean Distance]])</f>
        <v>0.7174023552719192</v>
      </c>
      <c r="AA120">
        <v>119</v>
      </c>
    </row>
    <row r="121" spans="1:27" x14ac:dyDescent="0.3">
      <c r="A121">
        <v>358</v>
      </c>
      <c r="B121" t="s">
        <v>142</v>
      </c>
      <c r="C121" t="s">
        <v>149</v>
      </c>
      <c r="D121" t="s">
        <v>155</v>
      </c>
      <c r="E121" t="s">
        <v>157</v>
      </c>
      <c r="F121" t="s">
        <v>161</v>
      </c>
      <c r="G121" t="s">
        <v>225</v>
      </c>
      <c r="H121">
        <v>383.85087735526054</v>
      </c>
      <c r="I121">
        <v>55</v>
      </c>
      <c r="J121">
        <v>1398091.6901356336</v>
      </c>
      <c r="K121">
        <v>41928.983809090903</v>
      </c>
      <c r="L121">
        <v>251656504.22441405</v>
      </c>
      <c r="M121">
        <v>5187768.7781818165</v>
      </c>
      <c r="N121">
        <v>2097137535.2034504</v>
      </c>
      <c r="O121">
        <v>102520000</v>
      </c>
      <c r="P121">
        <v>25.425237697727269</v>
      </c>
      <c r="Q121">
        <v>20901.47076752772</v>
      </c>
      <c r="R121">
        <v>251698433.20822313</v>
      </c>
      <c r="S121">
        <v>2204.8453039816322</v>
      </c>
      <c r="T121">
        <v>20926.896005225448</v>
      </c>
      <c r="U121">
        <f>Sustainable_Friendly_Table[[#This Row],[Total Energy(MJ)]]*AHP!$P$13/TOPSIS!$B$12</f>
        <v>2.1981122550264635E-2</v>
      </c>
      <c r="V121">
        <f>Sustainable_Friendly_Table[[#This Row],[Total Cost(LKR Million)]]*AHP!$P$14/TOPSIS!$C$12</f>
        <v>6.6500523027451155E-3</v>
      </c>
      <c r="W121">
        <f>Sustainable_Friendly_Table[[#This Row],[Total Carbon (Metric T)]]*AHP!$P$15/TOPSIS!$D$12</f>
        <v>1.2100372901122702E-2</v>
      </c>
      <c r="X121">
        <f>((Sustainable_Friendly_Table[[#This Row],[Weighted Energy]]-TOPSIS!$B$13)^2+(Sustainable_Friendly_Table[[#This Row],[Weighted Cost]]-TOPSIS!$C$13)^2+(Sustainable_Friendly_Table[[#This Row],[Weighted Co2]]-TOPSIS!$D$13)^2)^0.5</f>
        <v>1.7065995635563009E-3</v>
      </c>
      <c r="Y121">
        <f>((Sustainable_Friendly_Table[[#This Row],[Weighted Energy]]-TOPSIS!$B$14)^2+(Sustainable_Friendly_Table[[#This Row],[Weighted Cost]]-TOPSIS!$C$14)^2+(Sustainable_Friendly_Table[[#This Row],[Weighted Co2]]-TOPSIS!$D$14)^2)^0.5</f>
        <v>4.3319855101060798E-3</v>
      </c>
      <c r="Z121">
        <f>Sustainable_Friendly_Table[[#This Row],[S- Worst-Euclidean Distance]]/(Sustainable_Friendly_Table[[#This Row],[S+ Best-Euclidean Distance]]+Sustainable_Friendly_Table[[#This Row],[S- Worst-Euclidean Distance]])</f>
        <v>0.7173841979970228</v>
      </c>
      <c r="AA121">
        <v>120</v>
      </c>
    </row>
    <row r="122" spans="1:27" x14ac:dyDescent="0.3">
      <c r="A122">
        <v>80</v>
      </c>
      <c r="B122" t="s">
        <v>139</v>
      </c>
      <c r="C122" t="s">
        <v>151</v>
      </c>
      <c r="D122" t="s">
        <v>154</v>
      </c>
      <c r="E122" t="s">
        <v>156</v>
      </c>
      <c r="F122" t="s">
        <v>161</v>
      </c>
      <c r="G122" t="s">
        <v>226</v>
      </c>
      <c r="H122">
        <v>373.22477102860205</v>
      </c>
      <c r="I122">
        <v>27</v>
      </c>
      <c r="J122">
        <v>1398083.7609117997</v>
      </c>
      <c r="K122">
        <v>48275.676999999989</v>
      </c>
      <c r="L122">
        <v>251655076.96412393</v>
      </c>
      <c r="M122">
        <v>5064029.6549999993</v>
      </c>
      <c r="N122">
        <v>2097125641.3676996</v>
      </c>
      <c r="O122">
        <v>105300000</v>
      </c>
      <c r="P122">
        <v>20.627867413636363</v>
      </c>
      <c r="Q122">
        <v>20901.352225631406</v>
      </c>
      <c r="R122">
        <v>251703352.64112392</v>
      </c>
      <c r="S122">
        <v>2207.4896710226994</v>
      </c>
      <c r="T122">
        <v>20921.980093045044</v>
      </c>
      <c r="U122">
        <f>Sustainable_Friendly_Table[[#This Row],[Total Energy(MJ)]]*AHP!$P$13/TOPSIS!$B$12</f>
        <v>2.1981552170171646E-2</v>
      </c>
      <c r="V122">
        <f>Sustainable_Friendly_Table[[#This Row],[Total Cost(LKR Million)]]*AHP!$P$14/TOPSIS!$C$12</f>
        <v>6.6580280002232987E-3</v>
      </c>
      <c r="W122">
        <f>Sustainable_Friendly_Table[[#This Row],[Total Carbon (Metric T)]]*AHP!$P$15/TOPSIS!$D$12</f>
        <v>1.2097530416957004E-2</v>
      </c>
      <c r="X122">
        <f>((Sustainable_Friendly_Table[[#This Row],[Weighted Energy]]-TOPSIS!$B$13)^2+(Sustainable_Friendly_Table[[#This Row],[Weighted Cost]]-TOPSIS!$C$13)^2+(Sustainable_Friendly_Table[[#This Row],[Weighted Co2]]-TOPSIS!$D$13)^2)^0.5</f>
        <v>1.7077273100964631E-3</v>
      </c>
      <c r="Y122">
        <f>((Sustainable_Friendly_Table[[#This Row],[Weighted Energy]]-TOPSIS!$B$14)^2+(Sustainable_Friendly_Table[[#This Row],[Weighted Cost]]-TOPSIS!$C$14)^2+(Sustainable_Friendly_Table[[#This Row],[Weighted Co2]]-TOPSIS!$D$14)^2)^0.5</f>
        <v>4.330866574723897E-3</v>
      </c>
      <c r="Z122">
        <f>Sustainable_Friendly_Table[[#This Row],[S- Worst-Euclidean Distance]]/(Sustainable_Friendly_Table[[#This Row],[S+ Best-Euclidean Distance]]+Sustainable_Friendly_Table[[#This Row],[S- Worst-Euclidean Distance]])</f>
        <v>0.71719785389289081</v>
      </c>
      <c r="AA122">
        <v>121</v>
      </c>
    </row>
    <row r="123" spans="1:27" x14ac:dyDescent="0.3">
      <c r="A123">
        <v>98</v>
      </c>
      <c r="B123" t="s">
        <v>139</v>
      </c>
      <c r="C123" t="s">
        <v>151</v>
      </c>
      <c r="D123" t="s">
        <v>155</v>
      </c>
      <c r="E123" t="s">
        <v>156</v>
      </c>
      <c r="F123" t="s">
        <v>161</v>
      </c>
      <c r="G123" t="s">
        <v>226</v>
      </c>
      <c r="H123">
        <v>373.23121813360206</v>
      </c>
      <c r="I123">
        <v>27</v>
      </c>
      <c r="J123">
        <v>1398090.0017094396</v>
      </c>
      <c r="K123">
        <v>48257.256699999991</v>
      </c>
      <c r="L123">
        <v>251656200.30769911</v>
      </c>
      <c r="M123">
        <v>5063108.6399999997</v>
      </c>
      <c r="N123">
        <v>2097135002.5641592</v>
      </c>
      <c r="O123">
        <v>105300000</v>
      </c>
      <c r="P123">
        <v>20.614052188636361</v>
      </c>
      <c r="Q123">
        <v>20901.445525556119</v>
      </c>
      <c r="R123">
        <v>251704457.56439912</v>
      </c>
      <c r="S123">
        <v>2207.4981112041592</v>
      </c>
      <c r="T123">
        <v>20922.059577744756</v>
      </c>
      <c r="U123">
        <f>Sustainable_Friendly_Table[[#This Row],[Total Energy(MJ)]]*AHP!$P$13/TOPSIS!$B$12</f>
        <v>2.198164866443111E-2</v>
      </c>
      <c r="V123">
        <f>Sustainable_Friendly_Table[[#This Row],[Total Cost(LKR Million)]]*AHP!$P$14/TOPSIS!$C$12</f>
        <v>6.6580534567249631E-3</v>
      </c>
      <c r="W123">
        <f>Sustainable_Friendly_Table[[#This Row],[Total Carbon (Metric T)]]*AHP!$P$15/TOPSIS!$D$12</f>
        <v>1.2097576376687784E-2</v>
      </c>
      <c r="X123">
        <f>((Sustainable_Friendly_Table[[#This Row],[Weighted Energy]]-TOPSIS!$B$13)^2+(Sustainable_Friendly_Table[[#This Row],[Weighted Cost]]-TOPSIS!$C$13)^2+(Sustainable_Friendly_Table[[#This Row],[Weighted Co2]]-TOPSIS!$D$13)^2)^0.5</f>
        <v>1.707836948979892E-3</v>
      </c>
      <c r="Y123">
        <f>((Sustainable_Friendly_Table[[#This Row],[Weighted Energy]]-TOPSIS!$B$14)^2+(Sustainable_Friendly_Table[[#This Row],[Weighted Cost]]-TOPSIS!$C$14)^2+(Sustainable_Friendly_Table[[#This Row],[Weighted Co2]]-TOPSIS!$D$14)^2)^0.5</f>
        <v>4.3307569293211433E-3</v>
      </c>
      <c r="Z123">
        <f>Sustainable_Friendly_Table[[#This Row],[S- Worst-Euclidean Distance]]/(Sustainable_Friendly_Table[[#This Row],[S+ Best-Euclidean Distance]]+Sustainable_Friendly_Table[[#This Row],[S- Worst-Euclidean Distance]])</f>
        <v>0.71717969722772723</v>
      </c>
      <c r="AA123">
        <v>122</v>
      </c>
    </row>
    <row r="124" spans="1:27" x14ac:dyDescent="0.3">
      <c r="A124">
        <v>342</v>
      </c>
      <c r="B124" t="s">
        <v>142</v>
      </c>
      <c r="C124" t="s">
        <v>149</v>
      </c>
      <c r="D124" t="s">
        <v>154</v>
      </c>
      <c r="E124" t="s">
        <v>157</v>
      </c>
      <c r="F124" t="s">
        <v>161</v>
      </c>
      <c r="G124" t="s">
        <v>224</v>
      </c>
      <c r="H124">
        <v>383.84443025026053</v>
      </c>
      <c r="I124">
        <v>28</v>
      </c>
      <c r="J124">
        <v>1398085.4493379937</v>
      </c>
      <c r="K124">
        <v>41947.404109090901</v>
      </c>
      <c r="L124">
        <v>251655380.8808389</v>
      </c>
      <c r="M124">
        <v>5188689.793181817</v>
      </c>
      <c r="N124">
        <v>2097128174.0069909</v>
      </c>
      <c r="O124">
        <v>104893600</v>
      </c>
      <c r="P124">
        <v>25.439052922727267</v>
      </c>
      <c r="Q124">
        <v>20901.377467603008</v>
      </c>
      <c r="R124">
        <v>251697328.28494799</v>
      </c>
      <c r="S124">
        <v>2207.2104638001729</v>
      </c>
      <c r="T124">
        <v>20926.816520525736</v>
      </c>
      <c r="U124">
        <f>Sustainable_Friendly_Table[[#This Row],[Total Energy(MJ)]]*AHP!$P$13/TOPSIS!$B$12</f>
        <v>2.1981026056005177E-2</v>
      </c>
      <c r="V124">
        <f>Sustainable_Friendly_Table[[#This Row],[Total Cost(LKR Million)]]*AHP!$P$14/TOPSIS!$C$12</f>
        <v>6.6571858809917348E-3</v>
      </c>
      <c r="W124">
        <f>Sustainable_Friendly_Table[[#This Row],[Total Carbon (Metric T)]]*AHP!$P$15/TOPSIS!$D$12</f>
        <v>1.2100326941391923E-2</v>
      </c>
      <c r="X124">
        <f>((Sustainable_Friendly_Table[[#This Row],[Weighted Energy]]-TOPSIS!$B$13)^2+(Sustainable_Friendly_Table[[#This Row],[Weighted Cost]]-TOPSIS!$C$13)^2+(Sustainable_Friendly_Table[[#This Row],[Weighted Co2]]-TOPSIS!$D$13)^2)^0.5</f>
        <v>1.7083608192486159E-3</v>
      </c>
      <c r="Y124">
        <f>((Sustainable_Friendly_Table[[#This Row],[Weighted Energy]]-TOPSIS!$B$14)^2+(Sustainable_Friendly_Table[[#This Row],[Weighted Cost]]-TOPSIS!$C$14)^2+(Sustainable_Friendly_Table[[#This Row],[Weighted Co2]]-TOPSIS!$D$14)^2)^0.5</f>
        <v>4.3302285605531093E-3</v>
      </c>
      <c r="Z124">
        <f>Sustainable_Friendly_Table[[#This Row],[S- Worst-Euclidean Distance]]/(Sustainable_Friendly_Table[[#This Row],[S+ Best-Euclidean Distance]]+Sustainable_Friendly_Table[[#This Row],[S- Worst-Euclidean Distance]])</f>
        <v>0.71709273278907582</v>
      </c>
      <c r="AA124">
        <v>123</v>
      </c>
    </row>
    <row r="125" spans="1:27" x14ac:dyDescent="0.3">
      <c r="A125">
        <v>360</v>
      </c>
      <c r="B125" t="s">
        <v>142</v>
      </c>
      <c r="C125" t="s">
        <v>149</v>
      </c>
      <c r="D125" t="s">
        <v>155</v>
      </c>
      <c r="E125" t="s">
        <v>157</v>
      </c>
      <c r="F125" t="s">
        <v>161</v>
      </c>
      <c r="G125" t="s">
        <v>224</v>
      </c>
      <c r="H125">
        <v>383.85087735526054</v>
      </c>
      <c r="I125">
        <v>28</v>
      </c>
      <c r="J125">
        <v>1398091.6901356336</v>
      </c>
      <c r="K125">
        <v>41928.983809090903</v>
      </c>
      <c r="L125">
        <v>251656504.22441405</v>
      </c>
      <c r="M125">
        <v>5187768.7781818165</v>
      </c>
      <c r="N125">
        <v>2097137535.2034504</v>
      </c>
      <c r="O125">
        <v>104893600</v>
      </c>
      <c r="P125">
        <v>25.425237697727269</v>
      </c>
      <c r="Q125">
        <v>20901.47076752772</v>
      </c>
      <c r="R125">
        <v>251698433.20822313</v>
      </c>
      <c r="S125">
        <v>2207.2189039816321</v>
      </c>
      <c r="T125">
        <v>20926.896005225448</v>
      </c>
      <c r="U125">
        <f>Sustainable_Friendly_Table[[#This Row],[Total Energy(MJ)]]*AHP!$P$13/TOPSIS!$B$12</f>
        <v>2.1981122550264635E-2</v>
      </c>
      <c r="V125">
        <f>Sustainable_Friendly_Table[[#This Row],[Total Cost(LKR Million)]]*AHP!$P$14/TOPSIS!$C$12</f>
        <v>6.6572113374933992E-3</v>
      </c>
      <c r="W125">
        <f>Sustainable_Friendly_Table[[#This Row],[Total Carbon (Metric T)]]*AHP!$P$15/TOPSIS!$D$12</f>
        <v>1.2100372901122702E-2</v>
      </c>
      <c r="X125">
        <f>((Sustainable_Friendly_Table[[#This Row],[Weighted Energy]]-TOPSIS!$B$13)^2+(Sustainable_Friendly_Table[[#This Row],[Weighted Cost]]-TOPSIS!$C$13)^2+(Sustainable_Friendly_Table[[#This Row],[Weighted Co2]]-TOPSIS!$D$13)^2)^0.5</f>
        <v>1.7084704504443831E-3</v>
      </c>
      <c r="Y125">
        <f>((Sustainable_Friendly_Table[[#This Row],[Weighted Energy]]-TOPSIS!$B$14)^2+(Sustainable_Friendly_Table[[#This Row],[Weighted Cost]]-TOPSIS!$C$14)^2+(Sustainable_Friendly_Table[[#This Row],[Weighted Co2]]-TOPSIS!$D$14)^2)^0.5</f>
        <v>4.3301189120021301E-3</v>
      </c>
      <c r="Z125">
        <f>Sustainable_Friendly_Table[[#This Row],[S- Worst-Euclidean Distance]]/(Sustainable_Friendly_Table[[#This Row],[S+ Best-Euclidean Distance]]+Sustainable_Friendly_Table[[#This Row],[S- Worst-Euclidean Distance]])</f>
        <v>0.71707457687564924</v>
      </c>
      <c r="AA125">
        <v>124</v>
      </c>
    </row>
    <row r="126" spans="1:27" x14ac:dyDescent="0.3">
      <c r="A126">
        <v>341</v>
      </c>
      <c r="B126" t="s">
        <v>142</v>
      </c>
      <c r="C126" t="s">
        <v>149</v>
      </c>
      <c r="D126" t="s">
        <v>154</v>
      </c>
      <c r="E126" t="s">
        <v>157</v>
      </c>
      <c r="F126" t="s">
        <v>161</v>
      </c>
      <c r="G126" t="s">
        <v>226</v>
      </c>
      <c r="H126">
        <v>383.84443025026053</v>
      </c>
      <c r="I126">
        <v>28</v>
      </c>
      <c r="J126">
        <v>1398085.4493379937</v>
      </c>
      <c r="K126">
        <v>41947.404109090901</v>
      </c>
      <c r="L126">
        <v>251655380.8808389</v>
      </c>
      <c r="M126">
        <v>5188689.793181817</v>
      </c>
      <c r="N126">
        <v>2097128174.0069909</v>
      </c>
      <c r="O126">
        <v>109200000</v>
      </c>
      <c r="P126">
        <v>25.439052922727267</v>
      </c>
      <c r="Q126">
        <v>20901.377467603008</v>
      </c>
      <c r="R126">
        <v>251697328.28494799</v>
      </c>
      <c r="S126">
        <v>2211.5168638001728</v>
      </c>
      <c r="T126">
        <v>20926.816520525736</v>
      </c>
      <c r="U126">
        <f>Sustainable_Friendly_Table[[#This Row],[Total Energy(MJ)]]*AHP!$P$13/TOPSIS!$B$12</f>
        <v>2.1981026056005177E-2</v>
      </c>
      <c r="V126">
        <f>Sustainable_Friendly_Table[[#This Row],[Total Cost(LKR Million)]]*AHP!$P$14/TOPSIS!$C$12</f>
        <v>6.6701744499334317E-3</v>
      </c>
      <c r="W126">
        <f>Sustainable_Friendly_Table[[#This Row],[Total Carbon (Metric T)]]*AHP!$P$15/TOPSIS!$D$12</f>
        <v>1.2100326941391923E-2</v>
      </c>
      <c r="X126">
        <f>((Sustainable_Friendly_Table[[#This Row],[Weighted Energy]]-TOPSIS!$B$13)^2+(Sustainable_Friendly_Table[[#This Row],[Weighted Cost]]-TOPSIS!$C$13)^2+(Sustainable_Friendly_Table[[#This Row],[Weighted Co2]]-TOPSIS!$D$13)^2)^0.5</f>
        <v>1.7118263926765094E-3</v>
      </c>
      <c r="Y126">
        <f>((Sustainable_Friendly_Table[[#This Row],[Weighted Energy]]-TOPSIS!$B$14)^2+(Sustainable_Friendly_Table[[#This Row],[Weighted Cost]]-TOPSIS!$C$14)^2+(Sustainable_Friendly_Table[[#This Row],[Weighted Co2]]-TOPSIS!$D$14)^2)^0.5</f>
        <v>4.3268702029552924E-3</v>
      </c>
      <c r="Z126">
        <f>Sustainable_Friendly_Table[[#This Row],[S- Worst-Euclidean Distance]]/(Sustainable_Friendly_Table[[#This Row],[S+ Best-Euclidean Distance]]+Sustainable_Friendly_Table[[#This Row],[S- Worst-Euclidean Distance]])</f>
        <v>0.71652386147123381</v>
      </c>
      <c r="AA126">
        <v>125</v>
      </c>
    </row>
    <row r="127" spans="1:27" x14ac:dyDescent="0.3">
      <c r="A127">
        <v>359</v>
      </c>
      <c r="B127" t="s">
        <v>142</v>
      </c>
      <c r="C127" t="s">
        <v>149</v>
      </c>
      <c r="D127" t="s">
        <v>155</v>
      </c>
      <c r="E127" t="s">
        <v>157</v>
      </c>
      <c r="F127" t="s">
        <v>161</v>
      </c>
      <c r="G127" t="s">
        <v>226</v>
      </c>
      <c r="H127">
        <v>383.85087735526054</v>
      </c>
      <c r="I127">
        <v>28</v>
      </c>
      <c r="J127">
        <v>1398091.6901356336</v>
      </c>
      <c r="K127">
        <v>41928.983809090903</v>
      </c>
      <c r="L127">
        <v>251656504.22441405</v>
      </c>
      <c r="M127">
        <v>5187768.7781818165</v>
      </c>
      <c r="N127">
        <v>2097137535.2034504</v>
      </c>
      <c r="O127">
        <v>109200000</v>
      </c>
      <c r="P127">
        <v>25.425237697727269</v>
      </c>
      <c r="Q127">
        <v>20901.47076752772</v>
      </c>
      <c r="R127">
        <v>251698433.20822313</v>
      </c>
      <c r="S127">
        <v>2211.5253039816321</v>
      </c>
      <c r="T127">
        <v>20926.896005225448</v>
      </c>
      <c r="U127">
        <f>Sustainable_Friendly_Table[[#This Row],[Total Energy(MJ)]]*AHP!$P$13/TOPSIS!$B$12</f>
        <v>2.1981122550264635E-2</v>
      </c>
      <c r="V127">
        <f>Sustainable_Friendly_Table[[#This Row],[Total Cost(LKR Million)]]*AHP!$P$14/TOPSIS!$C$12</f>
        <v>6.6701999064350953E-3</v>
      </c>
      <c r="W127">
        <f>Sustainable_Friendly_Table[[#This Row],[Total Carbon (Metric T)]]*AHP!$P$15/TOPSIS!$D$12</f>
        <v>1.2100372901122702E-2</v>
      </c>
      <c r="X127">
        <f>((Sustainable_Friendly_Table[[#This Row],[Weighted Energy]]-TOPSIS!$B$13)^2+(Sustainable_Friendly_Table[[#This Row],[Weighted Cost]]-TOPSIS!$C$13)^2+(Sustainable_Friendly_Table[[#This Row],[Weighted Co2]]-TOPSIS!$D$13)^2)^0.5</f>
        <v>1.711935995079476E-3</v>
      </c>
      <c r="Y127">
        <f>((Sustainable_Friendly_Table[[#This Row],[Weighted Energy]]-TOPSIS!$B$14)^2+(Sustainable_Friendly_Table[[#This Row],[Weighted Cost]]-TOPSIS!$C$14)^2+(Sustainable_Friendly_Table[[#This Row],[Weighted Co2]]-TOPSIS!$D$14)^2)^0.5</f>
        <v>4.3267605457152454E-3</v>
      </c>
      <c r="Z127">
        <f>Sustainable_Friendly_Table[[#This Row],[S- Worst-Euclidean Distance]]/(Sustainable_Friendly_Table[[#This Row],[S+ Best-Euclidean Distance]]+Sustainable_Friendly_Table[[#This Row],[S- Worst-Euclidean Distance]])</f>
        <v>0.71650570888694187</v>
      </c>
      <c r="AA127">
        <v>126</v>
      </c>
    </row>
    <row r="128" spans="1:27" x14ac:dyDescent="0.3">
      <c r="A128">
        <v>88</v>
      </c>
      <c r="B128" t="s">
        <v>139</v>
      </c>
      <c r="C128" t="s">
        <v>151</v>
      </c>
      <c r="D128" t="s">
        <v>154</v>
      </c>
      <c r="E128" t="s">
        <v>157</v>
      </c>
      <c r="F128" t="s">
        <v>161</v>
      </c>
      <c r="G128" t="s">
        <v>225</v>
      </c>
      <c r="H128">
        <v>376.28154884678383</v>
      </c>
      <c r="I128">
        <v>54</v>
      </c>
      <c r="J128">
        <v>1401042.7218397998</v>
      </c>
      <c r="K128">
        <v>51004.942909090903</v>
      </c>
      <c r="L128">
        <v>252187689.931164</v>
      </c>
      <c r="M128">
        <v>4518176.4731818177</v>
      </c>
      <c r="N128">
        <v>2101564082.7596998</v>
      </c>
      <c r="O128">
        <v>100656000</v>
      </c>
      <c r="P128">
        <v>23.357133322727268</v>
      </c>
      <c r="Q128">
        <v>20945.588691505007</v>
      </c>
      <c r="R128">
        <v>252238694.87407309</v>
      </c>
      <c r="S128">
        <v>2206.7382592328813</v>
      </c>
      <c r="T128">
        <v>20968.945824827733</v>
      </c>
      <c r="U128">
        <f>Sustainable_Friendly_Table[[#This Row],[Total Energy(MJ)]]*AHP!$P$13/TOPSIS!$B$12</f>
        <v>2.2028304242001404E-2</v>
      </c>
      <c r="V128">
        <f>Sustainable_Friendly_Table[[#This Row],[Total Cost(LKR Million)]]*AHP!$P$14/TOPSIS!$C$12</f>
        <v>6.6557616608596409E-3</v>
      </c>
      <c r="W128">
        <f>Sustainable_Friendly_Table[[#This Row],[Total Carbon (Metric T)]]*AHP!$P$15/TOPSIS!$D$12</f>
        <v>1.2124686994215416E-2</v>
      </c>
      <c r="X128">
        <f>((Sustainable_Friendly_Table[[#This Row],[Weighted Energy]]-TOPSIS!$B$13)^2+(Sustainable_Friendly_Table[[#This Row],[Weighted Cost]]-TOPSIS!$C$13)^2+(Sustainable_Friendly_Table[[#This Row],[Weighted Co2]]-TOPSIS!$D$13)^2)^0.5</f>
        <v>1.7593420614071685E-3</v>
      </c>
      <c r="Y128">
        <f>((Sustainable_Friendly_Table[[#This Row],[Weighted Energy]]-TOPSIS!$B$14)^2+(Sustainable_Friendly_Table[[#This Row],[Weighted Cost]]-TOPSIS!$C$14)^2+(Sustainable_Friendly_Table[[#This Row],[Weighted Co2]]-TOPSIS!$D$14)^2)^0.5</f>
        <v>4.2792883145000076E-3</v>
      </c>
      <c r="Z128">
        <f>Sustainable_Friendly_Table[[#This Row],[S- Worst-Euclidean Distance]]/(Sustainable_Friendly_Table[[#This Row],[S+ Best-Euclidean Distance]]+Sustainable_Friendly_Table[[#This Row],[S- Worst-Euclidean Distance]])</f>
        <v>0.70865213601637855</v>
      </c>
      <c r="AA128">
        <v>127</v>
      </c>
    </row>
    <row r="129" spans="1:27" x14ac:dyDescent="0.3">
      <c r="A129">
        <v>106</v>
      </c>
      <c r="B129" t="s">
        <v>139</v>
      </c>
      <c r="C129" t="s">
        <v>151</v>
      </c>
      <c r="D129" t="s">
        <v>155</v>
      </c>
      <c r="E129" t="s">
        <v>157</v>
      </c>
      <c r="F129" t="s">
        <v>161</v>
      </c>
      <c r="G129" t="s">
        <v>225</v>
      </c>
      <c r="H129">
        <v>376.28799595178384</v>
      </c>
      <c r="I129">
        <v>54</v>
      </c>
      <c r="J129">
        <v>1401048.9626374398</v>
      </c>
      <c r="K129">
        <v>50986.522609090905</v>
      </c>
      <c r="L129">
        <v>252188813.27473921</v>
      </c>
      <c r="M129">
        <v>4517255.458181818</v>
      </c>
      <c r="N129">
        <v>2101573443.9561601</v>
      </c>
      <c r="O129">
        <v>100656000</v>
      </c>
      <c r="P129">
        <v>23.34331809772727</v>
      </c>
      <c r="Q129">
        <v>20945.681991429727</v>
      </c>
      <c r="R129">
        <v>252239799.79734829</v>
      </c>
      <c r="S129">
        <v>2206.7466994143419</v>
      </c>
      <c r="T129">
        <v>20969.025309527453</v>
      </c>
      <c r="U129">
        <f>Sustainable_Friendly_Table[[#This Row],[Total Energy(MJ)]]*AHP!$P$13/TOPSIS!$B$12</f>
        <v>2.2028400736260865E-2</v>
      </c>
      <c r="V129">
        <f>Sustainable_Friendly_Table[[#This Row],[Total Cost(LKR Million)]]*AHP!$P$14/TOPSIS!$C$12</f>
        <v>6.6557871173613089E-3</v>
      </c>
      <c r="W129">
        <f>Sustainable_Friendly_Table[[#This Row],[Total Carbon (Metric T)]]*AHP!$P$15/TOPSIS!$D$12</f>
        <v>1.2124732953946199E-2</v>
      </c>
      <c r="X129">
        <f>((Sustainable_Friendly_Table[[#This Row],[Weighted Energy]]-TOPSIS!$B$13)^2+(Sustainable_Friendly_Table[[#This Row],[Weighted Cost]]-TOPSIS!$C$13)^2+(Sustainable_Friendly_Table[[#This Row],[Weighted Co2]]-TOPSIS!$D$13)^2)^0.5</f>
        <v>1.759451724581548E-3</v>
      </c>
      <c r="Y129">
        <f>((Sustainable_Friendly_Table[[#This Row],[Weighted Energy]]-TOPSIS!$B$14)^2+(Sustainable_Friendly_Table[[#This Row],[Weighted Cost]]-TOPSIS!$C$14)^2+(Sustainable_Friendly_Table[[#This Row],[Weighted Co2]]-TOPSIS!$D$14)^2)^0.5</f>
        <v>4.2791786799412385E-3</v>
      </c>
      <c r="Z129">
        <f>Sustainable_Friendly_Table[[#This Row],[S- Worst-Euclidean Distance]]/(Sustainable_Friendly_Table[[#This Row],[S+ Best-Euclidean Distance]]+Sustainable_Friendly_Table[[#This Row],[S- Worst-Euclidean Distance]])</f>
        <v>0.70863397712438869</v>
      </c>
      <c r="AA129">
        <v>128</v>
      </c>
    </row>
    <row r="130" spans="1:27" x14ac:dyDescent="0.3">
      <c r="A130">
        <v>90</v>
      </c>
      <c r="B130" t="s">
        <v>139</v>
      </c>
      <c r="C130" t="s">
        <v>151</v>
      </c>
      <c r="D130" t="s">
        <v>154</v>
      </c>
      <c r="E130" t="s">
        <v>157</v>
      </c>
      <c r="F130" t="s">
        <v>161</v>
      </c>
      <c r="G130" t="s">
        <v>224</v>
      </c>
      <c r="H130">
        <v>376.28154884678383</v>
      </c>
      <c r="I130">
        <v>27</v>
      </c>
      <c r="J130">
        <v>1401042.7218397998</v>
      </c>
      <c r="K130">
        <v>51004.942909090903</v>
      </c>
      <c r="L130">
        <v>252187689.931164</v>
      </c>
      <c r="M130">
        <v>4518176.4731818177</v>
      </c>
      <c r="N130">
        <v>2101564082.7596998</v>
      </c>
      <c r="O130">
        <v>101147400</v>
      </c>
      <c r="P130">
        <v>23.357133322727268</v>
      </c>
      <c r="Q130">
        <v>20945.588691505007</v>
      </c>
      <c r="R130">
        <v>252238694.87407309</v>
      </c>
      <c r="S130">
        <v>2207.2296592328817</v>
      </c>
      <c r="T130">
        <v>20968.945824827733</v>
      </c>
      <c r="U130">
        <f>Sustainable_Friendly_Table[[#This Row],[Total Energy(MJ)]]*AHP!$P$13/TOPSIS!$B$12</f>
        <v>2.2028304242001404E-2</v>
      </c>
      <c r="V130">
        <f>Sustainable_Friendly_Table[[#This Row],[Total Cost(LKR Million)]]*AHP!$P$14/TOPSIS!$C$12</f>
        <v>6.6572437764963579E-3</v>
      </c>
      <c r="W130">
        <f>Sustainable_Friendly_Table[[#This Row],[Total Carbon (Metric T)]]*AHP!$P$15/TOPSIS!$D$12</f>
        <v>1.2124686994215416E-2</v>
      </c>
      <c r="X130">
        <f>((Sustainable_Friendly_Table[[#This Row],[Weighted Energy]]-TOPSIS!$B$13)^2+(Sustainable_Friendly_Table[[#This Row],[Weighted Cost]]-TOPSIS!$C$13)^2+(Sustainable_Friendly_Table[[#This Row],[Weighted Co2]]-TOPSIS!$D$13)^2)^0.5</f>
        <v>1.7597203584323487E-3</v>
      </c>
      <c r="Y130">
        <f>((Sustainable_Friendly_Table[[#This Row],[Weighted Energy]]-TOPSIS!$B$14)^2+(Sustainable_Friendly_Table[[#This Row],[Weighted Cost]]-TOPSIS!$C$14)^2+(Sustainable_Friendly_Table[[#This Row],[Weighted Co2]]-TOPSIS!$D$14)^2)^0.5</f>
        <v>4.278898179789061E-3</v>
      </c>
      <c r="Z130">
        <f>Sustainable_Friendly_Table[[#This Row],[S- Worst-Euclidean Distance]]/(Sustainable_Friendly_Table[[#This Row],[S+ Best-Euclidean Distance]]+Sustainable_Friendly_Table[[#This Row],[S- Worst-Euclidean Distance]])</f>
        <v>0.7085889185921902</v>
      </c>
      <c r="AA130">
        <v>129</v>
      </c>
    </row>
    <row r="131" spans="1:27" x14ac:dyDescent="0.3">
      <c r="A131">
        <v>108</v>
      </c>
      <c r="B131" t="s">
        <v>139</v>
      </c>
      <c r="C131" t="s">
        <v>151</v>
      </c>
      <c r="D131" t="s">
        <v>155</v>
      </c>
      <c r="E131" t="s">
        <v>157</v>
      </c>
      <c r="F131" t="s">
        <v>161</v>
      </c>
      <c r="G131" t="s">
        <v>224</v>
      </c>
      <c r="H131">
        <v>376.28799595178384</v>
      </c>
      <c r="I131">
        <v>27</v>
      </c>
      <c r="J131">
        <v>1401048.9626374398</v>
      </c>
      <c r="K131">
        <v>50986.522609090905</v>
      </c>
      <c r="L131">
        <v>252188813.27473921</v>
      </c>
      <c r="M131">
        <v>4517255.458181818</v>
      </c>
      <c r="N131">
        <v>2101573443.9561601</v>
      </c>
      <c r="O131">
        <v>101147400</v>
      </c>
      <c r="P131">
        <v>23.34331809772727</v>
      </c>
      <c r="Q131">
        <v>20945.681991429727</v>
      </c>
      <c r="R131">
        <v>252239799.79734829</v>
      </c>
      <c r="S131">
        <v>2207.2380994143418</v>
      </c>
      <c r="T131">
        <v>20969.025309527453</v>
      </c>
      <c r="U131">
        <f>Sustainable_Friendly_Table[[#This Row],[Total Energy(MJ)]]*AHP!$P$13/TOPSIS!$B$12</f>
        <v>2.2028400736260865E-2</v>
      </c>
      <c r="V131">
        <f>Sustainable_Friendly_Table[[#This Row],[Total Cost(LKR Million)]]*AHP!$P$14/TOPSIS!$C$12</f>
        <v>6.6572692329980232E-3</v>
      </c>
      <c r="W131">
        <f>Sustainable_Friendly_Table[[#This Row],[Total Carbon (Metric T)]]*AHP!$P$15/TOPSIS!$D$12</f>
        <v>1.2124732953946199E-2</v>
      </c>
      <c r="X131">
        <f>((Sustainable_Friendly_Table[[#This Row],[Weighted Energy]]-TOPSIS!$B$13)^2+(Sustainable_Friendly_Table[[#This Row],[Weighted Cost]]-TOPSIS!$C$13)^2+(Sustainable_Friendly_Table[[#This Row],[Weighted Co2]]-TOPSIS!$D$13)^2)^0.5</f>
        <v>1.759830019472559E-3</v>
      </c>
      <c r="Y131">
        <f>((Sustainable_Friendly_Table[[#This Row],[Weighted Energy]]-TOPSIS!$B$14)^2+(Sustainable_Friendly_Table[[#This Row],[Weighted Cost]]-TOPSIS!$C$14)^2+(Sustainable_Friendly_Table[[#This Row],[Weighted Co2]]-TOPSIS!$D$14)^2)^0.5</f>
        <v>4.2787885440517415E-3</v>
      </c>
      <c r="Z131">
        <f>Sustainable_Friendly_Table[[#This Row],[S- Worst-Euclidean Distance]]/(Sustainable_Friendly_Table[[#This Row],[S+ Best-Euclidean Distance]]+Sustainable_Friendly_Table[[#This Row],[S- Worst-Euclidean Distance]])</f>
        <v>0.70857075985844764</v>
      </c>
      <c r="AA131">
        <v>130</v>
      </c>
    </row>
    <row r="132" spans="1:27" x14ac:dyDescent="0.3">
      <c r="A132">
        <v>89</v>
      </c>
      <c r="B132" t="s">
        <v>139</v>
      </c>
      <c r="C132" t="s">
        <v>151</v>
      </c>
      <c r="D132" t="s">
        <v>154</v>
      </c>
      <c r="E132" t="s">
        <v>157</v>
      </c>
      <c r="F132" t="s">
        <v>161</v>
      </c>
      <c r="G132" t="s">
        <v>226</v>
      </c>
      <c r="H132">
        <v>376.28154884678383</v>
      </c>
      <c r="I132">
        <v>27</v>
      </c>
      <c r="J132">
        <v>1401042.7218397998</v>
      </c>
      <c r="K132">
        <v>51004.942909090903</v>
      </c>
      <c r="L132">
        <v>252187689.931164</v>
      </c>
      <c r="M132">
        <v>4518176.4731818177</v>
      </c>
      <c r="N132">
        <v>2101564082.7596998</v>
      </c>
      <c r="O132">
        <v>105300000</v>
      </c>
      <c r="P132">
        <v>23.357133322727268</v>
      </c>
      <c r="Q132">
        <v>20945.588691505007</v>
      </c>
      <c r="R132">
        <v>252238694.87407309</v>
      </c>
      <c r="S132">
        <v>2211.3822592328816</v>
      </c>
      <c r="T132">
        <v>20968.945824827733</v>
      </c>
      <c r="U132">
        <f>Sustainable_Friendly_Table[[#This Row],[Total Energy(MJ)]]*AHP!$P$13/TOPSIS!$B$12</f>
        <v>2.2028304242001404E-2</v>
      </c>
      <c r="V132">
        <f>Sustainable_Friendly_Table[[#This Row],[Total Cost(LKR Million)]]*AHP!$P$14/TOPSIS!$C$12</f>
        <v>6.6697684679758494E-3</v>
      </c>
      <c r="W132">
        <f>Sustainable_Friendly_Table[[#This Row],[Total Carbon (Metric T)]]*AHP!$P$15/TOPSIS!$D$12</f>
        <v>1.2124686994215416E-2</v>
      </c>
      <c r="X132">
        <f>((Sustainable_Friendly_Table[[#This Row],[Weighted Energy]]-TOPSIS!$B$13)^2+(Sustainable_Friendly_Table[[#This Row],[Weighted Cost]]-TOPSIS!$C$13)^2+(Sustainable_Friendly_Table[[#This Row],[Weighted Co2]]-TOPSIS!$D$13)^2)^0.5</f>
        <v>1.7629636899024548E-3</v>
      </c>
      <c r="Y132">
        <f>((Sustainable_Friendly_Table[[#This Row],[Weighted Energy]]-TOPSIS!$B$14)^2+(Sustainable_Friendly_Table[[#This Row],[Weighted Cost]]-TOPSIS!$C$14)^2+(Sustainable_Friendly_Table[[#This Row],[Weighted Co2]]-TOPSIS!$D$14)^2)^0.5</f>
        <v>4.2756204209412115E-3</v>
      </c>
      <c r="Z132">
        <f>Sustainable_Friendly_Table[[#This Row],[S- Worst-Euclidean Distance]]/(Sustainable_Friendly_Table[[#This Row],[S+ Best-Euclidean Distance]]+Sustainable_Friendly_Table[[#This Row],[S- Worst-Euclidean Distance]])</f>
        <v>0.70805015587401554</v>
      </c>
      <c r="AA132">
        <v>131</v>
      </c>
    </row>
    <row r="133" spans="1:27" x14ac:dyDescent="0.3">
      <c r="A133">
        <v>107</v>
      </c>
      <c r="B133" t="s">
        <v>139</v>
      </c>
      <c r="C133" t="s">
        <v>151</v>
      </c>
      <c r="D133" t="s">
        <v>155</v>
      </c>
      <c r="E133" t="s">
        <v>157</v>
      </c>
      <c r="F133" t="s">
        <v>161</v>
      </c>
      <c r="G133" t="s">
        <v>226</v>
      </c>
      <c r="H133">
        <v>376.28799595178384</v>
      </c>
      <c r="I133">
        <v>27</v>
      </c>
      <c r="J133">
        <v>1401048.9626374398</v>
      </c>
      <c r="K133">
        <v>50986.522609090905</v>
      </c>
      <c r="L133">
        <v>252188813.27473921</v>
      </c>
      <c r="M133">
        <v>4517255.458181818</v>
      </c>
      <c r="N133">
        <v>2101573443.9561601</v>
      </c>
      <c r="O133">
        <v>105300000</v>
      </c>
      <c r="P133">
        <v>23.34331809772727</v>
      </c>
      <c r="Q133">
        <v>20945.681991429727</v>
      </c>
      <c r="R133">
        <v>252239799.79734829</v>
      </c>
      <c r="S133">
        <v>2211.3906994143417</v>
      </c>
      <c r="T133">
        <v>20969.025309527453</v>
      </c>
      <c r="U133">
        <f>Sustainable_Friendly_Table[[#This Row],[Total Energy(MJ)]]*AHP!$P$13/TOPSIS!$B$12</f>
        <v>2.2028400736260865E-2</v>
      </c>
      <c r="V133">
        <f>Sustainable_Friendly_Table[[#This Row],[Total Cost(LKR Million)]]*AHP!$P$14/TOPSIS!$C$12</f>
        <v>6.6697939244775165E-3</v>
      </c>
      <c r="W133">
        <f>Sustainable_Friendly_Table[[#This Row],[Total Carbon (Metric T)]]*AHP!$P$15/TOPSIS!$D$12</f>
        <v>1.2124732953946199E-2</v>
      </c>
      <c r="X133">
        <f>((Sustainable_Friendly_Table[[#This Row],[Weighted Energy]]-TOPSIS!$B$13)^2+(Sustainable_Friendly_Table[[#This Row],[Weighted Cost]]-TOPSIS!$C$13)^2+(Sustainable_Friendly_Table[[#This Row],[Weighted Co2]]-TOPSIS!$D$13)^2)^0.5</f>
        <v>1.7630733300517177E-3</v>
      </c>
      <c r="Y133">
        <f>((Sustainable_Friendly_Table[[#This Row],[Weighted Energy]]-TOPSIS!$B$14)^2+(Sustainable_Friendly_Table[[#This Row],[Weighted Cost]]-TOPSIS!$C$14)^2+(Sustainable_Friendly_Table[[#This Row],[Weighted Co2]]-TOPSIS!$D$14)^2)^0.5</f>
        <v>4.2755107757255668E-3</v>
      </c>
      <c r="Z133">
        <f>Sustainable_Friendly_Table[[#This Row],[S- Worst-Euclidean Distance]]/(Sustainable_Friendly_Table[[#This Row],[S+ Best-Euclidean Distance]]+Sustainable_Friendly_Table[[#This Row],[S- Worst-Euclidean Distance]])</f>
        <v>0.70803199903021385</v>
      </c>
      <c r="AA133">
        <v>132</v>
      </c>
    </row>
    <row r="134" spans="1:27" x14ac:dyDescent="0.3">
      <c r="A134">
        <v>217</v>
      </c>
      <c r="B134" t="s">
        <v>141</v>
      </c>
      <c r="C134" t="s">
        <v>149</v>
      </c>
      <c r="D134" t="s">
        <v>154</v>
      </c>
      <c r="E134" t="s">
        <v>156</v>
      </c>
      <c r="F134" t="s">
        <v>159</v>
      </c>
      <c r="G134" t="s">
        <v>225</v>
      </c>
      <c r="H134">
        <v>383.99563542805612</v>
      </c>
      <c r="I134">
        <v>55</v>
      </c>
      <c r="J134">
        <v>1401933.4566031951</v>
      </c>
      <c r="K134">
        <v>41538.510563636359</v>
      </c>
      <c r="L134">
        <v>252348022.18857512</v>
      </c>
      <c r="M134">
        <v>5665616.6022727257</v>
      </c>
      <c r="N134">
        <v>2102900184.9047925</v>
      </c>
      <c r="O134">
        <v>102520000</v>
      </c>
      <c r="P134">
        <v>22.747897468181815</v>
      </c>
      <c r="Q134">
        <v>20958.905176217766</v>
      </c>
      <c r="R134">
        <v>252389560.69913876</v>
      </c>
      <c r="S134">
        <v>2211.0858015070653</v>
      </c>
      <c r="T134">
        <v>20981.653073685949</v>
      </c>
      <c r="U134">
        <f>Sustainable_Friendly_Table[[#This Row],[Total Energy(MJ)]]*AHP!$P$13/TOPSIS!$B$12</f>
        <v>2.2041479533349648E-2</v>
      </c>
      <c r="V134">
        <f>Sustainable_Friendly_Table[[#This Row],[Total Cost(LKR Million)]]*AHP!$P$14/TOPSIS!$C$12</f>
        <v>6.6688743193574996E-3</v>
      </c>
      <c r="W134">
        <f>Sustainable_Friendly_Table[[#This Row],[Total Carbon (Metric T)]]*AHP!$P$15/TOPSIS!$D$12</f>
        <v>1.2132034593672755E-2</v>
      </c>
      <c r="X134">
        <f>((Sustainable_Friendly_Table[[#This Row],[Weighted Energy]]-TOPSIS!$B$13)^2+(Sustainable_Friendly_Table[[#This Row],[Weighted Cost]]-TOPSIS!$C$13)^2+(Sustainable_Friendly_Table[[#This Row],[Weighted Co2]]-TOPSIS!$D$13)^2)^0.5</f>
        <v>1.7772929986421195E-3</v>
      </c>
      <c r="Y134">
        <f>((Sustainable_Friendly_Table[[#This Row],[Weighted Energy]]-TOPSIS!$B$14)^2+(Sustainable_Friendly_Table[[#This Row],[Weighted Cost]]-TOPSIS!$C$14)^2+(Sustainable_Friendly_Table[[#This Row],[Weighted Co2]]-TOPSIS!$D$14)^2)^0.5</f>
        <v>4.2612907156539381E-3</v>
      </c>
      <c r="Z134">
        <f>Sustainable_Friendly_Table[[#This Row],[S- Worst-Euclidean Distance]]/(Sustainable_Friendly_Table[[#This Row],[S+ Best-Euclidean Distance]]+Sustainable_Friendly_Table[[#This Row],[S- Worst-Euclidean Distance]])</f>
        <v>0.70567717817102327</v>
      </c>
      <c r="AA134">
        <v>133</v>
      </c>
    </row>
    <row r="135" spans="1:27" x14ac:dyDescent="0.3">
      <c r="A135">
        <v>235</v>
      </c>
      <c r="B135" t="s">
        <v>141</v>
      </c>
      <c r="C135" t="s">
        <v>149</v>
      </c>
      <c r="D135" t="s">
        <v>155</v>
      </c>
      <c r="E135" t="s">
        <v>156</v>
      </c>
      <c r="F135" t="s">
        <v>159</v>
      </c>
      <c r="G135" t="s">
        <v>225</v>
      </c>
      <c r="H135">
        <v>384.00208253305613</v>
      </c>
      <c r="I135">
        <v>55</v>
      </c>
      <c r="J135">
        <v>1401939.6974008349</v>
      </c>
      <c r="K135">
        <v>41520.090263636361</v>
      </c>
      <c r="L135">
        <v>252349145.53215027</v>
      </c>
      <c r="M135">
        <v>5664695.587272726</v>
      </c>
      <c r="N135">
        <v>2102909546.1012523</v>
      </c>
      <c r="O135">
        <v>102520000</v>
      </c>
      <c r="P135">
        <v>22.734082243181817</v>
      </c>
      <c r="Q135">
        <v>20958.998476142482</v>
      </c>
      <c r="R135">
        <v>252390665.6224139</v>
      </c>
      <c r="S135">
        <v>2211.094241688525</v>
      </c>
      <c r="T135">
        <v>20981.732558385665</v>
      </c>
      <c r="U135">
        <f>Sustainable_Friendly_Table[[#This Row],[Total Energy(MJ)]]*AHP!$P$13/TOPSIS!$B$12</f>
        <v>2.2041576027609106E-2</v>
      </c>
      <c r="V135">
        <f>Sustainable_Friendly_Table[[#This Row],[Total Cost(LKR Million)]]*AHP!$P$14/TOPSIS!$C$12</f>
        <v>6.6688997758591641E-3</v>
      </c>
      <c r="W135">
        <f>Sustainable_Friendly_Table[[#This Row],[Total Carbon (Metric T)]]*AHP!$P$15/TOPSIS!$D$12</f>
        <v>1.2132080553403536E-2</v>
      </c>
      <c r="X135">
        <f>((Sustainable_Friendly_Table[[#This Row],[Weighted Energy]]-TOPSIS!$B$13)^2+(Sustainable_Friendly_Table[[#This Row],[Weighted Cost]]-TOPSIS!$C$13)^2+(Sustainable_Friendly_Table[[#This Row],[Weighted Co2]]-TOPSIS!$D$13)^2)^0.5</f>
        <v>1.7774026473455623E-3</v>
      </c>
      <c r="Y135">
        <f>((Sustainable_Friendly_Table[[#This Row],[Weighted Energy]]-TOPSIS!$B$14)^2+(Sustainable_Friendly_Table[[#This Row],[Weighted Cost]]-TOPSIS!$C$14)^2+(Sustainable_Friendly_Table[[#This Row],[Weighted Co2]]-TOPSIS!$D$14)^2)^0.5</f>
        <v>4.2611810739791364E-3</v>
      </c>
      <c r="Z135">
        <f>Sustainable_Friendly_Table[[#This Row],[S- Worst-Euclidean Distance]]/(Sustainable_Friendly_Table[[#This Row],[S+ Best-Euclidean Distance]]+Sustainable_Friendly_Table[[#This Row],[S- Worst-Euclidean Distance]])</f>
        <v>0.70565902049700335</v>
      </c>
      <c r="AA135">
        <v>134</v>
      </c>
    </row>
    <row r="136" spans="1:27" x14ac:dyDescent="0.3">
      <c r="A136">
        <v>219</v>
      </c>
      <c r="B136" t="s">
        <v>141</v>
      </c>
      <c r="C136" t="s">
        <v>149</v>
      </c>
      <c r="D136" t="s">
        <v>154</v>
      </c>
      <c r="E136" t="s">
        <v>156</v>
      </c>
      <c r="F136" t="s">
        <v>159</v>
      </c>
      <c r="G136" t="s">
        <v>224</v>
      </c>
      <c r="H136">
        <v>383.99563542805612</v>
      </c>
      <c r="I136">
        <v>28</v>
      </c>
      <c r="J136">
        <v>1401933.4566031951</v>
      </c>
      <c r="K136">
        <v>41538.510563636359</v>
      </c>
      <c r="L136">
        <v>252348022.18857512</v>
      </c>
      <c r="M136">
        <v>5665616.6022727257</v>
      </c>
      <c r="N136">
        <v>2102900184.9047925</v>
      </c>
      <c r="O136">
        <v>104893600</v>
      </c>
      <c r="P136">
        <v>22.747897468181815</v>
      </c>
      <c r="Q136">
        <v>20958.905176217766</v>
      </c>
      <c r="R136">
        <v>252389560.69913876</v>
      </c>
      <c r="S136">
        <v>2213.4594015070652</v>
      </c>
      <c r="T136">
        <v>20981.653073685949</v>
      </c>
      <c r="U136">
        <f>Sustainable_Friendly_Table[[#This Row],[Total Energy(MJ)]]*AHP!$P$13/TOPSIS!$B$12</f>
        <v>2.2041479533349648E-2</v>
      </c>
      <c r="V136">
        <f>Sustainable_Friendly_Table[[#This Row],[Total Cost(LKR Million)]]*AHP!$P$14/TOPSIS!$C$12</f>
        <v>6.6760333541057842E-3</v>
      </c>
      <c r="W136">
        <f>Sustainable_Friendly_Table[[#This Row],[Total Carbon (Metric T)]]*AHP!$P$15/TOPSIS!$D$12</f>
        <v>1.2132034593672755E-2</v>
      </c>
      <c r="X136">
        <f>((Sustainable_Friendly_Table[[#This Row],[Weighted Energy]]-TOPSIS!$B$13)^2+(Sustainable_Friendly_Table[[#This Row],[Weighted Cost]]-TOPSIS!$C$13)^2+(Sustainable_Friendly_Table[[#This Row],[Weighted Co2]]-TOPSIS!$D$13)^2)^0.5</f>
        <v>1.7791652839675397E-3</v>
      </c>
      <c r="Y136">
        <f>((Sustainable_Friendly_Table[[#This Row],[Weighted Energy]]-TOPSIS!$B$14)^2+(Sustainable_Friendly_Table[[#This Row],[Weighted Cost]]-TOPSIS!$C$14)^2+(Sustainable_Friendly_Table[[#This Row],[Weighted Co2]]-TOPSIS!$D$14)^2)^0.5</f>
        <v>4.2594247722632502E-3</v>
      </c>
      <c r="Z136">
        <f>Sustainable_Friendly_Table[[#This Row],[S- Worst-Euclidean Distance]]/(Sustainable_Friendly_Table[[#This Row],[S+ Best-Euclidean Distance]]+Sustainable_Friendly_Table[[#This Row],[S- Worst-Euclidean Distance]])</f>
        <v>0.70536743388769274</v>
      </c>
      <c r="AA136">
        <v>135</v>
      </c>
    </row>
    <row r="137" spans="1:27" x14ac:dyDescent="0.3">
      <c r="A137">
        <v>237</v>
      </c>
      <c r="B137" t="s">
        <v>141</v>
      </c>
      <c r="C137" t="s">
        <v>149</v>
      </c>
      <c r="D137" t="s">
        <v>155</v>
      </c>
      <c r="E137" t="s">
        <v>156</v>
      </c>
      <c r="F137" t="s">
        <v>159</v>
      </c>
      <c r="G137" t="s">
        <v>224</v>
      </c>
      <c r="H137">
        <v>384.00208253305613</v>
      </c>
      <c r="I137">
        <v>28</v>
      </c>
      <c r="J137">
        <v>1401939.6974008349</v>
      </c>
      <c r="K137">
        <v>41520.090263636361</v>
      </c>
      <c r="L137">
        <v>252349145.53215027</v>
      </c>
      <c r="M137">
        <v>5664695.587272726</v>
      </c>
      <c r="N137">
        <v>2102909546.1012523</v>
      </c>
      <c r="O137">
        <v>104893600</v>
      </c>
      <c r="P137">
        <v>22.734082243181817</v>
      </c>
      <c r="Q137">
        <v>20958.998476142482</v>
      </c>
      <c r="R137">
        <v>252390665.6224139</v>
      </c>
      <c r="S137">
        <v>2213.4678416885254</v>
      </c>
      <c r="T137">
        <v>20981.732558385665</v>
      </c>
      <c r="U137">
        <f>Sustainable_Friendly_Table[[#This Row],[Total Energy(MJ)]]*AHP!$P$13/TOPSIS!$B$12</f>
        <v>2.2041576027609106E-2</v>
      </c>
      <c r="V137">
        <f>Sustainable_Friendly_Table[[#This Row],[Total Cost(LKR Million)]]*AHP!$P$14/TOPSIS!$C$12</f>
        <v>6.6760588106074496E-3</v>
      </c>
      <c r="W137">
        <f>Sustainable_Friendly_Table[[#This Row],[Total Carbon (Metric T)]]*AHP!$P$15/TOPSIS!$D$12</f>
        <v>1.2132080553403536E-2</v>
      </c>
      <c r="X137">
        <f>((Sustainable_Friendly_Table[[#This Row],[Weighted Energy]]-TOPSIS!$B$13)^2+(Sustainable_Friendly_Table[[#This Row],[Weighted Cost]]-TOPSIS!$C$13)^2+(Sustainable_Friendly_Table[[#This Row],[Weighted Co2]]-TOPSIS!$D$13)^2)^0.5</f>
        <v>1.7792749197164481E-3</v>
      </c>
      <c r="Y137">
        <f>((Sustainable_Friendly_Table[[#This Row],[Weighted Energy]]-TOPSIS!$B$14)^2+(Sustainable_Friendly_Table[[#This Row],[Weighted Cost]]-TOPSIS!$C$14)^2+(Sustainable_Friendly_Table[[#This Row],[Weighted Co2]]-TOPSIS!$D$14)^2)^0.5</f>
        <v>4.2593151253431973E-3</v>
      </c>
      <c r="Z137">
        <f>Sustainable_Friendly_Table[[#This Row],[S- Worst-Euclidean Distance]]/(Sustainable_Friendly_Table[[#This Row],[S+ Best-Euclidean Distance]]+Sustainable_Friendly_Table[[#This Row],[S- Worst-Euclidean Distance]])</f>
        <v>0.70534927749034282</v>
      </c>
      <c r="AA137">
        <v>136</v>
      </c>
    </row>
    <row r="138" spans="1:27" x14ac:dyDescent="0.3">
      <c r="A138">
        <v>218</v>
      </c>
      <c r="B138" t="s">
        <v>141</v>
      </c>
      <c r="C138" t="s">
        <v>149</v>
      </c>
      <c r="D138" t="s">
        <v>154</v>
      </c>
      <c r="E138" t="s">
        <v>156</v>
      </c>
      <c r="F138" t="s">
        <v>159</v>
      </c>
      <c r="G138" t="s">
        <v>226</v>
      </c>
      <c r="H138">
        <v>383.99563542805612</v>
      </c>
      <c r="I138">
        <v>28</v>
      </c>
      <c r="J138">
        <v>1401933.4566031951</v>
      </c>
      <c r="K138">
        <v>41538.510563636359</v>
      </c>
      <c r="L138">
        <v>252348022.18857512</v>
      </c>
      <c r="M138">
        <v>5665616.6022727257</v>
      </c>
      <c r="N138">
        <v>2102900184.9047925</v>
      </c>
      <c r="O138">
        <v>109200000</v>
      </c>
      <c r="P138">
        <v>22.747897468181815</v>
      </c>
      <c r="Q138">
        <v>20958.905176217766</v>
      </c>
      <c r="R138">
        <v>252389560.69913876</v>
      </c>
      <c r="S138">
        <v>2217.7658015070651</v>
      </c>
      <c r="T138">
        <v>20981.653073685949</v>
      </c>
      <c r="U138">
        <f>Sustainable_Friendly_Table[[#This Row],[Total Energy(MJ)]]*AHP!$P$13/TOPSIS!$B$12</f>
        <v>2.2041479533349648E-2</v>
      </c>
      <c r="V138">
        <f>Sustainable_Friendly_Table[[#This Row],[Total Cost(LKR Million)]]*AHP!$P$14/TOPSIS!$C$12</f>
        <v>6.6890219230474803E-3</v>
      </c>
      <c r="W138">
        <f>Sustainable_Friendly_Table[[#This Row],[Total Carbon (Metric T)]]*AHP!$P$15/TOPSIS!$D$12</f>
        <v>1.2132034593672755E-2</v>
      </c>
      <c r="X138">
        <f>((Sustainable_Friendly_Table[[#This Row],[Weighted Energy]]-TOPSIS!$B$13)^2+(Sustainable_Friendly_Table[[#This Row],[Weighted Cost]]-TOPSIS!$C$13)^2+(Sustainable_Friendly_Table[[#This Row],[Weighted Co2]]-TOPSIS!$D$13)^2)^0.5</f>
        <v>1.7826305340712645E-3</v>
      </c>
      <c r="Y138">
        <f>((Sustainable_Friendly_Table[[#This Row],[Weighted Energy]]-TOPSIS!$B$14)^2+(Sustainable_Friendly_Table[[#This Row],[Weighted Cost]]-TOPSIS!$C$14)^2+(Sustainable_Friendly_Table[[#This Row],[Weighted Co2]]-TOPSIS!$D$14)^2)^0.5</f>
        <v>4.2560680634325162E-3</v>
      </c>
      <c r="Z138">
        <f>Sustainable_Friendly_Table[[#This Row],[S- Worst-Euclidean Distance]]/(Sustainable_Friendly_Table[[#This Row],[S+ Best-Euclidean Distance]]+Sustainable_Friendly_Table[[#This Row],[S- Worst-Euclidean Distance]])</f>
        <v>0.70479888915003119</v>
      </c>
      <c r="AA138">
        <v>137</v>
      </c>
    </row>
    <row r="139" spans="1:27" x14ac:dyDescent="0.3">
      <c r="A139">
        <v>236</v>
      </c>
      <c r="B139" t="s">
        <v>141</v>
      </c>
      <c r="C139" t="s">
        <v>149</v>
      </c>
      <c r="D139" t="s">
        <v>155</v>
      </c>
      <c r="E139" t="s">
        <v>156</v>
      </c>
      <c r="F139" t="s">
        <v>159</v>
      </c>
      <c r="G139" t="s">
        <v>226</v>
      </c>
      <c r="H139">
        <v>384.00208253305613</v>
      </c>
      <c r="I139">
        <v>28</v>
      </c>
      <c r="J139">
        <v>1401939.6974008349</v>
      </c>
      <c r="K139">
        <v>41520.090263636361</v>
      </c>
      <c r="L139">
        <v>252349145.53215027</v>
      </c>
      <c r="M139">
        <v>5664695.587272726</v>
      </c>
      <c r="N139">
        <v>2102909546.1012523</v>
      </c>
      <c r="O139">
        <v>109200000</v>
      </c>
      <c r="P139">
        <v>22.734082243181817</v>
      </c>
      <c r="Q139">
        <v>20958.998476142482</v>
      </c>
      <c r="R139">
        <v>252390665.6224139</v>
      </c>
      <c r="S139">
        <v>2217.7742416885253</v>
      </c>
      <c r="T139">
        <v>20981.732558385665</v>
      </c>
      <c r="U139">
        <f>Sustainable_Friendly_Table[[#This Row],[Total Energy(MJ)]]*AHP!$P$13/TOPSIS!$B$12</f>
        <v>2.2041576027609106E-2</v>
      </c>
      <c r="V139">
        <f>Sustainable_Friendly_Table[[#This Row],[Total Cost(LKR Million)]]*AHP!$P$14/TOPSIS!$C$12</f>
        <v>6.6890473795491465E-3</v>
      </c>
      <c r="W139">
        <f>Sustainable_Friendly_Table[[#This Row],[Total Carbon (Metric T)]]*AHP!$P$15/TOPSIS!$D$12</f>
        <v>1.2132080553403536E-2</v>
      </c>
      <c r="X139">
        <f>((Sustainable_Friendly_Table[[#This Row],[Weighted Energy]]-TOPSIS!$B$13)^2+(Sustainable_Friendly_Table[[#This Row],[Weighted Cost]]-TOPSIS!$C$13)^2+(Sustainable_Friendly_Table[[#This Row],[Weighted Co2]]-TOPSIS!$D$13)^2)^0.5</f>
        <v>1.782740142181954E-3</v>
      </c>
      <c r="Y139">
        <f>((Sustainable_Friendly_Table[[#This Row],[Weighted Energy]]-TOPSIS!$B$14)^2+(Sustainable_Friendly_Table[[#This Row],[Weighted Cost]]-TOPSIS!$C$14)^2+(Sustainable_Friendly_Table[[#This Row],[Weighted Co2]]-TOPSIS!$D$14)^2)^0.5</f>
        <v>4.2559584077226072E-3</v>
      </c>
      <c r="Z139">
        <f>Sustainable_Friendly_Table[[#This Row],[S- Worst-Euclidean Distance]]/(Sustainable_Friendly_Table[[#This Row],[S+ Best-Euclidean Distance]]+Sustainable_Friendly_Table[[#This Row],[S- Worst-Euclidean Distance]])</f>
        <v>0.70478073587393597</v>
      </c>
      <c r="AA139">
        <v>138</v>
      </c>
    </row>
    <row r="140" spans="1:27" x14ac:dyDescent="0.3">
      <c r="A140">
        <v>226</v>
      </c>
      <c r="B140" t="s">
        <v>141</v>
      </c>
      <c r="C140" t="s">
        <v>149</v>
      </c>
      <c r="D140" t="s">
        <v>154</v>
      </c>
      <c r="E140" t="s">
        <v>157</v>
      </c>
      <c r="F140" t="s">
        <v>159</v>
      </c>
      <c r="G140" t="s">
        <v>225</v>
      </c>
      <c r="H140">
        <v>387.0524132462379</v>
      </c>
      <c r="I140">
        <v>56</v>
      </c>
      <c r="J140">
        <v>1404892.4175311949</v>
      </c>
      <c r="K140">
        <v>44267.776472727273</v>
      </c>
      <c r="L140">
        <v>252880635.15561509</v>
      </c>
      <c r="M140">
        <v>5119763.420454544</v>
      </c>
      <c r="N140">
        <v>2107338626.2967925</v>
      </c>
      <c r="O140">
        <v>104384000</v>
      </c>
      <c r="P140">
        <v>25.477163377272721</v>
      </c>
      <c r="Q140">
        <v>21003.141642091363</v>
      </c>
      <c r="R140">
        <v>252924902.93208781</v>
      </c>
      <c r="S140">
        <v>2216.842389717247</v>
      </c>
      <c r="T140">
        <v>21028.618805468635</v>
      </c>
      <c r="U140">
        <f>Sustainable_Friendly_Table[[#This Row],[Total Energy(MJ)]]*AHP!$P$13/TOPSIS!$B$12</f>
        <v>2.2088231605179393E-2</v>
      </c>
      <c r="V140">
        <f>Sustainable_Friendly_Table[[#This Row],[Total Cost(LKR Million)]]*AHP!$P$14/TOPSIS!$C$12</f>
        <v>6.6862368130498886E-3</v>
      </c>
      <c r="W140">
        <f>Sustainable_Friendly_Table[[#This Row],[Total Carbon (Metric T)]]*AHP!$P$15/TOPSIS!$D$12</f>
        <v>1.2159191170931165E-2</v>
      </c>
      <c r="X140">
        <f>((Sustainable_Friendly_Table[[#This Row],[Weighted Energy]]-TOPSIS!$B$13)^2+(Sustainable_Friendly_Table[[#This Row],[Weighted Cost]]-TOPSIS!$C$13)^2+(Sustainable_Friendly_Table[[#This Row],[Weighted Co2]]-TOPSIS!$D$13)^2)^0.5</f>
        <v>1.8340020343481536E-3</v>
      </c>
      <c r="Y140">
        <f>((Sustainable_Friendly_Table[[#This Row],[Weighted Energy]]-TOPSIS!$B$14)^2+(Sustainable_Friendly_Table[[#This Row],[Weighted Cost]]-TOPSIS!$C$14)^2+(Sustainable_Friendly_Table[[#This Row],[Weighted Co2]]-TOPSIS!$D$14)^2)^0.5</f>
        <v>4.204580014404059E-3</v>
      </c>
      <c r="Z140">
        <f>Sustainable_Friendly_Table[[#This Row],[S- Worst-Euclidean Distance]]/(Sustainable_Friendly_Table[[#This Row],[S+ Best-Euclidean Distance]]+Sustainable_Friendly_Table[[#This Row],[S- Worst-Euclidean Distance]])</f>
        <v>0.69628597913526336</v>
      </c>
      <c r="AA140">
        <v>139</v>
      </c>
    </row>
    <row r="141" spans="1:27" x14ac:dyDescent="0.3">
      <c r="A141">
        <v>244</v>
      </c>
      <c r="B141" t="s">
        <v>141</v>
      </c>
      <c r="C141" t="s">
        <v>149</v>
      </c>
      <c r="D141" t="s">
        <v>155</v>
      </c>
      <c r="E141" t="s">
        <v>157</v>
      </c>
      <c r="F141" t="s">
        <v>159</v>
      </c>
      <c r="G141" t="s">
        <v>225</v>
      </c>
      <c r="H141">
        <v>387.05886035123791</v>
      </c>
      <c r="I141">
        <v>56</v>
      </c>
      <c r="J141">
        <v>1404898.6583288347</v>
      </c>
      <c r="K141">
        <v>44249.356172727275</v>
      </c>
      <c r="L141">
        <v>252881758.49919027</v>
      </c>
      <c r="M141">
        <v>5118842.4054545434</v>
      </c>
      <c r="N141">
        <v>2107347987.4932523</v>
      </c>
      <c r="O141">
        <v>104384000</v>
      </c>
      <c r="P141">
        <v>25.463348152272722</v>
      </c>
      <c r="Q141">
        <v>21003.234942016079</v>
      </c>
      <c r="R141">
        <v>252926007.85536301</v>
      </c>
      <c r="S141">
        <v>2216.8508298987067</v>
      </c>
      <c r="T141">
        <v>21028.698290168351</v>
      </c>
      <c r="U141">
        <f>Sustainable_Friendly_Table[[#This Row],[Total Energy(MJ)]]*AHP!$P$13/TOPSIS!$B$12</f>
        <v>2.2088328099438861E-2</v>
      </c>
      <c r="V141">
        <f>Sustainable_Friendly_Table[[#This Row],[Total Cost(LKR Million)]]*AHP!$P$14/TOPSIS!$C$12</f>
        <v>6.6862622695515531E-3</v>
      </c>
      <c r="W141">
        <f>Sustainable_Friendly_Table[[#This Row],[Total Carbon (Metric T)]]*AHP!$P$15/TOPSIS!$D$12</f>
        <v>1.2159237130661946E-2</v>
      </c>
      <c r="X141">
        <f>((Sustainable_Friendly_Table[[#This Row],[Weighted Energy]]-TOPSIS!$B$13)^2+(Sustainable_Friendly_Table[[#This Row],[Weighted Cost]]-TOPSIS!$C$13)^2+(Sustainable_Friendly_Table[[#This Row],[Weighted Co2]]-TOPSIS!$D$13)^2)^0.5</f>
        <v>1.8341116739636308E-3</v>
      </c>
      <c r="Y141">
        <f>((Sustainable_Friendly_Table[[#This Row],[Weighted Energy]]-TOPSIS!$B$14)^2+(Sustainable_Friendly_Table[[#This Row],[Weighted Cost]]-TOPSIS!$C$14)^2+(Sustainable_Friendly_Table[[#This Row],[Weighted Co2]]-TOPSIS!$D$14)^2)^0.5</f>
        <v>4.2044703688161791E-3</v>
      </c>
      <c r="Z141">
        <f>Sustainable_Friendly_Table[[#This Row],[S- Worst-Euclidean Distance]]/(Sustainable_Friendly_Table[[#This Row],[S+ Best-Euclidean Distance]]+Sustainable_Friendly_Table[[#This Row],[S- Worst-Euclidean Distance]])</f>
        <v>0.69626782231821549</v>
      </c>
      <c r="AA141">
        <v>140</v>
      </c>
    </row>
    <row r="142" spans="1:27" x14ac:dyDescent="0.3">
      <c r="A142">
        <v>228</v>
      </c>
      <c r="B142" t="s">
        <v>141</v>
      </c>
      <c r="C142" t="s">
        <v>149</v>
      </c>
      <c r="D142" t="s">
        <v>154</v>
      </c>
      <c r="E142" t="s">
        <v>157</v>
      </c>
      <c r="F142" t="s">
        <v>159</v>
      </c>
      <c r="G142" t="s">
        <v>224</v>
      </c>
      <c r="H142">
        <v>387.0524132462379</v>
      </c>
      <c r="I142">
        <v>28</v>
      </c>
      <c r="J142">
        <v>1404892.4175311949</v>
      </c>
      <c r="K142">
        <v>44267.776472727273</v>
      </c>
      <c r="L142">
        <v>252880635.15561509</v>
      </c>
      <c r="M142">
        <v>5119763.420454544</v>
      </c>
      <c r="N142">
        <v>2107338626.2967925</v>
      </c>
      <c r="O142">
        <v>104893600</v>
      </c>
      <c r="P142">
        <v>25.477163377272721</v>
      </c>
      <c r="Q142">
        <v>21003.141642091363</v>
      </c>
      <c r="R142">
        <v>252924902.93208781</v>
      </c>
      <c r="S142">
        <v>2217.3519897172469</v>
      </c>
      <c r="T142">
        <v>21028.618805468635</v>
      </c>
      <c r="U142">
        <f>Sustainable_Friendly_Table[[#This Row],[Total Energy(MJ)]]*AHP!$P$13/TOPSIS!$B$12</f>
        <v>2.2088231605179393E-2</v>
      </c>
      <c r="V142">
        <f>Sustainable_Friendly_Table[[#This Row],[Total Cost(LKR Million)]]*AHP!$P$14/TOPSIS!$C$12</f>
        <v>6.6877738218583333E-3</v>
      </c>
      <c r="W142">
        <f>Sustainable_Friendly_Table[[#This Row],[Total Carbon (Metric T)]]*AHP!$P$15/TOPSIS!$D$12</f>
        <v>1.2159191170931165E-2</v>
      </c>
      <c r="X142">
        <f>((Sustainable_Friendly_Table[[#This Row],[Weighted Energy]]-TOPSIS!$B$13)^2+(Sustainable_Friendly_Table[[#This Row],[Weighted Cost]]-TOPSIS!$C$13)^2+(Sustainable_Friendly_Table[[#This Row],[Weighted Co2]]-TOPSIS!$D$13)^2)^0.5</f>
        <v>1.8344039315131378E-3</v>
      </c>
      <c r="Y142">
        <f>((Sustainable_Friendly_Table[[#This Row],[Weighted Energy]]-TOPSIS!$B$14)^2+(Sustainable_Friendly_Table[[#This Row],[Weighted Cost]]-TOPSIS!$C$14)^2+(Sustainable_Friendly_Table[[#This Row],[Weighted Co2]]-TOPSIS!$D$14)^2)^0.5</f>
        <v>4.2041793915684883E-3</v>
      </c>
      <c r="Z142">
        <f>Sustainable_Friendly_Table[[#This Row],[S- Worst-Euclidean Distance]]/(Sustainable_Friendly_Table[[#This Row],[S+ Best-Euclidean Distance]]+Sustainable_Friendly_Table[[#This Row],[S- Worst-Euclidean Distance]])</f>
        <v>0.69621948835227798</v>
      </c>
      <c r="AA142">
        <v>141</v>
      </c>
    </row>
    <row r="143" spans="1:27" x14ac:dyDescent="0.3">
      <c r="A143">
        <v>246</v>
      </c>
      <c r="B143" t="s">
        <v>141</v>
      </c>
      <c r="C143" t="s">
        <v>149</v>
      </c>
      <c r="D143" t="s">
        <v>155</v>
      </c>
      <c r="E143" t="s">
        <v>157</v>
      </c>
      <c r="F143" t="s">
        <v>159</v>
      </c>
      <c r="G143" t="s">
        <v>224</v>
      </c>
      <c r="H143">
        <v>387.05886035123791</v>
      </c>
      <c r="I143">
        <v>28</v>
      </c>
      <c r="J143">
        <v>1404898.6583288347</v>
      </c>
      <c r="K143">
        <v>44249.356172727275</v>
      </c>
      <c r="L143">
        <v>252881758.49919027</v>
      </c>
      <c r="M143">
        <v>5118842.4054545434</v>
      </c>
      <c r="N143">
        <v>2107347987.4932523</v>
      </c>
      <c r="O143">
        <v>104893600</v>
      </c>
      <c r="P143">
        <v>25.463348152272722</v>
      </c>
      <c r="Q143">
        <v>21003.234942016079</v>
      </c>
      <c r="R143">
        <v>252926007.85536301</v>
      </c>
      <c r="S143">
        <v>2217.360429898707</v>
      </c>
      <c r="T143">
        <v>21028.698290168351</v>
      </c>
      <c r="U143">
        <f>Sustainable_Friendly_Table[[#This Row],[Total Energy(MJ)]]*AHP!$P$13/TOPSIS!$B$12</f>
        <v>2.2088328099438861E-2</v>
      </c>
      <c r="V143">
        <f>Sustainable_Friendly_Table[[#This Row],[Total Cost(LKR Million)]]*AHP!$P$14/TOPSIS!$C$12</f>
        <v>6.6877992783600003E-3</v>
      </c>
      <c r="W143">
        <f>Sustainable_Friendly_Table[[#This Row],[Total Carbon (Metric T)]]*AHP!$P$15/TOPSIS!$D$12</f>
        <v>1.2159237130661946E-2</v>
      </c>
      <c r="X143">
        <f>((Sustainable_Friendly_Table[[#This Row],[Weighted Energy]]-TOPSIS!$B$13)^2+(Sustainable_Friendly_Table[[#This Row],[Weighted Cost]]-TOPSIS!$C$13)^2+(Sustainable_Friendly_Table[[#This Row],[Weighted Co2]]-TOPSIS!$D$13)^2)^0.5</f>
        <v>1.8345135684374482E-3</v>
      </c>
      <c r="Y143">
        <f>((Sustainable_Friendly_Table[[#This Row],[Weighted Energy]]-TOPSIS!$B$14)^2+(Sustainable_Friendly_Table[[#This Row],[Weighted Cost]]-TOPSIS!$C$14)^2+(Sustainable_Friendly_Table[[#This Row],[Weighted Co2]]-TOPSIS!$D$14)^2)^0.5</f>
        <v>4.2040697448389374E-3</v>
      </c>
      <c r="Z143">
        <f>Sustainable_Friendly_Table[[#This Row],[S- Worst-Euclidean Distance]]/(Sustainable_Friendly_Table[[#This Row],[S+ Best-Euclidean Distance]]+Sustainable_Friendly_Table[[#This Row],[S- Worst-Euclidean Distance]])</f>
        <v>0.69620133179182941</v>
      </c>
      <c r="AA143">
        <v>142</v>
      </c>
    </row>
    <row r="144" spans="1:27" x14ac:dyDescent="0.3">
      <c r="A144">
        <v>227</v>
      </c>
      <c r="B144" t="s">
        <v>141</v>
      </c>
      <c r="C144" t="s">
        <v>149</v>
      </c>
      <c r="D144" t="s">
        <v>154</v>
      </c>
      <c r="E144" t="s">
        <v>157</v>
      </c>
      <c r="F144" t="s">
        <v>159</v>
      </c>
      <c r="G144" t="s">
        <v>226</v>
      </c>
      <c r="H144">
        <v>387.0524132462379</v>
      </c>
      <c r="I144">
        <v>28</v>
      </c>
      <c r="J144">
        <v>1404892.4175311949</v>
      </c>
      <c r="K144">
        <v>44267.776472727273</v>
      </c>
      <c r="L144">
        <v>252880635.15561509</v>
      </c>
      <c r="M144">
        <v>5119763.420454544</v>
      </c>
      <c r="N144">
        <v>2107338626.2967925</v>
      </c>
      <c r="O144">
        <v>109200000</v>
      </c>
      <c r="P144">
        <v>25.477163377272721</v>
      </c>
      <c r="Q144">
        <v>21003.141642091363</v>
      </c>
      <c r="R144">
        <v>252924902.93208781</v>
      </c>
      <c r="S144">
        <v>2221.6583897172468</v>
      </c>
      <c r="T144">
        <v>21028.618805468635</v>
      </c>
      <c r="U144">
        <f>Sustainable_Friendly_Table[[#This Row],[Total Energy(MJ)]]*AHP!$P$13/TOPSIS!$B$12</f>
        <v>2.2088231605179393E-2</v>
      </c>
      <c r="V144">
        <f>Sustainable_Friendly_Table[[#This Row],[Total Cost(LKR Million)]]*AHP!$P$14/TOPSIS!$C$12</f>
        <v>6.7007623908000302E-3</v>
      </c>
      <c r="W144">
        <f>Sustainable_Friendly_Table[[#This Row],[Total Carbon (Metric T)]]*AHP!$P$15/TOPSIS!$D$12</f>
        <v>1.2159191170931165E-2</v>
      </c>
      <c r="X144">
        <f>((Sustainable_Friendly_Table[[#This Row],[Weighted Energy]]-TOPSIS!$B$13)^2+(Sustainable_Friendly_Table[[#This Row],[Weighted Cost]]-TOPSIS!$C$13)^2+(Sustainable_Friendly_Table[[#This Row],[Weighted Co2]]-TOPSIS!$D$13)^2)^0.5</f>
        <v>1.8378480027000021E-3</v>
      </c>
      <c r="Y144">
        <f>((Sustainable_Friendly_Table[[#This Row],[Weighted Energy]]-TOPSIS!$B$14)^2+(Sustainable_Friendly_Table[[#This Row],[Weighted Cost]]-TOPSIS!$C$14)^2+(Sustainable_Friendly_Table[[#This Row],[Weighted Co2]]-TOPSIS!$D$14)^2)^0.5</f>
        <v>4.2008148388424796E-3</v>
      </c>
      <c r="Z144">
        <f>Sustainable_Friendly_Table[[#This Row],[S- Worst-Euclidean Distance]]/(Sustainable_Friendly_Table[[#This Row],[S+ Best-Euclidean Distance]]+Sustainable_Friendly_Table[[#This Row],[S- Worst-Euclidean Distance]])</f>
        <v>0.69565315187715415</v>
      </c>
      <c r="AA144">
        <v>143</v>
      </c>
    </row>
    <row r="145" spans="1:27" x14ac:dyDescent="0.3">
      <c r="A145">
        <v>245</v>
      </c>
      <c r="B145" t="s">
        <v>141</v>
      </c>
      <c r="C145" t="s">
        <v>149</v>
      </c>
      <c r="D145" t="s">
        <v>155</v>
      </c>
      <c r="E145" t="s">
        <v>157</v>
      </c>
      <c r="F145" t="s">
        <v>159</v>
      </c>
      <c r="G145" t="s">
        <v>226</v>
      </c>
      <c r="H145">
        <v>387.05886035123791</v>
      </c>
      <c r="I145">
        <v>28</v>
      </c>
      <c r="J145">
        <v>1404898.6583288347</v>
      </c>
      <c r="K145">
        <v>44249.356172727275</v>
      </c>
      <c r="L145">
        <v>252881758.49919027</v>
      </c>
      <c r="M145">
        <v>5118842.4054545434</v>
      </c>
      <c r="N145">
        <v>2107347987.4932523</v>
      </c>
      <c r="O145">
        <v>109200000</v>
      </c>
      <c r="P145">
        <v>25.463348152272722</v>
      </c>
      <c r="Q145">
        <v>21003.234942016079</v>
      </c>
      <c r="R145">
        <v>252926007.85536301</v>
      </c>
      <c r="S145">
        <v>2221.666829898707</v>
      </c>
      <c r="T145">
        <v>21028.698290168351</v>
      </c>
      <c r="U145">
        <f>Sustainable_Friendly_Table[[#This Row],[Total Energy(MJ)]]*AHP!$P$13/TOPSIS!$B$12</f>
        <v>2.2088328099438861E-2</v>
      </c>
      <c r="V145">
        <f>Sustainable_Friendly_Table[[#This Row],[Total Cost(LKR Million)]]*AHP!$P$14/TOPSIS!$C$12</f>
        <v>6.7007878473016964E-3</v>
      </c>
      <c r="W145">
        <f>Sustainable_Friendly_Table[[#This Row],[Total Carbon (Metric T)]]*AHP!$P$15/TOPSIS!$D$12</f>
        <v>1.2159237130661946E-2</v>
      </c>
      <c r="X145">
        <f>((Sustainable_Friendly_Table[[#This Row],[Weighted Energy]]-TOPSIS!$B$13)^2+(Sustainable_Friendly_Table[[#This Row],[Weighted Cost]]-TOPSIS!$C$13)^2+(Sustainable_Friendly_Table[[#This Row],[Weighted Co2]]-TOPSIS!$D$13)^2)^0.5</f>
        <v>1.8379576140775617E-3</v>
      </c>
      <c r="Y145">
        <f>((Sustainable_Friendly_Table[[#This Row],[Weighted Energy]]-TOPSIS!$B$14)^2+(Sustainable_Friendly_Table[[#This Row],[Weighted Cost]]-TOPSIS!$C$14)^2+(Sustainable_Friendly_Table[[#This Row],[Weighted Co2]]-TOPSIS!$D$14)^2)^0.5</f>
        <v>4.2007051830028697E-3</v>
      </c>
      <c r="Z145">
        <f>Sustainable_Friendly_Table[[#This Row],[S- Worst-Euclidean Distance]]/(Sustainable_Friendly_Table[[#This Row],[S+ Best-Euclidean Distance]]+Sustainable_Friendly_Table[[#This Row],[S- Worst-Euclidean Distance]])</f>
        <v>0.6956349980386094</v>
      </c>
      <c r="AA145">
        <v>144</v>
      </c>
    </row>
    <row r="146" spans="1:27" x14ac:dyDescent="0.3">
      <c r="A146">
        <v>187</v>
      </c>
      <c r="B146" t="s">
        <v>140</v>
      </c>
      <c r="C146" t="s">
        <v>151</v>
      </c>
      <c r="D146" t="s">
        <v>154</v>
      </c>
      <c r="E146" t="s">
        <v>156</v>
      </c>
      <c r="F146" t="s">
        <v>161</v>
      </c>
      <c r="G146" t="s">
        <v>225</v>
      </c>
      <c r="H146">
        <v>379.24732322278118</v>
      </c>
      <c r="I146">
        <v>54</v>
      </c>
      <c r="J146">
        <v>1415865.3334238695</v>
      </c>
      <c r="K146">
        <v>44645.256999999991</v>
      </c>
      <c r="L146">
        <v>254855760.01629648</v>
      </c>
      <c r="M146">
        <v>5427071.6549999993</v>
      </c>
      <c r="N146">
        <v>2123798000.1358039</v>
      </c>
      <c r="O146">
        <v>100656000</v>
      </c>
      <c r="P146">
        <v>20.990909413636359</v>
      </c>
      <c r="Q146">
        <v>21167.186734686846</v>
      </c>
      <c r="R146">
        <v>254900405.27329648</v>
      </c>
      <c r="S146">
        <v>2229.8810717908041</v>
      </c>
      <c r="T146">
        <v>21188.17764410048</v>
      </c>
      <c r="U146">
        <f>Sustainable_Friendly_Table[[#This Row],[Total Energy(MJ)]]*AHP!$P$13/TOPSIS!$B$12</f>
        <v>2.2260754566514312E-2</v>
      </c>
      <c r="V146">
        <f>Sustainable_Friendly_Table[[#This Row],[Total Cost(LKR Million)]]*AHP!$P$14/TOPSIS!$C$12</f>
        <v>6.7255628907531353E-3</v>
      </c>
      <c r="W146">
        <f>Sustainable_Friendly_Table[[#This Row],[Total Carbon (Metric T)]]*AHP!$P$15/TOPSIS!$D$12</f>
        <v>1.2251451458679202E-2</v>
      </c>
      <c r="X146">
        <f>((Sustainable_Friendly_Table[[#This Row],[Weighted Energy]]-TOPSIS!$B$13)^2+(Sustainable_Friendly_Table[[#This Row],[Weighted Cost]]-TOPSIS!$C$13)^2+(Sustainable_Friendly_Table[[#This Row],[Weighted Co2]]-TOPSIS!$D$13)^2)^0.5</f>
        <v>2.0331555321387025E-3</v>
      </c>
      <c r="Y146">
        <f>((Sustainable_Friendly_Table[[#This Row],[Weighted Energy]]-TOPSIS!$B$14)^2+(Sustainable_Friendly_Table[[#This Row],[Weighted Cost]]-TOPSIS!$C$14)^2+(Sustainable_Friendly_Table[[#This Row],[Weighted Co2]]-TOPSIS!$D$14)^2)^0.5</f>
        <v>4.0054866722521159E-3</v>
      </c>
      <c r="Z146">
        <f>Sustainable_Friendly_Table[[#This Row],[S- Worst-Euclidean Distance]]/(Sustainable_Friendly_Table[[#This Row],[S+ Best-Euclidean Distance]]+Sustainable_Friendly_Table[[#This Row],[S- Worst-Euclidean Distance]])</f>
        <v>0.66330915736978846</v>
      </c>
      <c r="AA146">
        <v>145</v>
      </c>
    </row>
    <row r="147" spans="1:27" x14ac:dyDescent="0.3">
      <c r="A147">
        <v>205</v>
      </c>
      <c r="B147" t="s">
        <v>140</v>
      </c>
      <c r="C147" t="s">
        <v>151</v>
      </c>
      <c r="D147" t="s">
        <v>155</v>
      </c>
      <c r="E147" t="s">
        <v>156</v>
      </c>
      <c r="F147" t="s">
        <v>161</v>
      </c>
      <c r="G147" t="s">
        <v>225</v>
      </c>
      <c r="H147">
        <v>379.25377032778107</v>
      </c>
      <c r="I147">
        <v>54</v>
      </c>
      <c r="J147">
        <v>1415871.5742215095</v>
      </c>
      <c r="K147">
        <v>44626.836699999993</v>
      </c>
      <c r="L147">
        <v>254856883.35987169</v>
      </c>
      <c r="M147">
        <v>5426150.6399999997</v>
      </c>
      <c r="N147">
        <v>2123807361.3322642</v>
      </c>
      <c r="O147">
        <v>100656000</v>
      </c>
      <c r="P147">
        <v>20.977094188636361</v>
      </c>
      <c r="Q147">
        <v>21167.280034611565</v>
      </c>
      <c r="R147">
        <v>254901510.19657168</v>
      </c>
      <c r="S147">
        <v>2229.8895119722642</v>
      </c>
      <c r="T147">
        <v>21188.257128800204</v>
      </c>
      <c r="U147">
        <f>Sustainable_Friendly_Table[[#This Row],[Total Energy(MJ)]]*AHP!$P$13/TOPSIS!$B$12</f>
        <v>2.226085106077378E-2</v>
      </c>
      <c r="V147">
        <f>Sustainable_Friendly_Table[[#This Row],[Total Cost(LKR Million)]]*AHP!$P$14/TOPSIS!$C$12</f>
        <v>6.7255883472548015E-3</v>
      </c>
      <c r="W147">
        <f>Sustainable_Friendly_Table[[#This Row],[Total Carbon (Metric T)]]*AHP!$P$15/TOPSIS!$D$12</f>
        <v>1.2251497418409989E-2</v>
      </c>
      <c r="X147">
        <f>((Sustainable_Friendly_Table[[#This Row],[Weighted Energy]]-TOPSIS!$B$13)^2+(Sustainable_Friendly_Table[[#This Row],[Weighted Cost]]-TOPSIS!$C$13)^2+(Sustainable_Friendly_Table[[#This Row],[Weighted Co2]]-TOPSIS!$D$13)^2)^0.5</f>
        <v>2.0332651981771139E-3</v>
      </c>
      <c r="Y147">
        <f>((Sustainable_Friendly_Table[[#This Row],[Weighted Energy]]-TOPSIS!$B$14)^2+(Sustainable_Friendly_Table[[#This Row],[Weighted Cost]]-TOPSIS!$C$14)^2+(Sustainable_Friendly_Table[[#This Row],[Weighted Co2]]-TOPSIS!$D$14)^2)^0.5</f>
        <v>4.0053770414271881E-3</v>
      </c>
      <c r="Z147">
        <f>Sustainable_Friendly_Table[[#This Row],[S- Worst-Euclidean Distance]]/(Sustainable_Friendly_Table[[#This Row],[S+ Best-Euclidean Distance]]+Sustainable_Friendly_Table[[#This Row],[S- Worst-Euclidean Distance]])</f>
        <v>0.66329099862184437</v>
      </c>
      <c r="AA147">
        <v>146</v>
      </c>
    </row>
    <row r="148" spans="1:27" x14ac:dyDescent="0.3">
      <c r="A148">
        <v>189</v>
      </c>
      <c r="B148" t="s">
        <v>140</v>
      </c>
      <c r="C148" t="s">
        <v>151</v>
      </c>
      <c r="D148" t="s">
        <v>154</v>
      </c>
      <c r="E148" t="s">
        <v>156</v>
      </c>
      <c r="F148" t="s">
        <v>161</v>
      </c>
      <c r="G148" t="s">
        <v>224</v>
      </c>
      <c r="H148">
        <v>379.24732322278118</v>
      </c>
      <c r="I148">
        <v>27</v>
      </c>
      <c r="J148">
        <v>1415865.3334238695</v>
      </c>
      <c r="K148">
        <v>44645.256999999991</v>
      </c>
      <c r="L148">
        <v>254855760.01629648</v>
      </c>
      <c r="M148">
        <v>5427071.6549999993</v>
      </c>
      <c r="N148">
        <v>2123798000.1358039</v>
      </c>
      <c r="O148">
        <v>101147400</v>
      </c>
      <c r="P148">
        <v>20.990909413636359</v>
      </c>
      <c r="Q148">
        <v>21167.186734686846</v>
      </c>
      <c r="R148">
        <v>254900405.27329648</v>
      </c>
      <c r="S148">
        <v>2230.372471790804</v>
      </c>
      <c r="T148">
        <v>21188.17764410048</v>
      </c>
      <c r="U148">
        <f>Sustainable_Friendly_Table[[#This Row],[Total Energy(MJ)]]*AHP!$P$13/TOPSIS!$B$12</f>
        <v>2.2260754566514312E-2</v>
      </c>
      <c r="V148">
        <f>Sustainable_Friendly_Table[[#This Row],[Total Cost(LKR Million)]]*AHP!$P$14/TOPSIS!$C$12</f>
        <v>6.7270450063898497E-3</v>
      </c>
      <c r="W148">
        <f>Sustainable_Friendly_Table[[#This Row],[Total Carbon (Metric T)]]*AHP!$P$15/TOPSIS!$D$12</f>
        <v>1.2251451458679202E-2</v>
      </c>
      <c r="X148">
        <f>((Sustainable_Friendly_Table[[#This Row],[Weighted Energy]]-TOPSIS!$B$13)^2+(Sustainable_Friendly_Table[[#This Row],[Weighted Cost]]-TOPSIS!$C$13)^2+(Sustainable_Friendly_Table[[#This Row],[Weighted Co2]]-TOPSIS!$D$13)^2)^0.5</f>
        <v>2.033533765566638E-3</v>
      </c>
      <c r="Y148">
        <f>((Sustainable_Friendly_Table[[#This Row],[Weighted Energy]]-TOPSIS!$B$14)^2+(Sustainable_Friendly_Table[[#This Row],[Weighted Cost]]-TOPSIS!$C$14)^2+(Sustainable_Friendly_Table[[#This Row],[Weighted Co2]]-TOPSIS!$D$14)^2)^0.5</f>
        <v>4.0050956971043432E-3</v>
      </c>
      <c r="Z148">
        <f>Sustainable_Friendly_Table[[#This Row],[S- Worst-Euclidean Distance]]/(Sustainable_Friendly_Table[[#This Row],[S+ Best-Euclidean Distance]]+Sustainable_Friendly_Table[[#This Row],[S- Worst-Euclidean Distance]])</f>
        <v>0.66324581129917948</v>
      </c>
      <c r="AA148">
        <v>147</v>
      </c>
    </row>
    <row r="149" spans="1:27" x14ac:dyDescent="0.3">
      <c r="A149">
        <v>207</v>
      </c>
      <c r="B149" t="s">
        <v>140</v>
      </c>
      <c r="C149" t="s">
        <v>151</v>
      </c>
      <c r="D149" t="s">
        <v>155</v>
      </c>
      <c r="E149" t="s">
        <v>156</v>
      </c>
      <c r="F149" t="s">
        <v>161</v>
      </c>
      <c r="G149" t="s">
        <v>224</v>
      </c>
      <c r="H149">
        <v>379.25377032778107</v>
      </c>
      <c r="I149">
        <v>27</v>
      </c>
      <c r="J149">
        <v>1415871.5742215095</v>
      </c>
      <c r="K149">
        <v>44626.836699999993</v>
      </c>
      <c r="L149">
        <v>254856883.35987169</v>
      </c>
      <c r="M149">
        <v>5426150.6399999997</v>
      </c>
      <c r="N149">
        <v>2123807361.3322642</v>
      </c>
      <c r="O149">
        <v>101147400</v>
      </c>
      <c r="P149">
        <v>20.977094188636361</v>
      </c>
      <c r="Q149">
        <v>21167.280034611565</v>
      </c>
      <c r="R149">
        <v>254901510.19657168</v>
      </c>
      <c r="S149">
        <v>2230.3809119722641</v>
      </c>
      <c r="T149">
        <v>21188.257128800204</v>
      </c>
      <c r="U149">
        <f>Sustainable_Friendly_Table[[#This Row],[Total Energy(MJ)]]*AHP!$P$13/TOPSIS!$B$12</f>
        <v>2.226085106077378E-2</v>
      </c>
      <c r="V149">
        <f>Sustainable_Friendly_Table[[#This Row],[Total Cost(LKR Million)]]*AHP!$P$14/TOPSIS!$C$12</f>
        <v>6.7270704628915158E-3</v>
      </c>
      <c r="W149">
        <f>Sustainable_Friendly_Table[[#This Row],[Total Carbon (Metric T)]]*AHP!$P$15/TOPSIS!$D$12</f>
        <v>1.2251497418409989E-2</v>
      </c>
      <c r="X149">
        <f>((Sustainable_Friendly_Table[[#This Row],[Weighted Energy]]-TOPSIS!$B$13)^2+(Sustainable_Friendly_Table[[#This Row],[Weighted Cost]]-TOPSIS!$C$13)^2+(Sustainable_Friendly_Table[[#This Row],[Weighted Co2]]-TOPSIS!$D$13)^2)^0.5</f>
        <v>2.0336434297611259E-3</v>
      </c>
      <c r="Y149">
        <f>((Sustainable_Friendly_Table[[#This Row],[Weighted Energy]]-TOPSIS!$B$14)^2+(Sustainable_Friendly_Table[[#This Row],[Weighted Cost]]-TOPSIS!$C$14)^2+(Sustainable_Friendly_Table[[#This Row],[Weighted Co2]]-TOPSIS!$D$14)^2)^0.5</f>
        <v>4.0049860649976508E-3</v>
      </c>
      <c r="Z149">
        <f>Sustainable_Friendly_Table[[#This Row],[S- Worst-Euclidean Distance]]/(Sustainable_Friendly_Table[[#This Row],[S+ Best-Euclidean Distance]]+Sustainable_Friendly_Table[[#This Row],[S- Worst-Euclidean Distance]])</f>
        <v>0.66322765264432515</v>
      </c>
      <c r="AA149">
        <v>148</v>
      </c>
    </row>
    <row r="150" spans="1:27" x14ac:dyDescent="0.3">
      <c r="A150">
        <v>188</v>
      </c>
      <c r="B150" t="s">
        <v>140</v>
      </c>
      <c r="C150" t="s">
        <v>151</v>
      </c>
      <c r="D150" t="s">
        <v>154</v>
      </c>
      <c r="E150" t="s">
        <v>156</v>
      </c>
      <c r="F150" t="s">
        <v>161</v>
      </c>
      <c r="G150" t="s">
        <v>226</v>
      </c>
      <c r="H150">
        <v>379.24732322278118</v>
      </c>
      <c r="I150">
        <v>27</v>
      </c>
      <c r="J150">
        <v>1415865.3334238695</v>
      </c>
      <c r="K150">
        <v>44645.256999999991</v>
      </c>
      <c r="L150">
        <v>254855760.01629648</v>
      </c>
      <c r="M150">
        <v>5427071.6549999993</v>
      </c>
      <c r="N150">
        <v>2123798000.1358039</v>
      </c>
      <c r="O150">
        <v>105300000</v>
      </c>
      <c r="P150">
        <v>20.990909413636359</v>
      </c>
      <c r="Q150">
        <v>21167.186734686846</v>
      </c>
      <c r="R150">
        <v>254900405.27329648</v>
      </c>
      <c r="S150">
        <v>2234.5250717908038</v>
      </c>
      <c r="T150">
        <v>21188.17764410048</v>
      </c>
      <c r="U150">
        <f>Sustainable_Friendly_Table[[#This Row],[Total Energy(MJ)]]*AHP!$P$13/TOPSIS!$B$12</f>
        <v>2.2260754566514312E-2</v>
      </c>
      <c r="V150">
        <f>Sustainable_Friendly_Table[[#This Row],[Total Cost(LKR Million)]]*AHP!$P$14/TOPSIS!$C$12</f>
        <v>6.739569697869343E-3</v>
      </c>
      <c r="W150">
        <f>Sustainable_Friendly_Table[[#This Row],[Total Carbon (Metric T)]]*AHP!$P$15/TOPSIS!$D$12</f>
        <v>1.2251451458679202E-2</v>
      </c>
      <c r="X150">
        <f>((Sustainable_Friendly_Table[[#This Row],[Weighted Energy]]-TOPSIS!$B$13)^2+(Sustainable_Friendly_Table[[#This Row],[Weighted Cost]]-TOPSIS!$C$13)^2+(Sustainable_Friendly_Table[[#This Row],[Weighted Co2]]-TOPSIS!$D$13)^2)^0.5</f>
        <v>2.0367703074896412E-3</v>
      </c>
      <c r="Y150">
        <f>((Sustainable_Friendly_Table[[#This Row],[Weighted Energy]]-TOPSIS!$B$14)^2+(Sustainable_Friendly_Table[[#This Row],[Weighted Cost]]-TOPSIS!$C$14)^2+(Sustainable_Friendly_Table[[#This Row],[Weighted Co2]]-TOPSIS!$D$14)^2)^0.5</f>
        <v>4.0018121359791112E-3</v>
      </c>
      <c r="Z150">
        <f>Sustainable_Friendly_Table[[#This Row],[S- Worst-Euclidean Distance]]/(Sustainable_Friendly_Table[[#This Row],[S+ Best-Euclidean Distance]]+Sustainable_Friendly_Table[[#This Row],[S- Worst-Euclidean Distance]])</f>
        <v>0.6627072120721671</v>
      </c>
      <c r="AA150">
        <v>149</v>
      </c>
    </row>
    <row r="151" spans="1:27" x14ac:dyDescent="0.3">
      <c r="A151">
        <v>206</v>
      </c>
      <c r="B151" t="s">
        <v>140</v>
      </c>
      <c r="C151" t="s">
        <v>151</v>
      </c>
      <c r="D151" t="s">
        <v>155</v>
      </c>
      <c r="E151" t="s">
        <v>156</v>
      </c>
      <c r="F151" t="s">
        <v>161</v>
      </c>
      <c r="G151" t="s">
        <v>226</v>
      </c>
      <c r="H151">
        <v>379.25377032778107</v>
      </c>
      <c r="I151">
        <v>27</v>
      </c>
      <c r="J151">
        <v>1415871.5742215095</v>
      </c>
      <c r="K151">
        <v>44626.836699999993</v>
      </c>
      <c r="L151">
        <v>254856883.35987169</v>
      </c>
      <c r="M151">
        <v>5426150.6399999997</v>
      </c>
      <c r="N151">
        <v>2123807361.3322642</v>
      </c>
      <c r="O151">
        <v>105300000</v>
      </c>
      <c r="P151">
        <v>20.977094188636361</v>
      </c>
      <c r="Q151">
        <v>21167.280034611565</v>
      </c>
      <c r="R151">
        <v>254901510.19657168</v>
      </c>
      <c r="S151">
        <v>2234.5335119722645</v>
      </c>
      <c r="T151">
        <v>21188.257128800204</v>
      </c>
      <c r="U151">
        <f>Sustainable_Friendly_Table[[#This Row],[Total Energy(MJ)]]*AHP!$P$13/TOPSIS!$B$12</f>
        <v>2.226085106077378E-2</v>
      </c>
      <c r="V151">
        <f>Sustainable_Friendly_Table[[#This Row],[Total Cost(LKR Million)]]*AHP!$P$14/TOPSIS!$C$12</f>
        <v>6.73959515437101E-3</v>
      </c>
      <c r="W151">
        <f>Sustainable_Friendly_Table[[#This Row],[Total Carbon (Metric T)]]*AHP!$P$15/TOPSIS!$D$12</f>
        <v>1.2251497418409989E-2</v>
      </c>
      <c r="X151">
        <f>((Sustainable_Friendly_Table[[#This Row],[Weighted Energy]]-TOPSIS!$B$13)^2+(Sustainable_Friendly_Table[[#This Row],[Weighted Cost]]-TOPSIS!$C$13)^2+(Sustainable_Friendly_Table[[#This Row],[Weighted Co2]]-TOPSIS!$D$13)^2)^0.5</f>
        <v>2.036879953961959E-3</v>
      </c>
      <c r="Y151">
        <f>((Sustainable_Friendly_Table[[#This Row],[Weighted Energy]]-TOPSIS!$B$14)^2+(Sustainable_Friendly_Table[[#This Row],[Weighted Cost]]-TOPSIS!$C$14)^2+(Sustainable_Friendly_Table[[#This Row],[Weighted Co2]]-TOPSIS!$D$14)^2)^0.5</f>
        <v>4.0017024935895713E-3</v>
      </c>
      <c r="Z151">
        <f>Sustainable_Friendly_Table[[#This Row],[S- Worst-Euclidean Distance]]/(Sustainable_Friendly_Table[[#This Row],[S+ Best-Euclidean Distance]]+Sustainable_Friendly_Table[[#This Row],[S- Worst-Euclidean Distance]])</f>
        <v>0.66268905464926542</v>
      </c>
      <c r="AA151">
        <v>150</v>
      </c>
    </row>
    <row r="152" spans="1:27" x14ac:dyDescent="0.3">
      <c r="A152">
        <v>196</v>
      </c>
      <c r="B152" t="s">
        <v>140</v>
      </c>
      <c r="C152" t="s">
        <v>151</v>
      </c>
      <c r="D152" t="s">
        <v>154</v>
      </c>
      <c r="E152" t="s">
        <v>157</v>
      </c>
      <c r="F152" t="s">
        <v>161</v>
      </c>
      <c r="G152" t="s">
        <v>225</v>
      </c>
      <c r="H152">
        <v>382.30410104096296</v>
      </c>
      <c r="I152">
        <v>55</v>
      </c>
      <c r="J152">
        <v>1418824.2943518695</v>
      </c>
      <c r="K152">
        <v>47374.522909090905</v>
      </c>
      <c r="L152">
        <v>255388372.98333651</v>
      </c>
      <c r="M152">
        <v>4881218.4731818177</v>
      </c>
      <c r="N152">
        <v>2128236441.5278044</v>
      </c>
      <c r="O152">
        <v>102520000</v>
      </c>
      <c r="P152">
        <v>23.720175322727272</v>
      </c>
      <c r="Q152">
        <v>21211.423200560446</v>
      </c>
      <c r="R152">
        <v>255435747.50624561</v>
      </c>
      <c r="S152">
        <v>2235.6376600009862</v>
      </c>
      <c r="T152">
        <v>21235.143375883174</v>
      </c>
      <c r="U152">
        <f>Sustainable_Friendly_Table[[#This Row],[Total Energy(MJ)]]*AHP!$P$13/TOPSIS!$B$12</f>
        <v>2.2307506638344066E-2</v>
      </c>
      <c r="V152">
        <f>Sustainable_Friendly_Table[[#This Row],[Total Cost(LKR Million)]]*AHP!$P$14/TOPSIS!$C$12</f>
        <v>6.7429253844455252E-3</v>
      </c>
      <c r="W152">
        <f>Sustainable_Friendly_Table[[#This Row],[Total Carbon (Metric T)]]*AHP!$P$15/TOPSIS!$D$12</f>
        <v>1.2278608035937617E-2</v>
      </c>
      <c r="X152">
        <f>((Sustainable_Friendly_Table[[#This Row],[Weighted Energy]]-TOPSIS!$B$13)^2+(Sustainable_Friendly_Table[[#This Row],[Weighted Cost]]-TOPSIS!$C$13)^2+(Sustainable_Friendly_Table[[#This Row],[Weighted Co2]]-TOPSIS!$D$13)^2)^0.5</f>
        <v>2.0898497595776304E-3</v>
      </c>
      <c r="Y152">
        <f>((Sustainable_Friendly_Table[[#This Row],[Weighted Energy]]-TOPSIS!$B$14)^2+(Sustainable_Friendly_Table[[#This Row],[Weighted Cost]]-TOPSIS!$C$14)^2+(Sustainable_Friendly_Table[[#This Row],[Weighted Co2]]-TOPSIS!$D$14)^2)^0.5</f>
        <v>3.948768865933581E-3</v>
      </c>
      <c r="Z152">
        <f>Sustainable_Friendly_Table[[#This Row],[S- Worst-Euclidean Distance]]/(Sustainable_Friendly_Table[[#This Row],[S+ Best-Euclidean Distance]]+Sustainable_Friendly_Table[[#This Row],[S- Worst-Euclidean Distance]])</f>
        <v>0.65391923398694352</v>
      </c>
      <c r="AA152">
        <v>151</v>
      </c>
    </row>
    <row r="153" spans="1:27" x14ac:dyDescent="0.3">
      <c r="A153">
        <v>214</v>
      </c>
      <c r="B153" t="s">
        <v>140</v>
      </c>
      <c r="C153" t="s">
        <v>151</v>
      </c>
      <c r="D153" t="s">
        <v>155</v>
      </c>
      <c r="E153" t="s">
        <v>157</v>
      </c>
      <c r="F153" t="s">
        <v>161</v>
      </c>
      <c r="G153" t="s">
        <v>225</v>
      </c>
      <c r="H153">
        <v>382.31054814596297</v>
      </c>
      <c r="I153">
        <v>55</v>
      </c>
      <c r="J153">
        <v>1418830.5351495093</v>
      </c>
      <c r="K153">
        <v>47356.102609090907</v>
      </c>
      <c r="L153">
        <v>255389496.32691169</v>
      </c>
      <c r="M153">
        <v>4880297.458181818</v>
      </c>
      <c r="N153">
        <v>2128245802.7242639</v>
      </c>
      <c r="O153">
        <v>102520000</v>
      </c>
      <c r="P153">
        <v>23.706360097727273</v>
      </c>
      <c r="Q153">
        <v>21211.516500485162</v>
      </c>
      <c r="R153">
        <v>255436852.42952079</v>
      </c>
      <c r="S153">
        <v>2235.6461001824455</v>
      </c>
      <c r="T153">
        <v>21235.22286058289</v>
      </c>
      <c r="U153">
        <f>Sustainable_Friendly_Table[[#This Row],[Total Energy(MJ)]]*AHP!$P$13/TOPSIS!$B$12</f>
        <v>2.2307603132603531E-2</v>
      </c>
      <c r="V153">
        <f>Sustainable_Friendly_Table[[#This Row],[Total Cost(LKR Million)]]*AHP!$P$14/TOPSIS!$C$12</f>
        <v>6.7429508409471888E-3</v>
      </c>
      <c r="W153">
        <f>Sustainable_Friendly_Table[[#This Row],[Total Carbon (Metric T)]]*AHP!$P$15/TOPSIS!$D$12</f>
        <v>1.2278653995668399E-2</v>
      </c>
      <c r="X153">
        <f>((Sustainable_Friendly_Table[[#This Row],[Weighted Energy]]-TOPSIS!$B$13)^2+(Sustainable_Friendly_Table[[#This Row],[Weighted Cost]]-TOPSIS!$C$13)^2+(Sustainable_Friendly_Table[[#This Row],[Weighted Co2]]-TOPSIS!$D$13)^2)^0.5</f>
        <v>2.0899594179472525E-3</v>
      </c>
      <c r="Y153">
        <f>((Sustainable_Friendly_Table[[#This Row],[Weighted Energy]]-TOPSIS!$B$14)^2+(Sustainable_Friendly_Table[[#This Row],[Weighted Cost]]-TOPSIS!$C$14)^2+(Sustainable_Friendly_Table[[#This Row],[Weighted Co2]]-TOPSIS!$D$14)^2)^0.5</f>
        <v>3.9486592309006452E-3</v>
      </c>
      <c r="Z153">
        <f>Sustainable_Friendly_Table[[#This Row],[S- Worst-Euclidean Distance]]/(Sustainable_Friendly_Table[[#This Row],[S+ Best-Euclidean Distance]]+Sustainable_Friendly_Table[[#This Row],[S- Worst-Euclidean Distance]])</f>
        <v>0.65390107581209911</v>
      </c>
      <c r="AA153">
        <v>152</v>
      </c>
    </row>
    <row r="154" spans="1:27" x14ac:dyDescent="0.3">
      <c r="A154">
        <v>198</v>
      </c>
      <c r="B154" t="s">
        <v>140</v>
      </c>
      <c r="C154" t="s">
        <v>151</v>
      </c>
      <c r="D154" t="s">
        <v>154</v>
      </c>
      <c r="E154" t="s">
        <v>157</v>
      </c>
      <c r="F154" t="s">
        <v>161</v>
      </c>
      <c r="G154" t="s">
        <v>224</v>
      </c>
      <c r="H154">
        <v>382.30410104096296</v>
      </c>
      <c r="I154">
        <v>28</v>
      </c>
      <c r="J154">
        <v>1418824.2943518695</v>
      </c>
      <c r="K154">
        <v>47374.522909090905</v>
      </c>
      <c r="L154">
        <v>255388372.98333651</v>
      </c>
      <c r="M154">
        <v>4881218.4731818177</v>
      </c>
      <c r="N154">
        <v>2128236441.5278044</v>
      </c>
      <c r="O154">
        <v>104893600</v>
      </c>
      <c r="P154">
        <v>23.720175322727272</v>
      </c>
      <c r="Q154">
        <v>21211.423200560446</v>
      </c>
      <c r="R154">
        <v>255435747.50624561</v>
      </c>
      <c r="S154">
        <v>2238.0112600009861</v>
      </c>
      <c r="T154">
        <v>21235.143375883174</v>
      </c>
      <c r="U154">
        <f>Sustainable_Friendly_Table[[#This Row],[Total Energy(MJ)]]*AHP!$P$13/TOPSIS!$B$12</f>
        <v>2.2307506638344066E-2</v>
      </c>
      <c r="V154">
        <f>Sustainable_Friendly_Table[[#This Row],[Total Cost(LKR Million)]]*AHP!$P$14/TOPSIS!$C$12</f>
        <v>6.750084419193809E-3</v>
      </c>
      <c r="W154">
        <f>Sustainable_Friendly_Table[[#This Row],[Total Carbon (Metric T)]]*AHP!$P$15/TOPSIS!$D$12</f>
        <v>1.2278608035937617E-2</v>
      </c>
      <c r="X154">
        <f>((Sustainable_Friendly_Table[[#This Row],[Weighted Energy]]-TOPSIS!$B$13)^2+(Sustainable_Friendly_Table[[#This Row],[Weighted Cost]]-TOPSIS!$C$13)^2+(Sustainable_Friendly_Table[[#This Row],[Weighted Co2]]-TOPSIS!$D$13)^2)^0.5</f>
        <v>2.0916957213122328E-3</v>
      </c>
      <c r="Y154">
        <f>((Sustainable_Friendly_Table[[#This Row],[Weighted Energy]]-TOPSIS!$B$14)^2+(Sustainable_Friendly_Table[[#This Row],[Weighted Cost]]-TOPSIS!$C$14)^2+(Sustainable_Friendly_Table[[#This Row],[Weighted Co2]]-TOPSIS!$D$14)^2)^0.5</f>
        <v>3.9468894907400184E-3</v>
      </c>
      <c r="Z154">
        <f>Sustainable_Friendly_Table[[#This Row],[S- Worst-Euclidean Distance]]/(Sustainable_Friendly_Table[[#This Row],[S+ Best-Euclidean Distance]]+Sustainable_Friendly_Table[[#This Row],[S- Worst-Euclidean Distance]])</f>
        <v>0.65361162460082978</v>
      </c>
      <c r="AA154">
        <v>153</v>
      </c>
    </row>
    <row r="155" spans="1:27" x14ac:dyDescent="0.3">
      <c r="A155">
        <v>216</v>
      </c>
      <c r="B155" t="s">
        <v>140</v>
      </c>
      <c r="C155" t="s">
        <v>151</v>
      </c>
      <c r="D155" t="s">
        <v>155</v>
      </c>
      <c r="E155" t="s">
        <v>157</v>
      </c>
      <c r="F155" t="s">
        <v>161</v>
      </c>
      <c r="G155" t="s">
        <v>224</v>
      </c>
      <c r="H155">
        <v>382.31054814596297</v>
      </c>
      <c r="I155">
        <v>28</v>
      </c>
      <c r="J155">
        <v>1418830.5351495093</v>
      </c>
      <c r="K155">
        <v>47356.102609090907</v>
      </c>
      <c r="L155">
        <v>255389496.32691169</v>
      </c>
      <c r="M155">
        <v>4880297.458181818</v>
      </c>
      <c r="N155">
        <v>2128245802.7242639</v>
      </c>
      <c r="O155">
        <v>104893600</v>
      </c>
      <c r="P155">
        <v>23.706360097727273</v>
      </c>
      <c r="Q155">
        <v>21211.516500485162</v>
      </c>
      <c r="R155">
        <v>255436852.42952079</v>
      </c>
      <c r="S155">
        <v>2238.0197001824454</v>
      </c>
      <c r="T155">
        <v>21235.22286058289</v>
      </c>
      <c r="U155">
        <f>Sustainable_Friendly_Table[[#This Row],[Total Energy(MJ)]]*AHP!$P$13/TOPSIS!$B$12</f>
        <v>2.2307603132603531E-2</v>
      </c>
      <c r="V155">
        <f>Sustainable_Friendly_Table[[#This Row],[Total Cost(LKR Million)]]*AHP!$P$14/TOPSIS!$C$12</f>
        <v>6.7501098756954725E-3</v>
      </c>
      <c r="W155">
        <f>Sustainable_Friendly_Table[[#This Row],[Total Carbon (Metric T)]]*AHP!$P$15/TOPSIS!$D$12</f>
        <v>1.2278653995668399E-2</v>
      </c>
      <c r="X155">
        <f>((Sustainable_Friendly_Table[[#This Row],[Weighted Energy]]-TOPSIS!$B$13)^2+(Sustainable_Friendly_Table[[#This Row],[Weighted Cost]]-TOPSIS!$C$13)^2+(Sustainable_Friendly_Table[[#This Row],[Weighted Co2]]-TOPSIS!$D$13)^2)^0.5</f>
        <v>2.0918053700341248E-3</v>
      </c>
      <c r="Y155">
        <f>((Sustainable_Friendly_Table[[#This Row],[Weighted Energy]]-TOPSIS!$B$14)^2+(Sustainable_Friendly_Table[[#This Row],[Weighted Cost]]-TOPSIS!$C$14)^2+(Sustainable_Friendly_Table[[#This Row],[Weighted Co2]]-TOPSIS!$D$14)^2)^0.5</f>
        <v>3.9467798496765003E-3</v>
      </c>
      <c r="Z155">
        <f>Sustainable_Friendly_Table[[#This Row],[S- Worst-Euclidean Distance]]/(Sustainable_Friendly_Table[[#This Row],[S+ Best-Euclidean Distance]]+Sustainable_Friendly_Table[[#This Row],[S- Worst-Euclidean Distance]])</f>
        <v>0.65359346702498533</v>
      </c>
      <c r="AA155">
        <v>154</v>
      </c>
    </row>
    <row r="156" spans="1:27" x14ac:dyDescent="0.3">
      <c r="A156">
        <v>197</v>
      </c>
      <c r="B156" t="s">
        <v>140</v>
      </c>
      <c r="C156" t="s">
        <v>151</v>
      </c>
      <c r="D156" t="s">
        <v>154</v>
      </c>
      <c r="E156" t="s">
        <v>157</v>
      </c>
      <c r="F156" t="s">
        <v>161</v>
      </c>
      <c r="G156" t="s">
        <v>226</v>
      </c>
      <c r="H156">
        <v>382.30410104096296</v>
      </c>
      <c r="I156">
        <v>28</v>
      </c>
      <c r="J156">
        <v>1418824.2943518695</v>
      </c>
      <c r="K156">
        <v>47374.522909090905</v>
      </c>
      <c r="L156">
        <v>255388372.98333651</v>
      </c>
      <c r="M156">
        <v>4881218.4731818177</v>
      </c>
      <c r="N156">
        <v>2128236441.5278044</v>
      </c>
      <c r="O156">
        <v>109200000</v>
      </c>
      <c r="P156">
        <v>23.720175322727272</v>
      </c>
      <c r="Q156">
        <v>21211.423200560446</v>
      </c>
      <c r="R156">
        <v>255435747.50624561</v>
      </c>
      <c r="S156">
        <v>2242.3176600009861</v>
      </c>
      <c r="T156">
        <v>21235.143375883174</v>
      </c>
      <c r="U156">
        <f>Sustainable_Friendly_Table[[#This Row],[Total Energy(MJ)]]*AHP!$P$13/TOPSIS!$B$12</f>
        <v>2.2307506638344066E-2</v>
      </c>
      <c r="V156">
        <f>Sustainable_Friendly_Table[[#This Row],[Total Cost(LKR Million)]]*AHP!$P$14/TOPSIS!$C$12</f>
        <v>6.763072988135505E-3</v>
      </c>
      <c r="W156">
        <f>Sustainable_Friendly_Table[[#This Row],[Total Carbon (Metric T)]]*AHP!$P$15/TOPSIS!$D$12</f>
        <v>1.2278608035937617E-2</v>
      </c>
      <c r="X156">
        <f>((Sustainable_Friendly_Table[[#This Row],[Weighted Energy]]-TOPSIS!$B$13)^2+(Sustainable_Friendly_Table[[#This Row],[Weighted Cost]]-TOPSIS!$C$13)^2+(Sustainable_Friendly_Table[[#This Row],[Weighted Co2]]-TOPSIS!$D$13)^2)^0.5</f>
        <v>2.0951031331683917E-3</v>
      </c>
      <c r="Y156">
        <f>((Sustainable_Friendly_Table[[#This Row],[Weighted Energy]]-TOPSIS!$B$14)^2+(Sustainable_Friendly_Table[[#This Row],[Weighted Cost]]-TOPSIS!$C$14)^2+(Sustainable_Friendly_Table[[#This Row],[Weighted Co2]]-TOPSIS!$D$14)^2)^0.5</f>
        <v>3.9435106512906203E-3</v>
      </c>
      <c r="Z156">
        <f>Sustainable_Friendly_Table[[#This Row],[S- Worst-Euclidean Distance]]/(Sustainable_Friendly_Table[[#This Row],[S+ Best-Euclidean Distance]]+Sustainable_Friendly_Table[[#This Row],[S- Worst-Euclidean Distance]])</f>
        <v>0.65304899303870823</v>
      </c>
      <c r="AA156">
        <v>155</v>
      </c>
    </row>
    <row r="157" spans="1:27" x14ac:dyDescent="0.3">
      <c r="A157">
        <v>215</v>
      </c>
      <c r="B157" t="s">
        <v>140</v>
      </c>
      <c r="C157" t="s">
        <v>151</v>
      </c>
      <c r="D157" t="s">
        <v>155</v>
      </c>
      <c r="E157" t="s">
        <v>157</v>
      </c>
      <c r="F157" t="s">
        <v>161</v>
      </c>
      <c r="G157" t="s">
        <v>226</v>
      </c>
      <c r="H157">
        <v>382.31054814596297</v>
      </c>
      <c r="I157">
        <v>28</v>
      </c>
      <c r="J157">
        <v>1418830.5351495093</v>
      </c>
      <c r="K157">
        <v>47356.102609090907</v>
      </c>
      <c r="L157">
        <v>255389496.32691169</v>
      </c>
      <c r="M157">
        <v>4880297.458181818</v>
      </c>
      <c r="N157">
        <v>2128245802.7242639</v>
      </c>
      <c r="O157">
        <v>109200000</v>
      </c>
      <c r="P157">
        <v>23.706360097727273</v>
      </c>
      <c r="Q157">
        <v>21211.516500485162</v>
      </c>
      <c r="R157">
        <v>255436852.42952079</v>
      </c>
      <c r="S157">
        <v>2242.3261001824453</v>
      </c>
      <c r="T157">
        <v>21235.22286058289</v>
      </c>
      <c r="U157">
        <f>Sustainable_Friendly_Table[[#This Row],[Total Energy(MJ)]]*AHP!$P$13/TOPSIS!$B$12</f>
        <v>2.2307603132603531E-2</v>
      </c>
      <c r="V157">
        <f>Sustainable_Friendly_Table[[#This Row],[Total Cost(LKR Million)]]*AHP!$P$14/TOPSIS!$C$12</f>
        <v>6.7630984446371686E-3</v>
      </c>
      <c r="W157">
        <f>Sustainable_Friendly_Table[[#This Row],[Total Carbon (Metric T)]]*AHP!$P$15/TOPSIS!$D$12</f>
        <v>1.2278653995668399E-2</v>
      </c>
      <c r="X157">
        <f>((Sustainable_Friendly_Table[[#This Row],[Weighted Energy]]-TOPSIS!$B$13)^2+(Sustainable_Friendly_Table[[#This Row],[Weighted Cost]]-TOPSIS!$C$13)^2+(Sustainable_Friendly_Table[[#This Row],[Weighted Co2]]-TOPSIS!$D$13)^2)^0.5</f>
        <v>2.0952127613793224E-3</v>
      </c>
      <c r="Y157">
        <f>((Sustainable_Friendly_Table[[#This Row],[Weighted Energy]]-TOPSIS!$B$14)^2+(Sustainable_Friendly_Table[[#This Row],[Weighted Cost]]-TOPSIS!$C$14)^2+(Sustainable_Friendly_Table[[#This Row],[Weighted Co2]]-TOPSIS!$D$14)^2)^0.5</f>
        <v>3.9434010001302266E-3</v>
      </c>
      <c r="Z157">
        <f>Sustainable_Friendly_Table[[#This Row],[S- Worst-Euclidean Distance]]/(Sustainable_Friendly_Table[[#This Row],[S+ Best-Euclidean Distance]]+Sustainable_Friendly_Table[[#This Row],[S- Worst-Euclidean Distance]])</f>
        <v>0.65303083718744825</v>
      </c>
      <c r="AA157">
        <v>156</v>
      </c>
    </row>
    <row r="158" spans="1:27" x14ac:dyDescent="0.3">
      <c r="A158">
        <v>436</v>
      </c>
      <c r="B158" t="s">
        <v>143</v>
      </c>
      <c r="C158" t="s">
        <v>149</v>
      </c>
      <c r="D158" t="s">
        <v>154</v>
      </c>
      <c r="E158" t="s">
        <v>156</v>
      </c>
      <c r="F158" t="s">
        <v>160</v>
      </c>
      <c r="G158" t="s">
        <v>225</v>
      </c>
      <c r="H158">
        <v>396.65344687022224</v>
      </c>
      <c r="I158">
        <v>57</v>
      </c>
      <c r="J158">
        <v>1422056.3086430903</v>
      </c>
      <c r="K158">
        <v>35096.450336363632</v>
      </c>
      <c r="L158">
        <v>255970135.55575627</v>
      </c>
      <c r="M158">
        <v>5638452.961363635</v>
      </c>
      <c r="N158">
        <v>2133084462.9646356</v>
      </c>
      <c r="O158">
        <v>106248000</v>
      </c>
      <c r="P158">
        <v>23.927138877272721</v>
      </c>
      <c r="Q158">
        <v>21259.741814214201</v>
      </c>
      <c r="R158">
        <v>256005232.00609264</v>
      </c>
      <c r="S158">
        <v>2244.9709159259992</v>
      </c>
      <c r="T158">
        <v>21283.668953091474</v>
      </c>
      <c r="U158">
        <f>Sustainable_Friendly_Table[[#This Row],[Total Energy(MJ)]]*AHP!$P$13/TOPSIS!$B$12</f>
        <v>2.2357240394816277E-2</v>
      </c>
      <c r="V158">
        <f>Sustainable_Friendly_Table[[#This Row],[Total Cost(LKR Million)]]*AHP!$P$14/TOPSIS!$C$12</f>
        <v>6.7710754954506637E-3</v>
      </c>
      <c r="W158">
        <f>Sustainable_Friendly_Table[[#This Row],[Total Carbon (Metric T)]]*AHP!$P$15/TOPSIS!$D$12</f>
        <v>1.2306666548739326E-2</v>
      </c>
      <c r="X158">
        <f>((Sustainable_Friendly_Table[[#This Row],[Weighted Energy]]-TOPSIS!$B$13)^2+(Sustainable_Friendly_Table[[#This Row],[Weighted Cost]]-TOPSIS!$C$13)^2+(Sustainable_Friendly_Table[[#This Row],[Weighted Co2]]-TOPSIS!$D$13)^2)^0.5</f>
        <v>2.1522930920512299E-3</v>
      </c>
      <c r="Y158">
        <f>((Sustainable_Friendly_Table[[#This Row],[Weighted Energy]]-TOPSIS!$B$14)^2+(Sustainable_Friendly_Table[[#This Row],[Weighted Cost]]-TOPSIS!$C$14)^2+(Sustainable_Friendly_Table[[#This Row],[Weighted Co2]]-TOPSIS!$D$14)^2)^0.5</f>
        <v>3.8862903729243586E-3</v>
      </c>
      <c r="Z158">
        <f>Sustainable_Friendly_Table[[#This Row],[S- Worst-Euclidean Distance]]/(Sustainable_Friendly_Table[[#This Row],[S+ Best-Euclidean Distance]]+Sustainable_Friendly_Table[[#This Row],[S- Worst-Euclidean Distance]])</f>
        <v>0.64357649363716618</v>
      </c>
      <c r="AA158">
        <v>157</v>
      </c>
    </row>
    <row r="159" spans="1:27" x14ac:dyDescent="0.3">
      <c r="A159">
        <v>454</v>
      </c>
      <c r="B159" t="s">
        <v>143</v>
      </c>
      <c r="C159" t="s">
        <v>149</v>
      </c>
      <c r="D159" t="s">
        <v>155</v>
      </c>
      <c r="E159" t="s">
        <v>156</v>
      </c>
      <c r="F159" t="s">
        <v>160</v>
      </c>
      <c r="G159" t="s">
        <v>225</v>
      </c>
      <c r="H159">
        <v>396.65989397522213</v>
      </c>
      <c r="I159">
        <v>57</v>
      </c>
      <c r="J159">
        <v>1422062.5494407301</v>
      </c>
      <c r="K159">
        <v>35078.030036363634</v>
      </c>
      <c r="L159">
        <v>255971258.89933145</v>
      </c>
      <c r="M159">
        <v>5637531.9463636354</v>
      </c>
      <c r="N159">
        <v>2133093824.1610954</v>
      </c>
      <c r="O159">
        <v>106248000</v>
      </c>
      <c r="P159">
        <v>23.913323652272723</v>
      </c>
      <c r="Q159">
        <v>21259.835114138918</v>
      </c>
      <c r="R159">
        <v>256006336.92936781</v>
      </c>
      <c r="S159">
        <v>2244.9793561074589</v>
      </c>
      <c r="T159">
        <v>21283.74843779119</v>
      </c>
      <c r="U159">
        <f>Sustainable_Friendly_Table[[#This Row],[Total Energy(MJ)]]*AHP!$P$13/TOPSIS!$B$12</f>
        <v>2.2357336889075735E-2</v>
      </c>
      <c r="V159">
        <f>Sustainable_Friendly_Table[[#This Row],[Total Cost(LKR Million)]]*AHP!$P$14/TOPSIS!$C$12</f>
        <v>6.771100951952329E-3</v>
      </c>
      <c r="W159">
        <f>Sustainable_Friendly_Table[[#This Row],[Total Carbon (Metric T)]]*AHP!$P$15/TOPSIS!$D$12</f>
        <v>1.2306712508470109E-2</v>
      </c>
      <c r="X159">
        <f>((Sustainable_Friendly_Table[[#This Row],[Weighted Energy]]-TOPSIS!$B$13)^2+(Sustainable_Friendly_Table[[#This Row],[Weighted Cost]]-TOPSIS!$C$13)^2+(Sustainable_Friendly_Table[[#This Row],[Weighted Co2]]-TOPSIS!$D$13)^2)^0.5</f>
        <v>2.1524027307930202E-3</v>
      </c>
      <c r="Y159">
        <f>((Sustainable_Friendly_Table[[#This Row],[Weighted Energy]]-TOPSIS!$B$14)^2+(Sustainable_Friendly_Table[[#This Row],[Weighted Cost]]-TOPSIS!$C$14)^2+(Sustainable_Friendly_Table[[#This Row],[Weighted Co2]]-TOPSIS!$D$14)^2)^0.5</f>
        <v>3.8861807264033879E-3</v>
      </c>
      <c r="Z159">
        <f>Sustainable_Friendly_Table[[#This Row],[S- Worst-Euclidean Distance]]/(Sustainable_Friendly_Table[[#This Row],[S+ Best-Euclidean Distance]]+Sustainable_Friendly_Table[[#This Row],[S- Worst-Euclidean Distance]])</f>
        <v>0.64355833681027952</v>
      </c>
      <c r="AA159">
        <v>158</v>
      </c>
    </row>
    <row r="160" spans="1:27" x14ac:dyDescent="0.3">
      <c r="A160">
        <v>438</v>
      </c>
      <c r="B160" t="s">
        <v>143</v>
      </c>
      <c r="C160" t="s">
        <v>149</v>
      </c>
      <c r="D160" t="s">
        <v>154</v>
      </c>
      <c r="E160" t="s">
        <v>156</v>
      </c>
      <c r="F160" t="s">
        <v>160</v>
      </c>
      <c r="G160" t="s">
        <v>224</v>
      </c>
      <c r="H160">
        <v>396.65344687022224</v>
      </c>
      <c r="I160">
        <v>29</v>
      </c>
      <c r="J160">
        <v>1422056.3086430903</v>
      </c>
      <c r="K160">
        <v>35096.450336363632</v>
      </c>
      <c r="L160">
        <v>255970135.55575627</v>
      </c>
      <c r="M160">
        <v>5638452.961363635</v>
      </c>
      <c r="N160">
        <v>2133084462.9646356</v>
      </c>
      <c r="O160">
        <v>108639800</v>
      </c>
      <c r="P160">
        <v>23.927138877272721</v>
      </c>
      <c r="Q160">
        <v>21259.741814214201</v>
      </c>
      <c r="R160">
        <v>256005232.00609264</v>
      </c>
      <c r="S160">
        <v>2247.3627159259991</v>
      </c>
      <c r="T160">
        <v>21283.668953091474</v>
      </c>
      <c r="U160">
        <f>Sustainable_Friendly_Table[[#This Row],[Total Energy(MJ)]]*AHP!$P$13/TOPSIS!$B$12</f>
        <v>2.2357240394816277E-2</v>
      </c>
      <c r="V160">
        <f>Sustainable_Friendly_Table[[#This Row],[Total Cost(LKR Million)]]*AHP!$P$14/TOPSIS!$C$12</f>
        <v>6.7782894233706778E-3</v>
      </c>
      <c r="W160">
        <f>Sustainable_Friendly_Table[[#This Row],[Total Carbon (Metric T)]]*AHP!$P$15/TOPSIS!$D$12</f>
        <v>1.2306666548739326E-2</v>
      </c>
      <c r="X160">
        <f>((Sustainable_Friendly_Table[[#This Row],[Weighted Energy]]-TOPSIS!$B$13)^2+(Sustainable_Friendly_Table[[#This Row],[Weighted Cost]]-TOPSIS!$C$13)^2+(Sustainable_Friendly_Table[[#This Row],[Weighted Co2]]-TOPSIS!$D$13)^2)^0.5</f>
        <v>2.1541936438902029E-3</v>
      </c>
      <c r="Y160">
        <f>((Sustainable_Friendly_Table[[#This Row],[Weighted Energy]]-TOPSIS!$B$14)^2+(Sustainable_Friendly_Table[[#This Row],[Weighted Cost]]-TOPSIS!$C$14)^2+(Sustainable_Friendly_Table[[#This Row],[Weighted Co2]]-TOPSIS!$D$14)^2)^0.5</f>
        <v>3.8844184532607884E-3</v>
      </c>
      <c r="Z160">
        <f>Sustainable_Friendly_Table[[#This Row],[S- Worst-Euclidean Distance]]/(Sustainable_Friendly_Table[[#This Row],[S+ Best-Euclidean Distance]]+Sustainable_Friendly_Table[[#This Row],[S- Worst-Euclidean Distance]])</f>
        <v>0.64326345040335542</v>
      </c>
      <c r="AA160">
        <v>159</v>
      </c>
    </row>
    <row r="161" spans="1:27" x14ac:dyDescent="0.3">
      <c r="A161">
        <v>456</v>
      </c>
      <c r="B161" t="s">
        <v>143</v>
      </c>
      <c r="C161" t="s">
        <v>149</v>
      </c>
      <c r="D161" t="s">
        <v>155</v>
      </c>
      <c r="E161" t="s">
        <v>156</v>
      </c>
      <c r="F161" t="s">
        <v>160</v>
      </c>
      <c r="G161" t="s">
        <v>224</v>
      </c>
      <c r="H161">
        <v>396.65989397522213</v>
      </c>
      <c r="I161">
        <v>29</v>
      </c>
      <c r="J161">
        <v>1422062.5494407301</v>
      </c>
      <c r="K161">
        <v>35078.030036363634</v>
      </c>
      <c r="L161">
        <v>255971258.89933145</v>
      </c>
      <c r="M161">
        <v>5637531.9463636354</v>
      </c>
      <c r="N161">
        <v>2133093824.1610954</v>
      </c>
      <c r="O161">
        <v>108639800</v>
      </c>
      <c r="P161">
        <v>23.913323652272723</v>
      </c>
      <c r="Q161">
        <v>21259.835114138918</v>
      </c>
      <c r="R161">
        <v>256006336.92936781</v>
      </c>
      <c r="S161">
        <v>2247.3711561074592</v>
      </c>
      <c r="T161">
        <v>21283.74843779119</v>
      </c>
      <c r="U161">
        <f>Sustainable_Friendly_Table[[#This Row],[Total Energy(MJ)]]*AHP!$P$13/TOPSIS!$B$12</f>
        <v>2.2357336889075735E-2</v>
      </c>
      <c r="V161">
        <f>Sustainable_Friendly_Table[[#This Row],[Total Cost(LKR Million)]]*AHP!$P$14/TOPSIS!$C$12</f>
        <v>6.7783148798723448E-3</v>
      </c>
      <c r="W161">
        <f>Sustainable_Friendly_Table[[#This Row],[Total Carbon (Metric T)]]*AHP!$P$15/TOPSIS!$D$12</f>
        <v>1.2306712508470109E-2</v>
      </c>
      <c r="X161">
        <f>((Sustainable_Friendly_Table[[#This Row],[Weighted Energy]]-TOPSIS!$B$13)^2+(Sustainable_Friendly_Table[[#This Row],[Weighted Cost]]-TOPSIS!$C$13)^2+(Sustainable_Friendly_Table[[#This Row],[Weighted Co2]]-TOPSIS!$D$13)^2)^0.5</f>
        <v>2.1543032711513707E-3</v>
      </c>
      <c r="Y161">
        <f>((Sustainable_Friendly_Table[[#This Row],[Weighted Energy]]-TOPSIS!$B$14)^2+(Sustainable_Friendly_Table[[#This Row],[Weighted Cost]]-TOPSIS!$C$14)^2+(Sustainable_Friendly_Table[[#This Row],[Weighted Co2]]-TOPSIS!$D$14)^2)^0.5</f>
        <v>3.8843088011768943E-3</v>
      </c>
      <c r="Z161">
        <f>Sustainable_Friendly_Table[[#This Row],[S- Worst-Euclidean Distance]]/(Sustainable_Friendly_Table[[#This Row],[S+ Best-Euclidean Distance]]+Sustainable_Friendly_Table[[#This Row],[S- Worst-Euclidean Distance]])</f>
        <v>0.64324529455644408</v>
      </c>
      <c r="AA161">
        <v>160</v>
      </c>
    </row>
    <row r="162" spans="1:27" x14ac:dyDescent="0.3">
      <c r="A162">
        <v>437</v>
      </c>
      <c r="B162" t="s">
        <v>143</v>
      </c>
      <c r="C162" t="s">
        <v>149</v>
      </c>
      <c r="D162" t="s">
        <v>154</v>
      </c>
      <c r="E162" t="s">
        <v>156</v>
      </c>
      <c r="F162" t="s">
        <v>160</v>
      </c>
      <c r="G162" t="s">
        <v>226</v>
      </c>
      <c r="H162">
        <v>396.65344687022224</v>
      </c>
      <c r="I162">
        <v>29</v>
      </c>
      <c r="J162">
        <v>1422056.3086430903</v>
      </c>
      <c r="K162">
        <v>35096.450336363632</v>
      </c>
      <c r="L162">
        <v>255970135.55575627</v>
      </c>
      <c r="M162">
        <v>5638452.961363635</v>
      </c>
      <c r="N162">
        <v>2133084462.9646356</v>
      </c>
      <c r="O162">
        <v>113100000</v>
      </c>
      <c r="P162">
        <v>23.927138877272721</v>
      </c>
      <c r="Q162">
        <v>21259.741814214201</v>
      </c>
      <c r="R162">
        <v>256005232.00609264</v>
      </c>
      <c r="S162">
        <v>2251.822915925999</v>
      </c>
      <c r="T162">
        <v>21283.668953091474</v>
      </c>
      <c r="U162">
        <f>Sustainable_Friendly_Table[[#This Row],[Total Energy(MJ)]]*AHP!$P$13/TOPSIS!$B$12</f>
        <v>2.2357240394816277E-2</v>
      </c>
      <c r="V162">
        <f>Sustainable_Friendly_Table[[#This Row],[Total Cost(LKR Million)]]*AHP!$P$14/TOPSIS!$C$12</f>
        <v>6.7917418697745783E-3</v>
      </c>
      <c r="W162">
        <f>Sustainable_Friendly_Table[[#This Row],[Total Carbon (Metric T)]]*AHP!$P$15/TOPSIS!$D$12</f>
        <v>1.2306666548739326E-2</v>
      </c>
      <c r="X162">
        <f>((Sustainable_Friendly_Table[[#This Row],[Weighted Energy]]-TOPSIS!$B$13)^2+(Sustainable_Friendly_Table[[#This Row],[Weighted Cost]]-TOPSIS!$C$13)^2+(Sustainable_Friendly_Table[[#This Row],[Weighted Co2]]-TOPSIS!$D$13)^2)^0.5</f>
        <v>2.1577977202744234E-3</v>
      </c>
      <c r="Y162">
        <f>((Sustainable_Friendly_Table[[#This Row],[Weighted Energy]]-TOPSIS!$B$14)^2+(Sustainable_Friendly_Table[[#This Row],[Weighted Cost]]-TOPSIS!$C$14)^2+(Sustainable_Friendly_Table[[#This Row],[Weighted Co2]]-TOPSIS!$D$14)^2)^0.5</f>
        <v>3.8809611258924302E-3</v>
      </c>
      <c r="Z162">
        <f>Sustainable_Friendly_Table[[#This Row],[S- Worst-Euclidean Distance]]/(Sustainable_Friendly_Table[[#This Row],[S+ Best-Euclidean Distance]]+Sustainable_Friendly_Table[[#This Row],[S- Worst-Euclidean Distance]])</f>
        <v>0.64267529549650737</v>
      </c>
      <c r="AA162">
        <v>161</v>
      </c>
    </row>
    <row r="163" spans="1:27" x14ac:dyDescent="0.3">
      <c r="A163">
        <v>455</v>
      </c>
      <c r="B163" t="s">
        <v>143</v>
      </c>
      <c r="C163" t="s">
        <v>149</v>
      </c>
      <c r="D163" t="s">
        <v>155</v>
      </c>
      <c r="E163" t="s">
        <v>156</v>
      </c>
      <c r="F163" t="s">
        <v>160</v>
      </c>
      <c r="G163" t="s">
        <v>226</v>
      </c>
      <c r="H163">
        <v>396.65989397522213</v>
      </c>
      <c r="I163">
        <v>29</v>
      </c>
      <c r="J163">
        <v>1422062.5494407301</v>
      </c>
      <c r="K163">
        <v>35078.030036363634</v>
      </c>
      <c r="L163">
        <v>255971258.89933145</v>
      </c>
      <c r="M163">
        <v>5637531.9463636354</v>
      </c>
      <c r="N163">
        <v>2133093824.1610954</v>
      </c>
      <c r="O163">
        <v>113100000</v>
      </c>
      <c r="P163">
        <v>23.913323652272723</v>
      </c>
      <c r="Q163">
        <v>21259.835114138918</v>
      </c>
      <c r="R163">
        <v>256006336.92936781</v>
      </c>
      <c r="S163">
        <v>2251.8313561074592</v>
      </c>
      <c r="T163">
        <v>21283.74843779119</v>
      </c>
      <c r="U163">
        <f>Sustainable_Friendly_Table[[#This Row],[Total Energy(MJ)]]*AHP!$P$13/TOPSIS!$B$12</f>
        <v>2.2357336889075735E-2</v>
      </c>
      <c r="V163">
        <f>Sustainable_Friendly_Table[[#This Row],[Total Cost(LKR Million)]]*AHP!$P$14/TOPSIS!$C$12</f>
        <v>6.7917673262762436E-3</v>
      </c>
      <c r="W163">
        <f>Sustainable_Friendly_Table[[#This Row],[Total Carbon (Metric T)]]*AHP!$P$15/TOPSIS!$D$12</f>
        <v>1.2306712508470109E-2</v>
      </c>
      <c r="X163">
        <f>((Sustainable_Friendly_Table[[#This Row],[Weighted Energy]]-TOPSIS!$B$13)^2+(Sustainable_Friendly_Table[[#This Row],[Weighted Cost]]-TOPSIS!$C$13)^2+(Sustainable_Friendly_Table[[#This Row],[Weighted Co2]]-TOPSIS!$D$13)^2)^0.5</f>
        <v>2.1579073231356555E-3</v>
      </c>
      <c r="Y163">
        <f>((Sustainable_Friendly_Table[[#This Row],[Weighted Energy]]-TOPSIS!$B$14)^2+(Sustainable_Friendly_Table[[#This Row],[Weighted Cost]]-TOPSIS!$C$14)^2+(Sustainable_Friendly_Table[[#This Row],[Weighted Co2]]-TOPSIS!$D$14)^2)^0.5</f>
        <v>3.8808514643644942E-3</v>
      </c>
      <c r="Z163">
        <f>Sustainable_Friendly_Table[[#This Row],[S- Worst-Euclidean Distance]]/(Sustainable_Friendly_Table[[#This Row],[S+ Best-Euclidean Distance]]+Sustainable_Friendly_Table[[#This Row],[S- Worst-Euclidean Distance]])</f>
        <v>0.64265714212622826</v>
      </c>
      <c r="AA163">
        <v>162</v>
      </c>
    </row>
    <row r="164" spans="1:27" x14ac:dyDescent="0.3">
      <c r="A164">
        <v>445</v>
      </c>
      <c r="B164" t="s">
        <v>143</v>
      </c>
      <c r="C164" t="s">
        <v>149</v>
      </c>
      <c r="D164" t="s">
        <v>154</v>
      </c>
      <c r="E164" t="s">
        <v>157</v>
      </c>
      <c r="F164" t="s">
        <v>160</v>
      </c>
      <c r="G164" t="s">
        <v>225</v>
      </c>
      <c r="H164">
        <v>399.71022468840403</v>
      </c>
      <c r="I164">
        <v>57</v>
      </c>
      <c r="J164">
        <v>1425015.2695710903</v>
      </c>
      <c r="K164">
        <v>37825.71624545454</v>
      </c>
      <c r="L164">
        <v>256502748.52279627</v>
      </c>
      <c r="M164">
        <v>5092599.7795454534</v>
      </c>
      <c r="N164">
        <v>2137522904.3566356</v>
      </c>
      <c r="O164">
        <v>106248000</v>
      </c>
      <c r="P164">
        <v>26.656404786363634</v>
      </c>
      <c r="Q164">
        <v>21303.978280087798</v>
      </c>
      <c r="R164">
        <v>256540574.23904172</v>
      </c>
      <c r="S164">
        <v>2248.8635041361808</v>
      </c>
      <c r="T164">
        <v>21330.634684874163</v>
      </c>
      <c r="U164">
        <f>Sustainable_Friendly_Table[[#This Row],[Total Energy(MJ)]]*AHP!$P$13/TOPSIS!$B$12</f>
        <v>2.2403992466646021E-2</v>
      </c>
      <c r="V164">
        <f>Sustainable_Friendly_Table[[#This Row],[Total Cost(LKR Million)]]*AHP!$P$14/TOPSIS!$C$12</f>
        <v>6.7828159632032136E-3</v>
      </c>
      <c r="W164">
        <f>Sustainable_Friendly_Table[[#This Row],[Total Carbon (Metric T)]]*AHP!$P$15/TOPSIS!$D$12</f>
        <v>1.2333823125997739E-2</v>
      </c>
      <c r="X164">
        <f>((Sustainable_Friendly_Table[[#This Row],[Weighted Energy]]-TOPSIS!$B$13)^2+(Sustainable_Friendly_Table[[#This Row],[Weighted Cost]]-TOPSIS!$C$13)^2+(Sustainable_Friendly_Table[[#This Row],[Weighted Co2]]-TOPSIS!$D$13)^2)^0.5</f>
        <v>2.2075361084407932E-3</v>
      </c>
      <c r="Y164">
        <f>((Sustainable_Friendly_Table[[#This Row],[Weighted Energy]]-TOPSIS!$B$14)^2+(Sustainable_Friendly_Table[[#This Row],[Weighted Cost]]-TOPSIS!$C$14)^2+(Sustainable_Friendly_Table[[#This Row],[Weighted Co2]]-TOPSIS!$D$14)^2)^0.5</f>
        <v>3.8310467588254242E-3</v>
      </c>
      <c r="Z164">
        <f>Sustainable_Friendly_Table[[#This Row],[S- Worst-Euclidean Distance]]/(Sustainable_Friendly_Table[[#This Row],[S+ Best-Euclidean Distance]]+Sustainable_Friendly_Table[[#This Row],[S- Worst-Euclidean Distance]])</f>
        <v>0.63442811716514746</v>
      </c>
      <c r="AA164">
        <v>163</v>
      </c>
    </row>
    <row r="165" spans="1:27" x14ac:dyDescent="0.3">
      <c r="A165">
        <v>463</v>
      </c>
      <c r="B165" t="s">
        <v>143</v>
      </c>
      <c r="C165" t="s">
        <v>149</v>
      </c>
      <c r="D165" t="s">
        <v>155</v>
      </c>
      <c r="E165" t="s">
        <v>157</v>
      </c>
      <c r="F165" t="s">
        <v>160</v>
      </c>
      <c r="G165" t="s">
        <v>225</v>
      </c>
      <c r="H165">
        <v>399.71667179340403</v>
      </c>
      <c r="I165">
        <v>57</v>
      </c>
      <c r="J165">
        <v>1425021.5103687299</v>
      </c>
      <c r="K165">
        <v>37807.295945454542</v>
      </c>
      <c r="L165">
        <v>256503871.86637136</v>
      </c>
      <c r="M165">
        <v>5091678.7645454537</v>
      </c>
      <c r="N165">
        <v>2137532265.5530949</v>
      </c>
      <c r="O165">
        <v>106248000</v>
      </c>
      <c r="P165">
        <v>26.642589561363632</v>
      </c>
      <c r="Q165">
        <v>21304.071580012511</v>
      </c>
      <c r="R165">
        <v>256541679.16231683</v>
      </c>
      <c r="S165">
        <v>2248.8719443176401</v>
      </c>
      <c r="T165">
        <v>21330.714169573876</v>
      </c>
      <c r="U165">
        <f>Sustainable_Friendly_Table[[#This Row],[Total Energy(MJ)]]*AHP!$P$13/TOPSIS!$B$12</f>
        <v>2.2404088960905479E-2</v>
      </c>
      <c r="V165">
        <f>Sustainable_Friendly_Table[[#This Row],[Total Cost(LKR Million)]]*AHP!$P$14/TOPSIS!$C$12</f>
        <v>6.782841419704878E-3</v>
      </c>
      <c r="W165">
        <f>Sustainable_Friendly_Table[[#This Row],[Total Carbon (Metric T)]]*AHP!$P$15/TOPSIS!$D$12</f>
        <v>1.2333869085728517E-2</v>
      </c>
      <c r="X165">
        <f>((Sustainable_Friendly_Table[[#This Row],[Weighted Energy]]-TOPSIS!$B$13)^2+(Sustainable_Friendly_Table[[#This Row],[Weighted Cost]]-TOPSIS!$C$13)^2+(Sustainable_Friendly_Table[[#This Row],[Weighted Co2]]-TOPSIS!$D$13)^2)^0.5</f>
        <v>2.2076457478674536E-3</v>
      </c>
      <c r="Y165">
        <f>((Sustainable_Friendly_Table[[#This Row],[Weighted Energy]]-TOPSIS!$B$14)^2+(Sustainable_Friendly_Table[[#This Row],[Weighted Cost]]-TOPSIS!$C$14)^2+(Sustainable_Friendly_Table[[#This Row],[Weighted Co2]]-TOPSIS!$D$14)^2)^0.5</f>
        <v>3.8309371125698414E-3</v>
      </c>
      <c r="Z165">
        <f>Sustainable_Friendly_Table[[#This Row],[S- Worst-Euclidean Distance]]/(Sustainable_Friendly_Table[[#This Row],[S+ Best-Euclidean Distance]]+Sustainable_Friendly_Table[[#This Row],[S- Worst-Euclidean Distance]])</f>
        <v>0.63440996026879348</v>
      </c>
      <c r="AA165">
        <v>164</v>
      </c>
    </row>
    <row r="166" spans="1:27" x14ac:dyDescent="0.3">
      <c r="A166">
        <v>447</v>
      </c>
      <c r="B166" t="s">
        <v>143</v>
      </c>
      <c r="C166" t="s">
        <v>149</v>
      </c>
      <c r="D166" t="s">
        <v>154</v>
      </c>
      <c r="E166" t="s">
        <v>157</v>
      </c>
      <c r="F166" t="s">
        <v>160</v>
      </c>
      <c r="G166" t="s">
        <v>224</v>
      </c>
      <c r="H166">
        <v>399.71022468840403</v>
      </c>
      <c r="I166">
        <v>29</v>
      </c>
      <c r="J166">
        <v>1425015.2695710903</v>
      </c>
      <c r="K166">
        <v>37825.71624545454</v>
      </c>
      <c r="L166">
        <v>256502748.52279627</v>
      </c>
      <c r="M166">
        <v>5092599.7795454534</v>
      </c>
      <c r="N166">
        <v>2137522904.3566356</v>
      </c>
      <c r="O166">
        <v>108639800</v>
      </c>
      <c r="P166">
        <v>26.656404786363634</v>
      </c>
      <c r="Q166">
        <v>21303.978280087798</v>
      </c>
      <c r="R166">
        <v>256540574.23904172</v>
      </c>
      <c r="S166">
        <v>2251.2553041361807</v>
      </c>
      <c r="T166">
        <v>21330.634684874163</v>
      </c>
      <c r="U166">
        <f>Sustainable_Friendly_Table[[#This Row],[Total Energy(MJ)]]*AHP!$P$13/TOPSIS!$B$12</f>
        <v>2.2403992466646021E-2</v>
      </c>
      <c r="V166">
        <f>Sustainable_Friendly_Table[[#This Row],[Total Cost(LKR Million)]]*AHP!$P$14/TOPSIS!$C$12</f>
        <v>6.7900298911232277E-3</v>
      </c>
      <c r="W166">
        <f>Sustainable_Friendly_Table[[#This Row],[Total Carbon (Metric T)]]*AHP!$P$15/TOPSIS!$D$12</f>
        <v>1.2333823125997739E-2</v>
      </c>
      <c r="X166">
        <f>((Sustainable_Friendly_Table[[#This Row],[Weighted Energy]]-TOPSIS!$B$13)^2+(Sustainable_Friendly_Table[[#This Row],[Weighted Cost]]-TOPSIS!$C$13)^2+(Sustainable_Friendly_Table[[#This Row],[Weighted Co2]]-TOPSIS!$D$13)^2)^0.5</f>
        <v>2.2094274736075082E-3</v>
      </c>
      <c r="Y166">
        <f>((Sustainable_Friendly_Table[[#This Row],[Weighted Energy]]-TOPSIS!$B$14)^2+(Sustainable_Friendly_Table[[#This Row],[Weighted Cost]]-TOPSIS!$C$14)^2+(Sustainable_Friendly_Table[[#This Row],[Weighted Co2]]-TOPSIS!$D$14)^2)^0.5</f>
        <v>3.8291699512337401E-3</v>
      </c>
      <c r="Z166">
        <f>Sustainable_Friendly_Table[[#This Row],[S- Worst-Euclidean Distance]]/(Sustainable_Friendly_Table[[#This Row],[S+ Best-Euclidean Distance]]+Sustainable_Friendly_Table[[#This Row],[S- Worst-Euclidean Distance]])</f>
        <v>0.6341157858083919</v>
      </c>
      <c r="AA166">
        <v>165</v>
      </c>
    </row>
    <row r="167" spans="1:27" x14ac:dyDescent="0.3">
      <c r="A167">
        <v>465</v>
      </c>
      <c r="B167" t="s">
        <v>143</v>
      </c>
      <c r="C167" t="s">
        <v>149</v>
      </c>
      <c r="D167" t="s">
        <v>155</v>
      </c>
      <c r="E167" t="s">
        <v>157</v>
      </c>
      <c r="F167" t="s">
        <v>160</v>
      </c>
      <c r="G167" t="s">
        <v>224</v>
      </c>
      <c r="H167">
        <v>399.71667179340403</v>
      </c>
      <c r="I167">
        <v>29</v>
      </c>
      <c r="J167">
        <v>1425021.5103687299</v>
      </c>
      <c r="K167">
        <v>37807.295945454542</v>
      </c>
      <c r="L167">
        <v>256503871.86637136</v>
      </c>
      <c r="M167">
        <v>5091678.7645454537</v>
      </c>
      <c r="N167">
        <v>2137532265.5530949</v>
      </c>
      <c r="O167">
        <v>108639800</v>
      </c>
      <c r="P167">
        <v>26.642589561363632</v>
      </c>
      <c r="Q167">
        <v>21304.071580012511</v>
      </c>
      <c r="R167">
        <v>256541679.16231683</v>
      </c>
      <c r="S167">
        <v>2251.2637443176404</v>
      </c>
      <c r="T167">
        <v>21330.714169573876</v>
      </c>
      <c r="U167">
        <f>Sustainable_Friendly_Table[[#This Row],[Total Energy(MJ)]]*AHP!$P$13/TOPSIS!$B$12</f>
        <v>2.2404088960905479E-2</v>
      </c>
      <c r="V167">
        <f>Sustainable_Friendly_Table[[#This Row],[Total Cost(LKR Million)]]*AHP!$P$14/TOPSIS!$C$12</f>
        <v>6.790055347624893E-3</v>
      </c>
      <c r="W167">
        <f>Sustainable_Friendly_Table[[#This Row],[Total Carbon (Metric T)]]*AHP!$P$15/TOPSIS!$D$12</f>
        <v>1.2333869085728517E-2</v>
      </c>
      <c r="X167">
        <f>((Sustainable_Friendly_Table[[#This Row],[Weighted Energy]]-TOPSIS!$B$13)^2+(Sustainable_Friendly_Table[[#This Row],[Weighted Cost]]-TOPSIS!$C$13)^2+(Sustainable_Friendly_Table[[#This Row],[Weighted Co2]]-TOPSIS!$D$13)^2)^0.5</f>
        <v>2.2095371022958004E-3</v>
      </c>
      <c r="Y167">
        <f>((Sustainable_Friendly_Table[[#This Row],[Weighted Energy]]-TOPSIS!$B$14)^2+(Sustainable_Friendly_Table[[#This Row],[Weighted Cost]]-TOPSIS!$C$14)^2+(Sustainable_Friendly_Table[[#This Row],[Weighted Co2]]-TOPSIS!$D$14)^2)^0.5</f>
        <v>3.8290602991951305E-3</v>
      </c>
      <c r="Z167">
        <f>Sustainable_Friendly_Table[[#This Row],[S- Worst-Euclidean Distance]]/(Sustainable_Friendly_Table[[#This Row],[S+ Best-Euclidean Distance]]+Sustainable_Friendly_Table[[#This Row],[S- Worst-Euclidean Distance]])</f>
        <v>0.63409762973264872</v>
      </c>
      <c r="AA167">
        <v>166</v>
      </c>
    </row>
    <row r="168" spans="1:27" x14ac:dyDescent="0.3">
      <c r="A168">
        <v>446</v>
      </c>
      <c r="B168" t="s">
        <v>143</v>
      </c>
      <c r="C168" t="s">
        <v>149</v>
      </c>
      <c r="D168" t="s">
        <v>154</v>
      </c>
      <c r="E168" t="s">
        <v>157</v>
      </c>
      <c r="F168" t="s">
        <v>160</v>
      </c>
      <c r="G168" t="s">
        <v>226</v>
      </c>
      <c r="H168">
        <v>399.71022468840403</v>
      </c>
      <c r="I168">
        <v>29</v>
      </c>
      <c r="J168">
        <v>1425015.2695710903</v>
      </c>
      <c r="K168">
        <v>37825.71624545454</v>
      </c>
      <c r="L168">
        <v>256502748.52279627</v>
      </c>
      <c r="M168">
        <v>5092599.7795454534</v>
      </c>
      <c r="N168">
        <v>2137522904.3566356</v>
      </c>
      <c r="O168">
        <v>113100000</v>
      </c>
      <c r="P168">
        <v>26.656404786363634</v>
      </c>
      <c r="Q168">
        <v>21303.978280087798</v>
      </c>
      <c r="R168">
        <v>256540574.23904172</v>
      </c>
      <c r="S168">
        <v>2255.7155041361807</v>
      </c>
      <c r="T168">
        <v>21330.634684874163</v>
      </c>
      <c r="U168">
        <f>Sustainable_Friendly_Table[[#This Row],[Total Energy(MJ)]]*AHP!$P$13/TOPSIS!$B$12</f>
        <v>2.2403992466646021E-2</v>
      </c>
      <c r="V168">
        <f>Sustainable_Friendly_Table[[#This Row],[Total Cost(LKR Million)]]*AHP!$P$14/TOPSIS!$C$12</f>
        <v>6.8034823375271282E-3</v>
      </c>
      <c r="W168">
        <f>Sustainable_Friendly_Table[[#This Row],[Total Carbon (Metric T)]]*AHP!$P$15/TOPSIS!$D$12</f>
        <v>1.2333823125997739E-2</v>
      </c>
      <c r="X168">
        <f>((Sustainable_Friendly_Table[[#This Row],[Weighted Energy]]-TOPSIS!$B$13)^2+(Sustainable_Friendly_Table[[#This Row],[Weighted Cost]]-TOPSIS!$C$13)^2+(Sustainable_Friendly_Table[[#This Row],[Weighted Co2]]-TOPSIS!$D$13)^2)^0.5</f>
        <v>2.21301296503265E-3</v>
      </c>
      <c r="Y168">
        <f>((Sustainable_Friendly_Table[[#This Row],[Weighted Energy]]-TOPSIS!$B$14)^2+(Sustainable_Friendly_Table[[#This Row],[Weighted Cost]]-TOPSIS!$C$14)^2+(Sustainable_Friendly_Table[[#This Row],[Weighted Co2]]-TOPSIS!$D$14)^2)^0.5</f>
        <v>3.825703978631005E-3</v>
      </c>
      <c r="Z168">
        <f>Sustainable_Friendly_Table[[#This Row],[S- Worst-Euclidean Distance]]/(Sustainable_Friendly_Table[[#This Row],[S+ Best-Euclidean Distance]]+Sustainable_Friendly_Table[[#This Row],[S- Worst-Euclidean Distance]])</f>
        <v>0.63352927688476357</v>
      </c>
      <c r="AA168">
        <v>167</v>
      </c>
    </row>
    <row r="169" spans="1:27" x14ac:dyDescent="0.3">
      <c r="A169">
        <v>464</v>
      </c>
      <c r="B169" t="s">
        <v>143</v>
      </c>
      <c r="C169" t="s">
        <v>149</v>
      </c>
      <c r="D169" t="s">
        <v>155</v>
      </c>
      <c r="E169" t="s">
        <v>157</v>
      </c>
      <c r="F169" t="s">
        <v>160</v>
      </c>
      <c r="G169" t="s">
        <v>226</v>
      </c>
      <c r="H169">
        <v>399.71667179340403</v>
      </c>
      <c r="I169">
        <v>29</v>
      </c>
      <c r="J169">
        <v>1425021.5103687299</v>
      </c>
      <c r="K169">
        <v>37807.295945454542</v>
      </c>
      <c r="L169">
        <v>256503871.86637136</v>
      </c>
      <c r="M169">
        <v>5091678.7645454537</v>
      </c>
      <c r="N169">
        <v>2137532265.5530949</v>
      </c>
      <c r="O169">
        <v>113100000</v>
      </c>
      <c r="P169">
        <v>26.642589561363632</v>
      </c>
      <c r="Q169">
        <v>21304.071580012511</v>
      </c>
      <c r="R169">
        <v>256541679.16231683</v>
      </c>
      <c r="S169">
        <v>2255.7239443176404</v>
      </c>
      <c r="T169">
        <v>21330.714169573876</v>
      </c>
      <c r="U169">
        <f>Sustainable_Friendly_Table[[#This Row],[Total Energy(MJ)]]*AHP!$P$13/TOPSIS!$B$12</f>
        <v>2.2404088960905479E-2</v>
      </c>
      <c r="V169">
        <f>Sustainable_Friendly_Table[[#This Row],[Total Cost(LKR Million)]]*AHP!$P$14/TOPSIS!$C$12</f>
        <v>6.8035077940287927E-3</v>
      </c>
      <c r="W169">
        <f>Sustainable_Friendly_Table[[#This Row],[Total Carbon (Metric T)]]*AHP!$P$15/TOPSIS!$D$12</f>
        <v>1.2333869085728517E-2</v>
      </c>
      <c r="X169">
        <f>((Sustainable_Friendly_Table[[#This Row],[Weighted Energy]]-TOPSIS!$B$13)^2+(Sustainable_Friendly_Table[[#This Row],[Weighted Cost]]-TOPSIS!$C$13)^2+(Sustainable_Friendly_Table[[#This Row],[Weighted Co2]]-TOPSIS!$D$13)^2)^0.5</f>
        <v>2.2131225708480573E-3</v>
      </c>
      <c r="Y169">
        <f>((Sustainable_Friendly_Table[[#This Row],[Weighted Energy]]-TOPSIS!$B$14)^2+(Sustainable_Friendly_Table[[#This Row],[Weighted Cost]]-TOPSIS!$C$14)^2+(Sustainable_Friendly_Table[[#This Row],[Weighted Co2]]-TOPSIS!$D$14)^2)^0.5</f>
        <v>3.8255943167641877E-3</v>
      </c>
      <c r="Z169">
        <f>Sustainable_Friendly_Table[[#This Row],[S- Worst-Euclidean Distance]]/(Sustainable_Friendly_Table[[#This Row],[S+ Best-Euclidean Distance]]+Sustainable_Friendly_Table[[#This Row],[S- Worst-Euclidean Distance]])</f>
        <v>0.63351112296918044</v>
      </c>
      <c r="AA169">
        <v>168</v>
      </c>
    </row>
    <row r="170" spans="1:27" x14ac:dyDescent="0.3">
      <c r="A170">
        <v>433</v>
      </c>
      <c r="B170" t="s">
        <v>143</v>
      </c>
      <c r="C170" t="s">
        <v>149</v>
      </c>
      <c r="D170" t="s">
        <v>154</v>
      </c>
      <c r="E170" t="s">
        <v>156</v>
      </c>
      <c r="F170" t="s">
        <v>159</v>
      </c>
      <c r="G170" t="s">
        <v>225</v>
      </c>
      <c r="H170">
        <v>401.7821245348436</v>
      </c>
      <c r="I170">
        <v>58</v>
      </c>
      <c r="J170">
        <v>1433037.353039122</v>
      </c>
      <c r="K170">
        <v>34277.670563636362</v>
      </c>
      <c r="L170">
        <v>257946723.54704195</v>
      </c>
      <c r="M170">
        <v>5611160.3022727259</v>
      </c>
      <c r="N170">
        <v>2149556029.5586829</v>
      </c>
      <c r="O170">
        <v>108112000</v>
      </c>
      <c r="P170">
        <v>24.200065468181812</v>
      </c>
      <c r="Q170">
        <v>21423.908427934872</v>
      </c>
      <c r="R170">
        <v>257981001.21760559</v>
      </c>
      <c r="S170">
        <v>2263.2791898609557</v>
      </c>
      <c r="T170">
        <v>21448.108493403055</v>
      </c>
      <c r="U170">
        <f>Sustainable_Friendly_Table[[#This Row],[Total Energy(MJ)]]*AHP!$P$13/TOPSIS!$B$12</f>
        <v>2.2529786662251233E-2</v>
      </c>
      <c r="V170">
        <f>Sustainable_Friendly_Table[[#This Row],[Total Cost(LKR Million)]]*AHP!$P$14/TOPSIS!$C$12</f>
        <v>6.8262952330987343E-3</v>
      </c>
      <c r="W170">
        <f>Sustainable_Friendly_Table[[#This Row],[Total Carbon (Metric T)]]*AHP!$P$15/TOPSIS!$D$12</f>
        <v>1.2401748961198512E-2</v>
      </c>
      <c r="X170">
        <f>((Sustainable_Friendly_Table[[#This Row],[Weighted Energy]]-TOPSIS!$B$13)^2+(Sustainable_Friendly_Table[[#This Row],[Weighted Cost]]-TOPSIS!$C$13)^2+(Sustainable_Friendly_Table[[#This Row],[Weighted Co2]]-TOPSIS!$D$13)^2)^0.5</f>
        <v>2.3568889545908609E-3</v>
      </c>
      <c r="Y170">
        <f>((Sustainable_Friendly_Table[[#This Row],[Weighted Energy]]-TOPSIS!$B$14)^2+(Sustainable_Friendly_Table[[#This Row],[Weighted Cost]]-TOPSIS!$C$14)^2+(Sustainable_Friendly_Table[[#This Row],[Weighted Co2]]-TOPSIS!$D$14)^2)^0.5</f>
        <v>3.6816987014436993E-3</v>
      </c>
      <c r="Z170">
        <f>Sustainable_Friendly_Table[[#This Row],[S- Worst-Euclidean Distance]]/(Sustainable_Friendly_Table[[#This Row],[S+ Best-Euclidean Distance]]+Sustainable_Friendly_Table[[#This Row],[S- Worst-Euclidean Distance]])</f>
        <v>0.60969533128569497</v>
      </c>
      <c r="AA170">
        <v>169</v>
      </c>
    </row>
    <row r="171" spans="1:27" x14ac:dyDescent="0.3">
      <c r="A171">
        <v>451</v>
      </c>
      <c r="B171" t="s">
        <v>143</v>
      </c>
      <c r="C171" t="s">
        <v>149</v>
      </c>
      <c r="D171" t="s">
        <v>155</v>
      </c>
      <c r="E171" t="s">
        <v>156</v>
      </c>
      <c r="F171" t="s">
        <v>159</v>
      </c>
      <c r="G171" t="s">
        <v>225</v>
      </c>
      <c r="H171">
        <v>401.7885716398435</v>
      </c>
      <c r="I171">
        <v>58</v>
      </c>
      <c r="J171">
        <v>1433043.5938367618</v>
      </c>
      <c r="K171">
        <v>34259.250263636364</v>
      </c>
      <c r="L171">
        <v>257947846.8906171</v>
      </c>
      <c r="M171">
        <v>5610239.2872727262</v>
      </c>
      <c r="N171">
        <v>2149565390.7551427</v>
      </c>
      <c r="O171">
        <v>108112000</v>
      </c>
      <c r="P171">
        <v>24.186250243181814</v>
      </c>
      <c r="Q171">
        <v>21424.001727859588</v>
      </c>
      <c r="R171">
        <v>257982106.14088073</v>
      </c>
      <c r="S171">
        <v>2263.2876300424155</v>
      </c>
      <c r="T171">
        <v>21448.187978102771</v>
      </c>
      <c r="U171">
        <f>Sustainable_Friendly_Table[[#This Row],[Total Energy(MJ)]]*AHP!$P$13/TOPSIS!$B$12</f>
        <v>2.252988315651069E-2</v>
      </c>
      <c r="V171">
        <f>Sustainable_Friendly_Table[[#This Row],[Total Cost(LKR Million)]]*AHP!$P$14/TOPSIS!$C$12</f>
        <v>6.8263206896003997E-3</v>
      </c>
      <c r="W171">
        <f>Sustainable_Friendly_Table[[#This Row],[Total Carbon (Metric T)]]*AHP!$P$15/TOPSIS!$D$12</f>
        <v>1.2401794920929294E-2</v>
      </c>
      <c r="X171">
        <f>((Sustainable_Friendly_Table[[#This Row],[Weighted Energy]]-TOPSIS!$B$13)^2+(Sustainable_Friendly_Table[[#This Row],[Weighted Cost]]-TOPSIS!$C$13)^2+(Sustainable_Friendly_Table[[#This Row],[Weighted Co2]]-TOPSIS!$D$13)^2)^0.5</f>
        <v>2.3569985906829998E-3</v>
      </c>
      <c r="Y171">
        <f>((Sustainable_Friendly_Table[[#This Row],[Weighted Energy]]-TOPSIS!$B$14)^2+(Sustainable_Friendly_Table[[#This Row],[Weighted Cost]]-TOPSIS!$C$14)^2+(Sustainable_Friendly_Table[[#This Row],[Weighted Co2]]-TOPSIS!$D$14)^2)^0.5</f>
        <v>3.6815890529189E-3</v>
      </c>
      <c r="Z171">
        <f>Sustainable_Friendly_Table[[#This Row],[S- Worst-Euclidean Distance]]/(Sustainable_Friendly_Table[[#This Row],[S+ Best-Euclidean Distance]]+Sustainable_Friendly_Table[[#This Row],[S- Worst-Euclidean Distance]])</f>
        <v>0.60967717456575721</v>
      </c>
      <c r="AA171">
        <v>170</v>
      </c>
    </row>
    <row r="172" spans="1:27" x14ac:dyDescent="0.3">
      <c r="A172">
        <v>435</v>
      </c>
      <c r="B172" t="s">
        <v>143</v>
      </c>
      <c r="C172" t="s">
        <v>149</v>
      </c>
      <c r="D172" t="s">
        <v>154</v>
      </c>
      <c r="E172" t="s">
        <v>156</v>
      </c>
      <c r="F172" t="s">
        <v>159</v>
      </c>
      <c r="G172" t="s">
        <v>224</v>
      </c>
      <c r="H172">
        <v>401.7821245348436</v>
      </c>
      <c r="I172">
        <v>29</v>
      </c>
      <c r="J172">
        <v>1433037.353039122</v>
      </c>
      <c r="K172">
        <v>34277.670563636362</v>
      </c>
      <c r="L172">
        <v>257946723.54704195</v>
      </c>
      <c r="M172">
        <v>5611160.3022727259</v>
      </c>
      <c r="N172">
        <v>2149556029.5586829</v>
      </c>
      <c r="O172">
        <v>108639800</v>
      </c>
      <c r="P172">
        <v>24.200065468181812</v>
      </c>
      <c r="Q172">
        <v>21423.908427934872</v>
      </c>
      <c r="R172">
        <v>257981001.21760559</v>
      </c>
      <c r="S172">
        <v>2263.8069898609556</v>
      </c>
      <c r="T172">
        <v>21448.108493403055</v>
      </c>
      <c r="U172">
        <f>Sustainable_Friendly_Table[[#This Row],[Total Energy(MJ)]]*AHP!$P$13/TOPSIS!$B$12</f>
        <v>2.2529786662251233E-2</v>
      </c>
      <c r="V172">
        <f>Sustainable_Friendly_Table[[#This Row],[Total Cost(LKR Million)]]*AHP!$P$14/TOPSIS!$C$12</f>
        <v>6.8278871350789094E-3</v>
      </c>
      <c r="W172">
        <f>Sustainable_Friendly_Table[[#This Row],[Total Carbon (Metric T)]]*AHP!$P$15/TOPSIS!$D$12</f>
        <v>1.2401748961198512E-2</v>
      </c>
      <c r="X172">
        <f>((Sustainable_Friendly_Table[[#This Row],[Weighted Energy]]-TOPSIS!$B$13)^2+(Sustainable_Friendly_Table[[#This Row],[Weighted Cost]]-TOPSIS!$C$13)^2+(Sustainable_Friendly_Table[[#This Row],[Weighted Co2]]-TOPSIS!$D$13)^2)^0.5</f>
        <v>2.357307473903798E-3</v>
      </c>
      <c r="Y172">
        <f>((Sustainable_Friendly_Table[[#This Row],[Weighted Energy]]-TOPSIS!$B$14)^2+(Sustainable_Friendly_Table[[#This Row],[Weighted Cost]]-TOPSIS!$C$14)^2+(Sustainable_Friendly_Table[[#This Row],[Weighted Co2]]-TOPSIS!$D$14)^2)^0.5</f>
        <v>3.6812854115013225E-3</v>
      </c>
      <c r="Z172">
        <f>Sustainable_Friendly_Table[[#This Row],[S- Worst-Euclidean Distance]]/(Sustainable_Friendly_Table[[#This Row],[S+ Best-Euclidean Distance]]+Sustainable_Friendly_Table[[#This Row],[S- Worst-Euclidean Distance]])</f>
        <v>0.60962636186300057</v>
      </c>
      <c r="AA172">
        <v>171</v>
      </c>
    </row>
    <row r="173" spans="1:27" x14ac:dyDescent="0.3">
      <c r="A173">
        <v>453</v>
      </c>
      <c r="B173" t="s">
        <v>143</v>
      </c>
      <c r="C173" t="s">
        <v>149</v>
      </c>
      <c r="D173" t="s">
        <v>155</v>
      </c>
      <c r="E173" t="s">
        <v>156</v>
      </c>
      <c r="F173" t="s">
        <v>159</v>
      </c>
      <c r="G173" t="s">
        <v>224</v>
      </c>
      <c r="H173">
        <v>401.7885716398435</v>
      </c>
      <c r="I173">
        <v>29</v>
      </c>
      <c r="J173">
        <v>1433043.5938367618</v>
      </c>
      <c r="K173">
        <v>34259.250263636364</v>
      </c>
      <c r="L173">
        <v>257947846.8906171</v>
      </c>
      <c r="M173">
        <v>5610239.2872727262</v>
      </c>
      <c r="N173">
        <v>2149565390.7551427</v>
      </c>
      <c r="O173">
        <v>108639800</v>
      </c>
      <c r="P173">
        <v>24.186250243181814</v>
      </c>
      <c r="Q173">
        <v>21424.001727859588</v>
      </c>
      <c r="R173">
        <v>257982106.14088073</v>
      </c>
      <c r="S173">
        <v>2263.8154300424158</v>
      </c>
      <c r="T173">
        <v>21448.187978102771</v>
      </c>
      <c r="U173">
        <f>Sustainable_Friendly_Table[[#This Row],[Total Energy(MJ)]]*AHP!$P$13/TOPSIS!$B$12</f>
        <v>2.252988315651069E-2</v>
      </c>
      <c r="V173">
        <f>Sustainable_Friendly_Table[[#This Row],[Total Cost(LKR Million)]]*AHP!$P$14/TOPSIS!$C$12</f>
        <v>6.8279125915805755E-3</v>
      </c>
      <c r="W173">
        <f>Sustainable_Friendly_Table[[#This Row],[Total Carbon (Metric T)]]*AHP!$P$15/TOPSIS!$D$12</f>
        <v>1.2401794920929294E-2</v>
      </c>
      <c r="X173">
        <f>((Sustainable_Friendly_Table[[#This Row],[Weighted Energy]]-TOPSIS!$B$13)^2+(Sustainable_Friendly_Table[[#This Row],[Weighted Cost]]-TOPSIS!$C$13)^2+(Sustainable_Friendly_Table[[#This Row],[Weighted Co2]]-TOPSIS!$D$13)^2)^0.5</f>
        <v>2.3574171077220215E-3</v>
      </c>
      <c r="Y173">
        <f>((Sustainable_Friendly_Table[[#This Row],[Weighted Energy]]-TOPSIS!$B$14)^2+(Sustainable_Friendly_Table[[#This Row],[Weighted Cost]]-TOPSIS!$C$14)^2+(Sustainable_Friendly_Table[[#This Row],[Weighted Co2]]-TOPSIS!$D$14)^2)^0.5</f>
        <v>3.6811757616746622E-3</v>
      </c>
      <c r="Z173">
        <f>Sustainable_Friendly_Table[[#This Row],[S- Worst-Euclidean Distance]]/(Sustainable_Friendly_Table[[#This Row],[S+ Best-Euclidean Distance]]+Sustainable_Friendly_Table[[#This Row],[S- Worst-Euclidean Distance]])</f>
        <v>0.60960820530403614</v>
      </c>
      <c r="AA173">
        <v>172</v>
      </c>
    </row>
    <row r="174" spans="1:27" x14ac:dyDescent="0.3">
      <c r="A174">
        <v>434</v>
      </c>
      <c r="B174" t="s">
        <v>143</v>
      </c>
      <c r="C174" t="s">
        <v>149</v>
      </c>
      <c r="D174" t="s">
        <v>154</v>
      </c>
      <c r="E174" t="s">
        <v>156</v>
      </c>
      <c r="F174" t="s">
        <v>159</v>
      </c>
      <c r="G174" t="s">
        <v>226</v>
      </c>
      <c r="H174">
        <v>401.7821245348436</v>
      </c>
      <c r="I174">
        <v>29</v>
      </c>
      <c r="J174">
        <v>1433037.353039122</v>
      </c>
      <c r="K174">
        <v>34277.670563636362</v>
      </c>
      <c r="L174">
        <v>257946723.54704195</v>
      </c>
      <c r="M174">
        <v>5611160.3022727259</v>
      </c>
      <c r="N174">
        <v>2149556029.5586829</v>
      </c>
      <c r="O174">
        <v>113100000</v>
      </c>
      <c r="P174">
        <v>24.200065468181812</v>
      </c>
      <c r="Q174">
        <v>21423.908427934872</v>
      </c>
      <c r="R174">
        <v>257981001.21760559</v>
      </c>
      <c r="S174">
        <v>2268.2671898609556</v>
      </c>
      <c r="T174">
        <v>21448.108493403055</v>
      </c>
      <c r="U174">
        <f>Sustainable_Friendly_Table[[#This Row],[Total Energy(MJ)]]*AHP!$P$13/TOPSIS!$B$12</f>
        <v>2.2529786662251233E-2</v>
      </c>
      <c r="V174">
        <f>Sustainable_Friendly_Table[[#This Row],[Total Cost(LKR Million)]]*AHP!$P$14/TOPSIS!$C$12</f>
        <v>6.8413395814828099E-3</v>
      </c>
      <c r="W174">
        <f>Sustainable_Friendly_Table[[#This Row],[Total Carbon (Metric T)]]*AHP!$P$15/TOPSIS!$D$12</f>
        <v>1.2401748961198512E-2</v>
      </c>
      <c r="X174">
        <f>((Sustainable_Friendly_Table[[#This Row],[Weighted Energy]]-TOPSIS!$B$13)^2+(Sustainable_Friendly_Table[[#This Row],[Weighted Cost]]-TOPSIS!$C$13)^2+(Sustainable_Friendly_Table[[#This Row],[Weighted Co2]]-TOPSIS!$D$13)^2)^0.5</f>
        <v>2.3608840915818542E-3</v>
      </c>
      <c r="Y174">
        <f>((Sustainable_Friendly_Table[[#This Row],[Weighted Energy]]-TOPSIS!$B$14)^2+(Sustainable_Friendly_Table[[#This Row],[Weighted Cost]]-TOPSIS!$C$14)^2+(Sustainable_Friendly_Table[[#This Row],[Weighted Co2]]-TOPSIS!$D$14)^2)^0.5</f>
        <v>3.6778185440155672E-3</v>
      </c>
      <c r="Z174">
        <f>Sustainable_Friendly_Table[[#This Row],[S- Worst-Euclidean Distance]]/(Sustainable_Friendly_Table[[#This Row],[S+ Best-Euclidean Distance]]+Sustainable_Friendly_Table[[#This Row],[S- Worst-Euclidean Distance]])</f>
        <v>0.60904117423091375</v>
      </c>
      <c r="AA174">
        <v>173</v>
      </c>
    </row>
    <row r="175" spans="1:27" x14ac:dyDescent="0.3">
      <c r="A175">
        <v>452</v>
      </c>
      <c r="B175" t="s">
        <v>143</v>
      </c>
      <c r="C175" t="s">
        <v>149</v>
      </c>
      <c r="D175" t="s">
        <v>155</v>
      </c>
      <c r="E175" t="s">
        <v>156</v>
      </c>
      <c r="F175" t="s">
        <v>159</v>
      </c>
      <c r="G175" t="s">
        <v>226</v>
      </c>
      <c r="H175">
        <v>401.7885716398435</v>
      </c>
      <c r="I175">
        <v>29</v>
      </c>
      <c r="J175">
        <v>1433043.5938367618</v>
      </c>
      <c r="K175">
        <v>34259.250263636364</v>
      </c>
      <c r="L175">
        <v>257947846.8906171</v>
      </c>
      <c r="M175">
        <v>5610239.2872727262</v>
      </c>
      <c r="N175">
        <v>2149565390.7551427</v>
      </c>
      <c r="O175">
        <v>113100000</v>
      </c>
      <c r="P175">
        <v>24.186250243181814</v>
      </c>
      <c r="Q175">
        <v>21424.001727859588</v>
      </c>
      <c r="R175">
        <v>257982106.14088073</v>
      </c>
      <c r="S175">
        <v>2268.2756300424157</v>
      </c>
      <c r="T175">
        <v>21448.187978102771</v>
      </c>
      <c r="U175">
        <f>Sustainable_Friendly_Table[[#This Row],[Total Energy(MJ)]]*AHP!$P$13/TOPSIS!$B$12</f>
        <v>2.252988315651069E-2</v>
      </c>
      <c r="V175">
        <f>Sustainable_Friendly_Table[[#This Row],[Total Cost(LKR Million)]]*AHP!$P$14/TOPSIS!$C$12</f>
        <v>6.8413650379844761E-3</v>
      </c>
      <c r="W175">
        <f>Sustainable_Friendly_Table[[#This Row],[Total Carbon (Metric T)]]*AHP!$P$15/TOPSIS!$D$12</f>
        <v>1.2401794920929294E-2</v>
      </c>
      <c r="X175">
        <f>((Sustainable_Friendly_Table[[#This Row],[Weighted Energy]]-TOPSIS!$B$13)^2+(Sustainable_Friendly_Table[[#This Row],[Weighted Cost]]-TOPSIS!$C$13)^2+(Sustainable_Friendly_Table[[#This Row],[Weighted Co2]]-TOPSIS!$D$13)^2)^0.5</f>
        <v>2.3609937043640081E-3</v>
      </c>
      <c r="Y175">
        <f>((Sustainable_Friendly_Table[[#This Row],[Weighted Energy]]-TOPSIS!$B$14)^2+(Sustainable_Friendly_Table[[#This Row],[Weighted Cost]]-TOPSIS!$C$14)^2+(Sustainable_Friendly_Table[[#This Row],[Weighted Co2]]-TOPSIS!$D$14)^2)^0.5</f>
        <v>3.6777088839408979E-3</v>
      </c>
      <c r="Z175">
        <f>Sustainable_Friendly_Table[[#This Row],[S- Worst-Euclidean Distance]]/(Sustainable_Friendly_Table[[#This Row],[S+ Best-Euclidean Distance]]+Sustainable_Friendly_Table[[#This Row],[S- Worst-Euclidean Distance]])</f>
        <v>0.60902301945843118</v>
      </c>
      <c r="AA175">
        <v>174</v>
      </c>
    </row>
    <row r="176" spans="1:27" x14ac:dyDescent="0.3">
      <c r="A176">
        <v>442</v>
      </c>
      <c r="B176" t="s">
        <v>143</v>
      </c>
      <c r="C176" t="s">
        <v>149</v>
      </c>
      <c r="D176" t="s">
        <v>154</v>
      </c>
      <c r="E176" t="s">
        <v>157</v>
      </c>
      <c r="F176" t="s">
        <v>159</v>
      </c>
      <c r="G176" t="s">
        <v>225</v>
      </c>
      <c r="H176">
        <v>404.83890235302539</v>
      </c>
      <c r="I176">
        <v>58</v>
      </c>
      <c r="J176">
        <v>1435996.3139671218</v>
      </c>
      <c r="K176">
        <v>37006.936472727262</v>
      </c>
      <c r="L176">
        <v>258479336.51408193</v>
      </c>
      <c r="M176">
        <v>5065307.1204545442</v>
      </c>
      <c r="N176">
        <v>2153994470.9506826</v>
      </c>
      <c r="O176">
        <v>108112000</v>
      </c>
      <c r="P176">
        <v>26.929331377272725</v>
      </c>
      <c r="Q176">
        <v>21468.144893808469</v>
      </c>
      <c r="R176">
        <v>258516343.45055464</v>
      </c>
      <c r="S176">
        <v>2267.1717780711369</v>
      </c>
      <c r="T176">
        <v>21495.074225185741</v>
      </c>
      <c r="U176">
        <f>Sustainable_Friendly_Table[[#This Row],[Total Energy(MJ)]]*AHP!$P$13/TOPSIS!$B$12</f>
        <v>2.2576538734080977E-2</v>
      </c>
      <c r="V176">
        <f>Sustainable_Friendly_Table[[#This Row],[Total Cost(LKR Million)]]*AHP!$P$14/TOPSIS!$C$12</f>
        <v>6.8380357008512825E-3</v>
      </c>
      <c r="W176">
        <f>Sustainable_Friendly_Table[[#This Row],[Total Carbon (Metric T)]]*AHP!$P$15/TOPSIS!$D$12</f>
        <v>1.2428905538456922E-2</v>
      </c>
      <c r="X176">
        <f>((Sustainable_Friendly_Table[[#This Row],[Weighted Energy]]-TOPSIS!$B$13)^2+(Sustainable_Friendly_Table[[#This Row],[Weighted Cost]]-TOPSIS!$C$13)^2+(Sustainable_Friendly_Table[[#This Row],[Weighted Co2]]-TOPSIS!$D$13)^2)^0.5</f>
        <v>2.4121298240532304E-3</v>
      </c>
      <c r="Y176">
        <f>((Sustainable_Friendly_Table[[#This Row],[Weighted Energy]]-TOPSIS!$B$14)^2+(Sustainable_Friendly_Table[[#This Row],[Weighted Cost]]-TOPSIS!$C$14)^2+(Sustainable_Friendly_Table[[#This Row],[Weighted Co2]]-TOPSIS!$D$14)^2)^0.5</f>
        <v>3.626453689442438E-3</v>
      </c>
      <c r="Z176">
        <f>Sustainable_Friendly_Table[[#This Row],[S- Worst-Euclidean Distance]]/(Sustainable_Friendly_Table[[#This Row],[S+ Best-Euclidean Distance]]+Sustainable_Friendly_Table[[#This Row],[S- Worst-Euclidean Distance]])</f>
        <v>0.60054707885345193</v>
      </c>
      <c r="AA176">
        <v>175</v>
      </c>
    </row>
    <row r="177" spans="1:27" x14ac:dyDescent="0.3">
      <c r="A177">
        <v>460</v>
      </c>
      <c r="B177" t="s">
        <v>143</v>
      </c>
      <c r="C177" t="s">
        <v>149</v>
      </c>
      <c r="D177" t="s">
        <v>155</v>
      </c>
      <c r="E177" t="s">
        <v>157</v>
      </c>
      <c r="F177" t="s">
        <v>159</v>
      </c>
      <c r="G177" t="s">
        <v>225</v>
      </c>
      <c r="H177">
        <v>404.8453494580254</v>
      </c>
      <c r="I177">
        <v>58</v>
      </c>
      <c r="J177">
        <v>1436002.5547647618</v>
      </c>
      <c r="K177">
        <v>36988.516172727264</v>
      </c>
      <c r="L177">
        <v>258480459.85765716</v>
      </c>
      <c r="M177">
        <v>5064386.1054545445</v>
      </c>
      <c r="N177">
        <v>2154003832.1471429</v>
      </c>
      <c r="O177">
        <v>108112000</v>
      </c>
      <c r="P177">
        <v>26.915516152272723</v>
      </c>
      <c r="Q177">
        <v>21468.238193733188</v>
      </c>
      <c r="R177">
        <v>258517448.3738299</v>
      </c>
      <c r="S177">
        <v>2267.1802182525971</v>
      </c>
      <c r="T177">
        <v>21495.153709885461</v>
      </c>
      <c r="U177">
        <f>Sustainable_Friendly_Table[[#This Row],[Total Energy(MJ)]]*AHP!$P$13/TOPSIS!$B$12</f>
        <v>2.2576635228340448E-2</v>
      </c>
      <c r="V177">
        <f>Sustainable_Friendly_Table[[#This Row],[Total Cost(LKR Million)]]*AHP!$P$14/TOPSIS!$C$12</f>
        <v>6.8380611573529496E-3</v>
      </c>
      <c r="W177">
        <f>Sustainable_Friendly_Table[[#This Row],[Total Carbon (Metric T)]]*AHP!$P$15/TOPSIS!$D$12</f>
        <v>1.2428951498187707E-2</v>
      </c>
      <c r="X177">
        <f>((Sustainable_Friendly_Table[[#This Row],[Weighted Energy]]-TOPSIS!$B$13)^2+(Sustainable_Friendly_Table[[#This Row],[Weighted Cost]]-TOPSIS!$C$13)^2+(Sustainable_Friendly_Table[[#This Row],[Weighted Co2]]-TOPSIS!$D$13)^2)^0.5</f>
        <v>2.4122394609304258E-3</v>
      </c>
      <c r="Y177">
        <f>((Sustainable_Friendly_Table[[#This Row],[Weighted Energy]]-TOPSIS!$B$14)^2+(Sustainable_Friendly_Table[[#This Row],[Weighted Cost]]-TOPSIS!$C$14)^2+(Sustainable_Friendly_Table[[#This Row],[Weighted Co2]]-TOPSIS!$D$14)^2)^0.5</f>
        <v>3.6263440411251884E-3</v>
      </c>
      <c r="Z177">
        <f>Sustainable_Friendly_Table[[#This Row],[S- Worst-Euclidean Distance]]/(Sustainable_Friendly_Table[[#This Row],[S+ Best-Euclidean Distance]]+Sustainable_Friendly_Table[[#This Row],[S- Worst-Euclidean Distance]])</f>
        <v>0.60052892203788066</v>
      </c>
      <c r="AA177">
        <v>176</v>
      </c>
    </row>
    <row r="178" spans="1:27" x14ac:dyDescent="0.3">
      <c r="A178">
        <v>444</v>
      </c>
      <c r="B178" t="s">
        <v>143</v>
      </c>
      <c r="C178" t="s">
        <v>149</v>
      </c>
      <c r="D178" t="s">
        <v>154</v>
      </c>
      <c r="E178" t="s">
        <v>157</v>
      </c>
      <c r="F178" t="s">
        <v>159</v>
      </c>
      <c r="G178" t="s">
        <v>224</v>
      </c>
      <c r="H178">
        <v>404.83890235302539</v>
      </c>
      <c r="I178">
        <v>29</v>
      </c>
      <c r="J178">
        <v>1435996.3139671218</v>
      </c>
      <c r="K178">
        <v>37006.936472727262</v>
      </c>
      <c r="L178">
        <v>258479336.51408193</v>
      </c>
      <c r="M178">
        <v>5065307.1204545442</v>
      </c>
      <c r="N178">
        <v>2153994470.9506826</v>
      </c>
      <c r="O178">
        <v>108639800</v>
      </c>
      <c r="P178">
        <v>26.929331377272725</v>
      </c>
      <c r="Q178">
        <v>21468.144893808469</v>
      </c>
      <c r="R178">
        <v>258516343.45055464</v>
      </c>
      <c r="S178">
        <v>2267.6995780711368</v>
      </c>
      <c r="T178">
        <v>21495.074225185741</v>
      </c>
      <c r="U178">
        <f>Sustainable_Friendly_Table[[#This Row],[Total Energy(MJ)]]*AHP!$P$13/TOPSIS!$B$12</f>
        <v>2.2576538734080977E-2</v>
      </c>
      <c r="V178">
        <f>Sustainable_Friendly_Table[[#This Row],[Total Cost(LKR Million)]]*AHP!$P$14/TOPSIS!$C$12</f>
        <v>6.8396276028314575E-3</v>
      </c>
      <c r="W178">
        <f>Sustainable_Friendly_Table[[#This Row],[Total Carbon (Metric T)]]*AHP!$P$15/TOPSIS!$D$12</f>
        <v>1.2428905538456922E-2</v>
      </c>
      <c r="X178">
        <f>((Sustainable_Friendly_Table[[#This Row],[Weighted Energy]]-TOPSIS!$B$13)^2+(Sustainable_Friendly_Table[[#This Row],[Weighted Cost]]-TOPSIS!$C$13)^2+(Sustainable_Friendly_Table[[#This Row],[Weighted Co2]]-TOPSIS!$D$13)^2)^0.5</f>
        <v>2.4125465072584815E-3</v>
      </c>
      <c r="Y178">
        <f>((Sustainable_Friendly_Table[[#This Row],[Weighted Energy]]-TOPSIS!$B$14)^2+(Sustainable_Friendly_Table[[#This Row],[Weighted Cost]]-TOPSIS!$C$14)^2+(Sustainable_Friendly_Table[[#This Row],[Weighted Co2]]-TOPSIS!$D$14)^2)^0.5</f>
        <v>3.6260392570597795E-3</v>
      </c>
      <c r="Z178">
        <f>Sustainable_Friendly_Table[[#This Row],[S- Worst-Euclidean Distance]]/(Sustainable_Friendly_Table[[#This Row],[S+ Best-Euclidean Distance]]+Sustainable_Friendly_Table[[#This Row],[S- Worst-Euclidean Distance]])</f>
        <v>0.60047822430309539</v>
      </c>
      <c r="AA178">
        <v>177</v>
      </c>
    </row>
    <row r="179" spans="1:27" x14ac:dyDescent="0.3">
      <c r="A179">
        <v>462</v>
      </c>
      <c r="B179" t="s">
        <v>143</v>
      </c>
      <c r="C179" t="s">
        <v>149</v>
      </c>
      <c r="D179" t="s">
        <v>155</v>
      </c>
      <c r="E179" t="s">
        <v>157</v>
      </c>
      <c r="F179" t="s">
        <v>159</v>
      </c>
      <c r="G179" t="s">
        <v>224</v>
      </c>
      <c r="H179">
        <v>404.8453494580254</v>
      </c>
      <c r="I179">
        <v>29</v>
      </c>
      <c r="J179">
        <v>1436002.5547647618</v>
      </c>
      <c r="K179">
        <v>36988.516172727264</v>
      </c>
      <c r="L179">
        <v>258480459.85765716</v>
      </c>
      <c r="M179">
        <v>5064386.1054545445</v>
      </c>
      <c r="N179">
        <v>2154003832.1471429</v>
      </c>
      <c r="O179">
        <v>108639800</v>
      </c>
      <c r="P179">
        <v>26.915516152272723</v>
      </c>
      <c r="Q179">
        <v>21468.238193733188</v>
      </c>
      <c r="R179">
        <v>258517448.3738299</v>
      </c>
      <c r="S179">
        <v>2267.7080182525974</v>
      </c>
      <c r="T179">
        <v>21495.153709885461</v>
      </c>
      <c r="U179">
        <f>Sustainable_Friendly_Table[[#This Row],[Total Energy(MJ)]]*AHP!$P$13/TOPSIS!$B$12</f>
        <v>2.2576635228340448E-2</v>
      </c>
      <c r="V179">
        <f>Sustainable_Friendly_Table[[#This Row],[Total Cost(LKR Million)]]*AHP!$P$14/TOPSIS!$C$12</f>
        <v>6.8396530593331254E-3</v>
      </c>
      <c r="W179">
        <f>Sustainable_Friendly_Table[[#This Row],[Total Carbon (Metric T)]]*AHP!$P$15/TOPSIS!$D$12</f>
        <v>1.2428951498187707E-2</v>
      </c>
      <c r="X179">
        <f>((Sustainable_Friendly_Table[[#This Row],[Weighted Energy]]-TOPSIS!$B$13)^2+(Sustainable_Friendly_Table[[#This Row],[Weighted Cost]]-TOPSIS!$C$13)^2+(Sustainable_Friendly_Table[[#This Row],[Weighted Co2]]-TOPSIS!$D$13)^2)^0.5</f>
        <v>2.4126561419971254E-3</v>
      </c>
      <c r="Y179">
        <f>((Sustainable_Friendly_Table[[#This Row],[Weighted Energy]]-TOPSIS!$B$14)^2+(Sustainable_Friendly_Table[[#This Row],[Weighted Cost]]-TOPSIS!$C$14)^2+(Sustainable_Friendly_Table[[#This Row],[Weighted Co2]]-TOPSIS!$D$14)^2)^0.5</f>
        <v>3.6259296073863096E-3</v>
      </c>
      <c r="Z179">
        <f>Sustainable_Friendly_Table[[#This Row],[S- Worst-Euclidean Distance]]/(Sustainable_Friendly_Table[[#This Row],[S+ Best-Euclidean Distance]]+Sustainable_Friendly_Table[[#This Row],[S- Worst-Euclidean Distance]])</f>
        <v>0.60046006761707948</v>
      </c>
      <c r="AA179">
        <v>178</v>
      </c>
    </row>
    <row r="180" spans="1:27" x14ac:dyDescent="0.3">
      <c r="A180">
        <v>443</v>
      </c>
      <c r="B180" t="s">
        <v>143</v>
      </c>
      <c r="C180" t="s">
        <v>149</v>
      </c>
      <c r="D180" t="s">
        <v>154</v>
      </c>
      <c r="E180" t="s">
        <v>157</v>
      </c>
      <c r="F180" t="s">
        <v>159</v>
      </c>
      <c r="G180" t="s">
        <v>226</v>
      </c>
      <c r="H180">
        <v>404.83890235302539</v>
      </c>
      <c r="I180">
        <v>29</v>
      </c>
      <c r="J180">
        <v>1435996.3139671218</v>
      </c>
      <c r="K180">
        <v>37006.936472727262</v>
      </c>
      <c r="L180">
        <v>258479336.51408193</v>
      </c>
      <c r="M180">
        <v>5065307.1204545442</v>
      </c>
      <c r="N180">
        <v>2153994470.9506826</v>
      </c>
      <c r="O180">
        <v>113100000</v>
      </c>
      <c r="P180">
        <v>26.929331377272725</v>
      </c>
      <c r="Q180">
        <v>21468.144893808469</v>
      </c>
      <c r="R180">
        <v>258516343.45055464</v>
      </c>
      <c r="S180">
        <v>2272.1597780711368</v>
      </c>
      <c r="T180">
        <v>21495.074225185741</v>
      </c>
      <c r="U180">
        <f>Sustainable_Friendly_Table[[#This Row],[Total Energy(MJ)]]*AHP!$P$13/TOPSIS!$B$12</f>
        <v>2.2576538734080977E-2</v>
      </c>
      <c r="V180">
        <f>Sustainable_Friendly_Table[[#This Row],[Total Cost(LKR Million)]]*AHP!$P$14/TOPSIS!$C$12</f>
        <v>6.8530800492353581E-3</v>
      </c>
      <c r="W180">
        <f>Sustainable_Friendly_Table[[#This Row],[Total Carbon (Metric T)]]*AHP!$P$15/TOPSIS!$D$12</f>
        <v>1.2428905538456922E-2</v>
      </c>
      <c r="X180">
        <f>((Sustainable_Friendly_Table[[#This Row],[Weighted Energy]]-TOPSIS!$B$13)^2+(Sustainable_Friendly_Table[[#This Row],[Weighted Cost]]-TOPSIS!$C$13)^2+(Sustainable_Friendly_Table[[#This Row],[Weighted Co2]]-TOPSIS!$D$13)^2)^0.5</f>
        <v>2.4161067222026981E-3</v>
      </c>
      <c r="Y180">
        <f>((Sustainable_Friendly_Table[[#This Row],[Weighted Energy]]-TOPSIS!$B$14)^2+(Sustainable_Friendly_Table[[#This Row],[Weighted Cost]]-TOPSIS!$C$14)^2+(Sustainable_Friendly_Table[[#This Row],[Weighted Co2]]-TOPSIS!$D$14)^2)^0.5</f>
        <v>3.6225631162945058E-3</v>
      </c>
      <c r="Z180">
        <f>Sustainable_Friendly_Table[[#This Row],[S- Worst-Euclidean Distance]]/(Sustainable_Friendly_Table[[#This Row],[S+ Best-Euclidean Distance]]+Sustainable_Friendly_Table[[#This Row],[S- Worst-Euclidean Distance]])</f>
        <v>0.59989421729935555</v>
      </c>
      <c r="AA180">
        <v>179</v>
      </c>
    </row>
    <row r="181" spans="1:27" x14ac:dyDescent="0.3">
      <c r="A181">
        <v>461</v>
      </c>
      <c r="B181" t="s">
        <v>143</v>
      </c>
      <c r="C181" t="s">
        <v>149</v>
      </c>
      <c r="D181" t="s">
        <v>155</v>
      </c>
      <c r="E181" t="s">
        <v>157</v>
      </c>
      <c r="F181" t="s">
        <v>159</v>
      </c>
      <c r="G181" t="s">
        <v>226</v>
      </c>
      <c r="H181">
        <v>404.8453494580254</v>
      </c>
      <c r="I181">
        <v>29</v>
      </c>
      <c r="J181">
        <v>1436002.5547647618</v>
      </c>
      <c r="K181">
        <v>36988.516172727264</v>
      </c>
      <c r="L181">
        <v>258480459.85765716</v>
      </c>
      <c r="M181">
        <v>5064386.1054545445</v>
      </c>
      <c r="N181">
        <v>2154003832.1471429</v>
      </c>
      <c r="O181">
        <v>113100000</v>
      </c>
      <c r="P181">
        <v>26.915516152272723</v>
      </c>
      <c r="Q181">
        <v>21468.238193733188</v>
      </c>
      <c r="R181">
        <v>258517448.3738299</v>
      </c>
      <c r="S181">
        <v>2272.1682182525974</v>
      </c>
      <c r="T181">
        <v>21495.153709885461</v>
      </c>
      <c r="U181">
        <f>Sustainable_Friendly_Table[[#This Row],[Total Energy(MJ)]]*AHP!$P$13/TOPSIS!$B$12</f>
        <v>2.2576635228340448E-2</v>
      </c>
      <c r="V181">
        <f>Sustainable_Friendly_Table[[#This Row],[Total Cost(LKR Million)]]*AHP!$P$14/TOPSIS!$C$12</f>
        <v>6.853105505737026E-3</v>
      </c>
      <c r="W181">
        <f>Sustainable_Friendly_Table[[#This Row],[Total Carbon (Metric T)]]*AHP!$P$15/TOPSIS!$D$12</f>
        <v>1.2428951498187707E-2</v>
      </c>
      <c r="X181">
        <f>((Sustainable_Friendly_Table[[#This Row],[Weighted Energy]]-TOPSIS!$B$13)^2+(Sustainable_Friendly_Table[[#This Row],[Weighted Cost]]-TOPSIS!$C$13)^2+(Sustainable_Friendly_Table[[#This Row],[Weighted Co2]]-TOPSIS!$D$13)^2)^0.5</f>
        <v>2.4162163371289564E-3</v>
      </c>
      <c r="Y181">
        <f>((Sustainable_Friendly_Table[[#This Row],[Weighted Energy]]-TOPSIS!$B$14)^2+(Sustainable_Friendly_Table[[#This Row],[Weighted Cost]]-TOPSIS!$C$14)^2+(Sustainable_Friendly_Table[[#This Row],[Weighted Co2]]-TOPSIS!$D$14)^2)^0.5</f>
        <v>3.6224534559361572E-3</v>
      </c>
      <c r="Z181">
        <f>Sustainable_Friendly_Table[[#This Row],[S- Worst-Euclidean Distance]]/(Sustainable_Friendly_Table[[#This Row],[S+ Best-Euclidean Distance]]+Sustainable_Friendly_Table[[#This Row],[S- Worst-Euclidean Distance]])</f>
        <v>0.59987606212484568</v>
      </c>
      <c r="AA181">
        <v>180</v>
      </c>
    </row>
    <row r="182" spans="1:27" x14ac:dyDescent="0.3">
      <c r="A182">
        <v>328</v>
      </c>
      <c r="B182" t="s">
        <v>142</v>
      </c>
      <c r="C182" t="s">
        <v>149</v>
      </c>
      <c r="D182" t="s">
        <v>154</v>
      </c>
      <c r="E182" t="s">
        <v>156</v>
      </c>
      <c r="F182" t="s">
        <v>160</v>
      </c>
      <c r="G182" t="s">
        <v>225</v>
      </c>
      <c r="H182">
        <v>399.51152748379343</v>
      </c>
      <c r="I182">
        <v>57</v>
      </c>
      <c r="J182">
        <v>1438476.79272393</v>
      </c>
      <c r="K182">
        <v>38726.87033636363</v>
      </c>
      <c r="L182">
        <v>258925822.69030738</v>
      </c>
      <c r="M182">
        <v>5783669.7613636348</v>
      </c>
      <c r="N182">
        <v>2157715189.0858946</v>
      </c>
      <c r="O182">
        <v>106248000</v>
      </c>
      <c r="P182">
        <v>23.201054877272725</v>
      </c>
      <c r="Q182">
        <v>21505.228051222748</v>
      </c>
      <c r="R182">
        <v>258964549.56064373</v>
      </c>
      <c r="S182">
        <v>2269.746858847258</v>
      </c>
      <c r="T182">
        <v>21528.429106100022</v>
      </c>
      <c r="U182">
        <f>Sustainable_Friendly_Table[[#This Row],[Total Energy(MJ)]]*AHP!$P$13/TOPSIS!$B$12</f>
        <v>2.2615681105005055E-2</v>
      </c>
      <c r="V182">
        <f>Sustainable_Friendly_Table[[#This Row],[Total Cost(LKR Million)]]*AHP!$P$14/TOPSIS!$C$12</f>
        <v>6.8458024234481349E-3</v>
      </c>
      <c r="W182">
        <f>Sustainable_Friendly_Table[[#This Row],[Total Carbon (Metric T)]]*AHP!$P$15/TOPSIS!$D$12</f>
        <v>1.2448192034506532E-2</v>
      </c>
      <c r="X182">
        <f>((Sustainable_Friendly_Table[[#This Row],[Weighted Energy]]-TOPSIS!$B$13)^2+(Sustainable_Friendly_Table[[#This Row],[Weighted Cost]]-TOPSIS!$C$13)^2+(Sustainable_Friendly_Table[[#This Row],[Weighted Co2]]-TOPSIS!$D$13)^2)^0.5</f>
        <v>2.4562378825368752E-3</v>
      </c>
      <c r="Y182">
        <f>((Sustainable_Friendly_Table[[#This Row],[Weighted Energy]]-TOPSIS!$B$14)^2+(Sustainable_Friendly_Table[[#This Row],[Weighted Cost]]-TOPSIS!$C$14)^2+(Sustainable_Friendly_Table[[#This Row],[Weighted Co2]]-TOPSIS!$D$14)^2)^0.5</f>
        <v>3.5823458794723329E-3</v>
      </c>
      <c r="Z182">
        <f>Sustainable_Friendly_Table[[#This Row],[S- Worst-Euclidean Distance]]/(Sustainable_Friendly_Table[[#This Row],[S+ Best-Euclidean Distance]]+Sustainable_Friendly_Table[[#This Row],[S- Worst-Euclidean Distance]])</f>
        <v>0.59324272389994726</v>
      </c>
      <c r="AA182">
        <v>181</v>
      </c>
    </row>
    <row r="183" spans="1:27" x14ac:dyDescent="0.3">
      <c r="A183">
        <v>346</v>
      </c>
      <c r="B183" t="s">
        <v>142</v>
      </c>
      <c r="C183" t="s">
        <v>149</v>
      </c>
      <c r="D183" t="s">
        <v>155</v>
      </c>
      <c r="E183" t="s">
        <v>156</v>
      </c>
      <c r="F183" t="s">
        <v>160</v>
      </c>
      <c r="G183" t="s">
        <v>225</v>
      </c>
      <c r="H183">
        <v>399.51797458879338</v>
      </c>
      <c r="I183">
        <v>57</v>
      </c>
      <c r="J183">
        <v>1438483.0335215698</v>
      </c>
      <c r="K183">
        <v>38708.450036363633</v>
      </c>
      <c r="L183">
        <v>258926946.03388256</v>
      </c>
      <c r="M183">
        <v>5782748.7463636352</v>
      </c>
      <c r="N183">
        <v>2157724550.2823544</v>
      </c>
      <c r="O183">
        <v>106248000</v>
      </c>
      <c r="P183">
        <v>23.187239652272723</v>
      </c>
      <c r="Q183">
        <v>21505.321351147464</v>
      </c>
      <c r="R183">
        <v>258965654.48391894</v>
      </c>
      <c r="S183">
        <v>2269.7552990287181</v>
      </c>
      <c r="T183">
        <v>21528.508590799738</v>
      </c>
      <c r="U183">
        <f>Sustainable_Friendly_Table[[#This Row],[Total Energy(MJ)]]*AHP!$P$13/TOPSIS!$B$12</f>
        <v>2.2615777599264524E-2</v>
      </c>
      <c r="V183">
        <f>Sustainable_Friendly_Table[[#This Row],[Total Cost(LKR Million)]]*AHP!$P$14/TOPSIS!$C$12</f>
        <v>6.8458278799498019E-3</v>
      </c>
      <c r="W183">
        <f>Sustainable_Friendly_Table[[#This Row],[Total Carbon (Metric T)]]*AHP!$P$15/TOPSIS!$D$12</f>
        <v>1.2448237994237311E-2</v>
      </c>
      <c r="X183">
        <f>((Sustainable_Friendly_Table[[#This Row],[Weighted Energy]]-TOPSIS!$B$13)^2+(Sustainable_Friendly_Table[[#This Row],[Weighted Cost]]-TOPSIS!$C$13)^2+(Sustainable_Friendly_Table[[#This Row],[Weighted Co2]]-TOPSIS!$D$13)^2)^0.5</f>
        <v>2.4563475296976501E-3</v>
      </c>
      <c r="Y183">
        <f>((Sustainable_Friendly_Table[[#This Row],[Weighted Energy]]-TOPSIS!$B$14)^2+(Sustainable_Friendly_Table[[#This Row],[Weighted Cost]]-TOPSIS!$C$14)^2+(Sustainable_Friendly_Table[[#This Row],[Weighted Co2]]-TOPSIS!$D$14)^2)^0.5</f>
        <v>3.582236238073311E-3</v>
      </c>
      <c r="Z183">
        <f>Sustainable_Friendly_Table[[#This Row],[S- Worst-Euclidean Distance]]/(Sustainable_Friendly_Table[[#This Row],[S+ Best-Euclidean Distance]]+Sustainable_Friendly_Table[[#This Row],[S- Worst-Euclidean Distance]])</f>
        <v>0.5932245665270669</v>
      </c>
      <c r="AA183">
        <v>182</v>
      </c>
    </row>
    <row r="184" spans="1:27" x14ac:dyDescent="0.3">
      <c r="A184">
        <v>330</v>
      </c>
      <c r="B184" t="s">
        <v>142</v>
      </c>
      <c r="C184" t="s">
        <v>149</v>
      </c>
      <c r="D184" t="s">
        <v>154</v>
      </c>
      <c r="E184" t="s">
        <v>156</v>
      </c>
      <c r="F184" t="s">
        <v>160</v>
      </c>
      <c r="G184" t="s">
        <v>224</v>
      </c>
      <c r="H184">
        <v>399.51152748379343</v>
      </c>
      <c r="I184">
        <v>29</v>
      </c>
      <c r="J184">
        <v>1438476.79272393</v>
      </c>
      <c r="K184">
        <v>38726.87033636363</v>
      </c>
      <c r="L184">
        <v>258925822.69030738</v>
      </c>
      <c r="M184">
        <v>5783669.7613636348</v>
      </c>
      <c r="N184">
        <v>2157715189.0858946</v>
      </c>
      <c r="O184">
        <v>108639800</v>
      </c>
      <c r="P184">
        <v>23.201054877272725</v>
      </c>
      <c r="Q184">
        <v>21505.228051222748</v>
      </c>
      <c r="R184">
        <v>258964549.56064373</v>
      </c>
      <c r="S184">
        <v>2272.1386588472583</v>
      </c>
      <c r="T184">
        <v>21528.429106100022</v>
      </c>
      <c r="U184">
        <f>Sustainable_Friendly_Table[[#This Row],[Total Energy(MJ)]]*AHP!$P$13/TOPSIS!$B$12</f>
        <v>2.2615681105005055E-2</v>
      </c>
      <c r="V184">
        <f>Sustainable_Friendly_Table[[#This Row],[Total Cost(LKR Million)]]*AHP!$P$14/TOPSIS!$C$12</f>
        <v>6.8530163513681507E-3</v>
      </c>
      <c r="W184">
        <f>Sustainable_Friendly_Table[[#This Row],[Total Carbon (Metric T)]]*AHP!$P$15/TOPSIS!$D$12</f>
        <v>1.2448192034506532E-2</v>
      </c>
      <c r="X184">
        <f>((Sustainable_Friendly_Table[[#This Row],[Weighted Energy]]-TOPSIS!$B$13)^2+(Sustainable_Friendly_Table[[#This Row],[Weighted Cost]]-TOPSIS!$C$13)^2+(Sustainable_Friendly_Table[[#This Row],[Weighted Co2]]-TOPSIS!$D$13)^2)^0.5</f>
        <v>2.4581227362032304E-3</v>
      </c>
      <c r="Y184">
        <f>((Sustainable_Friendly_Table[[#This Row],[Weighted Energy]]-TOPSIS!$B$14)^2+(Sustainable_Friendly_Table[[#This Row],[Weighted Cost]]-TOPSIS!$C$14)^2+(Sustainable_Friendly_Table[[#This Row],[Weighted Co2]]-TOPSIS!$D$14)^2)^0.5</f>
        <v>3.5804656131382269E-3</v>
      </c>
      <c r="Z184">
        <f>Sustainable_Friendly_Table[[#This Row],[S- Worst-Euclidean Distance]]/(Sustainable_Friendly_Table[[#This Row],[S+ Best-Euclidean Distance]]+Sustainable_Friendly_Table[[#This Row],[S- Worst-Euclidean Distance]])</f>
        <v>0.59293089808459898</v>
      </c>
      <c r="AA184">
        <v>183</v>
      </c>
    </row>
    <row r="185" spans="1:27" x14ac:dyDescent="0.3">
      <c r="A185">
        <v>348</v>
      </c>
      <c r="B185" t="s">
        <v>142</v>
      </c>
      <c r="C185" t="s">
        <v>149</v>
      </c>
      <c r="D185" t="s">
        <v>155</v>
      </c>
      <c r="E185" t="s">
        <v>156</v>
      </c>
      <c r="F185" t="s">
        <v>160</v>
      </c>
      <c r="G185" t="s">
        <v>224</v>
      </c>
      <c r="H185">
        <v>399.51797458879338</v>
      </c>
      <c r="I185">
        <v>29</v>
      </c>
      <c r="J185">
        <v>1438483.0335215698</v>
      </c>
      <c r="K185">
        <v>38708.450036363633</v>
      </c>
      <c r="L185">
        <v>258926946.03388256</v>
      </c>
      <c r="M185">
        <v>5782748.7463636352</v>
      </c>
      <c r="N185">
        <v>2157724550.2823544</v>
      </c>
      <c r="O185">
        <v>108639800</v>
      </c>
      <c r="P185">
        <v>23.187239652272723</v>
      </c>
      <c r="Q185">
        <v>21505.321351147464</v>
      </c>
      <c r="R185">
        <v>258965654.48391894</v>
      </c>
      <c r="S185">
        <v>2272.147099028718</v>
      </c>
      <c r="T185">
        <v>21528.508590799738</v>
      </c>
      <c r="U185">
        <f>Sustainable_Friendly_Table[[#This Row],[Total Energy(MJ)]]*AHP!$P$13/TOPSIS!$B$12</f>
        <v>2.2615777599264524E-2</v>
      </c>
      <c r="V185">
        <f>Sustainable_Friendly_Table[[#This Row],[Total Cost(LKR Million)]]*AHP!$P$14/TOPSIS!$C$12</f>
        <v>6.853041807869816E-3</v>
      </c>
      <c r="W185">
        <f>Sustainable_Friendly_Table[[#This Row],[Total Carbon (Metric T)]]*AHP!$P$15/TOPSIS!$D$12</f>
        <v>1.2448237994237311E-2</v>
      </c>
      <c r="X185">
        <f>((Sustainable_Friendly_Table[[#This Row],[Weighted Energy]]-TOPSIS!$B$13)^2+(Sustainable_Friendly_Table[[#This Row],[Weighted Cost]]-TOPSIS!$C$13)^2+(Sustainable_Friendly_Table[[#This Row],[Weighted Co2]]-TOPSIS!$D$13)^2)^0.5</f>
        <v>2.4582323739965077E-3</v>
      </c>
      <c r="Y185">
        <f>((Sustainable_Friendly_Table[[#This Row],[Weighted Energy]]-TOPSIS!$B$14)^2+(Sustainable_Friendly_Table[[#This Row],[Weighted Cost]]-TOPSIS!$C$14)^2+(Sustainable_Friendly_Table[[#This Row],[Weighted Co2]]-TOPSIS!$D$14)^2)^0.5</f>
        <v>3.5803559654510983E-3</v>
      </c>
      <c r="Z185">
        <f>Sustainable_Friendly_Table[[#This Row],[S- Worst-Euclidean Distance]]/(Sustainable_Friendly_Table[[#This Row],[S+ Best-Euclidean Distance]]+Sustainable_Friendly_Table[[#This Row],[S- Worst-Euclidean Distance]])</f>
        <v>0.59291274122167092</v>
      </c>
      <c r="AA185">
        <v>184</v>
      </c>
    </row>
    <row r="186" spans="1:27" x14ac:dyDescent="0.3">
      <c r="A186">
        <v>329</v>
      </c>
      <c r="B186" t="s">
        <v>142</v>
      </c>
      <c r="C186" t="s">
        <v>149</v>
      </c>
      <c r="D186" t="s">
        <v>154</v>
      </c>
      <c r="E186" t="s">
        <v>156</v>
      </c>
      <c r="F186" t="s">
        <v>160</v>
      </c>
      <c r="G186" t="s">
        <v>226</v>
      </c>
      <c r="H186">
        <v>399.51152748379343</v>
      </c>
      <c r="I186">
        <v>29</v>
      </c>
      <c r="J186">
        <v>1438476.79272393</v>
      </c>
      <c r="K186">
        <v>38726.87033636363</v>
      </c>
      <c r="L186">
        <v>258925822.69030738</v>
      </c>
      <c r="M186">
        <v>5783669.7613636348</v>
      </c>
      <c r="N186">
        <v>2157715189.0858946</v>
      </c>
      <c r="O186">
        <v>113100000</v>
      </c>
      <c r="P186">
        <v>23.201054877272725</v>
      </c>
      <c r="Q186">
        <v>21505.228051222748</v>
      </c>
      <c r="R186">
        <v>258964549.56064373</v>
      </c>
      <c r="S186">
        <v>2276.5988588472583</v>
      </c>
      <c r="T186">
        <v>21528.429106100022</v>
      </c>
      <c r="U186">
        <f>Sustainable_Friendly_Table[[#This Row],[Total Energy(MJ)]]*AHP!$P$13/TOPSIS!$B$12</f>
        <v>2.2615681105005055E-2</v>
      </c>
      <c r="V186">
        <f>Sustainable_Friendly_Table[[#This Row],[Total Cost(LKR Million)]]*AHP!$P$14/TOPSIS!$C$12</f>
        <v>6.8664687977720512E-3</v>
      </c>
      <c r="W186">
        <f>Sustainable_Friendly_Table[[#This Row],[Total Carbon (Metric T)]]*AHP!$P$15/TOPSIS!$D$12</f>
        <v>1.2448192034506532E-2</v>
      </c>
      <c r="X186">
        <f>((Sustainable_Friendly_Table[[#This Row],[Weighted Energy]]-TOPSIS!$B$13)^2+(Sustainable_Friendly_Table[[#This Row],[Weighted Cost]]-TOPSIS!$C$13)^2+(Sustainable_Friendly_Table[[#This Row],[Weighted Co2]]-TOPSIS!$D$13)^2)^0.5</f>
        <v>2.4616902023754804E-3</v>
      </c>
      <c r="Y186">
        <f>((Sustainable_Friendly_Table[[#This Row],[Weighted Energy]]-TOPSIS!$B$14)^2+(Sustainable_Friendly_Table[[#This Row],[Weighted Cost]]-TOPSIS!$C$14)^2+(Sustainable_Friendly_Table[[#This Row],[Weighted Co2]]-TOPSIS!$D$14)^2)^0.5</f>
        <v>3.5769955364115609E-3</v>
      </c>
      <c r="Z186">
        <f>Sustainable_Friendly_Table[[#This Row],[S- Worst-Euclidean Distance]]/(Sustainable_Friendly_Table[[#This Row],[S+ Best-Euclidean Distance]]+Sustainable_Friendly_Table[[#This Row],[S- Worst-Euclidean Distance]])</f>
        <v>0.59234669448621657</v>
      </c>
      <c r="AA186">
        <v>185</v>
      </c>
    </row>
    <row r="187" spans="1:27" x14ac:dyDescent="0.3">
      <c r="A187">
        <v>347</v>
      </c>
      <c r="B187" t="s">
        <v>142</v>
      </c>
      <c r="C187" t="s">
        <v>149</v>
      </c>
      <c r="D187" t="s">
        <v>155</v>
      </c>
      <c r="E187" t="s">
        <v>156</v>
      </c>
      <c r="F187" t="s">
        <v>160</v>
      </c>
      <c r="G187" t="s">
        <v>226</v>
      </c>
      <c r="H187">
        <v>399.51797458879338</v>
      </c>
      <c r="I187">
        <v>29</v>
      </c>
      <c r="J187">
        <v>1438483.0335215698</v>
      </c>
      <c r="K187">
        <v>38708.450036363633</v>
      </c>
      <c r="L187">
        <v>258926946.03388256</v>
      </c>
      <c r="M187">
        <v>5782748.7463636352</v>
      </c>
      <c r="N187">
        <v>2157724550.2823544</v>
      </c>
      <c r="O187">
        <v>113100000</v>
      </c>
      <c r="P187">
        <v>23.187239652272723</v>
      </c>
      <c r="Q187">
        <v>21505.321351147464</v>
      </c>
      <c r="R187">
        <v>258965654.48391894</v>
      </c>
      <c r="S187">
        <v>2276.607299028718</v>
      </c>
      <c r="T187">
        <v>21528.508590799738</v>
      </c>
      <c r="U187">
        <f>Sustainable_Friendly_Table[[#This Row],[Total Energy(MJ)]]*AHP!$P$13/TOPSIS!$B$12</f>
        <v>2.2615777599264524E-2</v>
      </c>
      <c r="V187">
        <f>Sustainable_Friendly_Table[[#This Row],[Total Cost(LKR Million)]]*AHP!$P$14/TOPSIS!$C$12</f>
        <v>6.8664942542737157E-3</v>
      </c>
      <c r="W187">
        <f>Sustainable_Friendly_Table[[#This Row],[Total Carbon (Metric T)]]*AHP!$P$15/TOPSIS!$D$12</f>
        <v>1.2448237994237311E-2</v>
      </c>
      <c r="X187">
        <f>((Sustainable_Friendly_Table[[#This Row],[Weighted Energy]]-TOPSIS!$B$13)^2+(Sustainable_Friendly_Table[[#This Row],[Weighted Cost]]-TOPSIS!$C$13)^2+(Sustainable_Friendly_Table[[#This Row],[Weighted Co2]]-TOPSIS!$D$13)^2)^0.5</f>
        <v>2.4617998203958686E-3</v>
      </c>
      <c r="Y187">
        <f>((Sustainable_Friendly_Table[[#This Row],[Weighted Energy]]-TOPSIS!$B$14)^2+(Sustainable_Friendly_Table[[#This Row],[Weighted Cost]]-TOPSIS!$C$14)^2+(Sustainable_Friendly_Table[[#This Row],[Weighted Co2]]-TOPSIS!$D$14)^2)^0.5</f>
        <v>3.5768858780912552E-3</v>
      </c>
      <c r="Z187">
        <f>Sustainable_Friendly_Table[[#This Row],[S- Worst-Euclidean Distance]]/(Sustainable_Friendly_Table[[#This Row],[S+ Best-Euclidean Distance]]+Sustainable_Friendly_Table[[#This Row],[S- Worst-Euclidean Distance]])</f>
        <v>0.59232853913681494</v>
      </c>
      <c r="AA187">
        <v>186</v>
      </c>
    </row>
    <row r="188" spans="1:27" x14ac:dyDescent="0.3">
      <c r="A188">
        <v>295</v>
      </c>
      <c r="B188" t="s">
        <v>141</v>
      </c>
      <c r="C188" t="s">
        <v>151</v>
      </c>
      <c r="D188" t="s">
        <v>154</v>
      </c>
      <c r="E188" t="s">
        <v>156</v>
      </c>
      <c r="F188" t="s">
        <v>161</v>
      </c>
      <c r="G188" t="s">
        <v>225</v>
      </c>
      <c r="H188">
        <v>386.90615114000894</v>
      </c>
      <c r="I188">
        <v>56</v>
      </c>
      <c r="J188">
        <v>1439466.6557800993</v>
      </c>
      <c r="K188">
        <v>41014.836999999992</v>
      </c>
      <c r="L188">
        <v>259103998.04041788</v>
      </c>
      <c r="M188">
        <v>5154790.1549999993</v>
      </c>
      <c r="N188">
        <v>2159199983.6701488</v>
      </c>
      <c r="O188">
        <v>104384000</v>
      </c>
      <c r="P188">
        <v>19.538741413636362</v>
      </c>
      <c r="Q188">
        <v>21520.026503912482</v>
      </c>
      <c r="R188">
        <v>259145012.87741789</v>
      </c>
      <c r="S188">
        <v>2268.7387738251491</v>
      </c>
      <c r="T188">
        <v>21539.565245326117</v>
      </c>
      <c r="U188">
        <f>Sustainable_Friendly_Table[[#This Row],[Total Energy(MJ)]]*AHP!$P$13/TOPSIS!$B$12</f>
        <v>2.2631441180390819E-2</v>
      </c>
      <c r="V188">
        <f>Sustainable_Friendly_Table[[#This Row],[Total Cost(LKR Million)]]*AHP!$P$14/TOPSIS!$C$12</f>
        <v>6.8427619298087258E-3</v>
      </c>
      <c r="W188">
        <f>Sustainable_Friendly_Table[[#This Row],[Total Carbon (Metric T)]]*AHP!$P$15/TOPSIS!$D$12</f>
        <v>1.2454631185218654E-2</v>
      </c>
      <c r="X188">
        <f>((Sustainable_Friendly_Table[[#This Row],[Weighted Energy]]-TOPSIS!$B$13)^2+(Sustainable_Friendly_Table[[#This Row],[Weighted Cost]]-TOPSIS!$C$13)^2+(Sustainable_Friendly_Table[[#This Row],[Weighted Co2]]-TOPSIS!$D$13)^2)^0.5</f>
        <v>2.4717901035355835E-3</v>
      </c>
      <c r="Y188">
        <f>((Sustainable_Friendly_Table[[#This Row],[Weighted Energy]]-TOPSIS!$B$14)^2+(Sustainable_Friendly_Table[[#This Row],[Weighted Cost]]-TOPSIS!$C$14)^2+(Sustainable_Friendly_Table[[#This Row],[Weighted Co2]]-TOPSIS!$D$14)^2)^0.5</f>
        <v>3.5668261844909511E-3</v>
      </c>
      <c r="Z188">
        <f>Sustainable_Friendly_Table[[#This Row],[S- Worst-Euclidean Distance]]/(Sustainable_Friendly_Table[[#This Row],[S+ Best-Euclidean Distance]]+Sustainable_Friendly_Table[[#This Row],[S- Worst-Euclidean Distance]])</f>
        <v>0.5906694537891588</v>
      </c>
      <c r="AA188">
        <v>187</v>
      </c>
    </row>
    <row r="189" spans="1:27" x14ac:dyDescent="0.3">
      <c r="A189">
        <v>313</v>
      </c>
      <c r="B189" t="s">
        <v>141</v>
      </c>
      <c r="C189" t="s">
        <v>151</v>
      </c>
      <c r="D189" t="s">
        <v>155</v>
      </c>
      <c r="E189" t="s">
        <v>156</v>
      </c>
      <c r="F189" t="s">
        <v>161</v>
      </c>
      <c r="G189" t="s">
        <v>225</v>
      </c>
      <c r="H189">
        <v>386.91259824500884</v>
      </c>
      <c r="I189">
        <v>56</v>
      </c>
      <c r="J189">
        <v>1439472.8965777396</v>
      </c>
      <c r="K189">
        <v>40996.416699999994</v>
      </c>
      <c r="L189">
        <v>259105121.38399315</v>
      </c>
      <c r="M189">
        <v>5153869.1399999997</v>
      </c>
      <c r="N189">
        <v>2159209344.8666096</v>
      </c>
      <c r="O189">
        <v>104384000</v>
      </c>
      <c r="P189">
        <v>19.524926188636361</v>
      </c>
      <c r="Q189">
        <v>21520.119803837206</v>
      </c>
      <c r="R189">
        <v>259146117.80069315</v>
      </c>
      <c r="S189">
        <v>2268.7472140066093</v>
      </c>
      <c r="T189">
        <v>21539.644730025841</v>
      </c>
      <c r="U189">
        <f>Sustainable_Friendly_Table[[#This Row],[Total Energy(MJ)]]*AHP!$P$13/TOPSIS!$B$12</f>
        <v>2.2631537674650291E-2</v>
      </c>
      <c r="V189">
        <f>Sustainable_Friendly_Table[[#This Row],[Total Cost(LKR Million)]]*AHP!$P$14/TOPSIS!$C$12</f>
        <v>6.842787386310392E-3</v>
      </c>
      <c r="W189">
        <f>Sustainable_Friendly_Table[[#This Row],[Total Carbon (Metric T)]]*AHP!$P$15/TOPSIS!$D$12</f>
        <v>1.2454677144949439E-2</v>
      </c>
      <c r="X189">
        <f>((Sustainable_Friendly_Table[[#This Row],[Weighted Energy]]-TOPSIS!$B$13)^2+(Sustainable_Friendly_Table[[#This Row],[Weighted Cost]]-TOPSIS!$C$13)^2+(Sustainable_Friendly_Table[[#This Row],[Weighted Co2]]-TOPSIS!$D$13)^2)^0.5</f>
        <v>2.4718997644676459E-3</v>
      </c>
      <c r="Y189">
        <f>((Sustainable_Friendly_Table[[#This Row],[Weighted Energy]]-TOPSIS!$B$14)^2+(Sustainable_Friendly_Table[[#This Row],[Weighted Cost]]-TOPSIS!$C$14)^2+(Sustainable_Friendly_Table[[#This Row],[Weighted Co2]]-TOPSIS!$D$14)^2)^0.5</f>
        <v>3.566716553661039E-3</v>
      </c>
      <c r="Z189">
        <f>Sustainable_Friendly_Table[[#This Row],[S- Worst-Euclidean Distance]]/(Sustainable_Friendly_Table[[#This Row],[S+ Best-Euclidean Distance]]+Sustainable_Friendly_Table[[#This Row],[S- Worst-Euclidean Distance]])</f>
        <v>0.59065129588599752</v>
      </c>
      <c r="AA189">
        <v>188</v>
      </c>
    </row>
    <row r="190" spans="1:27" x14ac:dyDescent="0.3">
      <c r="A190">
        <v>297</v>
      </c>
      <c r="B190" t="s">
        <v>141</v>
      </c>
      <c r="C190" t="s">
        <v>151</v>
      </c>
      <c r="D190" t="s">
        <v>154</v>
      </c>
      <c r="E190" t="s">
        <v>156</v>
      </c>
      <c r="F190" t="s">
        <v>161</v>
      </c>
      <c r="G190" t="s">
        <v>224</v>
      </c>
      <c r="H190">
        <v>386.90615114000894</v>
      </c>
      <c r="I190">
        <v>28</v>
      </c>
      <c r="J190">
        <v>1439466.6557800993</v>
      </c>
      <c r="K190">
        <v>41014.836999999992</v>
      </c>
      <c r="L190">
        <v>259103998.04041788</v>
      </c>
      <c r="M190">
        <v>5154790.1549999993</v>
      </c>
      <c r="N190">
        <v>2159199983.6701488</v>
      </c>
      <c r="O190">
        <v>104893600</v>
      </c>
      <c r="P190">
        <v>19.538741413636362</v>
      </c>
      <c r="Q190">
        <v>21520.026503912482</v>
      </c>
      <c r="R190">
        <v>259145012.87741789</v>
      </c>
      <c r="S190">
        <v>2269.248373825149</v>
      </c>
      <c r="T190">
        <v>21539.565245326117</v>
      </c>
      <c r="U190">
        <f>Sustainable_Friendly_Table[[#This Row],[Total Energy(MJ)]]*AHP!$P$13/TOPSIS!$B$12</f>
        <v>2.2631441180390819E-2</v>
      </c>
      <c r="V190">
        <f>Sustainable_Friendly_Table[[#This Row],[Total Cost(LKR Million)]]*AHP!$P$14/TOPSIS!$C$12</f>
        <v>6.8442989386171705E-3</v>
      </c>
      <c r="W190">
        <f>Sustainable_Friendly_Table[[#This Row],[Total Carbon (Metric T)]]*AHP!$P$15/TOPSIS!$D$12</f>
        <v>1.2454631185218654E-2</v>
      </c>
      <c r="X190">
        <f>((Sustainable_Friendly_Table[[#This Row],[Weighted Energy]]-TOPSIS!$B$13)^2+(Sustainable_Friendly_Table[[#This Row],[Weighted Cost]]-TOPSIS!$C$13)^2+(Sustainable_Friendly_Table[[#This Row],[Weighted Co2]]-TOPSIS!$D$13)^2)^0.5</f>
        <v>2.4721856319581959E-3</v>
      </c>
      <c r="Y190">
        <f>((Sustainable_Friendly_Table[[#This Row],[Weighted Energy]]-TOPSIS!$B$14)^2+(Sustainable_Friendly_Table[[#This Row],[Weighted Cost]]-TOPSIS!$C$14)^2+(Sustainable_Friendly_Table[[#This Row],[Weighted Co2]]-TOPSIS!$D$14)^2)^0.5</f>
        <v>3.5664213786791694E-3</v>
      </c>
      <c r="Z190">
        <f>Sustainable_Friendly_Table[[#This Row],[S- Worst-Euclidean Distance]]/(Sustainable_Friendly_Table[[#This Row],[S+ Best-Euclidean Distance]]+Sustainable_Friendly_Table[[#This Row],[S- Worst-Euclidean Distance]])</f>
        <v>0.59060332497158796</v>
      </c>
      <c r="AA190">
        <v>189</v>
      </c>
    </row>
    <row r="191" spans="1:27" x14ac:dyDescent="0.3">
      <c r="A191">
        <v>315</v>
      </c>
      <c r="B191" t="s">
        <v>141</v>
      </c>
      <c r="C191" t="s">
        <v>151</v>
      </c>
      <c r="D191" t="s">
        <v>155</v>
      </c>
      <c r="E191" t="s">
        <v>156</v>
      </c>
      <c r="F191" t="s">
        <v>161</v>
      </c>
      <c r="G191" t="s">
        <v>224</v>
      </c>
      <c r="H191">
        <v>386.91259824500884</v>
      </c>
      <c r="I191">
        <v>28</v>
      </c>
      <c r="J191">
        <v>1439472.8965777396</v>
      </c>
      <c r="K191">
        <v>40996.416699999994</v>
      </c>
      <c r="L191">
        <v>259105121.38399315</v>
      </c>
      <c r="M191">
        <v>5153869.1399999997</v>
      </c>
      <c r="N191">
        <v>2159209344.8666096</v>
      </c>
      <c r="O191">
        <v>104893600</v>
      </c>
      <c r="P191">
        <v>19.524926188636361</v>
      </c>
      <c r="Q191">
        <v>21520.119803837206</v>
      </c>
      <c r="R191">
        <v>259146117.80069315</v>
      </c>
      <c r="S191">
        <v>2269.2568140066096</v>
      </c>
      <c r="T191">
        <v>21539.644730025841</v>
      </c>
      <c r="U191">
        <f>Sustainable_Friendly_Table[[#This Row],[Total Energy(MJ)]]*AHP!$P$13/TOPSIS!$B$12</f>
        <v>2.2631537674650291E-2</v>
      </c>
      <c r="V191">
        <f>Sustainable_Friendly_Table[[#This Row],[Total Cost(LKR Million)]]*AHP!$P$14/TOPSIS!$C$12</f>
        <v>6.8443243951188384E-3</v>
      </c>
      <c r="W191">
        <f>Sustainable_Friendly_Table[[#This Row],[Total Carbon (Metric T)]]*AHP!$P$15/TOPSIS!$D$12</f>
        <v>1.2454677144949439E-2</v>
      </c>
      <c r="X191">
        <f>((Sustainable_Friendly_Table[[#This Row],[Weighted Energy]]-TOPSIS!$B$13)^2+(Sustainable_Friendly_Table[[#This Row],[Weighted Cost]]-TOPSIS!$C$13)^2+(Sustainable_Friendly_Table[[#This Row],[Weighted Co2]]-TOPSIS!$D$13)^2)^0.5</f>
        <v>2.4722952911723616E-3</v>
      </c>
      <c r="Y191">
        <f>((Sustainable_Friendly_Table[[#This Row],[Weighted Energy]]-TOPSIS!$B$14)^2+(Sustainable_Friendly_Table[[#This Row],[Weighted Cost]]-TOPSIS!$C$14)^2+(Sustainable_Friendly_Table[[#This Row],[Weighted Co2]]-TOPSIS!$D$14)^2)^0.5</f>
        <v>3.5663117463764944E-3</v>
      </c>
      <c r="Z191">
        <f>Sustainable_Friendly_Table[[#This Row],[S- Worst-Euclidean Distance]]/(Sustainable_Friendly_Table[[#This Row],[S+ Best-Euclidean Distance]]+Sustainable_Friendly_Table[[#This Row],[S- Worst-Euclidean Distance]])</f>
        <v>0.59058516710901987</v>
      </c>
      <c r="AA191">
        <v>190</v>
      </c>
    </row>
    <row r="192" spans="1:27" x14ac:dyDescent="0.3">
      <c r="A192">
        <v>296</v>
      </c>
      <c r="B192" t="s">
        <v>141</v>
      </c>
      <c r="C192" t="s">
        <v>151</v>
      </c>
      <c r="D192" t="s">
        <v>154</v>
      </c>
      <c r="E192" t="s">
        <v>156</v>
      </c>
      <c r="F192" t="s">
        <v>161</v>
      </c>
      <c r="G192" t="s">
        <v>226</v>
      </c>
      <c r="H192">
        <v>386.90615114000894</v>
      </c>
      <c r="I192">
        <v>28</v>
      </c>
      <c r="J192">
        <v>1439466.6557800993</v>
      </c>
      <c r="K192">
        <v>41014.836999999992</v>
      </c>
      <c r="L192">
        <v>259103998.04041788</v>
      </c>
      <c r="M192">
        <v>5154790.1549999993</v>
      </c>
      <c r="N192">
        <v>2159199983.6701488</v>
      </c>
      <c r="O192">
        <v>109200000</v>
      </c>
      <c r="P192">
        <v>19.538741413636362</v>
      </c>
      <c r="Q192">
        <v>21520.026503912482</v>
      </c>
      <c r="R192">
        <v>259145012.87741789</v>
      </c>
      <c r="S192">
        <v>2273.5547738251489</v>
      </c>
      <c r="T192">
        <v>21539.565245326117</v>
      </c>
      <c r="U192">
        <f>Sustainable_Friendly_Table[[#This Row],[Total Energy(MJ)]]*AHP!$P$13/TOPSIS!$B$12</f>
        <v>2.2631441180390819E-2</v>
      </c>
      <c r="V192">
        <f>Sustainable_Friendly_Table[[#This Row],[Total Cost(LKR Million)]]*AHP!$P$14/TOPSIS!$C$12</f>
        <v>6.8572875075588674E-3</v>
      </c>
      <c r="W192">
        <f>Sustainable_Friendly_Table[[#This Row],[Total Carbon (Metric T)]]*AHP!$P$15/TOPSIS!$D$12</f>
        <v>1.2454631185218654E-2</v>
      </c>
      <c r="X192">
        <f>((Sustainable_Friendly_Table[[#This Row],[Weighted Energy]]-TOPSIS!$B$13)^2+(Sustainable_Friendly_Table[[#This Row],[Weighted Cost]]-TOPSIS!$C$13)^2+(Sustainable_Friendly_Table[[#This Row],[Weighted Co2]]-TOPSIS!$D$13)^2)^0.5</f>
        <v>2.4755636470263358E-3</v>
      </c>
      <c r="Y192">
        <f>((Sustainable_Friendly_Table[[#This Row],[Weighted Energy]]-TOPSIS!$B$14)^2+(Sustainable_Friendly_Table[[#This Row],[Weighted Cost]]-TOPSIS!$C$14)^2+(Sustainable_Friendly_Table[[#This Row],[Weighted Co2]]-TOPSIS!$D$14)^2)^0.5</f>
        <v>3.5630251863535949E-3</v>
      </c>
      <c r="Z192">
        <f>Sustainable_Friendly_Table[[#This Row],[S- Worst-Euclidean Distance]]/(Sustainable_Friendly_Table[[#This Row],[S+ Best-Euclidean Distance]]+Sustainable_Friendly_Table[[#This Row],[S- Worst-Euclidean Distance]])</f>
        <v>0.59004268789721381</v>
      </c>
      <c r="AA192">
        <v>191</v>
      </c>
    </row>
    <row r="193" spans="1:27" x14ac:dyDescent="0.3">
      <c r="A193">
        <v>314</v>
      </c>
      <c r="B193" t="s">
        <v>141</v>
      </c>
      <c r="C193" t="s">
        <v>151</v>
      </c>
      <c r="D193" t="s">
        <v>155</v>
      </c>
      <c r="E193" t="s">
        <v>156</v>
      </c>
      <c r="F193" t="s">
        <v>161</v>
      </c>
      <c r="G193" t="s">
        <v>226</v>
      </c>
      <c r="H193">
        <v>386.91259824500884</v>
      </c>
      <c r="I193">
        <v>28</v>
      </c>
      <c r="J193">
        <v>1439472.8965777396</v>
      </c>
      <c r="K193">
        <v>40996.416699999994</v>
      </c>
      <c r="L193">
        <v>259105121.38399315</v>
      </c>
      <c r="M193">
        <v>5153869.1399999997</v>
      </c>
      <c r="N193">
        <v>2159209344.8666096</v>
      </c>
      <c r="O193">
        <v>109200000</v>
      </c>
      <c r="P193">
        <v>19.524926188636361</v>
      </c>
      <c r="Q193">
        <v>21520.119803837206</v>
      </c>
      <c r="R193">
        <v>259146117.80069315</v>
      </c>
      <c r="S193">
        <v>2273.5632140066095</v>
      </c>
      <c r="T193">
        <v>21539.644730025841</v>
      </c>
      <c r="U193">
        <f>Sustainable_Friendly_Table[[#This Row],[Total Energy(MJ)]]*AHP!$P$13/TOPSIS!$B$12</f>
        <v>2.2631537674650291E-2</v>
      </c>
      <c r="V193">
        <f>Sustainable_Friendly_Table[[#This Row],[Total Cost(LKR Million)]]*AHP!$P$14/TOPSIS!$C$12</f>
        <v>6.8573129640605354E-3</v>
      </c>
      <c r="W193">
        <f>Sustainable_Friendly_Table[[#This Row],[Total Carbon (Metric T)]]*AHP!$P$15/TOPSIS!$D$12</f>
        <v>1.2454677144949439E-2</v>
      </c>
      <c r="X193">
        <f>((Sustainable_Friendly_Table[[#This Row],[Weighted Energy]]-TOPSIS!$B$13)^2+(Sustainable_Friendly_Table[[#This Row],[Weighted Cost]]-TOPSIS!$C$13)^2+(Sustainable_Friendly_Table[[#This Row],[Weighted Co2]]-TOPSIS!$D$13)^2)^0.5</f>
        <v>2.4756732901693381E-3</v>
      </c>
      <c r="Y193">
        <f>((Sustainable_Friendly_Table[[#This Row],[Weighted Energy]]-TOPSIS!$B$14)^2+(Sustainable_Friendly_Table[[#This Row],[Weighted Cost]]-TOPSIS!$C$14)^2+(Sustainable_Friendly_Table[[#This Row],[Weighted Co2]]-TOPSIS!$D$14)^2)^0.5</f>
        <v>3.562915542350149E-3</v>
      </c>
      <c r="Z193">
        <f>Sustainable_Friendly_Table[[#This Row],[S- Worst-Euclidean Distance]]/(Sustainable_Friendly_Table[[#This Row],[S+ Best-Euclidean Distance]]+Sustainable_Friendly_Table[[#This Row],[S- Worst-Euclidean Distance]])</f>
        <v>0.59002453075838746</v>
      </c>
      <c r="AA193">
        <v>192</v>
      </c>
    </row>
    <row r="194" spans="1:27" x14ac:dyDescent="0.3">
      <c r="A194">
        <v>76</v>
      </c>
      <c r="B194" t="s">
        <v>139</v>
      </c>
      <c r="C194" t="s">
        <v>151</v>
      </c>
      <c r="D194" t="s">
        <v>154</v>
      </c>
      <c r="E194" t="s">
        <v>156</v>
      </c>
      <c r="F194" t="s">
        <v>160</v>
      </c>
      <c r="G194" t="s">
        <v>225</v>
      </c>
      <c r="H194">
        <v>391.94864608031673</v>
      </c>
      <c r="I194">
        <v>56</v>
      </c>
      <c r="J194">
        <v>1441434.065225736</v>
      </c>
      <c r="K194">
        <v>47784.409136363625</v>
      </c>
      <c r="L194">
        <v>259458131.74063247</v>
      </c>
      <c r="M194">
        <v>5113156.4413636355</v>
      </c>
      <c r="N194">
        <v>2162151097.838604</v>
      </c>
      <c r="O194">
        <v>104384000</v>
      </c>
      <c r="P194">
        <v>21.119135277272726</v>
      </c>
      <c r="Q194">
        <v>21549.439275124751</v>
      </c>
      <c r="R194">
        <v>259505916.14976883</v>
      </c>
      <c r="S194">
        <v>2271.6482542799677</v>
      </c>
      <c r="T194">
        <v>21570.558410402024</v>
      </c>
      <c r="U194">
        <f>Sustainable_Friendly_Table[[#This Row],[Total Energy(MJ)]]*AHP!$P$13/TOPSIS!$B$12</f>
        <v>2.2662959291001282E-2</v>
      </c>
      <c r="V194">
        <f>Sustainable_Friendly_Table[[#This Row],[Total Cost(LKR Million)]]*AHP!$P$14/TOPSIS!$C$12</f>
        <v>6.85153723806433E-3</v>
      </c>
      <c r="W194">
        <f>Sustainable_Friendly_Table[[#This Row],[Total Carbon (Metric T)]]*AHP!$P$15/TOPSIS!$D$12</f>
        <v>1.2472552087330025E-2</v>
      </c>
      <c r="X194">
        <f>((Sustainable_Friendly_Table[[#This Row],[Weighted Energy]]-TOPSIS!$B$13)^2+(Sustainable_Friendly_Table[[#This Row],[Weighted Cost]]-TOPSIS!$C$13)^2+(Sustainable_Friendly_Table[[#This Row],[Weighted Co2]]-TOPSIS!$D$13)^2)^0.5</f>
        <v>2.5090805800922046E-3</v>
      </c>
      <c r="Y194">
        <f>((Sustainable_Friendly_Table[[#This Row],[Weighted Energy]]-TOPSIS!$B$14)^2+(Sustainable_Friendly_Table[[#This Row],[Weighted Cost]]-TOPSIS!$C$14)^2+(Sustainable_Friendly_Table[[#This Row],[Weighted Co2]]-TOPSIS!$D$14)^2)^0.5</f>
        <v>3.5295419300882705E-3</v>
      </c>
      <c r="Z194">
        <f>Sustainable_Friendly_Table[[#This Row],[S- Worst-Euclidean Distance]]/(Sustainable_Friendly_Table[[#This Row],[S+ Best-Euclidean Distance]]+Sustainable_Friendly_Table[[#This Row],[S- Worst-Euclidean Distance]])</f>
        <v>0.58449454724779348</v>
      </c>
      <c r="AA194">
        <v>193</v>
      </c>
    </row>
    <row r="195" spans="1:27" x14ac:dyDescent="0.3">
      <c r="A195">
        <v>94</v>
      </c>
      <c r="B195" t="s">
        <v>139</v>
      </c>
      <c r="C195" t="s">
        <v>151</v>
      </c>
      <c r="D195" t="s">
        <v>155</v>
      </c>
      <c r="E195" t="s">
        <v>156</v>
      </c>
      <c r="F195" t="s">
        <v>160</v>
      </c>
      <c r="G195" t="s">
        <v>225</v>
      </c>
      <c r="H195">
        <v>391.9550931853168</v>
      </c>
      <c r="I195">
        <v>56</v>
      </c>
      <c r="J195">
        <v>1441440.3060233761</v>
      </c>
      <c r="K195">
        <v>47765.988836363627</v>
      </c>
      <c r="L195">
        <v>259459255.08420768</v>
      </c>
      <c r="M195">
        <v>5112235.4263636358</v>
      </c>
      <c r="N195">
        <v>2162160459.0350637</v>
      </c>
      <c r="O195">
        <v>104384000</v>
      </c>
      <c r="P195">
        <v>21.105320052272724</v>
      </c>
      <c r="Q195">
        <v>21549.53257504947</v>
      </c>
      <c r="R195">
        <v>259507021.07304406</v>
      </c>
      <c r="S195">
        <v>2271.6566944614274</v>
      </c>
      <c r="T195">
        <v>21570.637895101743</v>
      </c>
      <c r="U195">
        <f>Sustainable_Friendly_Table[[#This Row],[Total Energy(MJ)]]*AHP!$P$13/TOPSIS!$B$12</f>
        <v>2.266305578526075E-2</v>
      </c>
      <c r="V195">
        <f>Sustainable_Friendly_Table[[#This Row],[Total Cost(LKR Million)]]*AHP!$P$14/TOPSIS!$C$12</f>
        <v>6.8515626945659935E-3</v>
      </c>
      <c r="W195">
        <f>Sustainable_Friendly_Table[[#This Row],[Total Carbon (Metric T)]]*AHP!$P$15/TOPSIS!$D$12</f>
        <v>1.247259804706081E-2</v>
      </c>
      <c r="X195">
        <f>((Sustainable_Friendly_Table[[#This Row],[Weighted Energy]]-TOPSIS!$B$13)^2+(Sustainable_Friendly_Table[[#This Row],[Weighted Cost]]-TOPSIS!$C$13)^2+(Sustainable_Friendly_Table[[#This Row],[Weighted Co2]]-TOPSIS!$D$13)^2)^0.5</f>
        <v>2.5091902406403992E-3</v>
      </c>
      <c r="Y195">
        <f>((Sustainable_Friendly_Table[[#This Row],[Weighted Energy]]-TOPSIS!$B$14)^2+(Sustainable_Friendly_Table[[#This Row],[Weighted Cost]]-TOPSIS!$C$14)^2+(Sustainable_Friendly_Table[[#This Row],[Weighted Co2]]-TOPSIS!$D$14)^2)^0.5</f>
        <v>3.5294322994967784E-3</v>
      </c>
      <c r="Z195">
        <f>Sustainable_Friendly_Table[[#This Row],[S- Worst-Euclidean Distance]]/(Sustainable_Friendly_Table[[#This Row],[S+ Best-Euclidean Distance]]+Sustainable_Friendly_Table[[#This Row],[S- Worst-Euclidean Distance]])</f>
        <v>0.58447638944768376</v>
      </c>
      <c r="AA195">
        <v>194</v>
      </c>
    </row>
    <row r="196" spans="1:27" x14ac:dyDescent="0.3">
      <c r="A196">
        <v>78</v>
      </c>
      <c r="B196" t="s">
        <v>139</v>
      </c>
      <c r="C196" t="s">
        <v>151</v>
      </c>
      <c r="D196" t="s">
        <v>154</v>
      </c>
      <c r="E196" t="s">
        <v>156</v>
      </c>
      <c r="F196" t="s">
        <v>160</v>
      </c>
      <c r="G196" t="s">
        <v>224</v>
      </c>
      <c r="H196">
        <v>391.94864608031673</v>
      </c>
      <c r="I196">
        <v>28</v>
      </c>
      <c r="J196">
        <v>1441434.065225736</v>
      </c>
      <c r="K196">
        <v>47784.409136363625</v>
      </c>
      <c r="L196">
        <v>259458131.74063247</v>
      </c>
      <c r="M196">
        <v>5113156.4413636355</v>
      </c>
      <c r="N196">
        <v>2162151097.838604</v>
      </c>
      <c r="O196">
        <v>104893600</v>
      </c>
      <c r="P196">
        <v>21.119135277272726</v>
      </c>
      <c r="Q196">
        <v>21549.439275124751</v>
      </c>
      <c r="R196">
        <v>259505916.14976883</v>
      </c>
      <c r="S196">
        <v>2272.157854279968</v>
      </c>
      <c r="T196">
        <v>21570.558410402024</v>
      </c>
      <c r="U196">
        <f>Sustainable_Friendly_Table[[#This Row],[Total Energy(MJ)]]*AHP!$P$13/TOPSIS!$B$12</f>
        <v>2.2662959291001282E-2</v>
      </c>
      <c r="V196">
        <f>Sustainable_Friendly_Table[[#This Row],[Total Cost(LKR Million)]]*AHP!$P$14/TOPSIS!$C$12</f>
        <v>6.8530742468727755E-3</v>
      </c>
      <c r="W196">
        <f>Sustainable_Friendly_Table[[#This Row],[Total Carbon (Metric T)]]*AHP!$P$15/TOPSIS!$D$12</f>
        <v>1.2472552087330025E-2</v>
      </c>
      <c r="X196">
        <f>((Sustainable_Friendly_Table[[#This Row],[Weighted Energy]]-TOPSIS!$B$13)^2+(Sustainable_Friendly_Table[[#This Row],[Weighted Cost]]-TOPSIS!$C$13)^2+(Sustainable_Friendly_Table[[#This Row],[Weighted Co2]]-TOPSIS!$D$13)^2)^0.5</f>
        <v>2.5094756057336162E-3</v>
      </c>
      <c r="Y196">
        <f>((Sustainable_Friendly_Table[[#This Row],[Weighted Energy]]-TOPSIS!$B$14)^2+(Sustainable_Friendly_Table[[#This Row],[Weighted Cost]]-TOPSIS!$C$14)^2+(Sustainable_Friendly_Table[[#This Row],[Weighted Co2]]-TOPSIS!$D$14)^2)^0.5</f>
        <v>3.5291366694466439E-3</v>
      </c>
      <c r="Z196">
        <f>Sustainable_Friendly_Table[[#This Row],[S- Worst-Euclidean Distance]]/(Sustainable_Friendly_Table[[#This Row],[S+ Best-Euclidean Distance]]+Sustainable_Friendly_Table[[#This Row],[S- Worst-Euclidean Distance]])</f>
        <v>0.58442842637074177</v>
      </c>
      <c r="AA196">
        <v>195</v>
      </c>
    </row>
    <row r="197" spans="1:27" x14ac:dyDescent="0.3">
      <c r="A197">
        <v>96</v>
      </c>
      <c r="B197" t="s">
        <v>139</v>
      </c>
      <c r="C197" t="s">
        <v>151</v>
      </c>
      <c r="D197" t="s">
        <v>155</v>
      </c>
      <c r="E197" t="s">
        <v>156</v>
      </c>
      <c r="F197" t="s">
        <v>160</v>
      </c>
      <c r="G197" t="s">
        <v>224</v>
      </c>
      <c r="H197">
        <v>391.9550931853168</v>
      </c>
      <c r="I197">
        <v>28</v>
      </c>
      <c r="J197">
        <v>1441440.3060233761</v>
      </c>
      <c r="K197">
        <v>47765.988836363627</v>
      </c>
      <c r="L197">
        <v>259459255.08420768</v>
      </c>
      <c r="M197">
        <v>5112235.4263636358</v>
      </c>
      <c r="N197">
        <v>2162160459.0350637</v>
      </c>
      <c r="O197">
        <v>104893600</v>
      </c>
      <c r="P197">
        <v>21.105320052272724</v>
      </c>
      <c r="Q197">
        <v>21549.53257504947</v>
      </c>
      <c r="R197">
        <v>259507021.07304406</v>
      </c>
      <c r="S197">
        <v>2272.1662944614272</v>
      </c>
      <c r="T197">
        <v>21570.637895101743</v>
      </c>
      <c r="U197">
        <f>Sustainable_Friendly_Table[[#This Row],[Total Energy(MJ)]]*AHP!$P$13/TOPSIS!$B$12</f>
        <v>2.266305578526075E-2</v>
      </c>
      <c r="V197">
        <f>Sustainable_Friendly_Table[[#This Row],[Total Cost(LKR Million)]]*AHP!$P$14/TOPSIS!$C$12</f>
        <v>6.8530997033744391E-3</v>
      </c>
      <c r="W197">
        <f>Sustainable_Friendly_Table[[#This Row],[Total Carbon (Metric T)]]*AHP!$P$15/TOPSIS!$D$12</f>
        <v>1.247259804706081E-2</v>
      </c>
      <c r="X197">
        <f>((Sustainable_Friendly_Table[[#This Row],[Weighted Energy]]-TOPSIS!$B$13)^2+(Sustainable_Friendly_Table[[#This Row],[Weighted Cost]]-TOPSIS!$C$13)^2+(Sustainable_Friendly_Table[[#This Row],[Weighted Co2]]-TOPSIS!$D$13)^2)^0.5</f>
        <v>2.5095852646114707E-3</v>
      </c>
      <c r="Y197">
        <f>((Sustainable_Friendly_Table[[#This Row],[Weighted Energy]]-TOPSIS!$B$14)^2+(Sustainable_Friendly_Table[[#This Row],[Weighted Cost]]-TOPSIS!$C$14)^2+(Sustainable_Friendly_Table[[#This Row],[Weighted Co2]]-TOPSIS!$D$14)^2)^0.5</f>
        <v>3.5290270373527278E-3</v>
      </c>
      <c r="Z197">
        <f>Sustainable_Friendly_Table[[#This Row],[S- Worst-Euclidean Distance]]/(Sustainable_Friendly_Table[[#This Row],[S+ Best-Euclidean Distance]]+Sustainable_Friendly_Table[[#This Row],[S- Worst-Euclidean Distance]])</f>
        <v>0.5844102685984377</v>
      </c>
      <c r="AA197">
        <v>196</v>
      </c>
    </row>
    <row r="198" spans="1:27" x14ac:dyDescent="0.3">
      <c r="A198">
        <v>77</v>
      </c>
      <c r="B198" t="s">
        <v>139</v>
      </c>
      <c r="C198" t="s">
        <v>151</v>
      </c>
      <c r="D198" t="s">
        <v>154</v>
      </c>
      <c r="E198" t="s">
        <v>156</v>
      </c>
      <c r="F198" t="s">
        <v>160</v>
      </c>
      <c r="G198" t="s">
        <v>226</v>
      </c>
      <c r="H198">
        <v>391.94864608031673</v>
      </c>
      <c r="I198">
        <v>28</v>
      </c>
      <c r="J198">
        <v>1441434.065225736</v>
      </c>
      <c r="K198">
        <v>47784.409136363625</v>
      </c>
      <c r="L198">
        <v>259458131.74063247</v>
      </c>
      <c r="M198">
        <v>5113156.4413636355</v>
      </c>
      <c r="N198">
        <v>2162151097.838604</v>
      </c>
      <c r="O198">
        <v>109200000</v>
      </c>
      <c r="P198">
        <v>21.119135277272726</v>
      </c>
      <c r="Q198">
        <v>21549.439275124751</v>
      </c>
      <c r="R198">
        <v>259505916.14976883</v>
      </c>
      <c r="S198">
        <v>2276.4642542799679</v>
      </c>
      <c r="T198">
        <v>21570.558410402024</v>
      </c>
      <c r="U198">
        <f>Sustainable_Friendly_Table[[#This Row],[Total Energy(MJ)]]*AHP!$P$13/TOPSIS!$B$12</f>
        <v>2.2662959291001282E-2</v>
      </c>
      <c r="V198">
        <f>Sustainable_Friendly_Table[[#This Row],[Total Cost(LKR Million)]]*AHP!$P$14/TOPSIS!$C$12</f>
        <v>6.8660628158144716E-3</v>
      </c>
      <c r="W198">
        <f>Sustainable_Friendly_Table[[#This Row],[Total Carbon (Metric T)]]*AHP!$P$15/TOPSIS!$D$12</f>
        <v>1.2472552087330025E-2</v>
      </c>
      <c r="X198">
        <f>((Sustainable_Friendly_Table[[#This Row],[Weighted Energy]]-TOPSIS!$B$13)^2+(Sustainable_Friendly_Table[[#This Row],[Weighted Cost]]-TOPSIS!$C$13)^2+(Sustainable_Friendly_Table[[#This Row],[Weighted Co2]]-TOPSIS!$D$13)^2)^0.5</f>
        <v>2.5128488503653405E-3</v>
      </c>
      <c r="Y198">
        <f>((Sustainable_Friendly_Table[[#This Row],[Weighted Energy]]-TOPSIS!$B$14)^2+(Sustainable_Friendly_Table[[#This Row],[Weighted Cost]]-TOPSIS!$C$14)^2+(Sustainable_Friendly_Table[[#This Row],[Weighted Co2]]-TOPSIS!$D$14)^2)^0.5</f>
        <v>3.5257368899728921E-3</v>
      </c>
      <c r="Z198">
        <f>Sustainable_Friendly_Table[[#This Row],[S- Worst-Euclidean Distance]]/(Sustainable_Friendly_Table[[#This Row],[S+ Best-Euclidean Distance]]+Sustainable_Friendly_Table[[#This Row],[S- Worst-Euclidean Distance]])</f>
        <v>0.58386798525036909</v>
      </c>
      <c r="AA198">
        <v>197</v>
      </c>
    </row>
    <row r="199" spans="1:27" x14ac:dyDescent="0.3">
      <c r="A199">
        <v>337</v>
      </c>
      <c r="B199" t="s">
        <v>142</v>
      </c>
      <c r="C199" t="s">
        <v>149</v>
      </c>
      <c r="D199" t="s">
        <v>154</v>
      </c>
      <c r="E199" t="s">
        <v>157</v>
      </c>
      <c r="F199" t="s">
        <v>160</v>
      </c>
      <c r="G199" t="s">
        <v>225</v>
      </c>
      <c r="H199">
        <v>402.56830530197522</v>
      </c>
      <c r="I199">
        <v>58</v>
      </c>
      <c r="J199">
        <v>1441435.7536519296</v>
      </c>
      <c r="K199">
        <v>41456.136245454538</v>
      </c>
      <c r="L199">
        <v>259458435.65734732</v>
      </c>
      <c r="M199">
        <v>5237816.5795454532</v>
      </c>
      <c r="N199">
        <v>2162153630.4778943</v>
      </c>
      <c r="O199">
        <v>108112000</v>
      </c>
      <c r="P199">
        <v>25.93032078636363</v>
      </c>
      <c r="Q199">
        <v>21549.464517096345</v>
      </c>
      <c r="R199">
        <v>259499891.79359278</v>
      </c>
      <c r="S199">
        <v>2275.5034470574396</v>
      </c>
      <c r="T199">
        <v>21575.394837882708</v>
      </c>
      <c r="U199">
        <f>Sustainable_Friendly_Table[[#This Row],[Total Energy(MJ)]]*AHP!$P$13/TOPSIS!$B$12</f>
        <v>2.2662433176834803E-2</v>
      </c>
      <c r="V199">
        <f>Sustainable_Friendly_Table[[#This Row],[Total Cost(LKR Million)]]*AHP!$P$14/TOPSIS!$C$12</f>
        <v>6.8631649171405238E-3</v>
      </c>
      <c r="W199">
        <f>Sustainable_Friendly_Table[[#This Row],[Total Carbon (Metric T)]]*AHP!$P$15/TOPSIS!$D$12</f>
        <v>1.247534861176494E-2</v>
      </c>
      <c r="X199">
        <f>((Sustainable_Friendly_Table[[#This Row],[Weighted Energy]]-TOPSIS!$B$13)^2+(Sustainable_Friendly_Table[[#This Row],[Weighted Cost]]-TOPSIS!$C$13)^2+(Sustainable_Friendly_Table[[#This Row],[Weighted Co2]]-TOPSIS!$D$13)^2)^0.5</f>
        <v>2.5129471054807125E-3</v>
      </c>
      <c r="Y199">
        <f>((Sustainable_Friendly_Table[[#This Row],[Weighted Energy]]-TOPSIS!$B$14)^2+(Sustainable_Friendly_Table[[#This Row],[Weighted Cost]]-TOPSIS!$C$14)^2+(Sustainable_Friendly_Table[[#This Row],[Weighted Co2]]-TOPSIS!$D$14)^2)^0.5</f>
        <v>3.5256349917062819E-3</v>
      </c>
      <c r="Z199">
        <f>Sustainable_Friendly_Table[[#This Row],[S- Worst-Euclidean Distance]]/(Sustainable_Friendly_Table[[#This Row],[S+ Best-Euclidean Distance]]+Sustainable_Friendly_Table[[#This Row],[S- Worst-Euclidean Distance]])</f>
        <v>0.58385146296986823</v>
      </c>
      <c r="AA199">
        <v>198</v>
      </c>
    </row>
    <row r="200" spans="1:27" x14ac:dyDescent="0.3">
      <c r="A200">
        <v>95</v>
      </c>
      <c r="B200" t="s">
        <v>139</v>
      </c>
      <c r="C200" t="s">
        <v>151</v>
      </c>
      <c r="D200" t="s">
        <v>155</v>
      </c>
      <c r="E200" t="s">
        <v>156</v>
      </c>
      <c r="F200" t="s">
        <v>160</v>
      </c>
      <c r="G200" t="s">
        <v>226</v>
      </c>
      <c r="H200">
        <v>391.9550931853168</v>
      </c>
      <c r="I200">
        <v>28</v>
      </c>
      <c r="J200">
        <v>1441440.3060233761</v>
      </c>
      <c r="K200">
        <v>47765.988836363627</v>
      </c>
      <c r="L200">
        <v>259459255.08420768</v>
      </c>
      <c r="M200">
        <v>5112235.4263636358</v>
      </c>
      <c r="N200">
        <v>2162160459.0350637</v>
      </c>
      <c r="O200">
        <v>109200000</v>
      </c>
      <c r="P200">
        <v>21.105320052272724</v>
      </c>
      <c r="Q200">
        <v>21549.53257504947</v>
      </c>
      <c r="R200">
        <v>259507021.07304406</v>
      </c>
      <c r="S200">
        <v>2276.4726944614272</v>
      </c>
      <c r="T200">
        <v>21570.637895101743</v>
      </c>
      <c r="U200">
        <f>Sustainable_Friendly_Table[[#This Row],[Total Energy(MJ)]]*AHP!$P$13/TOPSIS!$B$12</f>
        <v>2.266305578526075E-2</v>
      </c>
      <c r="V200">
        <f>Sustainable_Friendly_Table[[#This Row],[Total Cost(LKR Million)]]*AHP!$P$14/TOPSIS!$C$12</f>
        <v>6.8660882723161351E-3</v>
      </c>
      <c r="W200">
        <f>Sustainable_Friendly_Table[[#This Row],[Total Carbon (Metric T)]]*AHP!$P$15/TOPSIS!$D$12</f>
        <v>1.247259804706081E-2</v>
      </c>
      <c r="X200">
        <f>((Sustainable_Friendly_Table[[#This Row],[Weighted Energy]]-TOPSIS!$B$13)^2+(Sustainable_Friendly_Table[[#This Row],[Weighted Cost]]-TOPSIS!$C$13)^2+(Sustainable_Friendly_Table[[#This Row],[Weighted Co2]]-TOPSIS!$D$13)^2)^0.5</f>
        <v>2.5129584936191035E-3</v>
      </c>
      <c r="Y200">
        <f>((Sustainable_Friendly_Table[[#This Row],[Weighted Energy]]-TOPSIS!$B$14)^2+(Sustainable_Friendly_Table[[#This Row],[Weighted Cost]]-TOPSIS!$C$14)^2+(Sustainable_Friendly_Table[[#This Row],[Weighted Co2]]-TOPSIS!$D$14)^2)^0.5</f>
        <v>3.5256272459431096E-3</v>
      </c>
      <c r="Z200">
        <f>Sustainable_Friendly_Table[[#This Row],[S- Worst-Euclidean Distance]]/(Sustainable_Friendly_Table[[#This Row],[S+ Best-Euclidean Distance]]+Sustainable_Friendly_Table[[#This Row],[S- Worst-Euclidean Distance]])</f>
        <v>0.58384982808883845</v>
      </c>
      <c r="AA200">
        <v>199</v>
      </c>
    </row>
    <row r="201" spans="1:27" x14ac:dyDescent="0.3">
      <c r="A201">
        <v>355</v>
      </c>
      <c r="B201" t="s">
        <v>142</v>
      </c>
      <c r="C201" t="s">
        <v>149</v>
      </c>
      <c r="D201" t="s">
        <v>155</v>
      </c>
      <c r="E201" t="s">
        <v>157</v>
      </c>
      <c r="F201" t="s">
        <v>160</v>
      </c>
      <c r="G201" t="s">
        <v>225</v>
      </c>
      <c r="H201">
        <v>402.57475240697528</v>
      </c>
      <c r="I201">
        <v>58</v>
      </c>
      <c r="J201">
        <v>1441441.9944495698</v>
      </c>
      <c r="K201">
        <v>41437.71594545454</v>
      </c>
      <c r="L201">
        <v>259459559.00092259</v>
      </c>
      <c r="M201">
        <v>5236895.5645454526</v>
      </c>
      <c r="N201">
        <v>2162162991.674355</v>
      </c>
      <c r="O201">
        <v>108112000</v>
      </c>
      <c r="P201">
        <v>25.916505561363632</v>
      </c>
      <c r="Q201">
        <v>21549.557817021068</v>
      </c>
      <c r="R201">
        <v>259500996.71686804</v>
      </c>
      <c r="S201">
        <v>2275.5118872389007</v>
      </c>
      <c r="T201">
        <v>21575.474322582431</v>
      </c>
      <c r="U201">
        <f>Sustainable_Friendly_Table[[#This Row],[Total Energy(MJ)]]*AHP!$P$13/TOPSIS!$B$12</f>
        <v>2.2662529671094271E-2</v>
      </c>
      <c r="V201">
        <f>Sustainable_Friendly_Table[[#This Row],[Total Cost(LKR Million)]]*AHP!$P$14/TOPSIS!$C$12</f>
        <v>6.8631903736421935E-3</v>
      </c>
      <c r="W201">
        <f>Sustainable_Friendly_Table[[#This Row],[Total Carbon (Metric T)]]*AHP!$P$15/TOPSIS!$D$12</f>
        <v>1.2475394571495727E-2</v>
      </c>
      <c r="X201">
        <f>((Sustainable_Friendly_Table[[#This Row],[Weighted Energy]]-TOPSIS!$B$13)^2+(Sustainable_Friendly_Table[[#This Row],[Weighted Cost]]-TOPSIS!$C$13)^2+(Sustainable_Friendly_Table[[#This Row],[Weighted Co2]]-TOPSIS!$D$13)^2)^0.5</f>
        <v>2.5130567460354297E-3</v>
      </c>
      <c r="Y201">
        <f>((Sustainable_Friendly_Table[[#This Row],[Weighted Energy]]-TOPSIS!$B$14)^2+(Sustainable_Friendly_Table[[#This Row],[Weighted Cost]]-TOPSIS!$C$14)^2+(Sustainable_Friendly_Table[[#This Row],[Weighted Co2]]-TOPSIS!$D$14)^2)^0.5</f>
        <v>3.5255253456392445E-3</v>
      </c>
      <c r="Z201">
        <f>Sustainable_Friendly_Table[[#This Row],[S- Worst-Euclidean Distance]]/(Sustainable_Friendly_Table[[#This Row],[S+ Best-Euclidean Distance]]+Sustainable_Friendly_Table[[#This Row],[S- Worst-Euclidean Distance]])</f>
        <v>0.58383330591793181</v>
      </c>
      <c r="AA201">
        <v>200</v>
      </c>
    </row>
    <row r="202" spans="1:27" x14ac:dyDescent="0.3">
      <c r="A202">
        <v>339</v>
      </c>
      <c r="B202" t="s">
        <v>142</v>
      </c>
      <c r="C202" t="s">
        <v>149</v>
      </c>
      <c r="D202" t="s">
        <v>154</v>
      </c>
      <c r="E202" t="s">
        <v>157</v>
      </c>
      <c r="F202" t="s">
        <v>160</v>
      </c>
      <c r="G202" t="s">
        <v>224</v>
      </c>
      <c r="H202">
        <v>402.56830530197522</v>
      </c>
      <c r="I202">
        <v>29</v>
      </c>
      <c r="J202">
        <v>1441435.7536519296</v>
      </c>
      <c r="K202">
        <v>41456.136245454538</v>
      </c>
      <c r="L202">
        <v>259458435.65734732</v>
      </c>
      <c r="M202">
        <v>5237816.5795454532</v>
      </c>
      <c r="N202">
        <v>2162153630.4778943</v>
      </c>
      <c r="O202">
        <v>108639800</v>
      </c>
      <c r="P202">
        <v>25.93032078636363</v>
      </c>
      <c r="Q202">
        <v>21549.464517096345</v>
      </c>
      <c r="R202">
        <v>259499891.79359278</v>
      </c>
      <c r="S202">
        <v>2276.0312470574399</v>
      </c>
      <c r="T202">
        <v>21575.394837882708</v>
      </c>
      <c r="U202">
        <f>Sustainable_Friendly_Table[[#This Row],[Total Energy(MJ)]]*AHP!$P$13/TOPSIS!$B$12</f>
        <v>2.2662433176834803E-2</v>
      </c>
      <c r="V202">
        <f>Sustainable_Friendly_Table[[#This Row],[Total Cost(LKR Million)]]*AHP!$P$14/TOPSIS!$C$12</f>
        <v>6.8647568191206997E-3</v>
      </c>
      <c r="W202">
        <f>Sustainable_Friendly_Table[[#This Row],[Total Carbon (Metric T)]]*AHP!$P$15/TOPSIS!$D$12</f>
        <v>1.247534861176494E-2</v>
      </c>
      <c r="X202">
        <f>((Sustainable_Friendly_Table[[#This Row],[Weighted Energy]]-TOPSIS!$B$13)^2+(Sustainable_Friendly_Table[[#This Row],[Weighted Cost]]-TOPSIS!$C$13)^2+(Sustainable_Friendly_Table[[#This Row],[Weighted Co2]]-TOPSIS!$D$13)^2)^0.5</f>
        <v>2.5133629907039419E-3</v>
      </c>
      <c r="Y202">
        <f>((Sustainable_Friendly_Table[[#This Row],[Weighted Energy]]-TOPSIS!$B$14)^2+(Sustainable_Friendly_Table[[#This Row],[Weighted Cost]]-TOPSIS!$C$14)^2+(Sustainable_Friendly_Table[[#This Row],[Weighted Co2]]-TOPSIS!$D$14)^2)^0.5</f>
        <v>3.5252200545937639E-3</v>
      </c>
      <c r="Z202">
        <f>Sustainable_Friendly_Table[[#This Row],[S- Worst-Euclidean Distance]]/(Sustainable_Friendly_Table[[#This Row],[S+ Best-Euclidean Distance]]+Sustainable_Friendly_Table[[#This Row],[S- Worst-Euclidean Distance]])</f>
        <v>0.58378265698256504</v>
      </c>
      <c r="AA202">
        <v>201</v>
      </c>
    </row>
    <row r="203" spans="1:27" x14ac:dyDescent="0.3">
      <c r="A203">
        <v>357</v>
      </c>
      <c r="B203" t="s">
        <v>142</v>
      </c>
      <c r="C203" t="s">
        <v>149</v>
      </c>
      <c r="D203" t="s">
        <v>155</v>
      </c>
      <c r="E203" t="s">
        <v>157</v>
      </c>
      <c r="F203" t="s">
        <v>160</v>
      </c>
      <c r="G203" t="s">
        <v>224</v>
      </c>
      <c r="H203">
        <v>402.57475240697528</v>
      </c>
      <c r="I203">
        <v>29</v>
      </c>
      <c r="J203">
        <v>1441441.9944495698</v>
      </c>
      <c r="K203">
        <v>41437.71594545454</v>
      </c>
      <c r="L203">
        <v>259459559.00092259</v>
      </c>
      <c r="M203">
        <v>5236895.5645454526</v>
      </c>
      <c r="N203">
        <v>2162162991.674355</v>
      </c>
      <c r="O203">
        <v>108639800</v>
      </c>
      <c r="P203">
        <v>25.916505561363632</v>
      </c>
      <c r="Q203">
        <v>21549.557817021068</v>
      </c>
      <c r="R203">
        <v>259500996.71686804</v>
      </c>
      <c r="S203">
        <v>2276.0396872389006</v>
      </c>
      <c r="T203">
        <v>21575.474322582431</v>
      </c>
      <c r="U203">
        <f>Sustainable_Friendly_Table[[#This Row],[Total Energy(MJ)]]*AHP!$P$13/TOPSIS!$B$12</f>
        <v>2.2662529671094271E-2</v>
      </c>
      <c r="V203">
        <f>Sustainable_Friendly_Table[[#This Row],[Total Cost(LKR Million)]]*AHP!$P$14/TOPSIS!$C$12</f>
        <v>6.8647822756223685E-3</v>
      </c>
      <c r="W203">
        <f>Sustainable_Friendly_Table[[#This Row],[Total Carbon (Metric T)]]*AHP!$P$15/TOPSIS!$D$12</f>
        <v>1.2475394571495727E-2</v>
      </c>
      <c r="X203">
        <f>((Sustainable_Friendly_Table[[#This Row],[Weighted Energy]]-TOPSIS!$B$13)^2+(Sustainable_Friendly_Table[[#This Row],[Weighted Cost]]-TOPSIS!$C$13)^2+(Sustainable_Friendly_Table[[#This Row],[Weighted Co2]]-TOPSIS!$D$13)^2)^0.5</f>
        <v>2.5134726292400851E-3</v>
      </c>
      <c r="Y203">
        <f>((Sustainable_Friendly_Table[[#This Row],[Weighted Energy]]-TOPSIS!$B$14)^2+(Sustainable_Friendly_Table[[#This Row],[Weighted Cost]]-TOPSIS!$C$14)^2+(Sustainable_Friendly_Table[[#This Row],[Weighted Co2]]-TOPSIS!$D$14)^2)^0.5</f>
        <v>3.525110407116284E-3</v>
      </c>
      <c r="Z203">
        <f>Sustainable_Friendly_Table[[#This Row],[S- Worst-Euclidean Distance]]/(Sustainable_Friendly_Table[[#This Row],[S+ Best-Euclidean Distance]]+Sustainable_Friendly_Table[[#This Row],[S- Worst-Euclidean Distance]])</f>
        <v>0.58376450003133618</v>
      </c>
      <c r="AA203">
        <v>202</v>
      </c>
    </row>
    <row r="204" spans="1:27" x14ac:dyDescent="0.3">
      <c r="A204">
        <v>338</v>
      </c>
      <c r="B204" t="s">
        <v>142</v>
      </c>
      <c r="C204" t="s">
        <v>149</v>
      </c>
      <c r="D204" t="s">
        <v>154</v>
      </c>
      <c r="E204" t="s">
        <v>157</v>
      </c>
      <c r="F204" t="s">
        <v>160</v>
      </c>
      <c r="G204" t="s">
        <v>226</v>
      </c>
      <c r="H204">
        <v>402.56830530197522</v>
      </c>
      <c r="I204">
        <v>29</v>
      </c>
      <c r="J204">
        <v>1441435.7536519296</v>
      </c>
      <c r="K204">
        <v>41456.136245454538</v>
      </c>
      <c r="L204">
        <v>259458435.65734732</v>
      </c>
      <c r="M204">
        <v>5237816.5795454532</v>
      </c>
      <c r="N204">
        <v>2162153630.4778943</v>
      </c>
      <c r="O204">
        <v>113100000</v>
      </c>
      <c r="P204">
        <v>25.93032078636363</v>
      </c>
      <c r="Q204">
        <v>21549.464517096345</v>
      </c>
      <c r="R204">
        <v>259499891.79359278</v>
      </c>
      <c r="S204">
        <v>2280.4914470574399</v>
      </c>
      <c r="T204">
        <v>21575.394837882708</v>
      </c>
      <c r="U204">
        <f>Sustainable_Friendly_Table[[#This Row],[Total Energy(MJ)]]*AHP!$P$13/TOPSIS!$B$12</f>
        <v>2.2662433176834803E-2</v>
      </c>
      <c r="V204">
        <f>Sustainable_Friendly_Table[[#This Row],[Total Cost(LKR Million)]]*AHP!$P$14/TOPSIS!$C$12</f>
        <v>6.8782092655246003E-3</v>
      </c>
      <c r="W204">
        <f>Sustainable_Friendly_Table[[#This Row],[Total Carbon (Metric T)]]*AHP!$P$15/TOPSIS!$D$12</f>
        <v>1.247534861176494E-2</v>
      </c>
      <c r="X204">
        <f>((Sustainable_Friendly_Table[[#This Row],[Weighted Energy]]-TOPSIS!$B$13)^2+(Sustainable_Friendly_Table[[#This Row],[Weighted Cost]]-TOPSIS!$C$13)^2+(Sustainable_Friendly_Table[[#This Row],[Weighted Co2]]-TOPSIS!$D$13)^2)^0.5</f>
        <v>2.5169149102222022E-3</v>
      </c>
      <c r="Y204">
        <f>((Sustainable_Friendly_Table[[#This Row],[Weighted Energy]]-TOPSIS!$B$14)^2+(Sustainable_Friendly_Table[[#This Row],[Weighted Cost]]-TOPSIS!$C$14)^2+(Sustainable_Friendly_Table[[#This Row],[Weighted Co2]]-TOPSIS!$D$14)^2)^0.5</f>
        <v>3.5217403893500424E-3</v>
      </c>
      <c r="Z204">
        <f>Sustainable_Friendly_Table[[#This Row],[S- Worst-Euclidean Distance]]/(Sustainable_Friendly_Table[[#This Row],[S+ Best-Euclidean Distance]]+Sustainable_Friendly_Table[[#This Row],[S- Worst-Euclidean Distance]])</f>
        <v>0.58319944004744062</v>
      </c>
      <c r="AA204">
        <v>203</v>
      </c>
    </row>
    <row r="205" spans="1:27" x14ac:dyDescent="0.3">
      <c r="A205">
        <v>356</v>
      </c>
      <c r="B205" t="s">
        <v>142</v>
      </c>
      <c r="C205" t="s">
        <v>149</v>
      </c>
      <c r="D205" t="s">
        <v>155</v>
      </c>
      <c r="E205" t="s">
        <v>157</v>
      </c>
      <c r="F205" t="s">
        <v>160</v>
      </c>
      <c r="G205" t="s">
        <v>226</v>
      </c>
      <c r="H205">
        <v>402.57475240697528</v>
      </c>
      <c r="I205">
        <v>29</v>
      </c>
      <c r="J205">
        <v>1441441.9944495698</v>
      </c>
      <c r="K205">
        <v>41437.71594545454</v>
      </c>
      <c r="L205">
        <v>259459559.00092259</v>
      </c>
      <c r="M205">
        <v>5236895.5645454526</v>
      </c>
      <c r="N205">
        <v>2162162991.674355</v>
      </c>
      <c r="O205">
        <v>113100000</v>
      </c>
      <c r="P205">
        <v>25.916505561363632</v>
      </c>
      <c r="Q205">
        <v>21549.557817021068</v>
      </c>
      <c r="R205">
        <v>259500996.71686804</v>
      </c>
      <c r="S205">
        <v>2280.4998872389006</v>
      </c>
      <c r="T205">
        <v>21575.474322582431</v>
      </c>
      <c r="U205">
        <f>Sustainable_Friendly_Table[[#This Row],[Total Energy(MJ)]]*AHP!$P$13/TOPSIS!$B$12</f>
        <v>2.2662529671094271E-2</v>
      </c>
      <c r="V205">
        <f>Sustainable_Friendly_Table[[#This Row],[Total Cost(LKR Million)]]*AHP!$P$14/TOPSIS!$C$12</f>
        <v>6.8782347220262682E-3</v>
      </c>
      <c r="W205">
        <f>Sustainable_Friendly_Table[[#This Row],[Total Carbon (Metric T)]]*AHP!$P$15/TOPSIS!$D$12</f>
        <v>1.2475394571495727E-2</v>
      </c>
      <c r="X205">
        <f>((Sustainable_Friendly_Table[[#This Row],[Weighted Energy]]-TOPSIS!$B$13)^2+(Sustainable_Friendly_Table[[#This Row],[Weighted Cost]]-TOPSIS!$C$13)^2+(Sustainable_Friendly_Table[[#This Row],[Weighted Co2]]-TOPSIS!$D$13)^2)^0.5</f>
        <v>2.5170245300954234E-3</v>
      </c>
      <c r="Y205">
        <f>((Sustainable_Friendly_Table[[#This Row],[Weighted Energy]]-TOPSIS!$B$14)^2+(Sustainable_Friendly_Table[[#This Row],[Weighted Cost]]-TOPSIS!$C$14)^2+(Sustainable_Friendly_Table[[#This Row],[Weighted Co2]]-TOPSIS!$D$14)^2)^0.5</f>
        <v>3.5216307307742124E-3</v>
      </c>
      <c r="Z205">
        <f>Sustainable_Friendly_Table[[#This Row],[S- Worst-Euclidean Distance]]/(Sustainable_Friendly_Table[[#This Row],[S+ Best-Euclidean Distance]]+Sustainable_Friendly_Table[[#This Row],[S- Worst-Euclidean Distance]])</f>
        <v>0.58318128434890282</v>
      </c>
      <c r="AA205">
        <v>204</v>
      </c>
    </row>
    <row r="206" spans="1:27" x14ac:dyDescent="0.3">
      <c r="A206">
        <v>304</v>
      </c>
      <c r="B206" t="s">
        <v>141</v>
      </c>
      <c r="C206" t="s">
        <v>151</v>
      </c>
      <c r="D206" t="s">
        <v>154</v>
      </c>
      <c r="E206" t="s">
        <v>157</v>
      </c>
      <c r="F206" t="s">
        <v>161</v>
      </c>
      <c r="G206" t="s">
        <v>225</v>
      </c>
      <c r="H206">
        <v>389.96292895819073</v>
      </c>
      <c r="I206">
        <v>56</v>
      </c>
      <c r="J206">
        <v>1442425.6167080994</v>
      </c>
      <c r="K206">
        <v>43744.102909090907</v>
      </c>
      <c r="L206">
        <v>259636611.00745788</v>
      </c>
      <c r="M206">
        <v>4608936.9731818177</v>
      </c>
      <c r="N206">
        <v>2163638425.062149</v>
      </c>
      <c r="O206">
        <v>104384000</v>
      </c>
      <c r="P206">
        <v>22.268007322727268</v>
      </c>
      <c r="Q206">
        <v>21564.262969786083</v>
      </c>
      <c r="R206">
        <v>259680355.11036697</v>
      </c>
      <c r="S206">
        <v>2272.6313620353308</v>
      </c>
      <c r="T206">
        <v>21586.53097710881</v>
      </c>
      <c r="U206">
        <f>Sustainable_Friendly_Table[[#This Row],[Total Energy(MJ)]]*AHP!$P$13/TOPSIS!$B$12</f>
        <v>2.267819325222057E-2</v>
      </c>
      <c r="V206">
        <f>Sustainable_Friendly_Table[[#This Row],[Total Cost(LKR Million)]]*AHP!$P$14/TOPSIS!$C$12</f>
        <v>6.8545023975612749E-3</v>
      </c>
      <c r="W206">
        <f>Sustainable_Friendly_Table[[#This Row],[Total Carbon (Metric T)]]*AHP!$P$15/TOPSIS!$D$12</f>
        <v>1.2481787762477069E-2</v>
      </c>
      <c r="X206">
        <f>((Sustainable_Friendly_Table[[#This Row],[Weighted Energy]]-TOPSIS!$B$13)^2+(Sustainable_Friendly_Table[[#This Row],[Weighted Cost]]-TOPSIS!$C$13)^2+(Sustainable_Friendly_Table[[#This Row],[Weighted Co2]]-TOPSIS!$D$13)^2)^0.5</f>
        <v>2.5270447230444399E-3</v>
      </c>
      <c r="Y206">
        <f>((Sustainable_Friendly_Table[[#This Row],[Weighted Energy]]-TOPSIS!$B$14)^2+(Sustainable_Friendly_Table[[#This Row],[Weighted Cost]]-TOPSIS!$C$14)^2+(Sustainable_Friendly_Table[[#This Row],[Weighted Co2]]-TOPSIS!$D$14)^2)^0.5</f>
        <v>3.5115913823143287E-3</v>
      </c>
      <c r="Z206">
        <f>Sustainable_Friendly_Table[[#This Row],[S- Worst-Euclidean Distance]]/(Sustainable_Friendly_Table[[#This Row],[S+ Best-Euclidean Distance]]+Sustainable_Friendly_Table[[#This Row],[S- Worst-Euclidean Distance]])</f>
        <v>0.58152061509354647</v>
      </c>
      <c r="AA206">
        <v>205</v>
      </c>
    </row>
    <row r="207" spans="1:27" x14ac:dyDescent="0.3">
      <c r="A207">
        <v>322</v>
      </c>
      <c r="B207" t="s">
        <v>141</v>
      </c>
      <c r="C207" t="s">
        <v>151</v>
      </c>
      <c r="D207" t="s">
        <v>155</v>
      </c>
      <c r="E207" t="s">
        <v>157</v>
      </c>
      <c r="F207" t="s">
        <v>161</v>
      </c>
      <c r="G207" t="s">
        <v>225</v>
      </c>
      <c r="H207">
        <v>389.96937606319074</v>
      </c>
      <c r="I207">
        <v>56</v>
      </c>
      <c r="J207">
        <v>1442431.8575057394</v>
      </c>
      <c r="K207">
        <v>43725.682609090902</v>
      </c>
      <c r="L207">
        <v>259637734.35103309</v>
      </c>
      <c r="M207">
        <v>4608015.958181818</v>
      </c>
      <c r="N207">
        <v>2163647786.2586088</v>
      </c>
      <c r="O207">
        <v>104384000</v>
      </c>
      <c r="P207">
        <v>22.25419209772727</v>
      </c>
      <c r="Q207">
        <v>21564.356269710803</v>
      </c>
      <c r="R207">
        <v>259681460.03364217</v>
      </c>
      <c r="S207">
        <v>2272.6398022167905</v>
      </c>
      <c r="T207">
        <v>21586.61046180853</v>
      </c>
      <c r="U207">
        <f>Sustainable_Friendly_Table[[#This Row],[Total Energy(MJ)]]*AHP!$P$13/TOPSIS!$B$12</f>
        <v>2.2678289746480031E-2</v>
      </c>
      <c r="V207">
        <f>Sustainable_Friendly_Table[[#This Row],[Total Cost(LKR Million)]]*AHP!$P$14/TOPSIS!$C$12</f>
        <v>6.854527854062941E-3</v>
      </c>
      <c r="W207">
        <f>Sustainable_Friendly_Table[[#This Row],[Total Carbon (Metric T)]]*AHP!$P$15/TOPSIS!$D$12</f>
        <v>1.248183372220785E-2</v>
      </c>
      <c r="X207">
        <f>((Sustainable_Friendly_Table[[#This Row],[Weighted Energy]]-TOPSIS!$B$13)^2+(Sustainable_Friendly_Table[[#This Row],[Weighted Cost]]-TOPSIS!$C$13)^2+(Sustainable_Friendly_Table[[#This Row],[Weighted Co2]]-TOPSIS!$D$13)^2)^0.5</f>
        <v>2.5271543835862068E-3</v>
      </c>
      <c r="Y207">
        <f>((Sustainable_Friendly_Table[[#This Row],[Weighted Energy]]-TOPSIS!$B$14)^2+(Sustainable_Friendly_Table[[#This Row],[Weighted Cost]]-TOPSIS!$C$14)^2+(Sustainable_Friendly_Table[[#This Row],[Weighted Co2]]-TOPSIS!$D$14)^2)^0.5</f>
        <v>3.511481752295926E-3</v>
      </c>
      <c r="Z207">
        <f>Sustainable_Friendly_Table[[#This Row],[S- Worst-Euclidean Distance]]/(Sustainable_Friendly_Table[[#This Row],[S+ Best-Euclidean Distance]]+Sustainable_Friendly_Table[[#This Row],[S- Worst-Euclidean Distance]])</f>
        <v>0.58150245738940576</v>
      </c>
      <c r="AA207">
        <v>206</v>
      </c>
    </row>
    <row r="208" spans="1:27" x14ac:dyDescent="0.3">
      <c r="A208">
        <v>306</v>
      </c>
      <c r="B208" t="s">
        <v>141</v>
      </c>
      <c r="C208" t="s">
        <v>151</v>
      </c>
      <c r="D208" t="s">
        <v>154</v>
      </c>
      <c r="E208" t="s">
        <v>157</v>
      </c>
      <c r="F208" t="s">
        <v>161</v>
      </c>
      <c r="G208" t="s">
        <v>224</v>
      </c>
      <c r="H208">
        <v>389.96292895819073</v>
      </c>
      <c r="I208">
        <v>28</v>
      </c>
      <c r="J208">
        <v>1442425.6167080994</v>
      </c>
      <c r="K208">
        <v>43744.102909090907</v>
      </c>
      <c r="L208">
        <v>259636611.00745788</v>
      </c>
      <c r="M208">
        <v>4608936.9731818177</v>
      </c>
      <c r="N208">
        <v>2163638425.062149</v>
      </c>
      <c r="O208">
        <v>104893600</v>
      </c>
      <c r="P208">
        <v>22.268007322727268</v>
      </c>
      <c r="Q208">
        <v>21564.262969786083</v>
      </c>
      <c r="R208">
        <v>259680355.11036697</v>
      </c>
      <c r="S208">
        <v>2273.1409620353306</v>
      </c>
      <c r="T208">
        <v>21586.53097710881</v>
      </c>
      <c r="U208">
        <f>Sustainable_Friendly_Table[[#This Row],[Total Energy(MJ)]]*AHP!$P$13/TOPSIS!$B$12</f>
        <v>2.267819325222057E-2</v>
      </c>
      <c r="V208">
        <f>Sustainable_Friendly_Table[[#This Row],[Total Cost(LKR Million)]]*AHP!$P$14/TOPSIS!$C$12</f>
        <v>6.8560394063697204E-3</v>
      </c>
      <c r="W208">
        <f>Sustainable_Friendly_Table[[#This Row],[Total Carbon (Metric T)]]*AHP!$P$15/TOPSIS!$D$12</f>
        <v>1.2481787762477069E-2</v>
      </c>
      <c r="X208">
        <f>((Sustainable_Friendly_Table[[#This Row],[Weighted Energy]]-TOPSIS!$B$13)^2+(Sustainable_Friendly_Table[[#This Row],[Weighted Cost]]-TOPSIS!$C$13)^2+(Sustainable_Friendly_Table[[#This Row],[Weighted Co2]]-TOPSIS!$D$13)^2)^0.5</f>
        <v>2.5274387441826451E-3</v>
      </c>
      <c r="Y208">
        <f>((Sustainable_Friendly_Table[[#This Row],[Weighted Energy]]-TOPSIS!$B$14)^2+(Sustainable_Friendly_Table[[#This Row],[Weighted Cost]]-TOPSIS!$C$14)^2+(Sustainable_Friendly_Table[[#This Row],[Weighted Co2]]-TOPSIS!$D$14)^2)^0.5</f>
        <v>3.5111853478104098E-3</v>
      </c>
      <c r="Z208">
        <f>Sustainable_Friendly_Table[[#This Row],[S- Worst-Euclidean Distance]]/(Sustainable_Friendly_Table[[#This Row],[S+ Best-Euclidean Distance]]+Sustainable_Friendly_Table[[#This Row],[S- Worst-Euclidean Distance]])</f>
        <v>0.581454532410137</v>
      </c>
      <c r="AA208">
        <v>207</v>
      </c>
    </row>
    <row r="209" spans="1:27" x14ac:dyDescent="0.3">
      <c r="A209">
        <v>324</v>
      </c>
      <c r="B209" t="s">
        <v>141</v>
      </c>
      <c r="C209" t="s">
        <v>151</v>
      </c>
      <c r="D209" t="s">
        <v>155</v>
      </c>
      <c r="E209" t="s">
        <v>157</v>
      </c>
      <c r="F209" t="s">
        <v>161</v>
      </c>
      <c r="G209" t="s">
        <v>224</v>
      </c>
      <c r="H209">
        <v>389.96937606319074</v>
      </c>
      <c r="I209">
        <v>28</v>
      </c>
      <c r="J209">
        <v>1442431.8575057394</v>
      </c>
      <c r="K209">
        <v>43725.682609090902</v>
      </c>
      <c r="L209">
        <v>259637734.35103309</v>
      </c>
      <c r="M209">
        <v>4608015.958181818</v>
      </c>
      <c r="N209">
        <v>2163647786.2586088</v>
      </c>
      <c r="O209">
        <v>104893600</v>
      </c>
      <c r="P209">
        <v>22.25419209772727</v>
      </c>
      <c r="Q209">
        <v>21564.356269710803</v>
      </c>
      <c r="R209">
        <v>259681460.03364217</v>
      </c>
      <c r="S209">
        <v>2273.1494022167908</v>
      </c>
      <c r="T209">
        <v>21586.61046180853</v>
      </c>
      <c r="U209">
        <f>Sustainable_Friendly_Table[[#This Row],[Total Energy(MJ)]]*AHP!$P$13/TOPSIS!$B$12</f>
        <v>2.2678289746480031E-2</v>
      </c>
      <c r="V209">
        <f>Sustainable_Friendly_Table[[#This Row],[Total Cost(LKR Million)]]*AHP!$P$14/TOPSIS!$C$12</f>
        <v>6.8560648628713866E-3</v>
      </c>
      <c r="W209">
        <f>Sustainable_Friendly_Table[[#This Row],[Total Carbon (Metric T)]]*AHP!$P$15/TOPSIS!$D$12</f>
        <v>1.248183372220785E-2</v>
      </c>
      <c r="X209">
        <f>((Sustainable_Friendly_Table[[#This Row],[Weighted Energy]]-TOPSIS!$B$13)^2+(Sustainable_Friendly_Table[[#This Row],[Weighted Cost]]-TOPSIS!$C$13)^2+(Sustainable_Friendly_Table[[#This Row],[Weighted Co2]]-TOPSIS!$D$13)^2)^0.5</f>
        <v>2.5275484031095255E-3</v>
      </c>
      <c r="Y209">
        <f>((Sustainable_Friendly_Table[[#This Row],[Weighted Energy]]-TOPSIS!$B$14)^2+(Sustainable_Friendly_Table[[#This Row],[Weighted Cost]]-TOPSIS!$C$14)^2+(Sustainable_Friendly_Table[[#This Row],[Weighted Co2]]-TOPSIS!$D$14)^2)^0.5</f>
        <v>3.5110757162578042E-3</v>
      </c>
      <c r="Z209">
        <f>Sustainable_Friendly_Table[[#This Row],[S- Worst-Euclidean Distance]]/(Sustainable_Friendly_Table[[#This Row],[S+ Best-Euclidean Distance]]+Sustainable_Friendly_Table[[#This Row],[S- Worst-Euclidean Distance]])</f>
        <v>0.58143637471935605</v>
      </c>
      <c r="AA209">
        <v>208</v>
      </c>
    </row>
    <row r="210" spans="1:27" x14ac:dyDescent="0.3">
      <c r="A210">
        <v>305</v>
      </c>
      <c r="B210" t="s">
        <v>141</v>
      </c>
      <c r="C210" t="s">
        <v>151</v>
      </c>
      <c r="D210" t="s">
        <v>154</v>
      </c>
      <c r="E210" t="s">
        <v>157</v>
      </c>
      <c r="F210" t="s">
        <v>161</v>
      </c>
      <c r="G210" t="s">
        <v>226</v>
      </c>
      <c r="H210">
        <v>389.96292895819073</v>
      </c>
      <c r="I210">
        <v>28</v>
      </c>
      <c r="J210">
        <v>1442425.6167080994</v>
      </c>
      <c r="K210">
        <v>43744.102909090907</v>
      </c>
      <c r="L210">
        <v>259636611.00745788</v>
      </c>
      <c r="M210">
        <v>4608936.9731818177</v>
      </c>
      <c r="N210">
        <v>2163638425.062149</v>
      </c>
      <c r="O210">
        <v>109200000</v>
      </c>
      <c r="P210">
        <v>22.268007322727268</v>
      </c>
      <c r="Q210">
        <v>21564.262969786083</v>
      </c>
      <c r="R210">
        <v>259680355.11036697</v>
      </c>
      <c r="S210">
        <v>2277.4473620353306</v>
      </c>
      <c r="T210">
        <v>21586.53097710881</v>
      </c>
      <c r="U210">
        <f>Sustainable_Friendly_Table[[#This Row],[Total Energy(MJ)]]*AHP!$P$13/TOPSIS!$B$12</f>
        <v>2.267819325222057E-2</v>
      </c>
      <c r="V210">
        <f>Sustainable_Friendly_Table[[#This Row],[Total Cost(LKR Million)]]*AHP!$P$14/TOPSIS!$C$12</f>
        <v>6.8690279753114173E-3</v>
      </c>
      <c r="W210">
        <f>Sustainable_Friendly_Table[[#This Row],[Total Carbon (Metric T)]]*AHP!$P$15/TOPSIS!$D$12</f>
        <v>1.2481787762477069E-2</v>
      </c>
      <c r="X210">
        <f>((Sustainable_Friendly_Table[[#This Row],[Weighted Energy]]-TOPSIS!$B$13)^2+(Sustainable_Friendly_Table[[#This Row],[Weighted Cost]]-TOPSIS!$C$13)^2+(Sustainable_Friendly_Table[[#This Row],[Weighted Co2]]-TOPSIS!$D$13)^2)^0.5</f>
        <v>2.5308032639782489E-3</v>
      </c>
      <c r="Y210">
        <f>((Sustainable_Friendly_Table[[#This Row],[Weighted Energy]]-TOPSIS!$B$14)^2+(Sustainable_Friendly_Table[[#This Row],[Weighted Cost]]-TOPSIS!$C$14)^2+(Sustainable_Friendly_Table[[#This Row],[Weighted Co2]]-TOPSIS!$D$14)^2)^0.5</f>
        <v>3.5077791490797099E-3</v>
      </c>
      <c r="Z210">
        <f>Sustainable_Friendly_Table[[#This Row],[S- Worst-Euclidean Distance]]/(Sustainable_Friendly_Table[[#This Row],[S+ Best-Euclidean Distance]]+Sustainable_Friendly_Table[[#This Row],[S- Worst-Euclidean Distance]])</f>
        <v>0.58089447309593956</v>
      </c>
      <c r="AA210">
        <v>209</v>
      </c>
    </row>
    <row r="211" spans="1:27" x14ac:dyDescent="0.3">
      <c r="A211">
        <v>323</v>
      </c>
      <c r="B211" t="s">
        <v>141</v>
      </c>
      <c r="C211" t="s">
        <v>151</v>
      </c>
      <c r="D211" t="s">
        <v>155</v>
      </c>
      <c r="E211" t="s">
        <v>157</v>
      </c>
      <c r="F211" t="s">
        <v>161</v>
      </c>
      <c r="G211" t="s">
        <v>226</v>
      </c>
      <c r="H211">
        <v>389.96937606319074</v>
      </c>
      <c r="I211">
        <v>28</v>
      </c>
      <c r="J211">
        <v>1442431.8575057394</v>
      </c>
      <c r="K211">
        <v>43725.682609090902</v>
      </c>
      <c r="L211">
        <v>259637734.35103309</v>
      </c>
      <c r="M211">
        <v>4608015.958181818</v>
      </c>
      <c r="N211">
        <v>2163647786.2586088</v>
      </c>
      <c r="O211">
        <v>109200000</v>
      </c>
      <c r="P211">
        <v>22.25419209772727</v>
      </c>
      <c r="Q211">
        <v>21564.356269710803</v>
      </c>
      <c r="R211">
        <v>259681460.03364217</v>
      </c>
      <c r="S211">
        <v>2277.4558022167907</v>
      </c>
      <c r="T211">
        <v>21586.61046180853</v>
      </c>
      <c r="U211">
        <f>Sustainable_Friendly_Table[[#This Row],[Total Energy(MJ)]]*AHP!$P$13/TOPSIS!$B$12</f>
        <v>2.2678289746480031E-2</v>
      </c>
      <c r="V211">
        <f>Sustainable_Friendly_Table[[#This Row],[Total Cost(LKR Million)]]*AHP!$P$14/TOPSIS!$C$12</f>
        <v>6.8690534318130835E-3</v>
      </c>
      <c r="W211">
        <f>Sustainable_Friendly_Table[[#This Row],[Total Carbon (Metric T)]]*AHP!$P$15/TOPSIS!$D$12</f>
        <v>1.248183372220785E-2</v>
      </c>
      <c r="X211">
        <f>((Sustainable_Friendly_Table[[#This Row],[Weighted Energy]]-TOPSIS!$B$13)^2+(Sustainable_Friendly_Table[[#This Row],[Weighted Cost]]-TOPSIS!$C$13)^2+(Sustainable_Friendly_Table[[#This Row],[Weighted Co2]]-TOPSIS!$D$13)^2)^0.5</f>
        <v>2.5309129077698386E-3</v>
      </c>
      <c r="Y211">
        <f>((Sustainable_Friendly_Table[[#This Row],[Weighted Energy]]-TOPSIS!$B$14)^2+(Sustainable_Friendly_Table[[#This Row],[Weighted Cost]]-TOPSIS!$C$14)^2+(Sustainable_Friendly_Table[[#This Row],[Weighted Co2]]-TOPSIS!$D$14)^2)^0.5</f>
        <v>3.5076695053300232E-3</v>
      </c>
      <c r="Z211">
        <f>Sustainable_Friendly_Table[[#This Row],[S- Worst-Euclidean Distance]]/(Sustainable_Friendly_Table[[#This Row],[S+ Best-Euclidean Distance]]+Sustainable_Friendly_Table[[#This Row],[S- Worst-Euclidean Distance]])</f>
        <v>0.58087631589172706</v>
      </c>
      <c r="AA211">
        <v>210</v>
      </c>
    </row>
    <row r="212" spans="1:27" x14ac:dyDescent="0.3">
      <c r="A212">
        <v>85</v>
      </c>
      <c r="B212" t="s">
        <v>139</v>
      </c>
      <c r="C212" t="s">
        <v>151</v>
      </c>
      <c r="D212" t="s">
        <v>154</v>
      </c>
      <c r="E212" t="s">
        <v>157</v>
      </c>
      <c r="F212" t="s">
        <v>160</v>
      </c>
      <c r="G212" t="s">
        <v>225</v>
      </c>
      <c r="H212">
        <v>395.00542389849852</v>
      </c>
      <c r="I212">
        <v>57</v>
      </c>
      <c r="J212">
        <v>1444393.026153736</v>
      </c>
      <c r="K212">
        <v>50513.67504545454</v>
      </c>
      <c r="L212">
        <v>259990744.70767251</v>
      </c>
      <c r="M212">
        <v>4567303.2595454538</v>
      </c>
      <c r="N212">
        <v>2166589539.2306042</v>
      </c>
      <c r="O212">
        <v>106248000</v>
      </c>
      <c r="P212">
        <v>23.848401186363635</v>
      </c>
      <c r="Q212">
        <v>21593.675740998355</v>
      </c>
      <c r="R212">
        <v>260041258.38271797</v>
      </c>
      <c r="S212">
        <v>2277.4048424901493</v>
      </c>
      <c r="T212">
        <v>21617.524142184717</v>
      </c>
      <c r="U212">
        <f>Sustainable_Friendly_Table[[#This Row],[Total Energy(MJ)]]*AHP!$P$13/TOPSIS!$B$12</f>
        <v>2.2709711362831037E-2</v>
      </c>
      <c r="V212">
        <f>Sustainable_Friendly_Table[[#This Row],[Total Cost(LKR Million)]]*AHP!$P$14/TOPSIS!$C$12</f>
        <v>6.8688997317567181E-3</v>
      </c>
      <c r="W212">
        <f>Sustainable_Friendly_Table[[#This Row],[Total Carbon (Metric T)]]*AHP!$P$15/TOPSIS!$D$12</f>
        <v>1.249970866458844E-2</v>
      </c>
      <c r="X212">
        <f>((Sustainable_Friendly_Table[[#This Row],[Weighted Energy]]-TOPSIS!$B$13)^2+(Sustainable_Friendly_Table[[#This Row],[Weighted Cost]]-TOPSIS!$C$13)^2+(Sustainable_Friendly_Table[[#This Row],[Weighted Co2]]-TOPSIS!$D$13)^2)^0.5</f>
        <v>2.5657799780386724E-3</v>
      </c>
      <c r="Y212">
        <f>((Sustainable_Friendly_Table[[#This Row],[Weighted Energy]]-TOPSIS!$B$14)^2+(Sustainable_Friendly_Table[[#This Row],[Weighted Cost]]-TOPSIS!$C$14)^2+(Sustainable_Friendly_Table[[#This Row],[Weighted Co2]]-TOPSIS!$D$14)^2)^0.5</f>
        <v>3.4728243908663334E-3</v>
      </c>
      <c r="Z212">
        <f>Sustainable_Friendly_Table[[#This Row],[S- Worst-Euclidean Distance]]/(Sustainable_Friendly_Table[[#This Row],[S+ Best-Euclidean Distance]]+Sustainable_Friendly_Table[[#This Row],[S- Worst-Euclidean Distance]])</f>
        <v>0.57510381185910819</v>
      </c>
      <c r="AA212">
        <v>211</v>
      </c>
    </row>
    <row r="213" spans="1:27" x14ac:dyDescent="0.3">
      <c r="A213">
        <v>103</v>
      </c>
      <c r="B213" t="s">
        <v>139</v>
      </c>
      <c r="C213" t="s">
        <v>151</v>
      </c>
      <c r="D213" t="s">
        <v>155</v>
      </c>
      <c r="E213" t="s">
        <v>157</v>
      </c>
      <c r="F213" t="s">
        <v>160</v>
      </c>
      <c r="G213" t="s">
        <v>225</v>
      </c>
      <c r="H213">
        <v>395.01187100349858</v>
      </c>
      <c r="I213">
        <v>57</v>
      </c>
      <c r="J213">
        <v>1444399.2669513761</v>
      </c>
      <c r="K213">
        <v>50495.254745454542</v>
      </c>
      <c r="L213">
        <v>259991868.05124772</v>
      </c>
      <c r="M213">
        <v>4566382.2445454542</v>
      </c>
      <c r="N213">
        <v>2166598900.4270644</v>
      </c>
      <c r="O213">
        <v>106248000</v>
      </c>
      <c r="P213">
        <v>23.834585961363636</v>
      </c>
      <c r="Q213">
        <v>21593.769040923074</v>
      </c>
      <c r="R213">
        <v>260042363.30599317</v>
      </c>
      <c r="S213">
        <v>2277.41328267161</v>
      </c>
      <c r="T213">
        <v>21617.603626884436</v>
      </c>
      <c r="U213">
        <f>Sustainable_Friendly_Table[[#This Row],[Total Energy(MJ)]]*AHP!$P$13/TOPSIS!$B$12</f>
        <v>2.2709807857090505E-2</v>
      </c>
      <c r="V213">
        <f>Sustainable_Friendly_Table[[#This Row],[Total Cost(LKR Million)]]*AHP!$P$14/TOPSIS!$C$12</f>
        <v>6.868925188258386E-3</v>
      </c>
      <c r="W213">
        <f>Sustainable_Friendly_Table[[#This Row],[Total Carbon (Metric T)]]*AHP!$P$15/TOPSIS!$D$12</f>
        <v>1.2499754624319223E-2</v>
      </c>
      <c r="X213">
        <f>((Sustainable_Friendly_Table[[#This Row],[Weighted Energy]]-TOPSIS!$B$13)^2+(Sustainable_Friendly_Table[[#This Row],[Weighted Cost]]-TOPSIS!$C$13)^2+(Sustainable_Friendly_Table[[#This Row],[Weighted Co2]]-TOPSIS!$D$13)^2)^0.5</f>
        <v>2.5658896322408495E-3</v>
      </c>
      <c r="Y213">
        <f>((Sustainable_Friendly_Table[[#This Row],[Weighted Energy]]-TOPSIS!$B$14)^2+(Sustainable_Friendly_Table[[#This Row],[Weighted Cost]]-TOPSIS!$C$14)^2+(Sustainable_Friendly_Table[[#This Row],[Weighted Co2]]-TOPSIS!$D$14)^2)^0.5</f>
        <v>3.4727147555023521E-3</v>
      </c>
      <c r="Z213">
        <f>Sustainable_Friendly_Table[[#This Row],[S- Worst-Euclidean Distance]]/(Sustainable_Friendly_Table[[#This Row],[S+ Best-Euclidean Distance]]+Sustainable_Friendly_Table[[#This Row],[S- Worst-Euclidean Distance]])</f>
        <v>0.57508565431957437</v>
      </c>
      <c r="AA213">
        <v>212</v>
      </c>
    </row>
    <row r="214" spans="1:27" x14ac:dyDescent="0.3">
      <c r="A214">
        <v>87</v>
      </c>
      <c r="B214" t="s">
        <v>139</v>
      </c>
      <c r="C214" t="s">
        <v>151</v>
      </c>
      <c r="D214" t="s">
        <v>154</v>
      </c>
      <c r="E214" t="s">
        <v>157</v>
      </c>
      <c r="F214" t="s">
        <v>160</v>
      </c>
      <c r="G214" t="s">
        <v>224</v>
      </c>
      <c r="H214">
        <v>395.00542389849852</v>
      </c>
      <c r="I214">
        <v>29</v>
      </c>
      <c r="J214">
        <v>1444393.026153736</v>
      </c>
      <c r="K214">
        <v>50513.67504545454</v>
      </c>
      <c r="L214">
        <v>259990744.70767251</v>
      </c>
      <c r="M214">
        <v>4567303.2595454538</v>
      </c>
      <c r="N214">
        <v>2166589539.2306042</v>
      </c>
      <c r="O214">
        <v>108639800</v>
      </c>
      <c r="P214">
        <v>23.848401186363635</v>
      </c>
      <c r="Q214">
        <v>21593.675740998355</v>
      </c>
      <c r="R214">
        <v>260041258.38271797</v>
      </c>
      <c r="S214">
        <v>2279.7966424901497</v>
      </c>
      <c r="T214">
        <v>21617.524142184717</v>
      </c>
      <c r="U214">
        <f>Sustainable_Friendly_Table[[#This Row],[Total Energy(MJ)]]*AHP!$P$13/TOPSIS!$B$12</f>
        <v>2.2709711362831037E-2</v>
      </c>
      <c r="V214">
        <f>Sustainable_Friendly_Table[[#This Row],[Total Cost(LKR Million)]]*AHP!$P$14/TOPSIS!$C$12</f>
        <v>6.876113659676733E-3</v>
      </c>
      <c r="W214">
        <f>Sustainable_Friendly_Table[[#This Row],[Total Carbon (Metric T)]]*AHP!$P$15/TOPSIS!$D$12</f>
        <v>1.249970866458844E-2</v>
      </c>
      <c r="X214">
        <f>((Sustainable_Friendly_Table[[#This Row],[Weighted Energy]]-TOPSIS!$B$13)^2+(Sustainable_Friendly_Table[[#This Row],[Weighted Cost]]-TOPSIS!$C$13)^2+(Sustainable_Friendly_Table[[#This Row],[Weighted Co2]]-TOPSIS!$D$13)^2)^0.5</f>
        <v>2.5676493123027383E-3</v>
      </c>
      <c r="Y214">
        <f>((Sustainable_Friendly_Table[[#This Row],[Weighted Energy]]-TOPSIS!$B$14)^2+(Sustainable_Friendly_Table[[#This Row],[Weighted Cost]]-TOPSIS!$C$14)^2+(Sustainable_Friendly_Table[[#This Row],[Weighted Co2]]-TOPSIS!$D$14)^2)^0.5</f>
        <v>3.4709327998570629E-3</v>
      </c>
      <c r="Z214">
        <f>Sustainable_Friendly_Table[[#This Row],[S- Worst-Euclidean Distance]]/(Sustainable_Friendly_Table[[#This Row],[S+ Best-Euclidean Distance]]+Sustainable_Friendly_Table[[#This Row],[S- Worst-Euclidean Distance]])</f>
        <v>0.57479268069696332</v>
      </c>
      <c r="AA214">
        <v>213</v>
      </c>
    </row>
    <row r="215" spans="1:27" x14ac:dyDescent="0.3">
      <c r="A215">
        <v>105</v>
      </c>
      <c r="B215" t="s">
        <v>139</v>
      </c>
      <c r="C215" t="s">
        <v>151</v>
      </c>
      <c r="D215" t="s">
        <v>155</v>
      </c>
      <c r="E215" t="s">
        <v>157</v>
      </c>
      <c r="F215" t="s">
        <v>160</v>
      </c>
      <c r="G215" t="s">
        <v>224</v>
      </c>
      <c r="H215">
        <v>395.01187100349858</v>
      </c>
      <c r="I215">
        <v>29</v>
      </c>
      <c r="J215">
        <v>1444399.2669513761</v>
      </c>
      <c r="K215">
        <v>50495.254745454542</v>
      </c>
      <c r="L215">
        <v>259991868.05124772</v>
      </c>
      <c r="M215">
        <v>4566382.2445454542</v>
      </c>
      <c r="N215">
        <v>2166598900.4270644</v>
      </c>
      <c r="O215">
        <v>108639800</v>
      </c>
      <c r="P215">
        <v>23.834585961363636</v>
      </c>
      <c r="Q215">
        <v>21593.769040923074</v>
      </c>
      <c r="R215">
        <v>260042363.30599317</v>
      </c>
      <c r="S215">
        <v>2279.8050826716099</v>
      </c>
      <c r="T215">
        <v>21617.603626884436</v>
      </c>
      <c r="U215">
        <f>Sustainable_Friendly_Table[[#This Row],[Total Energy(MJ)]]*AHP!$P$13/TOPSIS!$B$12</f>
        <v>2.2709807857090505E-2</v>
      </c>
      <c r="V215">
        <f>Sustainable_Friendly_Table[[#This Row],[Total Cost(LKR Million)]]*AHP!$P$14/TOPSIS!$C$12</f>
        <v>6.8761391161783992E-3</v>
      </c>
      <c r="W215">
        <f>Sustainable_Friendly_Table[[#This Row],[Total Carbon (Metric T)]]*AHP!$P$15/TOPSIS!$D$12</f>
        <v>1.2499754624319223E-2</v>
      </c>
      <c r="X215">
        <f>((Sustainable_Friendly_Table[[#This Row],[Weighted Energy]]-TOPSIS!$B$13)^2+(Sustainable_Friendly_Table[[#This Row],[Weighted Cost]]-TOPSIS!$C$13)^2+(Sustainable_Friendly_Table[[#This Row],[Weighted Co2]]-TOPSIS!$D$13)^2)^0.5</f>
        <v>2.5677589581945596E-3</v>
      </c>
      <c r="Y215">
        <f>((Sustainable_Friendly_Table[[#This Row],[Weighted Energy]]-TOPSIS!$B$14)^2+(Sustainable_Friendly_Table[[#This Row],[Weighted Cost]]-TOPSIS!$C$14)^2+(Sustainable_Friendly_Table[[#This Row],[Weighted Co2]]-TOPSIS!$D$14)^2)^0.5</f>
        <v>3.4708231576520824E-3</v>
      </c>
      <c r="Z215">
        <f>Sustainable_Friendly_Table[[#This Row],[S- Worst-Euclidean Distance]]/(Sustainable_Friendly_Table[[#This Row],[S+ Best-Euclidean Distance]]+Sustainable_Friendly_Table[[#This Row],[S- Worst-Euclidean Distance]])</f>
        <v>0.57477452340075597</v>
      </c>
      <c r="AA215">
        <v>214</v>
      </c>
    </row>
    <row r="216" spans="1:27" x14ac:dyDescent="0.3">
      <c r="A216">
        <v>86</v>
      </c>
      <c r="B216" t="s">
        <v>139</v>
      </c>
      <c r="C216" t="s">
        <v>151</v>
      </c>
      <c r="D216" t="s">
        <v>154</v>
      </c>
      <c r="E216" t="s">
        <v>157</v>
      </c>
      <c r="F216" t="s">
        <v>160</v>
      </c>
      <c r="G216" t="s">
        <v>226</v>
      </c>
      <c r="H216">
        <v>395.00542389849852</v>
      </c>
      <c r="I216">
        <v>29</v>
      </c>
      <c r="J216">
        <v>1444393.026153736</v>
      </c>
      <c r="K216">
        <v>50513.67504545454</v>
      </c>
      <c r="L216">
        <v>259990744.70767251</v>
      </c>
      <c r="M216">
        <v>4567303.2595454538</v>
      </c>
      <c r="N216">
        <v>2166589539.2306042</v>
      </c>
      <c r="O216">
        <v>113100000</v>
      </c>
      <c r="P216">
        <v>23.848401186363635</v>
      </c>
      <c r="Q216">
        <v>21593.675740998355</v>
      </c>
      <c r="R216">
        <v>260041258.38271797</v>
      </c>
      <c r="S216">
        <v>2284.2568424901497</v>
      </c>
      <c r="T216">
        <v>21617.524142184717</v>
      </c>
      <c r="U216">
        <f>Sustainable_Friendly_Table[[#This Row],[Total Energy(MJ)]]*AHP!$P$13/TOPSIS!$B$12</f>
        <v>2.2709711362831037E-2</v>
      </c>
      <c r="V216">
        <f>Sustainable_Friendly_Table[[#This Row],[Total Cost(LKR Million)]]*AHP!$P$14/TOPSIS!$C$12</f>
        <v>6.8895661060806336E-3</v>
      </c>
      <c r="W216">
        <f>Sustainable_Friendly_Table[[#This Row],[Total Carbon (Metric T)]]*AHP!$P$15/TOPSIS!$D$12</f>
        <v>1.249970866458844E-2</v>
      </c>
      <c r="X216">
        <f>((Sustainable_Friendly_Table[[#This Row],[Weighted Energy]]-TOPSIS!$B$13)^2+(Sustainable_Friendly_Table[[#This Row],[Weighted Cost]]-TOPSIS!$C$13)^2+(Sustainable_Friendly_Table[[#This Row],[Weighted Co2]]-TOPSIS!$D$13)^2)^0.5</f>
        <v>2.5711856579805925E-3</v>
      </c>
      <c r="Y216">
        <f>((Sustainable_Friendly_Table[[#This Row],[Weighted Energy]]-TOPSIS!$B$14)^2+(Sustainable_Friendly_Table[[#This Row],[Weighted Cost]]-TOPSIS!$C$14)^2+(Sustainable_Friendly_Table[[#This Row],[Weighted Co2]]-TOPSIS!$D$14)^2)^0.5</f>
        <v>3.4674427165233331E-3</v>
      </c>
      <c r="Z216">
        <f>Sustainable_Friendly_Table[[#This Row],[S- Worst-Euclidean Distance]]/(Sustainable_Friendly_Table[[#This Row],[S+ Best-Euclidean Distance]]+Sustainable_Friendly_Table[[#This Row],[S- Worst-Euclidean Distance]])</f>
        <v>0.57421031755546381</v>
      </c>
      <c r="AA216">
        <v>215</v>
      </c>
    </row>
    <row r="217" spans="1:27" x14ac:dyDescent="0.3">
      <c r="A217">
        <v>104</v>
      </c>
      <c r="B217" t="s">
        <v>139</v>
      </c>
      <c r="C217" t="s">
        <v>151</v>
      </c>
      <c r="D217" t="s">
        <v>155</v>
      </c>
      <c r="E217" t="s">
        <v>157</v>
      </c>
      <c r="F217" t="s">
        <v>160</v>
      </c>
      <c r="G217" t="s">
        <v>226</v>
      </c>
      <c r="H217">
        <v>395.01187100349858</v>
      </c>
      <c r="I217">
        <v>29</v>
      </c>
      <c r="J217">
        <v>1444399.2669513761</v>
      </c>
      <c r="K217">
        <v>50495.254745454542</v>
      </c>
      <c r="L217">
        <v>259991868.05124772</v>
      </c>
      <c r="M217">
        <v>4566382.2445454542</v>
      </c>
      <c r="N217">
        <v>2166598900.4270644</v>
      </c>
      <c r="O217">
        <v>113100000</v>
      </c>
      <c r="P217">
        <v>23.834585961363636</v>
      </c>
      <c r="Q217">
        <v>21593.769040923074</v>
      </c>
      <c r="R217">
        <v>260042363.30599317</v>
      </c>
      <c r="S217">
        <v>2284.2652826716098</v>
      </c>
      <c r="T217">
        <v>21617.603626884436</v>
      </c>
      <c r="U217">
        <f>Sustainable_Friendly_Table[[#This Row],[Total Energy(MJ)]]*AHP!$P$13/TOPSIS!$B$12</f>
        <v>2.2709807857090505E-2</v>
      </c>
      <c r="V217">
        <f>Sustainable_Friendly_Table[[#This Row],[Total Cost(LKR Million)]]*AHP!$P$14/TOPSIS!$C$12</f>
        <v>6.8895915625822998E-3</v>
      </c>
      <c r="W217">
        <f>Sustainable_Friendly_Table[[#This Row],[Total Carbon (Metric T)]]*AHP!$P$15/TOPSIS!$D$12</f>
        <v>1.2499754624319223E-2</v>
      </c>
      <c r="X217">
        <f>((Sustainable_Friendly_Table[[#This Row],[Weighted Energy]]-TOPSIS!$B$13)^2+(Sustainable_Friendly_Table[[#This Row],[Weighted Cost]]-TOPSIS!$C$13)^2+(Sustainable_Friendly_Table[[#This Row],[Weighted Co2]]-TOPSIS!$D$13)^2)^0.5</f>
        <v>2.571295286257342E-3</v>
      </c>
      <c r="Y217">
        <f>((Sustainable_Friendly_Table[[#This Row],[Weighted Energy]]-TOPSIS!$B$14)^2+(Sustainable_Friendly_Table[[#This Row],[Weighted Cost]]-TOPSIS!$C$14)^2+(Sustainable_Friendly_Table[[#This Row],[Weighted Co2]]-TOPSIS!$D$14)^2)^0.5</f>
        <v>3.4673330627220601E-3</v>
      </c>
      <c r="Z217">
        <f>Sustainable_Friendly_Table[[#This Row],[S- Worst-Euclidean Distance]]/(Sustainable_Friendly_Table[[#This Row],[S+ Best-Euclidean Distance]]+Sustainable_Friendly_Table[[#This Row],[S- Worst-Euclidean Distance]])</f>
        <v>0.57419216125597128</v>
      </c>
      <c r="AA217">
        <v>216</v>
      </c>
    </row>
    <row r="218" spans="1:27" x14ac:dyDescent="0.3">
      <c r="A218">
        <v>325</v>
      </c>
      <c r="B218" t="s">
        <v>142</v>
      </c>
      <c r="C218" t="s">
        <v>149</v>
      </c>
      <c r="D218" t="s">
        <v>154</v>
      </c>
      <c r="E218" t="s">
        <v>156</v>
      </c>
      <c r="F218" t="s">
        <v>159</v>
      </c>
      <c r="G218" t="s">
        <v>225</v>
      </c>
      <c r="H218">
        <v>404.64020514841485</v>
      </c>
      <c r="I218">
        <v>58</v>
      </c>
      <c r="J218">
        <v>1449457.8371199614</v>
      </c>
      <c r="K218">
        <v>37908.09056363636</v>
      </c>
      <c r="L218">
        <v>260902410.68159306</v>
      </c>
      <c r="M218">
        <v>5756377.1022727257</v>
      </c>
      <c r="N218">
        <v>2174186755.6799421</v>
      </c>
      <c r="O218">
        <v>108112000</v>
      </c>
      <c r="P218">
        <v>23.473981468181812</v>
      </c>
      <c r="Q218">
        <v>21669.394664943422</v>
      </c>
      <c r="R218">
        <v>260940318.77215669</v>
      </c>
      <c r="S218">
        <v>2288.0551327822145</v>
      </c>
      <c r="T218">
        <v>21692.868646411604</v>
      </c>
      <c r="U218">
        <f>Sustainable_Friendly_Table[[#This Row],[Total Energy(MJ)]]*AHP!$P$13/TOPSIS!$B$12</f>
        <v>2.2788227372440014E-2</v>
      </c>
      <c r="V218">
        <f>Sustainable_Friendly_Table[[#This Row],[Total Cost(LKR Million)]]*AHP!$P$14/TOPSIS!$C$12</f>
        <v>6.9010221610962055E-3</v>
      </c>
      <c r="W218">
        <f>Sustainable_Friendly_Table[[#This Row],[Total Carbon (Metric T)]]*AHP!$P$15/TOPSIS!$D$12</f>
        <v>1.2543274446965716E-2</v>
      </c>
      <c r="X218">
        <f>((Sustainable_Friendly_Table[[#This Row],[Weighted Energy]]-TOPSIS!$B$13)^2+(Sustainable_Friendly_Table[[#This Row],[Weighted Cost]]-TOPSIS!$C$13)^2+(Sustainable_Friendly_Table[[#This Row],[Weighted Co2]]-TOPSIS!$D$13)^2)^0.5</f>
        <v>2.6608300316863097E-3</v>
      </c>
      <c r="Y218">
        <f>((Sustainable_Friendly_Table[[#This Row],[Weighted Energy]]-TOPSIS!$B$14)^2+(Sustainable_Friendly_Table[[#This Row],[Weighted Cost]]-TOPSIS!$C$14)^2+(Sustainable_Friendly_Table[[#This Row],[Weighted Co2]]-TOPSIS!$D$14)^2)^0.5</f>
        <v>3.3777516778818457E-3</v>
      </c>
      <c r="Z218">
        <f>Sustainable_Friendly_Table[[#This Row],[S- Worst-Euclidean Distance]]/(Sustainable_Friendly_Table[[#This Row],[S+ Best-Euclidean Distance]]+Sustainable_Friendly_Table[[#This Row],[S- Worst-Euclidean Distance]])</f>
        <v>0.55936175750173012</v>
      </c>
      <c r="AA218">
        <v>217</v>
      </c>
    </row>
    <row r="219" spans="1:27" x14ac:dyDescent="0.3">
      <c r="A219">
        <v>343</v>
      </c>
      <c r="B219" t="s">
        <v>142</v>
      </c>
      <c r="C219" t="s">
        <v>149</v>
      </c>
      <c r="D219" t="s">
        <v>155</v>
      </c>
      <c r="E219" t="s">
        <v>156</v>
      </c>
      <c r="F219" t="s">
        <v>159</v>
      </c>
      <c r="G219" t="s">
        <v>225</v>
      </c>
      <c r="H219">
        <v>404.64665225341474</v>
      </c>
      <c r="I219">
        <v>58</v>
      </c>
      <c r="J219">
        <v>1449464.0779176014</v>
      </c>
      <c r="K219">
        <v>37889.670263636363</v>
      </c>
      <c r="L219">
        <v>260903534.02516827</v>
      </c>
      <c r="M219">
        <v>5755456.087272726</v>
      </c>
      <c r="N219">
        <v>2174196116.8764024</v>
      </c>
      <c r="O219">
        <v>108112000</v>
      </c>
      <c r="P219">
        <v>23.46016624318181</v>
      </c>
      <c r="Q219">
        <v>21669.487964868138</v>
      </c>
      <c r="R219">
        <v>260941423.69543192</v>
      </c>
      <c r="S219">
        <v>2288.0635729636751</v>
      </c>
      <c r="T219">
        <v>21692.94813111132</v>
      </c>
      <c r="U219">
        <f>Sustainable_Friendly_Table[[#This Row],[Total Energy(MJ)]]*AHP!$P$13/TOPSIS!$B$12</f>
        <v>2.2788323866699482E-2</v>
      </c>
      <c r="V219">
        <f>Sustainable_Friendly_Table[[#This Row],[Total Cost(LKR Million)]]*AHP!$P$14/TOPSIS!$C$12</f>
        <v>6.9010476175978743E-3</v>
      </c>
      <c r="W219">
        <f>Sustainable_Friendly_Table[[#This Row],[Total Carbon (Metric T)]]*AHP!$P$15/TOPSIS!$D$12</f>
        <v>1.2543320406696498E-2</v>
      </c>
      <c r="X219">
        <f>((Sustainable_Friendly_Table[[#This Row],[Weighted Energy]]-TOPSIS!$B$13)^2+(Sustainable_Friendly_Table[[#This Row],[Weighted Cost]]-TOPSIS!$C$13)^2+(Sustainable_Friendly_Table[[#This Row],[Weighted Co2]]-TOPSIS!$D$13)^2)^0.5</f>
        <v>2.660939676005778E-3</v>
      </c>
      <c r="Y219">
        <f>((Sustainable_Friendly_Table[[#This Row],[Weighted Energy]]-TOPSIS!$B$14)^2+(Sustainable_Friendly_Table[[#This Row],[Weighted Cost]]-TOPSIS!$C$14)^2+(Sustainable_Friendly_Table[[#This Row],[Weighted Co2]]-TOPSIS!$D$14)^2)^0.5</f>
        <v>3.3776420345267926E-3</v>
      </c>
      <c r="Z219">
        <f>Sustainable_Friendly_Table[[#This Row],[S- Worst-Euclidean Distance]]/(Sustainable_Friendly_Table[[#This Row],[S+ Best-Euclidean Distance]]+Sustainable_Friendly_Table[[#This Row],[S- Worst-Euclidean Distance]])</f>
        <v>0.55934360027545316</v>
      </c>
      <c r="AA219">
        <v>218</v>
      </c>
    </row>
    <row r="220" spans="1:27" x14ac:dyDescent="0.3">
      <c r="A220">
        <v>327</v>
      </c>
      <c r="B220" t="s">
        <v>142</v>
      </c>
      <c r="C220" t="s">
        <v>149</v>
      </c>
      <c r="D220" t="s">
        <v>154</v>
      </c>
      <c r="E220" t="s">
        <v>156</v>
      </c>
      <c r="F220" t="s">
        <v>159</v>
      </c>
      <c r="G220" t="s">
        <v>224</v>
      </c>
      <c r="H220">
        <v>404.64020514841485</v>
      </c>
      <c r="I220">
        <v>29</v>
      </c>
      <c r="J220">
        <v>1449457.8371199614</v>
      </c>
      <c r="K220">
        <v>37908.09056363636</v>
      </c>
      <c r="L220">
        <v>260902410.68159306</v>
      </c>
      <c r="M220">
        <v>5756377.1022727257</v>
      </c>
      <c r="N220">
        <v>2174186755.6799421</v>
      </c>
      <c r="O220">
        <v>108639800</v>
      </c>
      <c r="P220">
        <v>23.473981468181812</v>
      </c>
      <c r="Q220">
        <v>21669.394664943422</v>
      </c>
      <c r="R220">
        <v>260940318.77215669</v>
      </c>
      <c r="S220">
        <v>2288.5829327822148</v>
      </c>
      <c r="T220">
        <v>21692.868646411604</v>
      </c>
      <c r="U220">
        <f>Sustainable_Friendly_Table[[#This Row],[Total Energy(MJ)]]*AHP!$P$13/TOPSIS!$B$12</f>
        <v>2.2788227372440014E-2</v>
      </c>
      <c r="V220">
        <f>Sustainable_Friendly_Table[[#This Row],[Total Cost(LKR Million)]]*AHP!$P$14/TOPSIS!$C$12</f>
        <v>6.9026140630763832E-3</v>
      </c>
      <c r="W220">
        <f>Sustainable_Friendly_Table[[#This Row],[Total Carbon (Metric T)]]*AHP!$P$15/TOPSIS!$D$12</f>
        <v>1.2543274446965716E-2</v>
      </c>
      <c r="X220">
        <f>((Sustainable_Friendly_Table[[#This Row],[Weighted Energy]]-TOPSIS!$B$13)^2+(Sustainable_Friendly_Table[[#This Row],[Weighted Cost]]-TOPSIS!$C$13)^2+(Sustainable_Friendly_Table[[#This Row],[Weighted Co2]]-TOPSIS!$D$13)^2)^0.5</f>
        <v>2.6612454519760816E-3</v>
      </c>
      <c r="Y220">
        <f>((Sustainable_Friendly_Table[[#This Row],[Weighted Energy]]-TOPSIS!$B$14)^2+(Sustainable_Friendly_Table[[#This Row],[Weighted Cost]]-TOPSIS!$C$14)^2+(Sustainable_Friendly_Table[[#This Row],[Weighted Co2]]-TOPSIS!$D$14)^2)^0.5</f>
        <v>3.3773364158820721E-3</v>
      </c>
      <c r="Z220">
        <f>Sustainable_Friendly_Table[[#This Row],[S- Worst-Euclidean Distance]]/(Sustainable_Friendly_Table[[#This Row],[S+ Best-Euclidean Distance]]+Sustainable_Friendly_Table[[#This Row],[S- Worst-Euclidean Distance]])</f>
        <v>0.55929297470632644</v>
      </c>
      <c r="AA220">
        <v>219</v>
      </c>
    </row>
    <row r="221" spans="1:27" x14ac:dyDescent="0.3">
      <c r="A221">
        <v>345</v>
      </c>
      <c r="B221" t="s">
        <v>142</v>
      </c>
      <c r="C221" t="s">
        <v>149</v>
      </c>
      <c r="D221" t="s">
        <v>155</v>
      </c>
      <c r="E221" t="s">
        <v>156</v>
      </c>
      <c r="F221" t="s">
        <v>159</v>
      </c>
      <c r="G221" t="s">
        <v>224</v>
      </c>
      <c r="H221">
        <v>404.64665225341474</v>
      </c>
      <c r="I221">
        <v>29</v>
      </c>
      <c r="J221">
        <v>1449464.0779176014</v>
      </c>
      <c r="K221">
        <v>37889.670263636363</v>
      </c>
      <c r="L221">
        <v>260903534.02516827</v>
      </c>
      <c r="M221">
        <v>5755456.087272726</v>
      </c>
      <c r="N221">
        <v>2174196116.8764024</v>
      </c>
      <c r="O221">
        <v>108639800</v>
      </c>
      <c r="P221">
        <v>23.46016624318181</v>
      </c>
      <c r="Q221">
        <v>21669.487964868138</v>
      </c>
      <c r="R221">
        <v>260941423.69543192</v>
      </c>
      <c r="S221">
        <v>2288.591372963675</v>
      </c>
      <c r="T221">
        <v>21692.94813111132</v>
      </c>
      <c r="U221">
        <f>Sustainable_Friendly_Table[[#This Row],[Total Energy(MJ)]]*AHP!$P$13/TOPSIS!$B$12</f>
        <v>2.2788323866699482E-2</v>
      </c>
      <c r="V221">
        <f>Sustainable_Friendly_Table[[#This Row],[Total Cost(LKR Million)]]*AHP!$P$14/TOPSIS!$C$12</f>
        <v>6.9026395195780485E-3</v>
      </c>
      <c r="W221">
        <f>Sustainable_Friendly_Table[[#This Row],[Total Carbon (Metric T)]]*AHP!$P$15/TOPSIS!$D$12</f>
        <v>1.2543320406696498E-2</v>
      </c>
      <c r="X221">
        <f>((Sustainable_Friendly_Table[[#This Row],[Weighted Energy]]-TOPSIS!$B$13)^2+(Sustainable_Friendly_Table[[#This Row],[Weighted Cost]]-TOPSIS!$C$13)^2+(Sustainable_Friendly_Table[[#This Row],[Weighted Co2]]-TOPSIS!$D$13)^2)^0.5</f>
        <v>2.6613550944077063E-3</v>
      </c>
      <c r="Y221">
        <f>((Sustainable_Friendly_Table[[#This Row],[Weighted Energy]]-TOPSIS!$B$14)^2+(Sustainable_Friendly_Table[[#This Row],[Weighted Cost]]-TOPSIS!$C$14)^2+(Sustainable_Friendly_Table[[#This Row],[Weighted Co2]]-TOPSIS!$D$14)^2)^0.5</f>
        <v>3.3772267710446015E-3</v>
      </c>
      <c r="Z221">
        <f>Sustainable_Friendly_Table[[#This Row],[S- Worst-Euclidean Distance]]/(Sustainable_Friendly_Table[[#This Row],[S+ Best-Euclidean Distance]]+Sustainable_Friendly_Table[[#This Row],[S- Worst-Euclidean Distance]])</f>
        <v>0.55927481754718866</v>
      </c>
      <c r="AA221">
        <v>220</v>
      </c>
    </row>
    <row r="222" spans="1:27" x14ac:dyDescent="0.3">
      <c r="A222">
        <v>326</v>
      </c>
      <c r="B222" t="s">
        <v>142</v>
      </c>
      <c r="C222" t="s">
        <v>149</v>
      </c>
      <c r="D222" t="s">
        <v>154</v>
      </c>
      <c r="E222" t="s">
        <v>156</v>
      </c>
      <c r="F222" t="s">
        <v>159</v>
      </c>
      <c r="G222" t="s">
        <v>226</v>
      </c>
      <c r="H222">
        <v>404.64020514841485</v>
      </c>
      <c r="I222">
        <v>29</v>
      </c>
      <c r="J222">
        <v>1449457.8371199614</v>
      </c>
      <c r="K222">
        <v>37908.09056363636</v>
      </c>
      <c r="L222">
        <v>260902410.68159306</v>
      </c>
      <c r="M222">
        <v>5756377.1022727257</v>
      </c>
      <c r="N222">
        <v>2174186755.6799421</v>
      </c>
      <c r="O222">
        <v>113100000</v>
      </c>
      <c r="P222">
        <v>23.473981468181812</v>
      </c>
      <c r="Q222">
        <v>21669.394664943422</v>
      </c>
      <c r="R222">
        <v>260940318.77215669</v>
      </c>
      <c r="S222">
        <v>2293.0431327822148</v>
      </c>
      <c r="T222">
        <v>21692.868646411604</v>
      </c>
      <c r="U222">
        <f>Sustainable_Friendly_Table[[#This Row],[Total Energy(MJ)]]*AHP!$P$13/TOPSIS!$B$12</f>
        <v>2.2788227372440014E-2</v>
      </c>
      <c r="V222">
        <f>Sustainable_Friendly_Table[[#This Row],[Total Cost(LKR Million)]]*AHP!$P$14/TOPSIS!$C$12</f>
        <v>6.916066509480282E-3</v>
      </c>
      <c r="W222">
        <f>Sustainable_Friendly_Table[[#This Row],[Total Carbon (Metric T)]]*AHP!$P$15/TOPSIS!$D$12</f>
        <v>1.2543274446965716E-2</v>
      </c>
      <c r="X222">
        <f>((Sustainable_Friendly_Table[[#This Row],[Weighted Energy]]-TOPSIS!$B$13)^2+(Sustainable_Friendly_Table[[#This Row],[Weighted Cost]]-TOPSIS!$C$13)^2+(Sustainable_Friendly_Table[[#This Row],[Weighted Co2]]-TOPSIS!$D$13)^2)^0.5</f>
        <v>2.6647913695095489E-3</v>
      </c>
      <c r="Y222">
        <f>((Sustainable_Friendly_Table[[#This Row],[Weighted Energy]]-TOPSIS!$B$14)^2+(Sustainable_Friendly_Table[[#This Row],[Weighted Cost]]-TOPSIS!$C$14)^2+(Sustainable_Friendly_Table[[#This Row],[Weighted Co2]]-TOPSIS!$D$14)^2)^0.5</f>
        <v>3.3738551758786448E-3</v>
      </c>
      <c r="Z222">
        <f>Sustainable_Friendly_Table[[#This Row],[S- Worst-Euclidean Distance]]/(Sustainable_Friendly_Table[[#This Row],[S+ Best-Euclidean Distance]]+Sustainable_Friendly_Table[[#This Row],[S- Worst-Euclidean Distance]])</f>
        <v>0.55871049092206093</v>
      </c>
      <c r="AA222">
        <v>221</v>
      </c>
    </row>
    <row r="223" spans="1:27" x14ac:dyDescent="0.3">
      <c r="A223">
        <v>344</v>
      </c>
      <c r="B223" t="s">
        <v>142</v>
      </c>
      <c r="C223" t="s">
        <v>149</v>
      </c>
      <c r="D223" t="s">
        <v>155</v>
      </c>
      <c r="E223" t="s">
        <v>156</v>
      </c>
      <c r="F223" t="s">
        <v>159</v>
      </c>
      <c r="G223" t="s">
        <v>226</v>
      </c>
      <c r="H223">
        <v>404.64665225341474</v>
      </c>
      <c r="I223">
        <v>29</v>
      </c>
      <c r="J223">
        <v>1449464.0779176014</v>
      </c>
      <c r="K223">
        <v>37889.670263636363</v>
      </c>
      <c r="L223">
        <v>260903534.02516827</v>
      </c>
      <c r="M223">
        <v>5755456.087272726</v>
      </c>
      <c r="N223">
        <v>2174196116.8764024</v>
      </c>
      <c r="O223">
        <v>113100000</v>
      </c>
      <c r="P223">
        <v>23.46016624318181</v>
      </c>
      <c r="Q223">
        <v>21669.487964868138</v>
      </c>
      <c r="R223">
        <v>260941423.69543192</v>
      </c>
      <c r="S223">
        <v>2293.051572963675</v>
      </c>
      <c r="T223">
        <v>21692.94813111132</v>
      </c>
      <c r="U223">
        <f>Sustainable_Friendly_Table[[#This Row],[Total Energy(MJ)]]*AHP!$P$13/TOPSIS!$B$12</f>
        <v>2.2788323866699482E-2</v>
      </c>
      <c r="V223">
        <f>Sustainable_Friendly_Table[[#This Row],[Total Cost(LKR Million)]]*AHP!$P$14/TOPSIS!$C$12</f>
        <v>6.916091965981949E-3</v>
      </c>
      <c r="W223">
        <f>Sustainable_Friendly_Table[[#This Row],[Total Carbon (Metric T)]]*AHP!$P$15/TOPSIS!$D$12</f>
        <v>1.2543320406696498E-2</v>
      </c>
      <c r="X223">
        <f>((Sustainable_Friendly_Table[[#This Row],[Weighted Energy]]-TOPSIS!$B$13)^2+(Sustainable_Friendly_Table[[#This Row],[Weighted Cost]]-TOPSIS!$C$13)^2+(Sustainable_Friendly_Table[[#This Row],[Weighted Co2]]-TOPSIS!$D$13)^2)^0.5</f>
        <v>2.6649009945556141E-3</v>
      </c>
      <c r="Y223">
        <f>((Sustainable_Friendly_Table[[#This Row],[Weighted Energy]]-TOPSIS!$B$14)^2+(Sustainable_Friendly_Table[[#This Row],[Weighted Cost]]-TOPSIS!$C$14)^2+(Sustainable_Friendly_Table[[#This Row],[Weighted Co2]]-TOPSIS!$D$14)^2)^0.5</f>
        <v>3.3737455194078805E-3</v>
      </c>
      <c r="Z223">
        <f>Sustainable_Friendly_Table[[#This Row],[S- Worst-Euclidean Distance]]/(Sustainable_Friendly_Table[[#This Row],[S+ Best-Euclidean Distance]]+Sustainable_Friendly_Table[[#This Row],[S- Worst-Euclidean Distance]])</f>
        <v>0.55869233471550006</v>
      </c>
      <c r="AA223">
        <v>222</v>
      </c>
    </row>
    <row r="224" spans="1:27" x14ac:dyDescent="0.3">
      <c r="A224">
        <v>73</v>
      </c>
      <c r="B224" t="s">
        <v>139</v>
      </c>
      <c r="C224" t="s">
        <v>151</v>
      </c>
      <c r="D224" t="s">
        <v>154</v>
      </c>
      <c r="E224" t="s">
        <v>156</v>
      </c>
      <c r="F224" t="s">
        <v>159</v>
      </c>
      <c r="G224" t="s">
        <v>225</v>
      </c>
      <c r="H224">
        <v>397.0773237449381</v>
      </c>
      <c r="I224">
        <v>57</v>
      </c>
      <c r="J224">
        <v>1452415.1096217677</v>
      </c>
      <c r="K224">
        <v>46965.629363636355</v>
      </c>
      <c r="L224">
        <v>261434719.73191819</v>
      </c>
      <c r="M224">
        <v>5085863.7822727263</v>
      </c>
      <c r="N224">
        <v>2178622664.4326515</v>
      </c>
      <c r="O224">
        <v>106248000</v>
      </c>
      <c r="P224">
        <v>21.392061868181816</v>
      </c>
      <c r="Q224">
        <v>21713.605888845424</v>
      </c>
      <c r="R224">
        <v>261481685.36128181</v>
      </c>
      <c r="S224">
        <v>2289.9565282149242</v>
      </c>
      <c r="T224">
        <v>21734.997950713605</v>
      </c>
      <c r="U224">
        <f>Sustainable_Friendly_Table[[#This Row],[Total Energy(MJ)]]*AHP!$P$13/TOPSIS!$B$12</f>
        <v>2.2835505558436248E-2</v>
      </c>
      <c r="V224">
        <f>Sustainable_Friendly_Table[[#This Row],[Total Cost(LKR Million)]]*AHP!$P$14/TOPSIS!$C$12</f>
        <v>6.9067569757123998E-3</v>
      </c>
      <c r="W224">
        <f>Sustainable_Friendly_Table[[#This Row],[Total Carbon (Metric T)]]*AHP!$P$15/TOPSIS!$D$12</f>
        <v>1.2567634499789211E-2</v>
      </c>
      <c r="X224">
        <f>((Sustainable_Friendly_Table[[#This Row],[Weighted Energy]]-TOPSIS!$B$13)^2+(Sustainable_Friendly_Table[[#This Row],[Weighted Cost]]-TOPSIS!$C$13)^2+(Sustainable_Friendly_Table[[#This Row],[Weighted Co2]]-TOPSIS!$D$13)^2)^0.5</f>
        <v>2.7136651236763188E-3</v>
      </c>
      <c r="Y224">
        <f>((Sustainable_Friendly_Table[[#This Row],[Weighted Energy]]-TOPSIS!$B$14)^2+(Sustainable_Friendly_Table[[#This Row],[Weighted Cost]]-TOPSIS!$C$14)^2+(Sustainable_Friendly_Table[[#This Row],[Weighted Co2]]-TOPSIS!$D$14)^2)^0.5</f>
        <v>3.3249438728584907E-3</v>
      </c>
      <c r="Z224">
        <f>Sustainable_Friendly_Table[[#This Row],[S- Worst-Euclidean Distance]]/(Sustainable_Friendly_Table[[#This Row],[S+ Best-Euclidean Distance]]+Sustainable_Friendly_Table[[#This Row],[S- Worst-Euclidean Distance]])</f>
        <v>0.55061420184126408</v>
      </c>
      <c r="AA224">
        <v>223</v>
      </c>
    </row>
    <row r="225" spans="1:27" x14ac:dyDescent="0.3">
      <c r="A225">
        <v>91</v>
      </c>
      <c r="B225" t="s">
        <v>139</v>
      </c>
      <c r="C225" t="s">
        <v>151</v>
      </c>
      <c r="D225" t="s">
        <v>155</v>
      </c>
      <c r="E225" t="s">
        <v>156</v>
      </c>
      <c r="F225" t="s">
        <v>159</v>
      </c>
      <c r="G225" t="s">
        <v>225</v>
      </c>
      <c r="H225">
        <v>397.08377084993816</v>
      </c>
      <c r="I225">
        <v>57</v>
      </c>
      <c r="J225">
        <v>1452421.3504194077</v>
      </c>
      <c r="K225">
        <v>46947.209063636357</v>
      </c>
      <c r="L225">
        <v>261435843.0754934</v>
      </c>
      <c r="M225">
        <v>5084942.7672727266</v>
      </c>
      <c r="N225">
        <v>2178632025.6291118</v>
      </c>
      <c r="O225">
        <v>106248000</v>
      </c>
      <c r="P225">
        <v>21.378246643181814</v>
      </c>
      <c r="Q225">
        <v>21713.699188770144</v>
      </c>
      <c r="R225">
        <v>261482790.28455704</v>
      </c>
      <c r="S225">
        <v>2289.9649683963848</v>
      </c>
      <c r="T225">
        <v>21735.077435413325</v>
      </c>
      <c r="U225">
        <f>Sustainable_Friendly_Table[[#This Row],[Total Energy(MJ)]]*AHP!$P$13/TOPSIS!$B$12</f>
        <v>2.2835602052695716E-2</v>
      </c>
      <c r="V225">
        <f>Sustainable_Friendly_Table[[#This Row],[Total Cost(LKR Million)]]*AHP!$P$14/TOPSIS!$C$12</f>
        <v>6.9067824322140677E-3</v>
      </c>
      <c r="W225">
        <f>Sustainable_Friendly_Table[[#This Row],[Total Carbon (Metric T)]]*AHP!$P$15/TOPSIS!$D$12</f>
        <v>1.2567680459519996E-2</v>
      </c>
      <c r="X225">
        <f>((Sustainable_Friendly_Table[[#This Row],[Weighted Energy]]-TOPSIS!$B$13)^2+(Sustainable_Friendly_Table[[#This Row],[Weighted Cost]]-TOPSIS!$C$13)^2+(Sustainable_Friendly_Table[[#This Row],[Weighted Co2]]-TOPSIS!$D$13)^2)^0.5</f>
        <v>2.7137747807365765E-3</v>
      </c>
      <c r="Y225">
        <f>((Sustainable_Friendly_Table[[#This Row],[Weighted Energy]]-TOPSIS!$B$14)^2+(Sustainable_Friendly_Table[[#This Row],[Weighted Cost]]-TOPSIS!$C$14)^2+(Sustainable_Friendly_Table[[#This Row],[Weighted Co2]]-TOPSIS!$D$14)^2)^0.5</f>
        <v>3.3248342408178097E-3</v>
      </c>
      <c r="Z225">
        <f>Sustainable_Friendly_Table[[#This Row],[S- Worst-Euclidean Distance]]/(Sustainable_Friendly_Table[[#This Row],[S+ Best-Euclidean Distance]]+Sustainable_Friendly_Table[[#This Row],[S- Worst-Euclidean Distance]])</f>
        <v>0.55059604437877163</v>
      </c>
      <c r="AA225">
        <v>224</v>
      </c>
    </row>
    <row r="226" spans="1:27" x14ac:dyDescent="0.3">
      <c r="A226">
        <v>75</v>
      </c>
      <c r="B226" t="s">
        <v>139</v>
      </c>
      <c r="C226" t="s">
        <v>151</v>
      </c>
      <c r="D226" t="s">
        <v>154</v>
      </c>
      <c r="E226" t="s">
        <v>156</v>
      </c>
      <c r="F226" t="s">
        <v>159</v>
      </c>
      <c r="G226" t="s">
        <v>224</v>
      </c>
      <c r="H226">
        <v>397.0773237449381</v>
      </c>
      <c r="I226">
        <v>29</v>
      </c>
      <c r="J226">
        <v>1452415.1096217677</v>
      </c>
      <c r="K226">
        <v>46965.629363636355</v>
      </c>
      <c r="L226">
        <v>261434719.73191819</v>
      </c>
      <c r="M226">
        <v>5085863.7822727263</v>
      </c>
      <c r="N226">
        <v>2178622664.4326515</v>
      </c>
      <c r="O226">
        <v>108639800</v>
      </c>
      <c r="P226">
        <v>21.392061868181816</v>
      </c>
      <c r="Q226">
        <v>21713.605888845424</v>
      </c>
      <c r="R226">
        <v>261481685.36128181</v>
      </c>
      <c r="S226">
        <v>2292.3483282149245</v>
      </c>
      <c r="T226">
        <v>21734.997950713605</v>
      </c>
      <c r="U226">
        <f>Sustainable_Friendly_Table[[#This Row],[Total Energy(MJ)]]*AHP!$P$13/TOPSIS!$B$12</f>
        <v>2.2835505558436248E-2</v>
      </c>
      <c r="V226">
        <f>Sustainable_Friendly_Table[[#This Row],[Total Cost(LKR Million)]]*AHP!$P$14/TOPSIS!$C$12</f>
        <v>6.9139709036324156E-3</v>
      </c>
      <c r="W226">
        <f>Sustainable_Friendly_Table[[#This Row],[Total Carbon (Metric T)]]*AHP!$P$15/TOPSIS!$D$12</f>
        <v>1.2567634499789211E-2</v>
      </c>
      <c r="X226">
        <f>((Sustainable_Friendly_Table[[#This Row],[Weighted Energy]]-TOPSIS!$B$13)^2+(Sustainable_Friendly_Table[[#This Row],[Weighted Cost]]-TOPSIS!$C$13)^2+(Sustainable_Friendly_Table[[#This Row],[Weighted Co2]]-TOPSIS!$D$13)^2)^0.5</f>
        <v>2.7155332252764095E-3</v>
      </c>
      <c r="Y226">
        <f>((Sustainable_Friendly_Table[[#This Row],[Weighted Energy]]-TOPSIS!$B$14)^2+(Sustainable_Friendly_Table[[#This Row],[Weighted Cost]]-TOPSIS!$C$14)^2+(Sustainable_Friendly_Table[[#This Row],[Weighted Co2]]-TOPSIS!$D$14)^2)^0.5</f>
        <v>3.3230502866861619E-3</v>
      </c>
      <c r="Z226">
        <f>Sustainable_Friendly_Table[[#This Row],[S- Worst-Euclidean Distance]]/(Sustainable_Friendly_Table[[#This Row],[S+ Best-Euclidean Distance]]+Sustainable_Friendly_Table[[#This Row],[S- Worst-Euclidean Distance]])</f>
        <v>0.55030294440792671</v>
      </c>
      <c r="AA226">
        <v>225</v>
      </c>
    </row>
    <row r="227" spans="1:27" x14ac:dyDescent="0.3">
      <c r="A227">
        <v>93</v>
      </c>
      <c r="B227" t="s">
        <v>139</v>
      </c>
      <c r="C227" t="s">
        <v>151</v>
      </c>
      <c r="D227" t="s">
        <v>155</v>
      </c>
      <c r="E227" t="s">
        <v>156</v>
      </c>
      <c r="F227" t="s">
        <v>159</v>
      </c>
      <c r="G227" t="s">
        <v>224</v>
      </c>
      <c r="H227">
        <v>397.08377084993816</v>
      </c>
      <c r="I227">
        <v>29</v>
      </c>
      <c r="J227">
        <v>1452421.3504194077</v>
      </c>
      <c r="K227">
        <v>46947.209063636357</v>
      </c>
      <c r="L227">
        <v>261435843.0754934</v>
      </c>
      <c r="M227">
        <v>5084942.7672727266</v>
      </c>
      <c r="N227">
        <v>2178632025.6291118</v>
      </c>
      <c r="O227">
        <v>108639800</v>
      </c>
      <c r="P227">
        <v>21.378246643181814</v>
      </c>
      <c r="Q227">
        <v>21713.699188770144</v>
      </c>
      <c r="R227">
        <v>261482790.28455704</v>
      </c>
      <c r="S227">
        <v>2292.3567683963847</v>
      </c>
      <c r="T227">
        <v>21735.077435413325</v>
      </c>
      <c r="U227">
        <f>Sustainable_Friendly_Table[[#This Row],[Total Energy(MJ)]]*AHP!$P$13/TOPSIS!$B$12</f>
        <v>2.2835602052695716E-2</v>
      </c>
      <c r="V227">
        <f>Sustainable_Friendly_Table[[#This Row],[Total Cost(LKR Million)]]*AHP!$P$14/TOPSIS!$C$12</f>
        <v>6.9139963601340809E-3</v>
      </c>
      <c r="W227">
        <f>Sustainable_Friendly_Table[[#This Row],[Total Carbon (Metric T)]]*AHP!$P$15/TOPSIS!$D$12</f>
        <v>1.2567680459519996E-2</v>
      </c>
      <c r="X227">
        <f>((Sustainable_Friendly_Table[[#This Row],[Weighted Energy]]-TOPSIS!$B$13)^2+(Sustainable_Friendly_Table[[#This Row],[Weighted Cost]]-TOPSIS!$C$13)^2+(Sustainable_Friendly_Table[[#This Row],[Weighted Co2]]-TOPSIS!$D$13)^2)^0.5</f>
        <v>2.7156428745266697E-3</v>
      </c>
      <c r="Y227">
        <f>((Sustainable_Friendly_Table[[#This Row],[Weighted Energy]]-TOPSIS!$B$14)^2+(Sustainable_Friendly_Table[[#This Row],[Weighted Cost]]-TOPSIS!$C$14)^2+(Sustainable_Friendly_Table[[#This Row],[Weighted Co2]]-TOPSIS!$D$14)^2)^0.5</f>
        <v>3.3229406474360994E-3</v>
      </c>
      <c r="Z227">
        <f>Sustainable_Friendly_Table[[#This Row],[S- Worst-Euclidean Distance]]/(Sustainable_Friendly_Table[[#This Row],[S+ Best-Euclidean Distance]]+Sustainable_Friendly_Table[[#This Row],[S- Worst-Euclidean Distance]])</f>
        <v>0.55028478704489581</v>
      </c>
      <c r="AA227">
        <v>226</v>
      </c>
    </row>
    <row r="228" spans="1:27" x14ac:dyDescent="0.3">
      <c r="A228">
        <v>334</v>
      </c>
      <c r="B228" t="s">
        <v>142</v>
      </c>
      <c r="C228" t="s">
        <v>149</v>
      </c>
      <c r="D228" t="s">
        <v>154</v>
      </c>
      <c r="E228" t="s">
        <v>157</v>
      </c>
      <c r="F228" t="s">
        <v>159</v>
      </c>
      <c r="G228" t="s">
        <v>225</v>
      </c>
      <c r="H228">
        <v>407.69698296659664</v>
      </c>
      <c r="I228">
        <v>58</v>
      </c>
      <c r="J228">
        <v>1452416.7980479614</v>
      </c>
      <c r="K228">
        <v>40637.356472727261</v>
      </c>
      <c r="L228">
        <v>261435023.64863303</v>
      </c>
      <c r="M228">
        <v>5210523.920454544</v>
      </c>
      <c r="N228">
        <v>2178625197.0719419</v>
      </c>
      <c r="O228">
        <v>108112000</v>
      </c>
      <c r="P228">
        <v>26.203247377272721</v>
      </c>
      <c r="Q228">
        <v>21713.631130817022</v>
      </c>
      <c r="R228">
        <v>261475661.00510576</v>
      </c>
      <c r="S228">
        <v>2291.9477209923962</v>
      </c>
      <c r="T228">
        <v>21739.834378194297</v>
      </c>
      <c r="U228">
        <f>Sustainable_Friendly_Table[[#This Row],[Total Energy(MJ)]]*AHP!$P$13/TOPSIS!$B$12</f>
        <v>2.2834979444269765E-2</v>
      </c>
      <c r="V228">
        <f>Sustainable_Friendly_Table[[#This Row],[Total Cost(LKR Million)]]*AHP!$P$14/TOPSIS!$C$12</f>
        <v>6.9127626288487563E-3</v>
      </c>
      <c r="W228">
        <f>Sustainable_Friendly_Table[[#This Row],[Total Carbon (Metric T)]]*AHP!$P$15/TOPSIS!$D$12</f>
        <v>1.257043102422413E-2</v>
      </c>
      <c r="X228">
        <f>((Sustainable_Friendly_Table[[#This Row],[Weighted Energy]]-TOPSIS!$B$13)^2+(Sustainable_Friendly_Table[[#This Row],[Weighted Cost]]-TOPSIS!$C$13)^2+(Sustainable_Friendly_Table[[#This Row],[Weighted Co2]]-TOPSIS!$D$13)^2)^0.5</f>
        <v>2.7160758149184232E-3</v>
      </c>
      <c r="Y228">
        <f>((Sustainable_Friendly_Table[[#This Row],[Weighted Energy]]-TOPSIS!$B$14)^2+(Sustainable_Friendly_Table[[#This Row],[Weighted Cost]]-TOPSIS!$C$14)^2+(Sustainable_Friendly_Table[[#This Row],[Weighted Co2]]-TOPSIS!$D$14)^2)^0.5</f>
        <v>3.3225102049411854E-3</v>
      </c>
      <c r="Z228">
        <f>Sustainable_Friendly_Table[[#This Row],[S- Worst-Euclidean Distance]]/(Sustainable_Friendly_Table[[#This Row],[S+ Best-Euclidean Distance]]+Sustainable_Friendly_Table[[#This Row],[S- Worst-Euclidean Distance]])</f>
        <v>0.55021327741530301</v>
      </c>
      <c r="AA228">
        <v>227</v>
      </c>
    </row>
    <row r="229" spans="1:27" x14ac:dyDescent="0.3">
      <c r="A229">
        <v>352</v>
      </c>
      <c r="B229" t="s">
        <v>142</v>
      </c>
      <c r="C229" t="s">
        <v>149</v>
      </c>
      <c r="D229" t="s">
        <v>155</v>
      </c>
      <c r="E229" t="s">
        <v>157</v>
      </c>
      <c r="F229" t="s">
        <v>159</v>
      </c>
      <c r="G229" t="s">
        <v>225</v>
      </c>
      <c r="H229">
        <v>407.70343007159664</v>
      </c>
      <c r="I229">
        <v>58</v>
      </c>
      <c r="J229">
        <v>1452423.0388456015</v>
      </c>
      <c r="K229">
        <v>40618.936172727263</v>
      </c>
      <c r="L229">
        <v>261436146.99220824</v>
      </c>
      <c r="M229">
        <v>5209602.9054545434</v>
      </c>
      <c r="N229">
        <v>2178634558.2684021</v>
      </c>
      <c r="O229">
        <v>108112000</v>
      </c>
      <c r="P229">
        <v>26.189432152272722</v>
      </c>
      <c r="Q229">
        <v>21713.724430741739</v>
      </c>
      <c r="R229">
        <v>261476765.92838097</v>
      </c>
      <c r="S229">
        <v>2291.9561611738568</v>
      </c>
      <c r="T229">
        <v>21739.913862894013</v>
      </c>
      <c r="U229">
        <f>Sustainable_Friendly_Table[[#This Row],[Total Energy(MJ)]]*AHP!$P$13/TOPSIS!$B$12</f>
        <v>2.2835075938529226E-2</v>
      </c>
      <c r="V229">
        <f>Sustainable_Friendly_Table[[#This Row],[Total Cost(LKR Million)]]*AHP!$P$14/TOPSIS!$C$12</f>
        <v>6.9127880853504233E-3</v>
      </c>
      <c r="W229">
        <f>Sustainable_Friendly_Table[[#This Row],[Total Carbon (Metric T)]]*AHP!$P$15/TOPSIS!$D$12</f>
        <v>1.2570476983954911E-2</v>
      </c>
      <c r="X229">
        <f>((Sustainable_Friendly_Table[[#This Row],[Weighted Energy]]-TOPSIS!$B$13)^2+(Sustainable_Friendly_Table[[#This Row],[Weighted Cost]]-TOPSIS!$C$13)^2+(Sustainable_Friendly_Table[[#This Row],[Weighted Co2]]-TOPSIS!$D$13)^2)^0.5</f>
        <v>2.7161854595694015E-3</v>
      </c>
      <c r="Y229">
        <f>((Sustainable_Friendly_Table[[#This Row],[Weighted Energy]]-TOPSIS!$B$14)^2+(Sustainable_Friendly_Table[[#This Row],[Weighted Cost]]-TOPSIS!$C$14)^2+(Sustainable_Friendly_Table[[#This Row],[Weighted Co2]]-TOPSIS!$D$14)^2)^0.5</f>
        <v>3.3224005620154473E-3</v>
      </c>
      <c r="Z229">
        <f>Sustainable_Friendly_Table[[#This Row],[S- Worst-Euclidean Distance]]/(Sustainable_Friendly_Table[[#This Row],[S+ Best-Euclidean Distance]]+Sustainable_Friendly_Table[[#This Row],[S- Worst-Euclidean Distance]])</f>
        <v>0.55019512020522165</v>
      </c>
      <c r="AA229">
        <v>228</v>
      </c>
    </row>
    <row r="230" spans="1:27" x14ac:dyDescent="0.3">
      <c r="A230">
        <v>336</v>
      </c>
      <c r="B230" t="s">
        <v>142</v>
      </c>
      <c r="C230" t="s">
        <v>149</v>
      </c>
      <c r="D230" t="s">
        <v>154</v>
      </c>
      <c r="E230" t="s">
        <v>157</v>
      </c>
      <c r="F230" t="s">
        <v>159</v>
      </c>
      <c r="G230" t="s">
        <v>224</v>
      </c>
      <c r="H230">
        <v>407.69698296659664</v>
      </c>
      <c r="I230">
        <v>29</v>
      </c>
      <c r="J230">
        <v>1452416.7980479614</v>
      </c>
      <c r="K230">
        <v>40637.356472727261</v>
      </c>
      <c r="L230">
        <v>261435023.64863303</v>
      </c>
      <c r="M230">
        <v>5210523.920454544</v>
      </c>
      <c r="N230">
        <v>2178625197.0719419</v>
      </c>
      <c r="O230">
        <v>108639800</v>
      </c>
      <c r="P230">
        <v>26.203247377272721</v>
      </c>
      <c r="Q230">
        <v>21713.631130817022</v>
      </c>
      <c r="R230">
        <v>261475661.00510576</v>
      </c>
      <c r="S230">
        <v>2292.4755209923965</v>
      </c>
      <c r="T230">
        <v>21739.834378194297</v>
      </c>
      <c r="U230">
        <f>Sustainable_Friendly_Table[[#This Row],[Total Energy(MJ)]]*AHP!$P$13/TOPSIS!$B$12</f>
        <v>2.2834979444269765E-2</v>
      </c>
      <c r="V230">
        <f>Sustainable_Friendly_Table[[#This Row],[Total Cost(LKR Million)]]*AHP!$P$14/TOPSIS!$C$12</f>
        <v>6.9143545308289322E-3</v>
      </c>
      <c r="W230">
        <f>Sustainable_Friendly_Table[[#This Row],[Total Carbon (Metric T)]]*AHP!$P$15/TOPSIS!$D$12</f>
        <v>1.257043102422413E-2</v>
      </c>
      <c r="X230">
        <f>((Sustainable_Friendly_Table[[#This Row],[Weighted Energy]]-TOPSIS!$B$13)^2+(Sustainable_Friendly_Table[[#This Row],[Weighted Cost]]-TOPSIS!$C$13)^2+(Sustainable_Friendly_Table[[#This Row],[Weighted Co2]]-TOPSIS!$D$13)^2)^0.5</f>
        <v>2.7164896668075349E-3</v>
      </c>
      <c r="Y230">
        <f>((Sustainable_Friendly_Table[[#This Row],[Weighted Energy]]-TOPSIS!$B$14)^2+(Sustainable_Friendly_Table[[#This Row],[Weighted Cost]]-TOPSIS!$C$14)^2+(Sustainable_Friendly_Table[[#This Row],[Weighted Co2]]-TOPSIS!$D$14)^2)^0.5</f>
        <v>3.3220936636247306E-3</v>
      </c>
      <c r="Z230">
        <f>Sustainable_Friendly_Table[[#This Row],[S- Worst-Euclidean Distance]]/(Sustainable_Friendly_Table[[#This Row],[S+ Best-Euclidean Distance]]+Sustainable_Friendly_Table[[#This Row],[S- Worst-Euclidean Distance]])</f>
        <v>0.5501445424927045</v>
      </c>
      <c r="AA230">
        <v>229</v>
      </c>
    </row>
    <row r="231" spans="1:27" x14ac:dyDescent="0.3">
      <c r="A231">
        <v>354</v>
      </c>
      <c r="B231" t="s">
        <v>142</v>
      </c>
      <c r="C231" t="s">
        <v>149</v>
      </c>
      <c r="D231" t="s">
        <v>155</v>
      </c>
      <c r="E231" t="s">
        <v>157</v>
      </c>
      <c r="F231" t="s">
        <v>159</v>
      </c>
      <c r="G231" t="s">
        <v>224</v>
      </c>
      <c r="H231">
        <v>407.70343007159664</v>
      </c>
      <c r="I231">
        <v>29</v>
      </c>
      <c r="J231">
        <v>1452423.0388456015</v>
      </c>
      <c r="K231">
        <v>40618.936172727263</v>
      </c>
      <c r="L231">
        <v>261436146.99220824</v>
      </c>
      <c r="M231">
        <v>5209602.9054545434</v>
      </c>
      <c r="N231">
        <v>2178634558.2684021</v>
      </c>
      <c r="O231">
        <v>108639800</v>
      </c>
      <c r="P231">
        <v>26.189432152272722</v>
      </c>
      <c r="Q231">
        <v>21713.724430741739</v>
      </c>
      <c r="R231">
        <v>261476765.92838097</v>
      </c>
      <c r="S231">
        <v>2292.4839611738566</v>
      </c>
      <c r="T231">
        <v>21739.913862894013</v>
      </c>
      <c r="U231">
        <f>Sustainable_Friendly_Table[[#This Row],[Total Energy(MJ)]]*AHP!$P$13/TOPSIS!$B$12</f>
        <v>2.2835075938529226E-2</v>
      </c>
      <c r="V231">
        <f>Sustainable_Friendly_Table[[#This Row],[Total Cost(LKR Million)]]*AHP!$P$14/TOPSIS!$C$12</f>
        <v>6.9143799873305975E-3</v>
      </c>
      <c r="W231">
        <f>Sustainable_Friendly_Table[[#This Row],[Total Carbon (Metric T)]]*AHP!$P$15/TOPSIS!$D$12</f>
        <v>1.2570476983954911E-2</v>
      </c>
      <c r="X231">
        <f>((Sustainable_Friendly_Table[[#This Row],[Weighted Energy]]-TOPSIS!$B$13)^2+(Sustainable_Friendly_Table[[#This Row],[Weighted Cost]]-TOPSIS!$C$13)^2+(Sustainable_Friendly_Table[[#This Row],[Weighted Co2]]-TOPSIS!$D$13)^2)^0.5</f>
        <v>2.7165993096723126E-3</v>
      </c>
      <c r="Y231">
        <f>((Sustainable_Friendly_Table[[#This Row],[Weighted Energy]]-TOPSIS!$B$14)^2+(Sustainable_Friendly_Table[[#This Row],[Weighted Cost]]-TOPSIS!$C$14)^2+(Sustainable_Friendly_Table[[#This Row],[Weighted Co2]]-TOPSIS!$D$14)^2)^0.5</f>
        <v>3.3219840191497521E-3</v>
      </c>
      <c r="Z231">
        <f>Sustainable_Friendly_Table[[#This Row],[S- Worst-Euclidean Distance]]/(Sustainable_Friendly_Table[[#This Row],[S+ Best-Euclidean Distance]]+Sustainable_Friendly_Table[[#This Row],[S- Worst-Euclidean Distance]])</f>
        <v>0.55012638532186409</v>
      </c>
      <c r="AA231">
        <v>230</v>
      </c>
    </row>
    <row r="232" spans="1:27" x14ac:dyDescent="0.3">
      <c r="A232">
        <v>74</v>
      </c>
      <c r="B232" t="s">
        <v>139</v>
      </c>
      <c r="C232" t="s">
        <v>151</v>
      </c>
      <c r="D232" t="s">
        <v>154</v>
      </c>
      <c r="E232" t="s">
        <v>156</v>
      </c>
      <c r="F232" t="s">
        <v>159</v>
      </c>
      <c r="G232" t="s">
        <v>226</v>
      </c>
      <c r="H232">
        <v>397.0773237449381</v>
      </c>
      <c r="I232">
        <v>29</v>
      </c>
      <c r="J232">
        <v>1452415.1096217677</v>
      </c>
      <c r="K232">
        <v>46965.629363636355</v>
      </c>
      <c r="L232">
        <v>261434719.73191819</v>
      </c>
      <c r="M232">
        <v>5085863.7822727263</v>
      </c>
      <c r="N232">
        <v>2178622664.4326515</v>
      </c>
      <c r="O232">
        <v>113100000</v>
      </c>
      <c r="P232">
        <v>21.392061868181816</v>
      </c>
      <c r="Q232">
        <v>21713.605888845424</v>
      </c>
      <c r="R232">
        <v>261481685.36128181</v>
      </c>
      <c r="S232">
        <v>2296.8085282149245</v>
      </c>
      <c r="T232">
        <v>21734.997950713605</v>
      </c>
      <c r="U232">
        <f>Sustainable_Friendly_Table[[#This Row],[Total Energy(MJ)]]*AHP!$P$13/TOPSIS!$B$12</f>
        <v>2.2835505558436248E-2</v>
      </c>
      <c r="V232">
        <f>Sustainable_Friendly_Table[[#This Row],[Total Cost(LKR Million)]]*AHP!$P$14/TOPSIS!$C$12</f>
        <v>6.9274233500363153E-3</v>
      </c>
      <c r="W232">
        <f>Sustainable_Friendly_Table[[#This Row],[Total Carbon (Metric T)]]*AHP!$P$15/TOPSIS!$D$12</f>
        <v>1.2567634499789211E-2</v>
      </c>
      <c r="X232">
        <f>((Sustainable_Friendly_Table[[#This Row],[Weighted Energy]]-TOPSIS!$B$13)^2+(Sustainable_Friendly_Table[[#This Row],[Weighted Cost]]-TOPSIS!$C$13)^2+(Sustainable_Friendly_Table[[#This Row],[Weighted Co2]]-TOPSIS!$D$13)^2)^0.5</f>
        <v>2.7190645338989461E-3</v>
      </c>
      <c r="Y232">
        <f>((Sustainable_Friendly_Table[[#This Row],[Weighted Energy]]-TOPSIS!$B$14)^2+(Sustainable_Friendly_Table[[#This Row],[Weighted Cost]]-TOPSIS!$C$14)^2+(Sustainable_Friendly_Table[[#This Row],[Weighted Co2]]-TOPSIS!$D$14)^2)^0.5</f>
        <v>3.3195581399009621E-3</v>
      </c>
      <c r="Z232">
        <f>Sustainable_Friendly_Table[[#This Row],[S- Worst-Euclidean Distance]]/(Sustainable_Friendly_Table[[#This Row],[S+ Best-Euclidean Distance]]+Sustainable_Friendly_Table[[#This Row],[S- Worst-Euclidean Distance]])</f>
        <v>0.54972107369842871</v>
      </c>
      <c r="AA232">
        <v>231</v>
      </c>
    </row>
    <row r="233" spans="1:27" x14ac:dyDescent="0.3">
      <c r="A233">
        <v>92</v>
      </c>
      <c r="B233" t="s">
        <v>139</v>
      </c>
      <c r="C233" t="s">
        <v>151</v>
      </c>
      <c r="D233" t="s">
        <v>155</v>
      </c>
      <c r="E233" t="s">
        <v>156</v>
      </c>
      <c r="F233" t="s">
        <v>159</v>
      </c>
      <c r="G233" t="s">
        <v>226</v>
      </c>
      <c r="H233">
        <v>397.08377084993816</v>
      </c>
      <c r="I233">
        <v>29</v>
      </c>
      <c r="J233">
        <v>1452421.3504194077</v>
      </c>
      <c r="K233">
        <v>46947.209063636357</v>
      </c>
      <c r="L233">
        <v>261435843.0754934</v>
      </c>
      <c r="M233">
        <v>5084942.7672727266</v>
      </c>
      <c r="N233">
        <v>2178632025.6291118</v>
      </c>
      <c r="O233">
        <v>113100000</v>
      </c>
      <c r="P233">
        <v>21.378246643181814</v>
      </c>
      <c r="Q233">
        <v>21713.699188770144</v>
      </c>
      <c r="R233">
        <v>261482790.28455704</v>
      </c>
      <c r="S233">
        <v>2296.8169683963847</v>
      </c>
      <c r="T233">
        <v>21735.077435413325</v>
      </c>
      <c r="U233">
        <f>Sustainable_Friendly_Table[[#This Row],[Total Energy(MJ)]]*AHP!$P$13/TOPSIS!$B$12</f>
        <v>2.2835602052695716E-2</v>
      </c>
      <c r="V233">
        <f>Sustainable_Friendly_Table[[#This Row],[Total Cost(LKR Million)]]*AHP!$P$14/TOPSIS!$C$12</f>
        <v>6.9274488065379815E-3</v>
      </c>
      <c r="W233">
        <f>Sustainable_Friendly_Table[[#This Row],[Total Carbon (Metric T)]]*AHP!$P$15/TOPSIS!$D$12</f>
        <v>1.2567680459519996E-2</v>
      </c>
      <c r="X233">
        <f>((Sustainable_Friendly_Table[[#This Row],[Weighted Energy]]-TOPSIS!$B$13)^2+(Sustainable_Friendly_Table[[#This Row],[Weighted Cost]]-TOPSIS!$C$13)^2+(Sustainable_Friendly_Table[[#This Row],[Weighted Co2]]-TOPSIS!$D$13)^2)^0.5</f>
        <v>2.7191741666908573E-3</v>
      </c>
      <c r="Y233">
        <f>((Sustainable_Friendly_Table[[#This Row],[Weighted Energy]]-TOPSIS!$B$14)^2+(Sustainable_Friendly_Table[[#This Row],[Weighted Cost]]-TOPSIS!$C$14)^2+(Sustainable_Friendly_Table[[#This Row],[Weighted Co2]]-TOPSIS!$D$14)^2)^0.5</f>
        <v>3.3194484884729336E-3</v>
      </c>
      <c r="Z233">
        <f>Sustainable_Friendly_Table[[#This Row],[S- Worst-Euclidean Distance]]/(Sustainable_Friendly_Table[[#This Row],[S+ Best-Euclidean Distance]]+Sustainable_Friendly_Table[[#This Row],[S- Worst-Euclidean Distance]])</f>
        <v>0.54970291704423402</v>
      </c>
      <c r="AA233">
        <v>232</v>
      </c>
    </row>
    <row r="234" spans="1:27" x14ac:dyDescent="0.3">
      <c r="A234">
        <v>335</v>
      </c>
      <c r="B234" t="s">
        <v>142</v>
      </c>
      <c r="C234" t="s">
        <v>149</v>
      </c>
      <c r="D234" t="s">
        <v>154</v>
      </c>
      <c r="E234" t="s">
        <v>157</v>
      </c>
      <c r="F234" t="s">
        <v>159</v>
      </c>
      <c r="G234" t="s">
        <v>226</v>
      </c>
      <c r="H234">
        <v>407.69698296659664</v>
      </c>
      <c r="I234">
        <v>29</v>
      </c>
      <c r="J234">
        <v>1452416.7980479614</v>
      </c>
      <c r="K234">
        <v>40637.356472727261</v>
      </c>
      <c r="L234">
        <v>261435023.64863303</v>
      </c>
      <c r="M234">
        <v>5210523.920454544</v>
      </c>
      <c r="N234">
        <v>2178625197.0719419</v>
      </c>
      <c r="O234">
        <v>113100000</v>
      </c>
      <c r="P234">
        <v>26.203247377272721</v>
      </c>
      <c r="Q234">
        <v>21713.631130817022</v>
      </c>
      <c r="R234">
        <v>261475661.00510576</v>
      </c>
      <c r="S234">
        <v>2296.9357209923965</v>
      </c>
      <c r="T234">
        <v>21739.834378194297</v>
      </c>
      <c r="U234">
        <f>Sustainable_Friendly_Table[[#This Row],[Total Energy(MJ)]]*AHP!$P$13/TOPSIS!$B$12</f>
        <v>2.2834979444269765E-2</v>
      </c>
      <c r="V234">
        <f>Sustainable_Friendly_Table[[#This Row],[Total Cost(LKR Million)]]*AHP!$P$14/TOPSIS!$C$12</f>
        <v>6.9278069772328319E-3</v>
      </c>
      <c r="W234">
        <f>Sustainable_Friendly_Table[[#This Row],[Total Carbon (Metric T)]]*AHP!$P$15/TOPSIS!$D$12</f>
        <v>1.257043102422413E-2</v>
      </c>
      <c r="X234">
        <f>((Sustainable_Friendly_Table[[#This Row],[Weighted Energy]]-TOPSIS!$B$13)^2+(Sustainable_Friendly_Table[[#This Row],[Weighted Cost]]-TOPSIS!$C$13)^2+(Sustainable_Friendly_Table[[#This Row],[Weighted Co2]]-TOPSIS!$D$13)^2)^0.5</f>
        <v>2.7200216310256996E-3</v>
      </c>
      <c r="Y234">
        <f>((Sustainable_Friendly_Table[[#This Row],[Weighted Energy]]-TOPSIS!$B$14)^2+(Sustainable_Friendly_Table[[#This Row],[Weighted Cost]]-TOPSIS!$C$14)^2+(Sustainable_Friendly_Table[[#This Row],[Weighted Co2]]-TOPSIS!$D$14)^2)^0.5</f>
        <v>3.3186020652801892E-3</v>
      </c>
      <c r="Z234">
        <f>Sustainable_Friendly_Table[[#This Row],[S- Worst-Euclidean Distance]]/(Sustainable_Friendly_Table[[#This Row],[S+ Best-Euclidean Distance]]+Sustainable_Friendly_Table[[#This Row],[S- Worst-Euclidean Distance]])</f>
        <v>0.54956265403825955</v>
      </c>
      <c r="AA234">
        <v>233</v>
      </c>
    </row>
    <row r="235" spans="1:27" x14ac:dyDescent="0.3">
      <c r="A235">
        <v>353</v>
      </c>
      <c r="B235" t="s">
        <v>142</v>
      </c>
      <c r="C235" t="s">
        <v>149</v>
      </c>
      <c r="D235" t="s">
        <v>155</v>
      </c>
      <c r="E235" t="s">
        <v>157</v>
      </c>
      <c r="F235" t="s">
        <v>159</v>
      </c>
      <c r="G235" t="s">
        <v>226</v>
      </c>
      <c r="H235">
        <v>407.70343007159664</v>
      </c>
      <c r="I235">
        <v>29</v>
      </c>
      <c r="J235">
        <v>1452423.0388456015</v>
      </c>
      <c r="K235">
        <v>40618.936172727263</v>
      </c>
      <c r="L235">
        <v>261436146.99220824</v>
      </c>
      <c r="M235">
        <v>5209602.9054545434</v>
      </c>
      <c r="N235">
        <v>2178634558.2684021</v>
      </c>
      <c r="O235">
        <v>113100000</v>
      </c>
      <c r="P235">
        <v>26.189432152272722</v>
      </c>
      <c r="Q235">
        <v>21713.724430741739</v>
      </c>
      <c r="R235">
        <v>261476765.92838097</v>
      </c>
      <c r="S235">
        <v>2296.9441611738566</v>
      </c>
      <c r="T235">
        <v>21739.913862894013</v>
      </c>
      <c r="U235">
        <f>Sustainable_Friendly_Table[[#This Row],[Total Energy(MJ)]]*AHP!$P$13/TOPSIS!$B$12</f>
        <v>2.2835075938529226E-2</v>
      </c>
      <c r="V235">
        <f>Sustainable_Friendly_Table[[#This Row],[Total Cost(LKR Million)]]*AHP!$P$14/TOPSIS!$C$12</f>
        <v>6.9278324337344981E-3</v>
      </c>
      <c r="W235">
        <f>Sustainable_Friendly_Table[[#This Row],[Total Carbon (Metric T)]]*AHP!$P$15/TOPSIS!$D$12</f>
        <v>1.2570476983954911E-2</v>
      </c>
      <c r="X235">
        <f>((Sustainable_Friendly_Table[[#This Row],[Weighted Energy]]-TOPSIS!$B$13)^2+(Sustainable_Friendly_Table[[#This Row],[Weighted Cost]]-TOPSIS!$C$13)^2+(Sustainable_Friendly_Table[[#This Row],[Weighted Co2]]-TOPSIS!$D$13)^2)^0.5</f>
        <v>2.7201312574197832E-3</v>
      </c>
      <c r="Y235">
        <f>((Sustainable_Friendly_Table[[#This Row],[Weighted Energy]]-TOPSIS!$B$14)^2+(Sustainable_Friendly_Table[[#This Row],[Weighted Cost]]-TOPSIS!$C$14)^2+(Sustainable_Friendly_Table[[#This Row],[Weighted Co2]]-TOPSIS!$D$14)^2)^0.5</f>
        <v>3.3184924086363584E-3</v>
      </c>
      <c r="Z235">
        <f>Sustainable_Friendly_Table[[#This Row],[S- Worst-Euclidean Distance]]/(Sustainable_Friendly_Table[[#This Row],[S+ Best-Euclidean Distance]]+Sustainable_Friendly_Table[[#This Row],[S- Worst-Euclidean Distance]])</f>
        <v>0.54954449757980761</v>
      </c>
      <c r="AA235">
        <v>234</v>
      </c>
    </row>
    <row r="236" spans="1:27" x14ac:dyDescent="0.3">
      <c r="A236">
        <v>82</v>
      </c>
      <c r="B236" t="s">
        <v>139</v>
      </c>
      <c r="C236" t="s">
        <v>151</v>
      </c>
      <c r="D236" t="s">
        <v>154</v>
      </c>
      <c r="E236" t="s">
        <v>157</v>
      </c>
      <c r="F236" t="s">
        <v>159</v>
      </c>
      <c r="G236" t="s">
        <v>225</v>
      </c>
      <c r="H236">
        <v>400.13410156311988</v>
      </c>
      <c r="I236">
        <v>57</v>
      </c>
      <c r="J236">
        <v>1455374.0705497677</v>
      </c>
      <c r="K236">
        <v>49694.89527272727</v>
      </c>
      <c r="L236">
        <v>261967332.69895819</v>
      </c>
      <c r="M236">
        <v>4540010.6004545446</v>
      </c>
      <c r="N236">
        <v>2183061105.8246512</v>
      </c>
      <c r="O236">
        <v>106248000</v>
      </c>
      <c r="P236">
        <v>24.121327777272722</v>
      </c>
      <c r="Q236">
        <v>21757.842354719025</v>
      </c>
      <c r="R236">
        <v>262017027.59423092</v>
      </c>
      <c r="S236">
        <v>2293.8491164251054</v>
      </c>
      <c r="T236">
        <v>21781.963682496298</v>
      </c>
      <c r="U236">
        <f>Sustainable_Friendly_Table[[#This Row],[Total Energy(MJ)]]*AHP!$P$13/TOPSIS!$B$12</f>
        <v>2.2882257630265999E-2</v>
      </c>
      <c r="V236">
        <f>Sustainable_Friendly_Table[[#This Row],[Total Cost(LKR Million)]]*AHP!$P$14/TOPSIS!$C$12</f>
        <v>6.9184974434649488E-3</v>
      </c>
      <c r="W236">
        <f>Sustainable_Friendly_Table[[#This Row],[Total Carbon (Metric T)]]*AHP!$P$15/TOPSIS!$D$12</f>
        <v>1.2594791077047626E-2</v>
      </c>
      <c r="X236">
        <f>((Sustainable_Friendly_Table[[#This Row],[Weighted Energy]]-TOPSIS!$B$13)^2+(Sustainable_Friendly_Table[[#This Row],[Weighted Cost]]-TOPSIS!$C$13)^2+(Sustainable_Friendly_Table[[#This Row],[Weighted Co2]]-TOPSIS!$D$13)^2)^0.5</f>
        <v>2.7689182390852117E-3</v>
      </c>
      <c r="Y236">
        <f>((Sustainable_Friendly_Table[[#This Row],[Weighted Energy]]-TOPSIS!$B$14)^2+(Sustainable_Friendly_Table[[#This Row],[Weighted Cost]]-TOPSIS!$C$14)^2+(Sustainable_Friendly_Table[[#This Row],[Weighted Co2]]-TOPSIS!$D$14)^2)^0.5</f>
        <v>3.2697091397530212E-3</v>
      </c>
      <c r="Z236">
        <f>Sustainable_Friendly_Table[[#This Row],[S- Worst-Euclidean Distance]]/(Sustainable_Friendly_Table[[#This Row],[S+ Best-Euclidean Distance]]+Sustainable_Friendly_Table[[#This Row],[S- Worst-Euclidean Distance]])</f>
        <v>0.54146562366331641</v>
      </c>
      <c r="AA236">
        <v>235</v>
      </c>
    </row>
    <row r="237" spans="1:27" x14ac:dyDescent="0.3">
      <c r="A237">
        <v>100</v>
      </c>
      <c r="B237" t="s">
        <v>139</v>
      </c>
      <c r="C237" t="s">
        <v>151</v>
      </c>
      <c r="D237" t="s">
        <v>155</v>
      </c>
      <c r="E237" t="s">
        <v>157</v>
      </c>
      <c r="F237" t="s">
        <v>159</v>
      </c>
      <c r="G237" t="s">
        <v>225</v>
      </c>
      <c r="H237">
        <v>400.14054866811995</v>
      </c>
      <c r="I237">
        <v>57</v>
      </c>
      <c r="J237">
        <v>1455380.3113474075</v>
      </c>
      <c r="K237">
        <v>49676.474972727272</v>
      </c>
      <c r="L237">
        <v>261968456.04253334</v>
      </c>
      <c r="M237">
        <v>4539089.585454545</v>
      </c>
      <c r="N237">
        <v>2183070467.021111</v>
      </c>
      <c r="O237">
        <v>106248000</v>
      </c>
      <c r="P237">
        <v>24.107512552272723</v>
      </c>
      <c r="Q237">
        <v>21757.935654643741</v>
      </c>
      <c r="R237">
        <v>262018132.51750606</v>
      </c>
      <c r="S237">
        <v>2293.8575566065656</v>
      </c>
      <c r="T237">
        <v>21782.043167196014</v>
      </c>
      <c r="U237">
        <f>Sustainable_Friendly_Table[[#This Row],[Total Energy(MJ)]]*AHP!$P$13/TOPSIS!$B$12</f>
        <v>2.2882354124525453E-2</v>
      </c>
      <c r="V237">
        <f>Sustainable_Friendly_Table[[#This Row],[Total Cost(LKR Million)]]*AHP!$P$14/TOPSIS!$C$12</f>
        <v>6.9185228999666141E-3</v>
      </c>
      <c r="W237">
        <f>Sustainable_Friendly_Table[[#This Row],[Total Carbon (Metric T)]]*AHP!$P$15/TOPSIS!$D$12</f>
        <v>1.2594837036778408E-2</v>
      </c>
      <c r="X237">
        <f>((Sustainable_Friendly_Table[[#This Row],[Weighted Energy]]-TOPSIS!$B$13)^2+(Sustainable_Friendly_Table[[#This Row],[Weighted Cost]]-TOPSIS!$C$13)^2+(Sustainable_Friendly_Table[[#This Row],[Weighted Co2]]-TOPSIS!$D$13)^2)^0.5</f>
        <v>2.7690278959260862E-3</v>
      </c>
      <c r="Y237">
        <f>((Sustainable_Friendly_Table[[#This Row],[Weighted Energy]]-TOPSIS!$B$14)^2+(Sustainable_Friendly_Table[[#This Row],[Weighted Cost]]-TOPSIS!$C$14)^2+(Sustainable_Friendly_Table[[#This Row],[Weighted Co2]]-TOPSIS!$D$14)^2)^0.5</f>
        <v>3.2695995085657492E-3</v>
      </c>
      <c r="Z237">
        <f>Sustainable_Friendly_Table[[#This Row],[S- Worst-Euclidean Distance]]/(Sustainable_Friendly_Table[[#This Row],[S+ Best-Euclidean Distance]]+Sustainable_Friendly_Table[[#This Row],[S- Worst-Euclidean Distance]])</f>
        <v>0.54144746637847807</v>
      </c>
      <c r="AA237">
        <v>236</v>
      </c>
    </row>
    <row r="238" spans="1:27" x14ac:dyDescent="0.3">
      <c r="A238">
        <v>84</v>
      </c>
      <c r="B238" t="s">
        <v>139</v>
      </c>
      <c r="C238" t="s">
        <v>151</v>
      </c>
      <c r="D238" t="s">
        <v>154</v>
      </c>
      <c r="E238" t="s">
        <v>157</v>
      </c>
      <c r="F238" t="s">
        <v>159</v>
      </c>
      <c r="G238" t="s">
        <v>224</v>
      </c>
      <c r="H238">
        <v>400.13410156311988</v>
      </c>
      <c r="I238">
        <v>29</v>
      </c>
      <c r="J238">
        <v>1455374.0705497677</v>
      </c>
      <c r="K238">
        <v>49694.89527272727</v>
      </c>
      <c r="L238">
        <v>261967332.69895819</v>
      </c>
      <c r="M238">
        <v>4540010.6004545446</v>
      </c>
      <c r="N238">
        <v>2183061105.8246512</v>
      </c>
      <c r="O238">
        <v>108639800</v>
      </c>
      <c r="P238">
        <v>24.121327777272722</v>
      </c>
      <c r="Q238">
        <v>21757.842354719025</v>
      </c>
      <c r="R238">
        <v>262017027.59423092</v>
      </c>
      <c r="S238">
        <v>2296.2409164251058</v>
      </c>
      <c r="T238">
        <v>21781.963682496298</v>
      </c>
      <c r="U238">
        <f>Sustainable_Friendly_Table[[#This Row],[Total Energy(MJ)]]*AHP!$P$13/TOPSIS!$B$12</f>
        <v>2.2882257630265999E-2</v>
      </c>
      <c r="V238">
        <f>Sustainable_Friendly_Table[[#This Row],[Total Cost(LKR Million)]]*AHP!$P$14/TOPSIS!$C$12</f>
        <v>6.9257113713849629E-3</v>
      </c>
      <c r="W238">
        <f>Sustainable_Friendly_Table[[#This Row],[Total Carbon (Metric T)]]*AHP!$P$15/TOPSIS!$D$12</f>
        <v>1.2594791077047626E-2</v>
      </c>
      <c r="X238">
        <f>((Sustainable_Friendly_Table[[#This Row],[Weighted Energy]]-TOPSIS!$B$13)^2+(Sustainable_Friendly_Table[[#This Row],[Weighted Cost]]-TOPSIS!$C$13)^2+(Sustainable_Friendly_Table[[#This Row],[Weighted Co2]]-TOPSIS!$D$13)^2)^0.5</f>
        <v>2.7707796553746141E-3</v>
      </c>
      <c r="Y238">
        <f>((Sustainable_Friendly_Table[[#This Row],[Weighted Energy]]-TOPSIS!$B$14)^2+(Sustainable_Friendly_Table[[#This Row],[Weighted Cost]]-TOPSIS!$C$14)^2+(Sustainable_Friendly_Table[[#This Row],[Weighted Co2]]-TOPSIS!$D$14)^2)^0.5</f>
        <v>3.2678094648474283E-3</v>
      </c>
      <c r="Z238">
        <f>Sustainable_Friendly_Table[[#This Row],[S- Worst-Euclidean Distance]]/(Sustainable_Friendly_Table[[#This Row],[S+ Best-Euclidean Distance]]+Sustainable_Friendly_Table[[#This Row],[S- Worst-Euclidean Distance]])</f>
        <v>0.54115446502299347</v>
      </c>
      <c r="AA238">
        <v>237</v>
      </c>
    </row>
    <row r="239" spans="1:27" x14ac:dyDescent="0.3">
      <c r="A239">
        <v>102</v>
      </c>
      <c r="B239" t="s">
        <v>139</v>
      </c>
      <c r="C239" t="s">
        <v>151</v>
      </c>
      <c r="D239" t="s">
        <v>155</v>
      </c>
      <c r="E239" t="s">
        <v>157</v>
      </c>
      <c r="F239" t="s">
        <v>159</v>
      </c>
      <c r="G239" t="s">
        <v>224</v>
      </c>
      <c r="H239">
        <v>400.14054866811995</v>
      </c>
      <c r="I239">
        <v>29</v>
      </c>
      <c r="J239">
        <v>1455380.3113474075</v>
      </c>
      <c r="K239">
        <v>49676.474972727272</v>
      </c>
      <c r="L239">
        <v>261968456.04253334</v>
      </c>
      <c r="M239">
        <v>4539089.585454545</v>
      </c>
      <c r="N239">
        <v>2183070467.021111</v>
      </c>
      <c r="O239">
        <v>108639800</v>
      </c>
      <c r="P239">
        <v>24.107512552272723</v>
      </c>
      <c r="Q239">
        <v>21757.935654643741</v>
      </c>
      <c r="R239">
        <v>262018132.51750606</v>
      </c>
      <c r="S239">
        <v>2296.2493566065655</v>
      </c>
      <c r="T239">
        <v>21782.043167196014</v>
      </c>
      <c r="U239">
        <f>Sustainable_Friendly_Table[[#This Row],[Total Energy(MJ)]]*AHP!$P$13/TOPSIS!$B$12</f>
        <v>2.2882354124525453E-2</v>
      </c>
      <c r="V239">
        <f>Sustainable_Friendly_Table[[#This Row],[Total Cost(LKR Million)]]*AHP!$P$14/TOPSIS!$C$12</f>
        <v>6.9257368278866282E-3</v>
      </c>
      <c r="W239">
        <f>Sustainable_Friendly_Table[[#This Row],[Total Carbon (Metric T)]]*AHP!$P$15/TOPSIS!$D$12</f>
        <v>1.2594837036778408E-2</v>
      </c>
      <c r="X239">
        <f>((Sustainable_Friendly_Table[[#This Row],[Weighted Energy]]-TOPSIS!$B$13)^2+(Sustainable_Friendly_Table[[#This Row],[Weighted Cost]]-TOPSIS!$C$13)^2+(Sustainable_Friendly_Table[[#This Row],[Weighted Co2]]-TOPSIS!$D$13)^2)^0.5</f>
        <v>2.7708893048259253E-3</v>
      </c>
      <c r="Y239">
        <f>((Sustainable_Friendly_Table[[#This Row],[Weighted Energy]]-TOPSIS!$B$14)^2+(Sustainable_Friendly_Table[[#This Row],[Weighted Cost]]-TOPSIS!$C$14)^2+(Sustainable_Friendly_Table[[#This Row],[Weighted Co2]]-TOPSIS!$D$14)^2)^0.5</f>
        <v>3.2676998261251164E-3</v>
      </c>
      <c r="Z239">
        <f>Sustainable_Friendly_Table[[#This Row],[S- Worst-Euclidean Distance]]/(Sustainable_Friendly_Table[[#This Row],[S+ Best-Euclidean Distance]]+Sustainable_Friendly_Table[[#This Row],[S- Worst-Euclidean Distance]])</f>
        <v>0.54113630771406251</v>
      </c>
      <c r="AA239">
        <v>238</v>
      </c>
    </row>
    <row r="240" spans="1:27" x14ac:dyDescent="0.3">
      <c r="A240">
        <v>83</v>
      </c>
      <c r="B240" t="s">
        <v>139</v>
      </c>
      <c r="C240" t="s">
        <v>151</v>
      </c>
      <c r="D240" t="s">
        <v>154</v>
      </c>
      <c r="E240" t="s">
        <v>157</v>
      </c>
      <c r="F240" t="s">
        <v>159</v>
      </c>
      <c r="G240" t="s">
        <v>226</v>
      </c>
      <c r="H240">
        <v>400.13410156311988</v>
      </c>
      <c r="I240">
        <v>29</v>
      </c>
      <c r="J240">
        <v>1455374.0705497677</v>
      </c>
      <c r="K240">
        <v>49694.89527272727</v>
      </c>
      <c r="L240">
        <v>261967332.69895819</v>
      </c>
      <c r="M240">
        <v>4540010.6004545446</v>
      </c>
      <c r="N240">
        <v>2183061105.8246512</v>
      </c>
      <c r="O240">
        <v>113100000</v>
      </c>
      <c r="P240">
        <v>24.121327777272722</v>
      </c>
      <c r="Q240">
        <v>21757.842354719025</v>
      </c>
      <c r="R240">
        <v>262017027.59423092</v>
      </c>
      <c r="S240">
        <v>2300.7011164251057</v>
      </c>
      <c r="T240">
        <v>21781.963682496298</v>
      </c>
      <c r="U240">
        <f>Sustainable_Friendly_Table[[#This Row],[Total Energy(MJ)]]*AHP!$P$13/TOPSIS!$B$12</f>
        <v>2.2882257630265999E-2</v>
      </c>
      <c r="V240">
        <f>Sustainable_Friendly_Table[[#This Row],[Total Cost(LKR Million)]]*AHP!$P$14/TOPSIS!$C$12</f>
        <v>6.9391638177888635E-3</v>
      </c>
      <c r="W240">
        <f>Sustainable_Friendly_Table[[#This Row],[Total Carbon (Metric T)]]*AHP!$P$15/TOPSIS!$D$12</f>
        <v>1.2594791077047626E-2</v>
      </c>
      <c r="X240">
        <f>((Sustainable_Friendly_Table[[#This Row],[Weighted Energy]]-TOPSIS!$B$13)^2+(Sustainable_Friendly_Table[[#This Row],[Weighted Cost]]-TOPSIS!$C$13)^2+(Sustainable_Friendly_Table[[#This Row],[Weighted Co2]]-TOPSIS!$D$13)^2)^0.5</f>
        <v>2.7742975717451896E-3</v>
      </c>
      <c r="Y240">
        <f>((Sustainable_Friendly_Table[[#This Row],[Weighted Energy]]-TOPSIS!$B$14)^2+(Sustainable_Friendly_Table[[#This Row],[Weighted Cost]]-TOPSIS!$C$14)^2+(Sustainable_Friendly_Table[[#This Row],[Weighted Co2]]-TOPSIS!$D$14)^2)^0.5</f>
        <v>3.2643066049178925E-3</v>
      </c>
      <c r="Z240">
        <f>Sustainable_Friendly_Table[[#This Row],[S- Worst-Euclidean Distance]]/(Sustainable_Friendly_Table[[#This Row],[S+ Best-Euclidean Distance]]+Sustainable_Friendly_Table[[#This Row],[S- Worst-Euclidean Distance]])</f>
        <v>0.54057303797675649</v>
      </c>
      <c r="AA240">
        <v>239</v>
      </c>
    </row>
    <row r="241" spans="1:27" x14ac:dyDescent="0.3">
      <c r="A241">
        <v>101</v>
      </c>
      <c r="B241" t="s">
        <v>139</v>
      </c>
      <c r="C241" t="s">
        <v>151</v>
      </c>
      <c r="D241" t="s">
        <v>155</v>
      </c>
      <c r="E241" t="s">
        <v>157</v>
      </c>
      <c r="F241" t="s">
        <v>159</v>
      </c>
      <c r="G241" t="s">
        <v>226</v>
      </c>
      <c r="H241">
        <v>400.14054866811995</v>
      </c>
      <c r="I241">
        <v>29</v>
      </c>
      <c r="J241">
        <v>1455380.3113474075</v>
      </c>
      <c r="K241">
        <v>49676.474972727272</v>
      </c>
      <c r="L241">
        <v>261968456.04253334</v>
      </c>
      <c r="M241">
        <v>4539089.585454545</v>
      </c>
      <c r="N241">
        <v>2183070467.021111</v>
      </c>
      <c r="O241">
        <v>113100000</v>
      </c>
      <c r="P241">
        <v>24.107512552272723</v>
      </c>
      <c r="Q241">
        <v>21757.935654643741</v>
      </c>
      <c r="R241">
        <v>262018132.51750606</v>
      </c>
      <c r="S241">
        <v>2300.7095566065655</v>
      </c>
      <c r="T241">
        <v>21782.043167196014</v>
      </c>
      <c r="U241">
        <f>Sustainable_Friendly_Table[[#This Row],[Total Energy(MJ)]]*AHP!$P$13/TOPSIS!$B$12</f>
        <v>2.2882354124525453E-2</v>
      </c>
      <c r="V241">
        <f>Sustainable_Friendly_Table[[#This Row],[Total Cost(LKR Million)]]*AHP!$P$14/TOPSIS!$C$12</f>
        <v>6.9391892742905288E-3</v>
      </c>
      <c r="W241">
        <f>Sustainable_Friendly_Table[[#This Row],[Total Carbon (Metric T)]]*AHP!$P$15/TOPSIS!$D$12</f>
        <v>1.2594837036778408E-2</v>
      </c>
      <c r="X241">
        <f>((Sustainable_Friendly_Table[[#This Row],[Weighted Energy]]-TOPSIS!$B$13)^2+(Sustainable_Friendly_Table[[#This Row],[Weighted Cost]]-TOPSIS!$C$13)^2+(Sustainable_Friendly_Table[[#This Row],[Weighted Co2]]-TOPSIS!$D$13)^2)^0.5</f>
        <v>2.7744072055948346E-3</v>
      </c>
      <c r="Y241">
        <f>((Sustainable_Friendly_Table[[#This Row],[Weighted Energy]]-TOPSIS!$B$14)^2+(Sustainable_Friendly_Table[[#This Row],[Weighted Cost]]-TOPSIS!$C$14)^2+(Sustainable_Friendly_Table[[#This Row],[Weighted Co2]]-TOPSIS!$D$14)^2)^0.5</f>
        <v>3.2641969534522135E-3</v>
      </c>
      <c r="Z241">
        <f>Sustainable_Friendly_Table[[#This Row],[S- Worst-Euclidean Distance]]/(Sustainable_Friendly_Table[[#This Row],[S+ Best-Euclidean Distance]]+Sustainable_Friendly_Table[[#This Row],[S- Worst-Euclidean Distance]])</f>
        <v>0.54055488114116368</v>
      </c>
      <c r="AA241">
        <v>240</v>
      </c>
    </row>
    <row r="242" spans="1:27" x14ac:dyDescent="0.3">
      <c r="A242">
        <v>184</v>
      </c>
      <c r="B242" t="s">
        <v>140</v>
      </c>
      <c r="C242" t="s">
        <v>151</v>
      </c>
      <c r="D242" t="s">
        <v>154</v>
      </c>
      <c r="E242" t="s">
        <v>156</v>
      </c>
      <c r="F242" t="s">
        <v>160</v>
      </c>
      <c r="G242" t="s">
        <v>225</v>
      </c>
      <c r="H242">
        <v>397.97119827449592</v>
      </c>
      <c r="I242">
        <v>57</v>
      </c>
      <c r="J242">
        <v>1459215.637737806</v>
      </c>
      <c r="K242">
        <v>44153.989136363627</v>
      </c>
      <c r="L242">
        <v>262658814.79280505</v>
      </c>
      <c r="M242">
        <v>5476198.4413636355</v>
      </c>
      <c r="N242">
        <v>2188823456.6067085</v>
      </c>
      <c r="O242">
        <v>106248000</v>
      </c>
      <c r="P242">
        <v>21.482177277272722</v>
      </c>
      <c r="Q242">
        <v>21815.273784180197</v>
      </c>
      <c r="R242">
        <v>262702968.78194141</v>
      </c>
      <c r="S242">
        <v>2300.5476550480726</v>
      </c>
      <c r="T242">
        <v>21836.755961457471</v>
      </c>
      <c r="U242">
        <f>Sustainable_Friendly_Table[[#This Row],[Total Energy(MJ)]]*AHP!$P$13/TOPSIS!$B$12</f>
        <v>2.2942161687343955E-2</v>
      </c>
      <c r="V242">
        <f>Sustainable_Friendly_Table[[#This Row],[Total Cost(LKR Million)]]*AHP!$P$14/TOPSIS!$C$12</f>
        <v>6.9387009616502134E-3</v>
      </c>
      <c r="W242">
        <f>Sustainable_Friendly_Table[[#This Row],[Total Carbon (Metric T)]]*AHP!$P$15/TOPSIS!$D$12</f>
        <v>1.2626473129052232E-2</v>
      </c>
      <c r="X242">
        <f>((Sustainable_Friendly_Table[[#This Row],[Weighted Energy]]-TOPSIS!$B$13)^2+(Sustainable_Friendly_Table[[#This Row],[Weighted Cost]]-TOPSIS!$C$13)^2+(Sustainable_Friendly_Table[[#This Row],[Weighted Co2]]-TOPSIS!$D$13)^2)^0.5</f>
        <v>2.8395922028777794E-3</v>
      </c>
      <c r="Y242">
        <f>((Sustainable_Friendly_Table[[#This Row],[Weighted Energy]]-TOPSIS!$B$14)^2+(Sustainable_Friendly_Table[[#This Row],[Weighted Cost]]-TOPSIS!$C$14)^2+(Sustainable_Friendly_Table[[#This Row],[Weighted Co2]]-TOPSIS!$D$14)^2)^0.5</f>
        <v>3.1990223986210777E-3</v>
      </c>
      <c r="Z242">
        <f>Sustainable_Friendly_Table[[#This Row],[S- Worst-Euclidean Distance]]/(Sustainable_Friendly_Table[[#This Row],[S+ Best-Euclidean Distance]]+Sustainable_Friendly_Table[[#This Row],[S- Worst-Euclidean Distance]])</f>
        <v>0.52976098157134277</v>
      </c>
      <c r="AA242">
        <v>241</v>
      </c>
    </row>
    <row r="243" spans="1:27" x14ac:dyDescent="0.3">
      <c r="A243">
        <v>202</v>
      </c>
      <c r="B243" t="s">
        <v>140</v>
      </c>
      <c r="C243" t="s">
        <v>151</v>
      </c>
      <c r="D243" t="s">
        <v>155</v>
      </c>
      <c r="E243" t="s">
        <v>156</v>
      </c>
      <c r="F243" t="s">
        <v>160</v>
      </c>
      <c r="G243" t="s">
        <v>225</v>
      </c>
      <c r="H243">
        <v>397.97764537949581</v>
      </c>
      <c r="I243">
        <v>57</v>
      </c>
      <c r="J243">
        <v>1459221.8785354458</v>
      </c>
      <c r="K243">
        <v>44135.568836363629</v>
      </c>
      <c r="L243">
        <v>262659938.13638029</v>
      </c>
      <c r="M243">
        <v>5475277.4263636358</v>
      </c>
      <c r="N243">
        <v>2188832817.8031688</v>
      </c>
      <c r="O243">
        <v>106248000</v>
      </c>
      <c r="P243">
        <v>21.468362052272724</v>
      </c>
      <c r="Q243">
        <v>21815.367084104913</v>
      </c>
      <c r="R243">
        <v>262704073.70521665</v>
      </c>
      <c r="S243">
        <v>2300.5560952295323</v>
      </c>
      <c r="T243">
        <v>21836.835446157187</v>
      </c>
      <c r="U243">
        <f>Sustainable_Friendly_Table[[#This Row],[Total Energy(MJ)]]*AHP!$P$13/TOPSIS!$B$12</f>
        <v>2.2942258181603423E-2</v>
      </c>
      <c r="V243">
        <f>Sustainable_Friendly_Table[[#This Row],[Total Cost(LKR Million)]]*AHP!$P$14/TOPSIS!$C$12</f>
        <v>6.9387264181518778E-3</v>
      </c>
      <c r="W243">
        <f>Sustainable_Friendly_Table[[#This Row],[Total Carbon (Metric T)]]*AHP!$P$15/TOPSIS!$D$12</f>
        <v>1.2626519088783013E-2</v>
      </c>
      <c r="X243">
        <f>((Sustainable_Friendly_Table[[#This Row],[Weighted Energy]]-TOPSIS!$B$13)^2+(Sustainable_Friendly_Table[[#This Row],[Weighted Cost]]-TOPSIS!$C$13)^2+(Sustainable_Friendly_Table[[#This Row],[Weighted Co2]]-TOPSIS!$D$13)^2)^0.5</f>
        <v>2.8397018600438751E-3</v>
      </c>
      <c r="Y243">
        <f>((Sustainable_Friendly_Table[[#This Row],[Weighted Energy]]-TOPSIS!$B$14)^2+(Sustainable_Friendly_Table[[#This Row],[Weighted Cost]]-TOPSIS!$C$14)^2+(Sustainable_Friendly_Table[[#This Row],[Weighted Co2]]-TOPSIS!$D$14)^2)^0.5</f>
        <v>3.1989127678513571E-3</v>
      </c>
      <c r="Z243">
        <f>Sustainable_Friendly_Table[[#This Row],[S- Worst-Euclidean Distance]]/(Sustainable_Friendly_Table[[#This Row],[S+ Best-Euclidean Distance]]+Sustainable_Friendly_Table[[#This Row],[S- Worst-Euclidean Distance]])</f>
        <v>0.52974282430179565</v>
      </c>
      <c r="AA243">
        <v>242</v>
      </c>
    </row>
    <row r="244" spans="1:27" x14ac:dyDescent="0.3">
      <c r="A244">
        <v>186</v>
      </c>
      <c r="B244" t="s">
        <v>140</v>
      </c>
      <c r="C244" t="s">
        <v>151</v>
      </c>
      <c r="D244" t="s">
        <v>154</v>
      </c>
      <c r="E244" t="s">
        <v>156</v>
      </c>
      <c r="F244" t="s">
        <v>160</v>
      </c>
      <c r="G244" t="s">
        <v>224</v>
      </c>
      <c r="H244">
        <v>397.97119827449592</v>
      </c>
      <c r="I244">
        <v>29</v>
      </c>
      <c r="J244">
        <v>1459215.637737806</v>
      </c>
      <c r="K244">
        <v>44153.989136363627</v>
      </c>
      <c r="L244">
        <v>262658814.79280505</v>
      </c>
      <c r="M244">
        <v>5476198.4413636355</v>
      </c>
      <c r="N244">
        <v>2188823456.6067085</v>
      </c>
      <c r="O244">
        <v>108639800</v>
      </c>
      <c r="P244">
        <v>21.482177277272722</v>
      </c>
      <c r="Q244">
        <v>21815.273784180197</v>
      </c>
      <c r="R244">
        <v>262702968.78194141</v>
      </c>
      <c r="S244">
        <v>2302.9394550480724</v>
      </c>
      <c r="T244">
        <v>21836.755961457471</v>
      </c>
      <c r="U244">
        <f>Sustainable_Friendly_Table[[#This Row],[Total Energy(MJ)]]*AHP!$P$13/TOPSIS!$B$12</f>
        <v>2.2942161687343955E-2</v>
      </c>
      <c r="V244">
        <f>Sustainable_Friendly_Table[[#This Row],[Total Cost(LKR Million)]]*AHP!$P$14/TOPSIS!$C$12</f>
        <v>6.9459148895702266E-3</v>
      </c>
      <c r="W244">
        <f>Sustainable_Friendly_Table[[#This Row],[Total Carbon (Metric T)]]*AHP!$P$15/TOPSIS!$D$12</f>
        <v>1.2626473129052232E-2</v>
      </c>
      <c r="X244">
        <f>((Sustainable_Friendly_Table[[#This Row],[Weighted Energy]]-TOPSIS!$B$13)^2+(Sustainable_Friendly_Table[[#This Row],[Weighted Cost]]-TOPSIS!$C$13)^2+(Sustainable_Friendly_Table[[#This Row],[Weighted Co2]]-TOPSIS!$D$13)^2)^0.5</f>
        <v>2.8414586141612603E-3</v>
      </c>
      <c r="Y244">
        <f>((Sustainable_Friendly_Table[[#This Row],[Weighted Energy]]-TOPSIS!$B$14)^2+(Sustainable_Friendly_Table[[#This Row],[Weighted Cost]]-TOPSIS!$C$14)^2+(Sustainable_Friendly_Table[[#This Row],[Weighted Co2]]-TOPSIS!$D$14)^2)^0.5</f>
        <v>3.19712630971771E-3</v>
      </c>
      <c r="Z244">
        <f>Sustainable_Friendly_Table[[#This Row],[S- Worst-Euclidean Distance]]/(Sustainable_Friendly_Table[[#This Row],[S+ Best-Euclidean Distance]]+Sustainable_Friendly_Table[[#This Row],[S- Worst-Euclidean Distance]])</f>
        <v>0.52944958960086808</v>
      </c>
      <c r="AA244">
        <v>243</v>
      </c>
    </row>
    <row r="245" spans="1:27" x14ac:dyDescent="0.3">
      <c r="A245">
        <v>204</v>
      </c>
      <c r="B245" t="s">
        <v>140</v>
      </c>
      <c r="C245" t="s">
        <v>151</v>
      </c>
      <c r="D245" t="s">
        <v>155</v>
      </c>
      <c r="E245" t="s">
        <v>156</v>
      </c>
      <c r="F245" t="s">
        <v>160</v>
      </c>
      <c r="G245" t="s">
        <v>224</v>
      </c>
      <c r="H245">
        <v>397.97764537949581</v>
      </c>
      <c r="I245">
        <v>29</v>
      </c>
      <c r="J245">
        <v>1459221.8785354458</v>
      </c>
      <c r="K245">
        <v>44135.568836363629</v>
      </c>
      <c r="L245">
        <v>262659938.13638029</v>
      </c>
      <c r="M245">
        <v>5475277.4263636358</v>
      </c>
      <c r="N245">
        <v>2188832817.8031688</v>
      </c>
      <c r="O245">
        <v>108639800</v>
      </c>
      <c r="P245">
        <v>21.468362052272724</v>
      </c>
      <c r="Q245">
        <v>21815.367084104913</v>
      </c>
      <c r="R245">
        <v>262704073.70521665</v>
      </c>
      <c r="S245">
        <v>2302.9478952295322</v>
      </c>
      <c r="T245">
        <v>21836.835446157187</v>
      </c>
      <c r="U245">
        <f>Sustainable_Friendly_Table[[#This Row],[Total Energy(MJ)]]*AHP!$P$13/TOPSIS!$B$12</f>
        <v>2.2942258181603423E-2</v>
      </c>
      <c r="V245">
        <f>Sustainable_Friendly_Table[[#This Row],[Total Cost(LKR Million)]]*AHP!$P$14/TOPSIS!$C$12</f>
        <v>6.9459403460718928E-3</v>
      </c>
      <c r="W245">
        <f>Sustainable_Friendly_Table[[#This Row],[Total Carbon (Metric T)]]*AHP!$P$15/TOPSIS!$D$12</f>
        <v>1.2626519088783013E-2</v>
      </c>
      <c r="X245">
        <f>((Sustainable_Friendly_Table[[#This Row],[Weighted Energy]]-TOPSIS!$B$13)^2+(Sustainable_Friendly_Table[[#This Row],[Weighted Cost]]-TOPSIS!$C$13)^2+(Sustainable_Friendly_Table[[#This Row],[Weighted Co2]]-TOPSIS!$D$13)^2)^0.5</f>
        <v>2.8415682639286238E-3</v>
      </c>
      <c r="Y245">
        <f>((Sustainable_Friendly_Table[[#This Row],[Weighted Energy]]-TOPSIS!$B$14)^2+(Sustainable_Friendly_Table[[#This Row],[Weighted Cost]]-TOPSIS!$C$14)^2+(Sustainable_Friendly_Table[[#This Row],[Weighted Co2]]-TOPSIS!$D$14)^2)^0.5</f>
        <v>3.1970166713695745E-3</v>
      </c>
      <c r="Z245">
        <f>Sustainable_Friendly_Table[[#This Row],[S- Worst-Euclidean Distance]]/(Sustainable_Friendly_Table[[#This Row],[S+ Best-Euclidean Distance]]+Sustainable_Friendly_Table[[#This Row],[S- Worst-Euclidean Distance]])</f>
        <v>0.52943143230156442</v>
      </c>
      <c r="AA245">
        <v>244</v>
      </c>
    </row>
    <row r="246" spans="1:27" x14ac:dyDescent="0.3">
      <c r="A246">
        <v>185</v>
      </c>
      <c r="B246" t="s">
        <v>140</v>
      </c>
      <c r="C246" t="s">
        <v>151</v>
      </c>
      <c r="D246" t="s">
        <v>154</v>
      </c>
      <c r="E246" t="s">
        <v>156</v>
      </c>
      <c r="F246" t="s">
        <v>160</v>
      </c>
      <c r="G246" t="s">
        <v>226</v>
      </c>
      <c r="H246">
        <v>397.97119827449592</v>
      </c>
      <c r="I246">
        <v>29</v>
      </c>
      <c r="J246">
        <v>1459215.637737806</v>
      </c>
      <c r="K246">
        <v>44153.989136363627</v>
      </c>
      <c r="L246">
        <v>262658814.79280505</v>
      </c>
      <c r="M246">
        <v>5476198.4413636355</v>
      </c>
      <c r="N246">
        <v>2188823456.6067085</v>
      </c>
      <c r="O246">
        <v>113100000</v>
      </c>
      <c r="P246">
        <v>21.482177277272722</v>
      </c>
      <c r="Q246">
        <v>21815.273784180197</v>
      </c>
      <c r="R246">
        <v>262702968.78194141</v>
      </c>
      <c r="S246">
        <v>2307.3996550480724</v>
      </c>
      <c r="T246">
        <v>21836.755961457471</v>
      </c>
      <c r="U246">
        <f>Sustainable_Friendly_Table[[#This Row],[Total Energy(MJ)]]*AHP!$P$13/TOPSIS!$B$12</f>
        <v>2.2942161687343955E-2</v>
      </c>
      <c r="V246">
        <f>Sustainable_Friendly_Table[[#This Row],[Total Cost(LKR Million)]]*AHP!$P$14/TOPSIS!$C$12</f>
        <v>6.9593673359741271E-3</v>
      </c>
      <c r="W246">
        <f>Sustainable_Friendly_Table[[#This Row],[Total Carbon (Metric T)]]*AHP!$P$15/TOPSIS!$D$12</f>
        <v>1.2626473129052232E-2</v>
      </c>
      <c r="X246">
        <f>((Sustainable_Friendly_Table[[#This Row],[Weighted Energy]]-TOPSIS!$B$13)^2+(Sustainable_Friendly_Table[[#This Row],[Weighted Cost]]-TOPSIS!$C$13)^2+(Sustainable_Friendly_Table[[#This Row],[Weighted Co2]]-TOPSIS!$D$13)^2)^0.5</f>
        <v>2.8449846655888562E-3</v>
      </c>
      <c r="Y246">
        <f>((Sustainable_Friendly_Table[[#This Row],[Weighted Energy]]-TOPSIS!$B$14)^2+(Sustainable_Friendly_Table[[#This Row],[Weighted Cost]]-TOPSIS!$C$14)^2+(Sustainable_Friendly_Table[[#This Row],[Weighted Co2]]-TOPSIS!$D$14)^2)^0.5</f>
        <v>3.193631025360388E-3</v>
      </c>
      <c r="Z246">
        <f>Sustainable_Friendly_Table[[#This Row],[S- Worst-Euclidean Distance]]/(Sustainable_Friendly_Table[[#This Row],[S+ Best-Euclidean Distance]]+Sustainable_Friendly_Table[[#This Row],[S- Worst-Euclidean Distance]])</f>
        <v>0.52886806990334612</v>
      </c>
      <c r="AA246">
        <v>245</v>
      </c>
    </row>
    <row r="247" spans="1:27" x14ac:dyDescent="0.3">
      <c r="A247">
        <v>203</v>
      </c>
      <c r="B247" t="s">
        <v>140</v>
      </c>
      <c r="C247" t="s">
        <v>151</v>
      </c>
      <c r="D247" t="s">
        <v>155</v>
      </c>
      <c r="E247" t="s">
        <v>156</v>
      </c>
      <c r="F247" t="s">
        <v>160</v>
      </c>
      <c r="G247" t="s">
        <v>226</v>
      </c>
      <c r="H247">
        <v>397.97764537949581</v>
      </c>
      <c r="I247">
        <v>29</v>
      </c>
      <c r="J247">
        <v>1459221.8785354458</v>
      </c>
      <c r="K247">
        <v>44135.568836363629</v>
      </c>
      <c r="L247">
        <v>262659938.13638029</v>
      </c>
      <c r="M247">
        <v>5475277.4263636358</v>
      </c>
      <c r="N247">
        <v>2188832817.8031688</v>
      </c>
      <c r="O247">
        <v>113100000</v>
      </c>
      <c r="P247">
        <v>21.468362052272724</v>
      </c>
      <c r="Q247">
        <v>21815.367084104913</v>
      </c>
      <c r="R247">
        <v>262704073.70521665</v>
      </c>
      <c r="S247">
        <v>2307.4080952295321</v>
      </c>
      <c r="T247">
        <v>21836.835446157187</v>
      </c>
      <c r="U247">
        <f>Sustainable_Friendly_Table[[#This Row],[Total Energy(MJ)]]*AHP!$P$13/TOPSIS!$B$12</f>
        <v>2.2942258181603423E-2</v>
      </c>
      <c r="V247">
        <f>Sustainable_Friendly_Table[[#This Row],[Total Cost(LKR Million)]]*AHP!$P$14/TOPSIS!$C$12</f>
        <v>6.9593927924757925E-3</v>
      </c>
      <c r="W247">
        <f>Sustainable_Friendly_Table[[#This Row],[Total Carbon (Metric T)]]*AHP!$P$15/TOPSIS!$D$12</f>
        <v>1.2626519088783013E-2</v>
      </c>
      <c r="X247">
        <f>((Sustainable_Friendly_Table[[#This Row],[Weighted Energy]]-TOPSIS!$B$13)^2+(Sustainable_Friendly_Table[[#This Row],[Weighted Cost]]-TOPSIS!$C$13)^2+(Sustainable_Friendly_Table[[#This Row],[Weighted Co2]]-TOPSIS!$D$13)^2)^0.5</f>
        <v>2.8450942998282653E-3</v>
      </c>
      <c r="Y247">
        <f>((Sustainable_Friendly_Table[[#This Row],[Weighted Energy]]-TOPSIS!$B$14)^2+(Sustainable_Friendly_Table[[#This Row],[Weighted Cost]]-TOPSIS!$C$14)^2+(Sustainable_Friendly_Table[[#This Row],[Weighted Co2]]-TOPSIS!$D$14)^2)^0.5</f>
        <v>3.1935213742473535E-3</v>
      </c>
      <c r="Z247">
        <f>Sustainable_Friendly_Table[[#This Row],[S- Worst-Euclidean Distance]]/(Sustainable_Friendly_Table[[#This Row],[S+ Best-Euclidean Distance]]+Sustainable_Friendly_Table[[#This Row],[S- Worst-Euclidean Distance]])</f>
        <v>0.52884991306160789</v>
      </c>
      <c r="AA247">
        <v>246</v>
      </c>
    </row>
    <row r="248" spans="1:27" x14ac:dyDescent="0.3">
      <c r="A248">
        <v>193</v>
      </c>
      <c r="B248" t="s">
        <v>140</v>
      </c>
      <c r="C248" t="s">
        <v>151</v>
      </c>
      <c r="D248" t="s">
        <v>154</v>
      </c>
      <c r="E248" t="s">
        <v>157</v>
      </c>
      <c r="F248" t="s">
        <v>160</v>
      </c>
      <c r="G248" t="s">
        <v>225</v>
      </c>
      <c r="H248">
        <v>401.0279760926777</v>
      </c>
      <c r="I248">
        <v>58</v>
      </c>
      <c r="J248">
        <v>1462174.5986658058</v>
      </c>
      <c r="K248">
        <v>46883.255045454542</v>
      </c>
      <c r="L248">
        <v>263191427.75984505</v>
      </c>
      <c r="M248">
        <v>4930345.2595454538</v>
      </c>
      <c r="N248">
        <v>2193261897.9987087</v>
      </c>
      <c r="O248">
        <v>108112000</v>
      </c>
      <c r="P248">
        <v>24.211443186363635</v>
      </c>
      <c r="Q248">
        <v>21859.510250053798</v>
      </c>
      <c r="R248">
        <v>263238311.01489049</v>
      </c>
      <c r="S248">
        <v>2306.3042432582542</v>
      </c>
      <c r="T248">
        <v>21883.721693240161</v>
      </c>
      <c r="U248">
        <f>Sustainable_Friendly_Table[[#This Row],[Total Energy(MJ)]]*AHP!$P$13/TOPSIS!$B$12</f>
        <v>2.2988913759173706E-2</v>
      </c>
      <c r="V248">
        <f>Sustainable_Friendly_Table[[#This Row],[Total Cost(LKR Million)]]*AHP!$P$14/TOPSIS!$C$12</f>
        <v>6.9560634553426023E-3</v>
      </c>
      <c r="W248">
        <f>Sustainable_Friendly_Table[[#This Row],[Total Carbon (Metric T)]]*AHP!$P$15/TOPSIS!$D$12</f>
        <v>1.2653629706310643E-2</v>
      </c>
      <c r="X248">
        <f>((Sustainable_Friendly_Table[[#This Row],[Weighted Energy]]-TOPSIS!$B$13)^2+(Sustainable_Friendly_Table[[#This Row],[Weighted Cost]]-TOPSIS!$C$13)^2+(Sustainable_Friendly_Table[[#This Row],[Weighted Co2]]-TOPSIS!$D$13)^2)^0.5</f>
        <v>2.8962939585709586E-3</v>
      </c>
      <c r="Y248">
        <f>((Sustainable_Friendly_Table[[#This Row],[Weighted Energy]]-TOPSIS!$B$14)^2+(Sustainable_Friendly_Table[[#This Row],[Weighted Cost]]-TOPSIS!$C$14)^2+(Sustainable_Friendly_Table[[#This Row],[Weighted Co2]]-TOPSIS!$D$14)^2)^0.5</f>
        <v>3.1423049816856337E-3</v>
      </c>
      <c r="Z248">
        <f>Sustainable_Friendly_Table[[#This Row],[S- Worst-Euclidean Distance]]/(Sustainable_Friendly_Table[[#This Row],[S+ Best-Euclidean Distance]]+Sustainable_Friendly_Table[[#This Row],[S- Worst-Euclidean Distance]])</f>
        <v>0.52036987598850382</v>
      </c>
      <c r="AA248">
        <v>247</v>
      </c>
    </row>
    <row r="249" spans="1:27" x14ac:dyDescent="0.3">
      <c r="A249">
        <v>211</v>
      </c>
      <c r="B249" t="s">
        <v>140</v>
      </c>
      <c r="C249" t="s">
        <v>151</v>
      </c>
      <c r="D249" t="s">
        <v>155</v>
      </c>
      <c r="E249" t="s">
        <v>157</v>
      </c>
      <c r="F249" t="s">
        <v>160</v>
      </c>
      <c r="G249" t="s">
        <v>225</v>
      </c>
      <c r="H249">
        <v>401.03442319767771</v>
      </c>
      <c r="I249">
        <v>58</v>
      </c>
      <c r="J249">
        <v>1462180.8394634461</v>
      </c>
      <c r="K249">
        <v>46864.834745454544</v>
      </c>
      <c r="L249">
        <v>263192551.10342032</v>
      </c>
      <c r="M249">
        <v>4929424.2445454542</v>
      </c>
      <c r="N249">
        <v>2193271259.1951694</v>
      </c>
      <c r="O249">
        <v>108112000</v>
      </c>
      <c r="P249">
        <v>24.197627961363636</v>
      </c>
      <c r="Q249">
        <v>21859.603549978521</v>
      </c>
      <c r="R249">
        <v>263239415.93816578</v>
      </c>
      <c r="S249">
        <v>2306.3126834397149</v>
      </c>
      <c r="T249">
        <v>21883.801177939884</v>
      </c>
      <c r="U249">
        <f>Sustainable_Friendly_Table[[#This Row],[Total Energy(MJ)]]*AHP!$P$13/TOPSIS!$B$12</f>
        <v>2.2989010253433178E-2</v>
      </c>
      <c r="V249">
        <f>Sustainable_Friendly_Table[[#This Row],[Total Cost(LKR Million)]]*AHP!$P$14/TOPSIS!$C$12</f>
        <v>6.9560889118442703E-3</v>
      </c>
      <c r="W249">
        <f>Sustainable_Friendly_Table[[#This Row],[Total Carbon (Metric T)]]*AHP!$P$15/TOPSIS!$D$12</f>
        <v>1.265367566604143E-2</v>
      </c>
      <c r="X249">
        <f>((Sustainable_Friendly_Table[[#This Row],[Weighted Energy]]-TOPSIS!$B$13)^2+(Sustainable_Friendly_Table[[#This Row],[Weighted Cost]]-TOPSIS!$C$13)^2+(Sustainable_Friendly_Table[[#This Row],[Weighted Co2]]-TOPSIS!$D$13)^2)^0.5</f>
        <v>2.8964036100921423E-3</v>
      </c>
      <c r="Y249">
        <f>((Sustainable_Friendly_Table[[#This Row],[Weighted Energy]]-TOPSIS!$B$14)^2+(Sustainable_Friendly_Table[[#This Row],[Weighted Cost]]-TOPSIS!$C$14)^2+(Sustainable_Friendly_Table[[#This Row],[Weighted Co2]]-TOPSIS!$D$14)^2)^0.5</f>
        <v>3.1421953456424612E-3</v>
      </c>
      <c r="Z249">
        <f>Sustainable_Friendly_Table[[#This Row],[S- Worst-Euclidean Distance]]/(Sustainable_Friendly_Table[[#This Row],[S+ Best-Euclidean Distance]]+Sustainable_Friendly_Table[[#This Row],[S- Worst-Euclidean Distance]])</f>
        <v>0.52035171878047148</v>
      </c>
      <c r="AA249">
        <v>248</v>
      </c>
    </row>
    <row r="250" spans="1:27" x14ac:dyDescent="0.3">
      <c r="A250">
        <v>195</v>
      </c>
      <c r="B250" t="s">
        <v>140</v>
      </c>
      <c r="C250" t="s">
        <v>151</v>
      </c>
      <c r="D250" t="s">
        <v>154</v>
      </c>
      <c r="E250" t="s">
        <v>157</v>
      </c>
      <c r="F250" t="s">
        <v>160</v>
      </c>
      <c r="G250" t="s">
        <v>224</v>
      </c>
      <c r="H250">
        <v>401.0279760926777</v>
      </c>
      <c r="I250">
        <v>29</v>
      </c>
      <c r="J250">
        <v>1462174.5986658058</v>
      </c>
      <c r="K250">
        <v>46883.255045454542</v>
      </c>
      <c r="L250">
        <v>263191427.75984505</v>
      </c>
      <c r="M250">
        <v>4930345.2595454538</v>
      </c>
      <c r="N250">
        <v>2193261897.9987087</v>
      </c>
      <c r="O250">
        <v>108639800</v>
      </c>
      <c r="P250">
        <v>24.211443186363635</v>
      </c>
      <c r="Q250">
        <v>21859.510250053798</v>
      </c>
      <c r="R250">
        <v>263238311.01489049</v>
      </c>
      <c r="S250">
        <v>2306.8320432582541</v>
      </c>
      <c r="T250">
        <v>21883.721693240161</v>
      </c>
      <c r="U250">
        <f>Sustainable_Friendly_Table[[#This Row],[Total Energy(MJ)]]*AHP!$P$13/TOPSIS!$B$12</f>
        <v>2.2988913759173706E-2</v>
      </c>
      <c r="V250">
        <f>Sustainable_Friendly_Table[[#This Row],[Total Cost(LKR Million)]]*AHP!$P$14/TOPSIS!$C$12</f>
        <v>6.9576553573227774E-3</v>
      </c>
      <c r="W250">
        <f>Sustainable_Friendly_Table[[#This Row],[Total Carbon (Metric T)]]*AHP!$P$15/TOPSIS!$D$12</f>
        <v>1.2653629706310643E-2</v>
      </c>
      <c r="X250">
        <f>((Sustainable_Friendly_Table[[#This Row],[Weighted Energy]]-TOPSIS!$B$13)^2+(Sustainable_Friendly_Table[[#This Row],[Weighted Cost]]-TOPSIS!$C$13)^2+(Sustainable_Friendly_Table[[#This Row],[Weighted Co2]]-TOPSIS!$D$13)^2)^0.5</f>
        <v>2.8967058589516549E-3</v>
      </c>
      <c r="Y250">
        <f>((Sustainable_Friendly_Table[[#This Row],[Weighted Energy]]-TOPSIS!$B$14)^2+(Sustainable_Friendly_Table[[#This Row],[Weighted Cost]]-TOPSIS!$C$14)^2+(Sustainable_Friendly_Table[[#This Row],[Weighted Co2]]-TOPSIS!$D$14)^2)^0.5</f>
        <v>3.1418864885966991E-3</v>
      </c>
      <c r="Z250">
        <f>Sustainable_Friendly_Table[[#This Row],[S- Worst-Euclidean Distance]]/(Sustainable_Friendly_Table[[#This Row],[S+ Best-Euclidean Distance]]+Sustainable_Friendly_Table[[#This Row],[S- Worst-Euclidean Distance]])</f>
        <v>0.5203011410220949</v>
      </c>
      <c r="AA250">
        <v>249</v>
      </c>
    </row>
    <row r="251" spans="1:27" x14ac:dyDescent="0.3">
      <c r="A251">
        <v>213</v>
      </c>
      <c r="B251" t="s">
        <v>140</v>
      </c>
      <c r="C251" t="s">
        <v>151</v>
      </c>
      <c r="D251" t="s">
        <v>155</v>
      </c>
      <c r="E251" t="s">
        <v>157</v>
      </c>
      <c r="F251" t="s">
        <v>160</v>
      </c>
      <c r="G251" t="s">
        <v>224</v>
      </c>
      <c r="H251">
        <v>401.03442319767771</v>
      </c>
      <c r="I251">
        <v>29</v>
      </c>
      <c r="J251">
        <v>1462180.8394634461</v>
      </c>
      <c r="K251">
        <v>46864.834745454544</v>
      </c>
      <c r="L251">
        <v>263192551.10342032</v>
      </c>
      <c r="M251">
        <v>4929424.2445454542</v>
      </c>
      <c r="N251">
        <v>2193271259.1951694</v>
      </c>
      <c r="O251">
        <v>108639800</v>
      </c>
      <c r="P251">
        <v>24.197627961363636</v>
      </c>
      <c r="Q251">
        <v>21859.603549978521</v>
      </c>
      <c r="R251">
        <v>263239415.93816578</v>
      </c>
      <c r="S251">
        <v>2306.8404834397147</v>
      </c>
      <c r="T251">
        <v>21883.801177939884</v>
      </c>
      <c r="U251">
        <f>Sustainable_Friendly_Table[[#This Row],[Total Energy(MJ)]]*AHP!$P$13/TOPSIS!$B$12</f>
        <v>2.2989010253433178E-2</v>
      </c>
      <c r="V251">
        <f>Sustainable_Friendly_Table[[#This Row],[Total Cost(LKR Million)]]*AHP!$P$14/TOPSIS!$C$12</f>
        <v>6.9576808138244453E-3</v>
      </c>
      <c r="W251">
        <f>Sustainable_Friendly_Table[[#This Row],[Total Carbon (Metric T)]]*AHP!$P$15/TOPSIS!$D$12</f>
        <v>1.265367566604143E-2</v>
      </c>
      <c r="X251">
        <f>((Sustainable_Friendly_Table[[#This Row],[Weighted Energy]]-TOPSIS!$B$13)^2+(Sustainable_Friendly_Table[[#This Row],[Weighted Cost]]-TOPSIS!$C$13)^2+(Sustainable_Friendly_Table[[#This Row],[Weighted Co2]]-TOPSIS!$D$13)^2)^0.5</f>
        <v>2.8968155088706488E-3</v>
      </c>
      <c r="Y251">
        <f>((Sustainable_Friendly_Table[[#This Row],[Weighted Energy]]-TOPSIS!$B$14)^2+(Sustainable_Friendly_Table[[#This Row],[Weighted Cost]]-TOPSIS!$C$14)^2+(Sustainable_Friendly_Table[[#This Row],[Weighted Co2]]-TOPSIS!$D$14)^2)^0.5</f>
        <v>3.1417768508482267E-3</v>
      </c>
      <c r="Z251">
        <f>Sustainable_Friendly_Table[[#This Row],[S- Worst-Euclidean Distance]]/(Sustainable_Friendly_Table[[#This Row],[S+ Best-Euclidean Distance]]+Sustainable_Friendly_Table[[#This Row],[S- Worst-Euclidean Distance]])</f>
        <v>0.52028298379698734</v>
      </c>
      <c r="AA251">
        <v>250</v>
      </c>
    </row>
    <row r="252" spans="1:27" x14ac:dyDescent="0.3">
      <c r="A252">
        <v>194</v>
      </c>
      <c r="B252" t="s">
        <v>140</v>
      </c>
      <c r="C252" t="s">
        <v>151</v>
      </c>
      <c r="D252" t="s">
        <v>154</v>
      </c>
      <c r="E252" t="s">
        <v>157</v>
      </c>
      <c r="F252" t="s">
        <v>160</v>
      </c>
      <c r="G252" t="s">
        <v>226</v>
      </c>
      <c r="H252">
        <v>401.0279760926777</v>
      </c>
      <c r="I252">
        <v>29</v>
      </c>
      <c r="J252">
        <v>1462174.5986658058</v>
      </c>
      <c r="K252">
        <v>46883.255045454542</v>
      </c>
      <c r="L252">
        <v>263191427.75984505</v>
      </c>
      <c r="M252">
        <v>4930345.2595454538</v>
      </c>
      <c r="N252">
        <v>2193261897.9987087</v>
      </c>
      <c r="O252">
        <v>113100000</v>
      </c>
      <c r="P252">
        <v>24.211443186363635</v>
      </c>
      <c r="Q252">
        <v>21859.510250053798</v>
      </c>
      <c r="R252">
        <v>263238311.01489049</v>
      </c>
      <c r="S252">
        <v>2311.2922432582541</v>
      </c>
      <c r="T252">
        <v>21883.721693240161</v>
      </c>
      <c r="U252">
        <f>Sustainable_Friendly_Table[[#This Row],[Total Energy(MJ)]]*AHP!$P$13/TOPSIS!$B$12</f>
        <v>2.2988913759173706E-2</v>
      </c>
      <c r="V252">
        <f>Sustainable_Friendly_Table[[#This Row],[Total Cost(LKR Million)]]*AHP!$P$14/TOPSIS!$C$12</f>
        <v>6.9711078037266771E-3</v>
      </c>
      <c r="W252">
        <f>Sustainable_Friendly_Table[[#This Row],[Total Carbon (Metric T)]]*AHP!$P$15/TOPSIS!$D$12</f>
        <v>1.2653629706310643E-2</v>
      </c>
      <c r="X252">
        <f>((Sustainable_Friendly_Table[[#This Row],[Weighted Energy]]-TOPSIS!$B$13)^2+(Sustainable_Friendly_Table[[#This Row],[Weighted Cost]]-TOPSIS!$C$13)^2+(Sustainable_Friendly_Table[[#This Row],[Weighted Co2]]-TOPSIS!$D$13)^2)^0.5</f>
        <v>2.9002191987426993E-3</v>
      </c>
      <c r="Y252">
        <f>((Sustainable_Friendly_Table[[#This Row],[Weighted Energy]]-TOPSIS!$B$14)^2+(Sustainable_Friendly_Table[[#This Row],[Weighted Cost]]-TOPSIS!$C$14)^2+(Sustainable_Friendly_Table[[#This Row],[Weighted Co2]]-TOPSIS!$D$14)^2)^0.5</f>
        <v>3.1383800071228076E-3</v>
      </c>
      <c r="Z252">
        <f>Sustainable_Friendly_Table[[#This Row],[S- Worst-Euclidean Distance]]/(Sustainable_Friendly_Table[[#This Row],[S+ Best-Euclidean Distance]]+Sustainable_Friendly_Table[[#This Row],[S- Worst-Euclidean Distance]])</f>
        <v>0.51971987213100468</v>
      </c>
      <c r="AA252">
        <v>251</v>
      </c>
    </row>
    <row r="253" spans="1:27" x14ac:dyDescent="0.3">
      <c r="A253">
        <v>212</v>
      </c>
      <c r="B253" t="s">
        <v>140</v>
      </c>
      <c r="C253" t="s">
        <v>151</v>
      </c>
      <c r="D253" t="s">
        <v>155</v>
      </c>
      <c r="E253" t="s">
        <v>157</v>
      </c>
      <c r="F253" t="s">
        <v>160</v>
      </c>
      <c r="G253" t="s">
        <v>226</v>
      </c>
      <c r="H253">
        <v>401.03442319767771</v>
      </c>
      <c r="I253">
        <v>29</v>
      </c>
      <c r="J253">
        <v>1462180.8394634461</v>
      </c>
      <c r="K253">
        <v>46864.834745454544</v>
      </c>
      <c r="L253">
        <v>263192551.10342032</v>
      </c>
      <c r="M253">
        <v>4929424.2445454542</v>
      </c>
      <c r="N253">
        <v>2193271259.1951694</v>
      </c>
      <c r="O253">
        <v>113100000</v>
      </c>
      <c r="P253">
        <v>24.197627961363636</v>
      </c>
      <c r="Q253">
        <v>21859.603549978521</v>
      </c>
      <c r="R253">
        <v>263239415.93816578</v>
      </c>
      <c r="S253">
        <v>2311.3006834397147</v>
      </c>
      <c r="T253">
        <v>21883.801177939884</v>
      </c>
      <c r="U253">
        <f>Sustainable_Friendly_Table[[#This Row],[Total Energy(MJ)]]*AHP!$P$13/TOPSIS!$B$12</f>
        <v>2.2989010253433178E-2</v>
      </c>
      <c r="V253">
        <f>Sustainable_Friendly_Table[[#This Row],[Total Cost(LKR Million)]]*AHP!$P$14/TOPSIS!$C$12</f>
        <v>6.971133260228345E-3</v>
      </c>
      <c r="W253">
        <f>Sustainable_Friendly_Table[[#This Row],[Total Carbon (Metric T)]]*AHP!$P$15/TOPSIS!$D$12</f>
        <v>1.265367566604143E-2</v>
      </c>
      <c r="X253">
        <f>((Sustainable_Friendly_Table[[#This Row],[Weighted Energy]]-TOPSIS!$B$13)^2+(Sustainable_Friendly_Table[[#This Row],[Weighted Cost]]-TOPSIS!$C$13)^2+(Sustainable_Friendly_Table[[#This Row],[Weighted Co2]]-TOPSIS!$D$13)^2)^0.5</f>
        <v>2.9003288339098489E-3</v>
      </c>
      <c r="Y253">
        <f>((Sustainable_Friendly_Table[[#This Row],[Weighted Energy]]-TOPSIS!$B$14)^2+(Sustainable_Friendly_Table[[#This Row],[Weighted Cost]]-TOPSIS!$C$14)^2+(Sustainable_Friendly_Table[[#This Row],[Weighted Co2]]-TOPSIS!$D$14)^2)^0.5</f>
        <v>3.1382703559941915E-3</v>
      </c>
      <c r="Z253">
        <f>Sustainable_Friendly_Table[[#This Row],[S- Worst-Euclidean Distance]]/(Sustainable_Friendly_Table[[#This Row],[S+ Best-Euclidean Distance]]+Sustainable_Friendly_Table[[#This Row],[S- Worst-Euclidean Distance]])</f>
        <v>0.51970171513305252</v>
      </c>
      <c r="AA253">
        <v>252</v>
      </c>
    </row>
    <row r="254" spans="1:27" x14ac:dyDescent="0.3">
      <c r="A254">
        <v>181</v>
      </c>
      <c r="B254" t="s">
        <v>140</v>
      </c>
      <c r="C254" t="s">
        <v>151</v>
      </c>
      <c r="D254" t="s">
        <v>154</v>
      </c>
      <c r="E254" t="s">
        <v>156</v>
      </c>
      <c r="F254" t="s">
        <v>159</v>
      </c>
      <c r="G254" t="s">
        <v>225</v>
      </c>
      <c r="H254">
        <v>403.09987593911728</v>
      </c>
      <c r="I254">
        <v>58</v>
      </c>
      <c r="J254">
        <v>1470196.6821338374</v>
      </c>
      <c r="K254">
        <v>43335.209363636357</v>
      </c>
      <c r="L254">
        <v>264635402.78409073</v>
      </c>
      <c r="M254">
        <v>5448905.7822727263</v>
      </c>
      <c r="N254">
        <v>2205295023.2007561</v>
      </c>
      <c r="O254">
        <v>108112000</v>
      </c>
      <c r="P254">
        <v>21.755103868181813</v>
      </c>
      <c r="Q254">
        <v>21979.440397900868</v>
      </c>
      <c r="R254">
        <v>264678737.99345437</v>
      </c>
      <c r="S254">
        <v>2318.8559289830287</v>
      </c>
      <c r="T254">
        <v>22001.195501769049</v>
      </c>
      <c r="U254">
        <f>Sustainable_Friendly_Table[[#This Row],[Total Energy(MJ)]]*AHP!$P$13/TOPSIS!$B$12</f>
        <v>2.3114707954778917E-2</v>
      </c>
      <c r="V254">
        <f>Sustainable_Friendly_Table[[#This Row],[Total Cost(LKR Million)]]*AHP!$P$14/TOPSIS!$C$12</f>
        <v>6.9939206992982832E-3</v>
      </c>
      <c r="W254">
        <f>Sustainable_Friendly_Table[[#This Row],[Total Carbon (Metric T)]]*AHP!$P$15/TOPSIS!$D$12</f>
        <v>1.2721555541511415E-2</v>
      </c>
      <c r="X254">
        <f>((Sustainable_Friendly_Table[[#This Row],[Weighted Energy]]-TOPSIS!$B$13)^2+(Sustainable_Friendly_Table[[#This Row],[Weighted Cost]]-TOPSIS!$C$13)^2+(Sustainable_Friendly_Table[[#This Row],[Weighted Co2]]-TOPSIS!$D$13)^2)^0.5</f>
        <v>3.0441787515271368E-3</v>
      </c>
      <c r="Y254">
        <f>((Sustainable_Friendly_Table[[#This Row],[Weighted Energy]]-TOPSIS!$B$14)^2+(Sustainable_Friendly_Table[[#This Row],[Weighted Cost]]-TOPSIS!$C$14)^2+(Sustainable_Friendly_Table[[#This Row],[Weighted Co2]]-TOPSIS!$D$14)^2)^0.5</f>
        <v>2.9944243478223082E-3</v>
      </c>
      <c r="Z254">
        <f>Sustainable_Friendly_Table[[#This Row],[S- Worst-Euclidean Distance]]/(Sustainable_Friendly_Table[[#This Row],[S+ Best-Euclidean Distance]]+Sustainable_Friendly_Table[[#This Row],[S- Worst-Euclidean Distance]])</f>
        <v>0.49588030518927556</v>
      </c>
      <c r="AA254">
        <v>253</v>
      </c>
    </row>
    <row r="255" spans="1:27" x14ac:dyDescent="0.3">
      <c r="A255">
        <v>199</v>
      </c>
      <c r="B255" t="s">
        <v>140</v>
      </c>
      <c r="C255" t="s">
        <v>151</v>
      </c>
      <c r="D255" t="s">
        <v>155</v>
      </c>
      <c r="E255" t="s">
        <v>156</v>
      </c>
      <c r="F255" t="s">
        <v>159</v>
      </c>
      <c r="G255" t="s">
        <v>225</v>
      </c>
      <c r="H255">
        <v>403.10632304411718</v>
      </c>
      <c r="I255">
        <v>58</v>
      </c>
      <c r="J255">
        <v>1470202.9229314774</v>
      </c>
      <c r="K255">
        <v>43316.789063636359</v>
      </c>
      <c r="L255">
        <v>264636526.12766594</v>
      </c>
      <c r="M255">
        <v>5447984.7672727266</v>
      </c>
      <c r="N255">
        <v>2205304384.3972163</v>
      </c>
      <c r="O255">
        <v>108112000</v>
      </c>
      <c r="P255">
        <v>21.741288643181814</v>
      </c>
      <c r="Q255">
        <v>21979.533697825587</v>
      </c>
      <c r="R255">
        <v>264679842.91672957</v>
      </c>
      <c r="S255">
        <v>2318.8643691644893</v>
      </c>
      <c r="T255">
        <v>22001.274986468768</v>
      </c>
      <c r="U255">
        <f>Sustainable_Friendly_Table[[#This Row],[Total Energy(MJ)]]*AHP!$P$13/TOPSIS!$B$12</f>
        <v>2.3114804449038379E-2</v>
      </c>
      <c r="V255">
        <f>Sustainable_Friendly_Table[[#This Row],[Total Cost(LKR Million)]]*AHP!$P$14/TOPSIS!$C$12</f>
        <v>6.9939461557999502E-3</v>
      </c>
      <c r="W255">
        <f>Sustainable_Friendly_Table[[#This Row],[Total Carbon (Metric T)]]*AHP!$P$15/TOPSIS!$D$12</f>
        <v>1.27216015012422E-2</v>
      </c>
      <c r="X255">
        <f>((Sustainable_Friendly_Table[[#This Row],[Weighted Energy]]-TOPSIS!$B$13)^2+(Sustainable_Friendly_Table[[#This Row],[Weighted Cost]]-TOPSIS!$C$13)^2+(Sustainable_Friendly_Table[[#This Row],[Weighted Co2]]-TOPSIS!$D$13)^2)^0.5</f>
        <v>3.0442884057390335E-3</v>
      </c>
      <c r="Y255">
        <f>((Sustainable_Friendly_Table[[#This Row],[Weighted Energy]]-TOPSIS!$B$14)^2+(Sustainable_Friendly_Table[[#This Row],[Weighted Cost]]-TOPSIS!$C$14)^2+(Sustainable_Friendly_Table[[#This Row],[Weighted Co2]]-TOPSIS!$D$14)^2)^0.5</f>
        <v>2.9943147154314958E-3</v>
      </c>
      <c r="Z255">
        <f>Sustainable_Friendly_Table[[#This Row],[S- Worst-Euclidean Distance]]/(Sustainable_Friendly_Table[[#This Row],[S+ Best-Euclidean Distance]]+Sustainable_Friendly_Table[[#This Row],[S- Worst-Euclidean Distance]])</f>
        <v>0.49586214814049157</v>
      </c>
      <c r="AA255">
        <v>254</v>
      </c>
    </row>
    <row r="256" spans="1:27" x14ac:dyDescent="0.3">
      <c r="A256">
        <v>183</v>
      </c>
      <c r="B256" t="s">
        <v>140</v>
      </c>
      <c r="C256" t="s">
        <v>151</v>
      </c>
      <c r="D256" t="s">
        <v>154</v>
      </c>
      <c r="E256" t="s">
        <v>156</v>
      </c>
      <c r="F256" t="s">
        <v>159</v>
      </c>
      <c r="G256" t="s">
        <v>224</v>
      </c>
      <c r="H256">
        <v>403.09987593911728</v>
      </c>
      <c r="I256">
        <v>29</v>
      </c>
      <c r="J256">
        <v>1470196.6821338374</v>
      </c>
      <c r="K256">
        <v>43335.209363636357</v>
      </c>
      <c r="L256">
        <v>264635402.78409073</v>
      </c>
      <c r="M256">
        <v>5448905.7822727263</v>
      </c>
      <c r="N256">
        <v>2205295023.2007561</v>
      </c>
      <c r="O256">
        <v>108639800</v>
      </c>
      <c r="P256">
        <v>21.755103868181813</v>
      </c>
      <c r="Q256">
        <v>21979.440397900868</v>
      </c>
      <c r="R256">
        <v>264678737.99345437</v>
      </c>
      <c r="S256">
        <v>2319.383728983029</v>
      </c>
      <c r="T256">
        <v>22001.195501769049</v>
      </c>
      <c r="U256">
        <f>Sustainable_Friendly_Table[[#This Row],[Total Energy(MJ)]]*AHP!$P$13/TOPSIS!$B$12</f>
        <v>2.3114707954778917E-2</v>
      </c>
      <c r="V256">
        <f>Sustainable_Friendly_Table[[#This Row],[Total Cost(LKR Million)]]*AHP!$P$14/TOPSIS!$C$12</f>
        <v>6.9955126012784591E-3</v>
      </c>
      <c r="W256">
        <f>Sustainable_Friendly_Table[[#This Row],[Total Carbon (Metric T)]]*AHP!$P$15/TOPSIS!$D$12</f>
        <v>1.2721555541511415E-2</v>
      </c>
      <c r="X256">
        <f>((Sustainable_Friendly_Table[[#This Row],[Weighted Energy]]-TOPSIS!$B$13)^2+(Sustainable_Friendly_Table[[#This Row],[Weighted Cost]]-TOPSIS!$C$13)^2+(Sustainable_Friendly_Table[[#This Row],[Weighted Co2]]-TOPSIS!$D$13)^2)^0.5</f>
        <v>3.0445904388148445E-3</v>
      </c>
      <c r="Y256">
        <f>((Sustainable_Friendly_Table[[#This Row],[Weighted Energy]]-TOPSIS!$B$14)^2+(Sustainable_Friendly_Table[[#This Row],[Weighted Cost]]-TOPSIS!$C$14)^2+(Sustainable_Friendly_Table[[#This Row],[Weighted Co2]]-TOPSIS!$D$14)^2)^0.5</f>
        <v>2.9940053129836686E-3</v>
      </c>
      <c r="Z256">
        <f>Sustainable_Friendly_Table[[#This Row],[S- Worst-Euclidean Distance]]/(Sustainable_Friendly_Table[[#This Row],[S+ Best-Euclidean Distance]]+Sustainable_Friendly_Table[[#This Row],[S- Worst-Euclidean Distance]])</f>
        <v>0.49581151579685478</v>
      </c>
      <c r="AA256">
        <v>255</v>
      </c>
    </row>
    <row r="257" spans="1:27" x14ac:dyDescent="0.3">
      <c r="A257">
        <v>201</v>
      </c>
      <c r="B257" t="s">
        <v>140</v>
      </c>
      <c r="C257" t="s">
        <v>151</v>
      </c>
      <c r="D257" t="s">
        <v>155</v>
      </c>
      <c r="E257" t="s">
        <v>156</v>
      </c>
      <c r="F257" t="s">
        <v>159</v>
      </c>
      <c r="G257" t="s">
        <v>224</v>
      </c>
      <c r="H257">
        <v>403.10632304411718</v>
      </c>
      <c r="I257">
        <v>29</v>
      </c>
      <c r="J257">
        <v>1470202.9229314774</v>
      </c>
      <c r="K257">
        <v>43316.789063636359</v>
      </c>
      <c r="L257">
        <v>264636526.12766594</v>
      </c>
      <c r="M257">
        <v>5447984.7672727266</v>
      </c>
      <c r="N257">
        <v>2205304384.3972163</v>
      </c>
      <c r="O257">
        <v>108639800</v>
      </c>
      <c r="P257">
        <v>21.741288643181814</v>
      </c>
      <c r="Q257">
        <v>21979.533697825587</v>
      </c>
      <c r="R257">
        <v>264679842.91672957</v>
      </c>
      <c r="S257">
        <v>2319.3921691644891</v>
      </c>
      <c r="T257">
        <v>22001.274986468768</v>
      </c>
      <c r="U257">
        <f>Sustainable_Friendly_Table[[#This Row],[Total Energy(MJ)]]*AHP!$P$13/TOPSIS!$B$12</f>
        <v>2.3114804449038379E-2</v>
      </c>
      <c r="V257">
        <f>Sustainable_Friendly_Table[[#This Row],[Total Cost(LKR Million)]]*AHP!$P$14/TOPSIS!$C$12</f>
        <v>6.9955380577801261E-3</v>
      </c>
      <c r="W257">
        <f>Sustainable_Friendly_Table[[#This Row],[Total Carbon (Metric T)]]*AHP!$P$15/TOPSIS!$D$12</f>
        <v>1.27216015012422E-2</v>
      </c>
      <c r="X257">
        <f>((Sustainable_Friendly_Table[[#This Row],[Weighted Energy]]-TOPSIS!$B$13)^2+(Sustainable_Friendly_Table[[#This Row],[Weighted Cost]]-TOPSIS!$C$13)^2+(Sustainable_Friendly_Table[[#This Row],[Weighted Co2]]-TOPSIS!$D$13)^2)^0.5</f>
        <v>3.0447000915096818E-3</v>
      </c>
      <c r="Y257">
        <f>((Sustainable_Friendly_Table[[#This Row],[Weighted Energy]]-TOPSIS!$B$14)^2+(Sustainable_Friendly_Table[[#This Row],[Weighted Cost]]-TOPSIS!$C$14)^2+(Sustainable_Friendly_Table[[#This Row],[Weighted Co2]]-TOPSIS!$D$14)^2)^0.5</f>
        <v>2.9938956787839968E-3</v>
      </c>
      <c r="Z257">
        <f>Sustainable_Friendly_Table[[#This Row],[S- Worst-Euclidean Distance]]/(Sustainable_Friendly_Table[[#This Row],[S+ Best-Euclidean Distance]]+Sustainable_Friendly_Table[[#This Row],[S- Worst-Euclidean Distance]])</f>
        <v>0.49579335869974833</v>
      </c>
      <c r="AA257">
        <v>256</v>
      </c>
    </row>
    <row r="258" spans="1:27" x14ac:dyDescent="0.3">
      <c r="A258">
        <v>182</v>
      </c>
      <c r="B258" t="s">
        <v>140</v>
      </c>
      <c r="C258" t="s">
        <v>151</v>
      </c>
      <c r="D258" t="s">
        <v>154</v>
      </c>
      <c r="E258" t="s">
        <v>156</v>
      </c>
      <c r="F258" t="s">
        <v>159</v>
      </c>
      <c r="G258" t="s">
        <v>226</v>
      </c>
      <c r="H258">
        <v>403.09987593911728</v>
      </c>
      <c r="I258">
        <v>29</v>
      </c>
      <c r="J258">
        <v>1470196.6821338374</v>
      </c>
      <c r="K258">
        <v>43335.209363636357</v>
      </c>
      <c r="L258">
        <v>264635402.78409073</v>
      </c>
      <c r="M258">
        <v>5448905.7822727263</v>
      </c>
      <c r="N258">
        <v>2205295023.2007561</v>
      </c>
      <c r="O258">
        <v>113100000</v>
      </c>
      <c r="P258">
        <v>21.755103868181813</v>
      </c>
      <c r="Q258">
        <v>21979.440397900868</v>
      </c>
      <c r="R258">
        <v>264678737.99345437</v>
      </c>
      <c r="S258">
        <v>2323.8439289830289</v>
      </c>
      <c r="T258">
        <v>22001.195501769049</v>
      </c>
      <c r="U258">
        <f>Sustainable_Friendly_Table[[#This Row],[Total Energy(MJ)]]*AHP!$P$13/TOPSIS!$B$12</f>
        <v>2.3114707954778917E-2</v>
      </c>
      <c r="V258">
        <f>Sustainable_Friendly_Table[[#This Row],[Total Cost(LKR Million)]]*AHP!$P$14/TOPSIS!$C$12</f>
        <v>7.0089650476823587E-3</v>
      </c>
      <c r="W258">
        <f>Sustainable_Friendly_Table[[#This Row],[Total Carbon (Metric T)]]*AHP!$P$15/TOPSIS!$D$12</f>
        <v>1.2721555541511415E-2</v>
      </c>
      <c r="X258">
        <f>((Sustainable_Friendly_Table[[#This Row],[Weighted Energy]]-TOPSIS!$B$13)^2+(Sustainable_Friendly_Table[[#This Row],[Weighted Cost]]-TOPSIS!$C$13)^2+(Sustainable_Friendly_Table[[#This Row],[Weighted Co2]]-TOPSIS!$D$13)^2)^0.5</f>
        <v>3.0481004006896318E-3</v>
      </c>
      <c r="Y258">
        <f>((Sustainable_Friendly_Table[[#This Row],[Weighted Energy]]-TOPSIS!$B$14)^2+(Sustainable_Friendly_Table[[#This Row],[Weighted Cost]]-TOPSIS!$C$14)^2+(Sustainable_Friendly_Table[[#This Row],[Weighted Co2]]-TOPSIS!$D$14)^2)^0.5</f>
        <v>2.9904957316717108E-3</v>
      </c>
      <c r="Z258">
        <f>Sustainable_Friendly_Table[[#This Row],[S- Worst-Euclidean Distance]]/(Sustainable_Friendly_Table[[#This Row],[S+ Best-Euclidean Distance]]+Sustainable_Friendly_Table[[#This Row],[S- Worst-Euclidean Distance]])</f>
        <v>0.49523029295590637</v>
      </c>
      <c r="AA258">
        <v>257</v>
      </c>
    </row>
    <row r="259" spans="1:27" x14ac:dyDescent="0.3">
      <c r="A259">
        <v>200</v>
      </c>
      <c r="B259" t="s">
        <v>140</v>
      </c>
      <c r="C259" t="s">
        <v>151</v>
      </c>
      <c r="D259" t="s">
        <v>155</v>
      </c>
      <c r="E259" t="s">
        <v>156</v>
      </c>
      <c r="F259" t="s">
        <v>159</v>
      </c>
      <c r="G259" t="s">
        <v>226</v>
      </c>
      <c r="H259">
        <v>403.10632304411718</v>
      </c>
      <c r="I259">
        <v>29</v>
      </c>
      <c r="J259">
        <v>1470202.9229314774</v>
      </c>
      <c r="K259">
        <v>43316.789063636359</v>
      </c>
      <c r="L259">
        <v>264636526.12766594</v>
      </c>
      <c r="M259">
        <v>5447984.7672727266</v>
      </c>
      <c r="N259">
        <v>2205304384.3972163</v>
      </c>
      <c r="O259">
        <v>113100000</v>
      </c>
      <c r="P259">
        <v>21.741288643181814</v>
      </c>
      <c r="Q259">
        <v>21979.533697825587</v>
      </c>
      <c r="R259">
        <v>264679842.91672957</v>
      </c>
      <c r="S259">
        <v>2323.8523691644891</v>
      </c>
      <c r="T259">
        <v>22001.274986468768</v>
      </c>
      <c r="U259">
        <f>Sustainable_Friendly_Table[[#This Row],[Total Energy(MJ)]]*AHP!$P$13/TOPSIS!$B$12</f>
        <v>2.3114804449038379E-2</v>
      </c>
      <c r="V259">
        <f>Sustainable_Friendly_Table[[#This Row],[Total Cost(LKR Million)]]*AHP!$P$14/TOPSIS!$C$12</f>
        <v>7.0089905041840249E-3</v>
      </c>
      <c r="W259">
        <f>Sustainable_Friendly_Table[[#This Row],[Total Carbon (Metric T)]]*AHP!$P$15/TOPSIS!$D$12</f>
        <v>1.27216015012422E-2</v>
      </c>
      <c r="X259">
        <f>((Sustainable_Friendly_Table[[#This Row],[Weighted Energy]]-TOPSIS!$B$13)^2+(Sustainable_Friendly_Table[[#This Row],[Weighted Cost]]-TOPSIS!$C$13)^2+(Sustainable_Friendly_Table[[#This Row],[Weighted Co2]]-TOPSIS!$D$13)^2)^0.5</f>
        <v>3.048210039466611E-3</v>
      </c>
      <c r="Y259">
        <f>((Sustainable_Friendly_Table[[#This Row],[Weighted Energy]]-TOPSIS!$B$14)^2+(Sustainable_Friendly_Table[[#This Row],[Weighted Cost]]-TOPSIS!$C$14)^2+(Sustainable_Friendly_Table[[#This Row],[Weighted Co2]]-TOPSIS!$D$14)^2)^0.5</f>
        <v>2.9903860833207182E-3</v>
      </c>
      <c r="Z259">
        <f>Sustainable_Friendly_Table[[#This Row],[S- Worst-Euclidean Distance]]/(Sustainable_Friendly_Table[[#This Row],[S+ Best-Euclidean Distance]]+Sustainable_Friendly_Table[[#This Row],[S- Worst-Euclidean Distance]])</f>
        <v>0.49521213582013812</v>
      </c>
      <c r="AA259">
        <v>258</v>
      </c>
    </row>
    <row r="260" spans="1:27" x14ac:dyDescent="0.3">
      <c r="A260">
        <v>511</v>
      </c>
      <c r="B260" t="s">
        <v>143</v>
      </c>
      <c r="C260" t="s">
        <v>151</v>
      </c>
      <c r="D260" t="s">
        <v>154</v>
      </c>
      <c r="E260" t="s">
        <v>156</v>
      </c>
      <c r="F260" t="s">
        <v>161</v>
      </c>
      <c r="G260" t="s">
        <v>225</v>
      </c>
      <c r="H260">
        <v>404.69264024679632</v>
      </c>
      <c r="I260">
        <v>58</v>
      </c>
      <c r="J260">
        <v>1470570.552216026</v>
      </c>
      <c r="K260">
        <v>33753.996999999996</v>
      </c>
      <c r="L260">
        <v>264702699.39888465</v>
      </c>
      <c r="M260">
        <v>5100333.8549999995</v>
      </c>
      <c r="N260">
        <v>2205855828.324039</v>
      </c>
      <c r="O260">
        <v>108112000</v>
      </c>
      <c r="P260">
        <v>20.990909413636359</v>
      </c>
      <c r="Q260">
        <v>21985.029755629588</v>
      </c>
      <c r="R260">
        <v>264736453.39588466</v>
      </c>
      <c r="S260">
        <v>2319.0681621790391</v>
      </c>
      <c r="T260">
        <v>22006.020665043223</v>
      </c>
      <c r="U260">
        <f>Sustainable_Friendly_Table[[#This Row],[Total Energy(MJ)]]*AHP!$P$13/TOPSIS!$B$12</f>
        <v>2.31197483092924E-2</v>
      </c>
      <c r="V260">
        <f>Sustainable_Friendly_Table[[#This Row],[Total Cost(LKR Million)]]*AHP!$P$14/TOPSIS!$C$12</f>
        <v>6.9945608176101206E-3</v>
      </c>
      <c r="W260">
        <f>Sustainable_Friendly_Table[[#This Row],[Total Carbon (Metric T)]]*AHP!$P$15/TOPSIS!$D$12</f>
        <v>1.2724345552744411E-2</v>
      </c>
      <c r="X260">
        <f>((Sustainable_Friendly_Table[[#This Row],[Weighted Energy]]-TOPSIS!$B$13)^2+(Sustainable_Friendly_Table[[#This Row],[Weighted Cost]]-TOPSIS!$C$13)^2+(Sustainable_Friendly_Table[[#This Row],[Weighted Co2]]-TOPSIS!$D$13)^2)^0.5</f>
        <v>3.0499096492554775E-3</v>
      </c>
      <c r="Y260">
        <f>((Sustainable_Friendly_Table[[#This Row],[Weighted Energy]]-TOPSIS!$B$14)^2+(Sustainable_Friendly_Table[[#This Row],[Weighted Cost]]-TOPSIS!$C$14)^2+(Sustainable_Friendly_Table[[#This Row],[Weighted Co2]]-TOPSIS!$D$14)^2)^0.5</f>
        <v>2.9886983824244061E-3</v>
      </c>
      <c r="Z260">
        <f>Sustainable_Friendly_Table[[#This Row],[S- Worst-Euclidean Distance]]/(Sustainable_Friendly_Table[[#This Row],[S+ Best-Euclidean Distance]]+Sustainable_Friendly_Table[[#This Row],[S- Worst-Euclidean Distance]])</f>
        <v>0.49493167411181987</v>
      </c>
      <c r="AA260">
        <v>259</v>
      </c>
    </row>
    <row r="261" spans="1:27" x14ac:dyDescent="0.3">
      <c r="A261">
        <v>529</v>
      </c>
      <c r="B261" t="s">
        <v>143</v>
      </c>
      <c r="C261" t="s">
        <v>151</v>
      </c>
      <c r="D261" t="s">
        <v>155</v>
      </c>
      <c r="E261" t="s">
        <v>156</v>
      </c>
      <c r="F261" t="s">
        <v>161</v>
      </c>
      <c r="G261" t="s">
        <v>225</v>
      </c>
      <c r="H261">
        <v>404.69908735179632</v>
      </c>
      <c r="I261">
        <v>58</v>
      </c>
      <c r="J261">
        <v>1470576.7930136665</v>
      </c>
      <c r="K261">
        <v>33735.576699999998</v>
      </c>
      <c r="L261">
        <v>264703822.74245998</v>
      </c>
      <c r="M261">
        <v>5099412.84</v>
      </c>
      <c r="N261">
        <v>2205865189.5204997</v>
      </c>
      <c r="O261">
        <v>108112000</v>
      </c>
      <c r="P261">
        <v>20.977094188636361</v>
      </c>
      <c r="Q261">
        <v>21985.123055554315</v>
      </c>
      <c r="R261">
        <v>264737558.31915998</v>
      </c>
      <c r="S261">
        <v>2319.0766023604997</v>
      </c>
      <c r="T261">
        <v>22006.100149742953</v>
      </c>
      <c r="U261">
        <f>Sustainable_Friendly_Table[[#This Row],[Total Energy(MJ)]]*AHP!$P$13/TOPSIS!$B$12</f>
        <v>2.3119844803551875E-2</v>
      </c>
      <c r="V261">
        <f>Sustainable_Friendly_Table[[#This Row],[Total Cost(LKR Million)]]*AHP!$P$14/TOPSIS!$C$12</f>
        <v>6.9945862741117885E-3</v>
      </c>
      <c r="W261">
        <f>Sustainable_Friendly_Table[[#This Row],[Total Carbon (Metric T)]]*AHP!$P$15/TOPSIS!$D$12</f>
        <v>1.2724391512475201E-2</v>
      </c>
      <c r="X261">
        <f>((Sustainable_Friendly_Table[[#This Row],[Weighted Energy]]-TOPSIS!$B$13)^2+(Sustainable_Friendly_Table[[#This Row],[Weighted Cost]]-TOPSIS!$C$13)^2+(Sustainable_Friendly_Table[[#This Row],[Weighted Co2]]-TOPSIS!$D$13)^2)^0.5</f>
        <v>3.0500193042777247E-3</v>
      </c>
      <c r="Y261">
        <f>((Sustainable_Friendly_Table[[#This Row],[Weighted Energy]]-TOPSIS!$B$14)^2+(Sustainable_Friendly_Table[[#This Row],[Weighted Cost]]-TOPSIS!$C$14)^2+(Sustainable_Friendly_Table[[#This Row],[Weighted Co2]]-TOPSIS!$D$14)^2)^0.5</f>
        <v>2.9885887510833517E-3</v>
      </c>
      <c r="Z261">
        <f>Sustainable_Friendly_Table[[#This Row],[S- Worst-Euclidean Distance]]/(Sustainable_Friendly_Table[[#This Row],[S+ Best-Euclidean Distance]]+Sustainable_Friendly_Table[[#This Row],[S- Worst-Euclidean Distance]])</f>
        <v>0.49491351710268439</v>
      </c>
      <c r="AA261">
        <v>260</v>
      </c>
    </row>
    <row r="262" spans="1:27" x14ac:dyDescent="0.3">
      <c r="A262">
        <v>513</v>
      </c>
      <c r="B262" t="s">
        <v>143</v>
      </c>
      <c r="C262" t="s">
        <v>151</v>
      </c>
      <c r="D262" t="s">
        <v>154</v>
      </c>
      <c r="E262" t="s">
        <v>156</v>
      </c>
      <c r="F262" t="s">
        <v>161</v>
      </c>
      <c r="G262" t="s">
        <v>224</v>
      </c>
      <c r="H262">
        <v>404.69264024679632</v>
      </c>
      <c r="I262">
        <v>29</v>
      </c>
      <c r="J262">
        <v>1470570.552216026</v>
      </c>
      <c r="K262">
        <v>33753.996999999996</v>
      </c>
      <c r="L262">
        <v>264702699.39888465</v>
      </c>
      <c r="M262">
        <v>5100333.8549999995</v>
      </c>
      <c r="N262">
        <v>2205855828.324039</v>
      </c>
      <c r="O262">
        <v>108639800</v>
      </c>
      <c r="P262">
        <v>20.990909413636359</v>
      </c>
      <c r="Q262">
        <v>21985.029755629588</v>
      </c>
      <c r="R262">
        <v>264736453.39588466</v>
      </c>
      <c r="S262">
        <v>2319.5959621790389</v>
      </c>
      <c r="T262">
        <v>22006.020665043223</v>
      </c>
      <c r="U262">
        <f>Sustainable_Friendly_Table[[#This Row],[Total Energy(MJ)]]*AHP!$P$13/TOPSIS!$B$12</f>
        <v>2.31197483092924E-2</v>
      </c>
      <c r="V262">
        <f>Sustainable_Friendly_Table[[#This Row],[Total Cost(LKR Million)]]*AHP!$P$14/TOPSIS!$C$12</f>
        <v>6.9961527195902956E-3</v>
      </c>
      <c r="W262">
        <f>Sustainable_Friendly_Table[[#This Row],[Total Carbon (Metric T)]]*AHP!$P$15/TOPSIS!$D$12</f>
        <v>1.2724345552744411E-2</v>
      </c>
      <c r="X262">
        <f>((Sustainable_Friendly_Table[[#This Row],[Weighted Energy]]-TOPSIS!$B$13)^2+(Sustainable_Friendly_Table[[#This Row],[Weighted Cost]]-TOPSIS!$C$13)^2+(Sustainable_Friendly_Table[[#This Row],[Weighted Co2]]-TOPSIS!$D$13)^2)^0.5</f>
        <v>3.0503208971362885E-3</v>
      </c>
      <c r="Y262">
        <f>((Sustainable_Friendly_Table[[#This Row],[Weighted Energy]]-TOPSIS!$B$14)^2+(Sustainable_Friendly_Table[[#This Row],[Weighted Cost]]-TOPSIS!$C$14)^2+(Sustainable_Friendly_Table[[#This Row],[Weighted Co2]]-TOPSIS!$D$14)^2)^0.5</f>
        <v>2.9882788856565676E-3</v>
      </c>
      <c r="Z262">
        <f>Sustainable_Friendly_Table[[#This Row],[S- Worst-Euclidean Distance]]/(Sustainable_Friendly_Table[[#This Row],[S+ Best-Euclidean Distance]]+Sustainable_Friendly_Table[[#This Row],[S- Worst-Euclidean Distance]])</f>
        <v>0.49486288098968645</v>
      </c>
      <c r="AA262">
        <v>261</v>
      </c>
    </row>
    <row r="263" spans="1:27" x14ac:dyDescent="0.3">
      <c r="A263">
        <v>531</v>
      </c>
      <c r="B263" t="s">
        <v>143</v>
      </c>
      <c r="C263" t="s">
        <v>151</v>
      </c>
      <c r="D263" t="s">
        <v>155</v>
      </c>
      <c r="E263" t="s">
        <v>156</v>
      </c>
      <c r="F263" t="s">
        <v>161</v>
      </c>
      <c r="G263" t="s">
        <v>224</v>
      </c>
      <c r="H263">
        <v>404.69908735179632</v>
      </c>
      <c r="I263">
        <v>29</v>
      </c>
      <c r="J263">
        <v>1470576.7930136665</v>
      </c>
      <c r="K263">
        <v>33735.576699999998</v>
      </c>
      <c r="L263">
        <v>264703822.74245998</v>
      </c>
      <c r="M263">
        <v>5099412.84</v>
      </c>
      <c r="N263">
        <v>2205865189.5204997</v>
      </c>
      <c r="O263">
        <v>108639800</v>
      </c>
      <c r="P263">
        <v>20.977094188636361</v>
      </c>
      <c r="Q263">
        <v>21985.123055554315</v>
      </c>
      <c r="R263">
        <v>264737558.31915998</v>
      </c>
      <c r="S263">
        <v>2319.6044023605</v>
      </c>
      <c r="T263">
        <v>22006.100149742953</v>
      </c>
      <c r="U263">
        <f>Sustainable_Friendly_Table[[#This Row],[Total Energy(MJ)]]*AHP!$P$13/TOPSIS!$B$12</f>
        <v>2.3119844803551875E-2</v>
      </c>
      <c r="V263">
        <f>Sustainable_Friendly_Table[[#This Row],[Total Cost(LKR Million)]]*AHP!$P$14/TOPSIS!$C$12</f>
        <v>6.9961781760919644E-3</v>
      </c>
      <c r="W263">
        <f>Sustainable_Friendly_Table[[#This Row],[Total Carbon (Metric T)]]*AHP!$P$15/TOPSIS!$D$12</f>
        <v>1.2724391512475201E-2</v>
      </c>
      <c r="X263">
        <f>((Sustainable_Friendly_Table[[#This Row],[Weighted Energy]]-TOPSIS!$B$13)^2+(Sustainable_Friendly_Table[[#This Row],[Weighted Cost]]-TOPSIS!$C$13)^2+(Sustainable_Friendly_Table[[#This Row],[Weighted Co2]]-TOPSIS!$D$13)^2)^0.5</f>
        <v>3.0504305506600126E-3</v>
      </c>
      <c r="Y263">
        <f>((Sustainable_Friendly_Table[[#This Row],[Weighted Energy]]-TOPSIS!$B$14)^2+(Sustainable_Friendly_Table[[#This Row],[Weighted Cost]]-TOPSIS!$C$14)^2+(Sustainable_Friendly_Table[[#This Row],[Weighted Co2]]-TOPSIS!$D$14)^2)^0.5</f>
        <v>2.988169252486387E-3</v>
      </c>
      <c r="Z263">
        <f>Sustainable_Friendly_Table[[#This Row],[S- Worst-Euclidean Distance]]/(Sustainable_Friendly_Table[[#This Row],[S+ Best-Euclidean Distance]]+Sustainable_Friendly_Table[[#This Row],[S- Worst-Euclidean Distance]])</f>
        <v>0.49484472392580275</v>
      </c>
      <c r="AA263">
        <v>262</v>
      </c>
    </row>
    <row r="264" spans="1:27" x14ac:dyDescent="0.3">
      <c r="A264">
        <v>512</v>
      </c>
      <c r="B264" t="s">
        <v>143</v>
      </c>
      <c r="C264" t="s">
        <v>151</v>
      </c>
      <c r="D264" t="s">
        <v>154</v>
      </c>
      <c r="E264" t="s">
        <v>156</v>
      </c>
      <c r="F264" t="s">
        <v>161</v>
      </c>
      <c r="G264" t="s">
        <v>226</v>
      </c>
      <c r="H264">
        <v>404.69264024679632</v>
      </c>
      <c r="I264">
        <v>29</v>
      </c>
      <c r="J264">
        <v>1470570.552216026</v>
      </c>
      <c r="K264">
        <v>33753.996999999996</v>
      </c>
      <c r="L264">
        <v>264702699.39888465</v>
      </c>
      <c r="M264">
        <v>5100333.8549999995</v>
      </c>
      <c r="N264">
        <v>2205855828.324039</v>
      </c>
      <c r="O264">
        <v>113100000</v>
      </c>
      <c r="P264">
        <v>20.990909413636359</v>
      </c>
      <c r="Q264">
        <v>21985.029755629588</v>
      </c>
      <c r="R264">
        <v>264736453.39588466</v>
      </c>
      <c r="S264">
        <v>2324.0561621790389</v>
      </c>
      <c r="T264">
        <v>22006.020665043223</v>
      </c>
      <c r="U264">
        <f>Sustainable_Friendly_Table[[#This Row],[Total Energy(MJ)]]*AHP!$P$13/TOPSIS!$B$12</f>
        <v>2.31197483092924E-2</v>
      </c>
      <c r="V264">
        <f>Sustainable_Friendly_Table[[#This Row],[Total Cost(LKR Million)]]*AHP!$P$14/TOPSIS!$C$12</f>
        <v>7.0096051659941953E-3</v>
      </c>
      <c r="W264">
        <f>Sustainable_Friendly_Table[[#This Row],[Total Carbon (Metric T)]]*AHP!$P$15/TOPSIS!$D$12</f>
        <v>1.2724345552744411E-2</v>
      </c>
      <c r="X264">
        <f>((Sustainable_Friendly_Table[[#This Row],[Weighted Energy]]-TOPSIS!$B$13)^2+(Sustainable_Friendly_Table[[#This Row],[Weighted Cost]]-TOPSIS!$C$13)^2+(Sustainable_Friendly_Table[[#This Row],[Weighted Co2]]-TOPSIS!$D$13)^2)^0.5</f>
        <v>3.0538270924173852E-3</v>
      </c>
      <c r="Y264">
        <f>((Sustainable_Friendly_Table[[#This Row],[Weighted Energy]]-TOPSIS!$B$14)^2+(Sustainable_Friendly_Table[[#This Row],[Weighted Cost]]-TOPSIS!$C$14)^2+(Sustainable_Friendly_Table[[#This Row],[Weighted Co2]]-TOPSIS!$D$14)^2)^0.5</f>
        <v>2.9847654560698246E-3</v>
      </c>
      <c r="Z264">
        <f>Sustainable_Friendly_Table[[#This Row],[S- Worst-Euclidean Distance]]/(Sustainable_Friendly_Table[[#This Row],[S+ Best-Euclidean Distance]]+Sustainable_Friendly_Table[[#This Row],[S- Worst-Euclidean Distance]])</f>
        <v>0.4942816446222339</v>
      </c>
      <c r="AA264">
        <v>263</v>
      </c>
    </row>
    <row r="265" spans="1:27" x14ac:dyDescent="0.3">
      <c r="A265">
        <v>530</v>
      </c>
      <c r="B265" t="s">
        <v>143</v>
      </c>
      <c r="C265" t="s">
        <v>151</v>
      </c>
      <c r="D265" t="s">
        <v>155</v>
      </c>
      <c r="E265" t="s">
        <v>156</v>
      </c>
      <c r="F265" t="s">
        <v>161</v>
      </c>
      <c r="G265" t="s">
        <v>226</v>
      </c>
      <c r="H265">
        <v>404.69908735179632</v>
      </c>
      <c r="I265">
        <v>29</v>
      </c>
      <c r="J265">
        <v>1470576.7930136665</v>
      </c>
      <c r="K265">
        <v>33735.576699999998</v>
      </c>
      <c r="L265">
        <v>264703822.74245998</v>
      </c>
      <c r="M265">
        <v>5099412.84</v>
      </c>
      <c r="N265">
        <v>2205865189.5204997</v>
      </c>
      <c r="O265">
        <v>113100000</v>
      </c>
      <c r="P265">
        <v>20.977094188636361</v>
      </c>
      <c r="Q265">
        <v>21985.123055554315</v>
      </c>
      <c r="R265">
        <v>264737558.31915998</v>
      </c>
      <c r="S265">
        <v>2324.0646023605</v>
      </c>
      <c r="T265">
        <v>22006.100149742953</v>
      </c>
      <c r="U265">
        <f>Sustainable_Friendly_Table[[#This Row],[Total Energy(MJ)]]*AHP!$P$13/TOPSIS!$B$12</f>
        <v>2.3119844803551875E-2</v>
      </c>
      <c r="V265">
        <f>Sustainable_Friendly_Table[[#This Row],[Total Cost(LKR Million)]]*AHP!$P$14/TOPSIS!$C$12</f>
        <v>7.009630622495865E-3</v>
      </c>
      <c r="W265">
        <f>Sustainable_Friendly_Table[[#This Row],[Total Carbon (Metric T)]]*AHP!$P$15/TOPSIS!$D$12</f>
        <v>1.2724391512475201E-2</v>
      </c>
      <c r="X265">
        <f>((Sustainable_Friendly_Table[[#This Row],[Weighted Energy]]-TOPSIS!$B$13)^2+(Sustainable_Friendly_Table[[#This Row],[Weighted Cost]]-TOPSIS!$C$13)^2+(Sustainable_Friendly_Table[[#This Row],[Weighted Co2]]-TOPSIS!$D$13)^2)^0.5</f>
        <v>3.0539367321836398E-3</v>
      </c>
      <c r="Y265">
        <f>((Sustainable_Friendly_Table[[#This Row],[Weighted Energy]]-TOPSIS!$B$14)^2+(Sustainable_Friendly_Table[[#This Row],[Weighted Cost]]-TOPSIS!$C$14)^2+(Sustainable_Friendly_Table[[#This Row],[Weighted Co2]]-TOPSIS!$D$14)^2)^0.5</f>
        <v>2.9846558085810078E-3</v>
      </c>
      <c r="Z265">
        <f>Sustainable_Friendly_Table[[#This Row],[S- Worst-Euclidean Distance]]/(Sustainable_Friendly_Table[[#This Row],[S+ Best-Euclidean Distance]]+Sustainable_Friendly_Table[[#This Row],[S- Worst-Euclidean Distance]])</f>
        <v>0.49426348746542031</v>
      </c>
      <c r="AA265">
        <v>264</v>
      </c>
    </row>
    <row r="266" spans="1:27" x14ac:dyDescent="0.3">
      <c r="A266">
        <v>190</v>
      </c>
      <c r="B266" t="s">
        <v>140</v>
      </c>
      <c r="C266" t="s">
        <v>151</v>
      </c>
      <c r="D266" t="s">
        <v>154</v>
      </c>
      <c r="E266" t="s">
        <v>157</v>
      </c>
      <c r="F266" t="s">
        <v>159</v>
      </c>
      <c r="G266" t="s">
        <v>225</v>
      </c>
      <c r="H266">
        <v>406.15665375729907</v>
      </c>
      <c r="I266">
        <v>58</v>
      </c>
      <c r="J266">
        <v>1473155.6430618376</v>
      </c>
      <c r="K266">
        <v>46064.475272727272</v>
      </c>
      <c r="L266">
        <v>265168015.75113076</v>
      </c>
      <c r="M266">
        <v>4903052.6004545446</v>
      </c>
      <c r="N266">
        <v>2209733464.5927563</v>
      </c>
      <c r="O266">
        <v>108112000</v>
      </c>
      <c r="P266">
        <v>24.484369777272725</v>
      </c>
      <c r="Q266">
        <v>22023.676863774472</v>
      </c>
      <c r="R266">
        <v>265214080.22640347</v>
      </c>
      <c r="S266">
        <v>2322.7485171932108</v>
      </c>
      <c r="T266">
        <v>22048.161233551746</v>
      </c>
      <c r="U266">
        <f>Sustainable_Friendly_Table[[#This Row],[Total Energy(MJ)]]*AHP!$P$13/TOPSIS!$B$12</f>
        <v>2.3161460026608665E-2</v>
      </c>
      <c r="V266">
        <f>Sustainable_Friendly_Table[[#This Row],[Total Cost(LKR Million)]]*AHP!$P$14/TOPSIS!$C$12</f>
        <v>7.0056611670508339E-3</v>
      </c>
      <c r="W266">
        <f>Sustainable_Friendly_Table[[#This Row],[Total Carbon (Metric T)]]*AHP!$P$15/TOPSIS!$D$12</f>
        <v>1.2748712118769831E-2</v>
      </c>
      <c r="X266">
        <f>((Sustainable_Friendly_Table[[#This Row],[Weighted Energy]]-TOPSIS!$B$13)^2+(Sustainable_Friendly_Table[[#This Row],[Weighted Cost]]-TOPSIS!$C$13)^2+(Sustainable_Friendly_Table[[#This Row],[Weighted Co2]]-TOPSIS!$D$13)^2)^0.5</f>
        <v>3.0994301551418939E-3</v>
      </c>
      <c r="Y266">
        <f>((Sustainable_Friendly_Table[[#This Row],[Weighted Energy]]-TOPSIS!$B$14)^2+(Sustainable_Friendly_Table[[#This Row],[Weighted Cost]]-TOPSIS!$C$14)^2+(Sustainable_Friendly_Table[[#This Row],[Weighted Co2]]-TOPSIS!$D$14)^2)^0.5</f>
        <v>2.9391897658756815E-3</v>
      </c>
      <c r="Z266">
        <f>Sustainable_Friendly_Table[[#This Row],[S- Worst-Euclidean Distance]]/(Sustainable_Friendly_Table[[#This Row],[S+ Best-Euclidean Distance]]+Sustainable_Friendly_Table[[#This Row],[S- Worst-Euclidean Distance]])</f>
        <v>0.48673203551787625</v>
      </c>
      <c r="AA266">
        <v>265</v>
      </c>
    </row>
    <row r="267" spans="1:27" x14ac:dyDescent="0.3">
      <c r="A267">
        <v>208</v>
      </c>
      <c r="B267" t="s">
        <v>140</v>
      </c>
      <c r="C267" t="s">
        <v>151</v>
      </c>
      <c r="D267" t="s">
        <v>155</v>
      </c>
      <c r="E267" t="s">
        <v>157</v>
      </c>
      <c r="F267" t="s">
        <v>159</v>
      </c>
      <c r="G267" t="s">
        <v>225</v>
      </c>
      <c r="H267">
        <v>406.16310086229907</v>
      </c>
      <c r="I267">
        <v>58</v>
      </c>
      <c r="J267">
        <v>1473161.8838594772</v>
      </c>
      <c r="K267">
        <v>46046.054972727274</v>
      </c>
      <c r="L267">
        <v>265169139.09470594</v>
      </c>
      <c r="M267">
        <v>4902131.585454545</v>
      </c>
      <c r="N267">
        <v>2209742825.789216</v>
      </c>
      <c r="O267">
        <v>108112000</v>
      </c>
      <c r="P267">
        <v>24.470554552272727</v>
      </c>
      <c r="Q267">
        <v>22023.770163699184</v>
      </c>
      <c r="R267">
        <v>265215185.14967868</v>
      </c>
      <c r="S267">
        <v>2322.7569573746705</v>
      </c>
      <c r="T267">
        <v>22048.240718251458</v>
      </c>
      <c r="U267">
        <f>Sustainable_Friendly_Table[[#This Row],[Total Energy(MJ)]]*AHP!$P$13/TOPSIS!$B$12</f>
        <v>2.316155652086813E-2</v>
      </c>
      <c r="V267">
        <f>Sustainable_Friendly_Table[[#This Row],[Total Cost(LKR Million)]]*AHP!$P$14/TOPSIS!$C$12</f>
        <v>7.0056866235524992E-3</v>
      </c>
      <c r="W267">
        <f>Sustainable_Friendly_Table[[#This Row],[Total Carbon (Metric T)]]*AHP!$P$15/TOPSIS!$D$12</f>
        <v>1.2748758078500611E-2</v>
      </c>
      <c r="X267">
        <f>((Sustainable_Friendly_Table[[#This Row],[Weighted Energy]]-TOPSIS!$B$13)^2+(Sustainable_Friendly_Table[[#This Row],[Weighted Cost]]-TOPSIS!$C$13)^2+(Sustainable_Friendly_Table[[#This Row],[Weighted Co2]]-TOPSIS!$D$13)^2)^0.5</f>
        <v>3.0995398092691479E-3</v>
      </c>
      <c r="Y267">
        <f>((Sustainable_Friendly_Table[[#This Row],[Weighted Energy]]-TOPSIS!$B$14)^2+(Sustainable_Friendly_Table[[#This Row],[Weighted Cost]]-TOPSIS!$C$14)^2+(Sustainable_Friendly_Table[[#This Row],[Weighted Co2]]-TOPSIS!$D$14)^2)^0.5</f>
        <v>2.9390801344332924E-3</v>
      </c>
      <c r="Z267">
        <f>Sustainable_Friendly_Table[[#This Row],[S- Worst-Euclidean Distance]]/(Sustainable_Friendly_Table[[#This Row],[S+ Best-Euclidean Distance]]+Sustainable_Friendly_Table[[#This Row],[S- Worst-Euclidean Distance]])</f>
        <v>0.4867138786401688</v>
      </c>
      <c r="AA267">
        <v>266</v>
      </c>
    </row>
    <row r="268" spans="1:27" x14ac:dyDescent="0.3">
      <c r="A268">
        <v>192</v>
      </c>
      <c r="B268" t="s">
        <v>140</v>
      </c>
      <c r="C268" t="s">
        <v>151</v>
      </c>
      <c r="D268" t="s">
        <v>154</v>
      </c>
      <c r="E268" t="s">
        <v>157</v>
      </c>
      <c r="F268" t="s">
        <v>159</v>
      </c>
      <c r="G268" t="s">
        <v>224</v>
      </c>
      <c r="H268">
        <v>406.15665375729907</v>
      </c>
      <c r="I268">
        <v>29</v>
      </c>
      <c r="J268">
        <v>1473155.6430618376</v>
      </c>
      <c r="K268">
        <v>46064.475272727272</v>
      </c>
      <c r="L268">
        <v>265168015.75113076</v>
      </c>
      <c r="M268">
        <v>4903052.6004545446</v>
      </c>
      <c r="N268">
        <v>2209733464.5927563</v>
      </c>
      <c r="O268">
        <v>108639800</v>
      </c>
      <c r="P268">
        <v>24.484369777272725</v>
      </c>
      <c r="Q268">
        <v>22023.676863774472</v>
      </c>
      <c r="R268">
        <v>265214080.22640347</v>
      </c>
      <c r="S268">
        <v>2323.2763171932106</v>
      </c>
      <c r="T268">
        <v>22048.161233551746</v>
      </c>
      <c r="U268">
        <f>Sustainable_Friendly_Table[[#This Row],[Total Energy(MJ)]]*AHP!$P$13/TOPSIS!$B$12</f>
        <v>2.3161460026608665E-2</v>
      </c>
      <c r="V268">
        <f>Sustainable_Friendly_Table[[#This Row],[Total Cost(LKR Million)]]*AHP!$P$14/TOPSIS!$C$12</f>
        <v>7.007253069031009E-3</v>
      </c>
      <c r="W268">
        <f>Sustainable_Friendly_Table[[#This Row],[Total Carbon (Metric T)]]*AHP!$P$15/TOPSIS!$D$12</f>
        <v>1.2748712118769831E-2</v>
      </c>
      <c r="X268">
        <f>((Sustainable_Friendly_Table[[#This Row],[Weighted Energy]]-TOPSIS!$B$13)^2+(Sustainable_Friendly_Table[[#This Row],[Weighted Cost]]-TOPSIS!$C$13)^2+(Sustainable_Friendly_Table[[#This Row],[Weighted Co2]]-TOPSIS!$D$13)^2)^0.5</f>
        <v>3.0998405337733228E-3</v>
      </c>
      <c r="Y268">
        <f>((Sustainable_Friendly_Table[[#This Row],[Weighted Energy]]-TOPSIS!$B$14)^2+(Sustainable_Friendly_Table[[#This Row],[Weighted Cost]]-TOPSIS!$C$14)^2+(Sustainable_Friendly_Table[[#This Row],[Weighted Co2]]-TOPSIS!$D$14)^2)^0.5</f>
        <v>2.9387692149128435E-3</v>
      </c>
      <c r="Z268">
        <f>Sustainable_Friendly_Table[[#This Row],[S- Worst-Euclidean Distance]]/(Sustainable_Friendly_Table[[#This Row],[S+ Best-Euclidean Distance]]+Sustainable_Friendly_Table[[#This Row],[S- Worst-Euclidean Distance]])</f>
        <v>0.48666321176860916</v>
      </c>
      <c r="AA268">
        <v>267</v>
      </c>
    </row>
    <row r="269" spans="1:27" x14ac:dyDescent="0.3">
      <c r="A269">
        <v>210</v>
      </c>
      <c r="B269" t="s">
        <v>140</v>
      </c>
      <c r="C269" t="s">
        <v>151</v>
      </c>
      <c r="D269" t="s">
        <v>155</v>
      </c>
      <c r="E269" t="s">
        <v>157</v>
      </c>
      <c r="F269" t="s">
        <v>159</v>
      </c>
      <c r="G269" t="s">
        <v>224</v>
      </c>
      <c r="H269">
        <v>406.16310086229907</v>
      </c>
      <c r="I269">
        <v>29</v>
      </c>
      <c r="J269">
        <v>1473161.8838594772</v>
      </c>
      <c r="K269">
        <v>46046.054972727274</v>
      </c>
      <c r="L269">
        <v>265169139.09470594</v>
      </c>
      <c r="M269">
        <v>4902131.585454545</v>
      </c>
      <c r="N269">
        <v>2209742825.789216</v>
      </c>
      <c r="O269">
        <v>108639800</v>
      </c>
      <c r="P269">
        <v>24.470554552272727</v>
      </c>
      <c r="Q269">
        <v>22023.770163699184</v>
      </c>
      <c r="R269">
        <v>265215185.14967868</v>
      </c>
      <c r="S269">
        <v>2323.2847573746703</v>
      </c>
      <c r="T269">
        <v>22048.240718251458</v>
      </c>
      <c r="U269">
        <f>Sustainable_Friendly_Table[[#This Row],[Total Energy(MJ)]]*AHP!$P$13/TOPSIS!$B$12</f>
        <v>2.316155652086813E-2</v>
      </c>
      <c r="V269">
        <f>Sustainable_Friendly_Table[[#This Row],[Total Cost(LKR Million)]]*AHP!$P$14/TOPSIS!$C$12</f>
        <v>7.0072785255326734E-3</v>
      </c>
      <c r="W269">
        <f>Sustainable_Friendly_Table[[#This Row],[Total Carbon (Metric T)]]*AHP!$P$15/TOPSIS!$D$12</f>
        <v>1.2748758078500611E-2</v>
      </c>
      <c r="X269">
        <f>((Sustainable_Friendly_Table[[#This Row],[Weighted Energy]]-TOPSIS!$B$13)^2+(Sustainable_Friendly_Table[[#This Row],[Weighted Cost]]-TOPSIS!$C$13)^2+(Sustainable_Friendly_Table[[#This Row],[Weighted Co2]]-TOPSIS!$D$13)^2)^0.5</f>
        <v>3.099950186456858E-3</v>
      </c>
      <c r="Y269">
        <f>((Sustainable_Friendly_Table[[#This Row],[Weighted Energy]]-TOPSIS!$B$14)^2+(Sustainable_Friendly_Table[[#This Row],[Weighted Cost]]-TOPSIS!$C$14)^2+(Sustainable_Friendly_Table[[#This Row],[Weighted Co2]]-TOPSIS!$D$14)^2)^0.5</f>
        <v>2.938659581571169E-3</v>
      </c>
      <c r="Z269">
        <f>Sustainable_Friendly_Table[[#This Row],[S- Worst-Euclidean Distance]]/(Sustainable_Friendly_Table[[#This Row],[S+ Best-Euclidean Distance]]+Sustainable_Friendly_Table[[#This Row],[S- Worst-Euclidean Distance]])</f>
        <v>0.48664505481545961</v>
      </c>
      <c r="AA269">
        <v>268</v>
      </c>
    </row>
    <row r="270" spans="1:27" x14ac:dyDescent="0.3">
      <c r="A270">
        <v>191</v>
      </c>
      <c r="B270" t="s">
        <v>140</v>
      </c>
      <c r="C270" t="s">
        <v>151</v>
      </c>
      <c r="D270" t="s">
        <v>154</v>
      </c>
      <c r="E270" t="s">
        <v>157</v>
      </c>
      <c r="F270" t="s">
        <v>159</v>
      </c>
      <c r="G270" t="s">
        <v>226</v>
      </c>
      <c r="H270">
        <v>406.15665375729907</v>
      </c>
      <c r="I270">
        <v>29</v>
      </c>
      <c r="J270">
        <v>1473155.6430618376</v>
      </c>
      <c r="K270">
        <v>46064.475272727272</v>
      </c>
      <c r="L270">
        <v>265168015.75113076</v>
      </c>
      <c r="M270">
        <v>4903052.6004545446</v>
      </c>
      <c r="N270">
        <v>2209733464.5927563</v>
      </c>
      <c r="O270">
        <v>113100000</v>
      </c>
      <c r="P270">
        <v>24.484369777272725</v>
      </c>
      <c r="Q270">
        <v>22023.676863774472</v>
      </c>
      <c r="R270">
        <v>265214080.22640347</v>
      </c>
      <c r="S270">
        <v>2327.7365171932106</v>
      </c>
      <c r="T270">
        <v>22048.161233551746</v>
      </c>
      <c r="U270">
        <f>Sustainable_Friendly_Table[[#This Row],[Total Energy(MJ)]]*AHP!$P$13/TOPSIS!$B$12</f>
        <v>2.3161460026608665E-2</v>
      </c>
      <c r="V270">
        <f>Sustainable_Friendly_Table[[#This Row],[Total Cost(LKR Million)]]*AHP!$P$14/TOPSIS!$C$12</f>
        <v>7.0207055154349086E-3</v>
      </c>
      <c r="W270">
        <f>Sustainable_Friendly_Table[[#This Row],[Total Carbon (Metric T)]]*AHP!$P$15/TOPSIS!$D$12</f>
        <v>1.2748712118769831E-2</v>
      </c>
      <c r="X270">
        <f>((Sustainable_Friendly_Table[[#This Row],[Weighted Energy]]-TOPSIS!$B$13)^2+(Sustainable_Friendly_Table[[#This Row],[Weighted Cost]]-TOPSIS!$C$13)^2+(Sustainable_Friendly_Table[[#This Row],[Weighted Co2]]-TOPSIS!$D$13)^2)^0.5</f>
        <v>3.1033388992199999E-3</v>
      </c>
      <c r="Y270">
        <f>((Sustainable_Friendly_Table[[#This Row],[Weighted Energy]]-TOPSIS!$B$14)^2+(Sustainable_Friendly_Table[[#This Row],[Weighted Cost]]-TOPSIS!$C$14)^2+(Sustainable_Friendly_Table[[#This Row],[Weighted Co2]]-TOPSIS!$D$14)^2)^0.5</f>
        <v>2.935247396986859E-3</v>
      </c>
      <c r="Z270">
        <f>Sustainable_Friendly_Table[[#This Row],[S- Worst-Euclidean Distance]]/(Sustainable_Friendly_Table[[#This Row],[S+ Best-Euclidean Distance]]+Sustainable_Friendly_Table[[#This Row],[S- Worst-Euclidean Distance]])</f>
        <v>0.48608188291200477</v>
      </c>
      <c r="AA270">
        <v>269</v>
      </c>
    </row>
    <row r="271" spans="1:27" x14ac:dyDescent="0.3">
      <c r="A271">
        <v>209</v>
      </c>
      <c r="B271" t="s">
        <v>140</v>
      </c>
      <c r="C271" t="s">
        <v>151</v>
      </c>
      <c r="D271" t="s">
        <v>155</v>
      </c>
      <c r="E271" t="s">
        <v>157</v>
      </c>
      <c r="F271" t="s">
        <v>159</v>
      </c>
      <c r="G271" t="s">
        <v>226</v>
      </c>
      <c r="H271">
        <v>406.16310086229907</v>
      </c>
      <c r="I271">
        <v>29</v>
      </c>
      <c r="J271">
        <v>1473161.8838594772</v>
      </c>
      <c r="K271">
        <v>46046.054972727274</v>
      </c>
      <c r="L271">
        <v>265169139.09470594</v>
      </c>
      <c r="M271">
        <v>4902131.585454545</v>
      </c>
      <c r="N271">
        <v>2209742825.789216</v>
      </c>
      <c r="O271">
        <v>113100000</v>
      </c>
      <c r="P271">
        <v>24.470554552272727</v>
      </c>
      <c r="Q271">
        <v>22023.770163699184</v>
      </c>
      <c r="R271">
        <v>265215185.14967868</v>
      </c>
      <c r="S271">
        <v>2327.7449573746703</v>
      </c>
      <c r="T271">
        <v>22048.240718251458</v>
      </c>
      <c r="U271">
        <f>Sustainable_Friendly_Table[[#This Row],[Total Energy(MJ)]]*AHP!$P$13/TOPSIS!$B$12</f>
        <v>2.316155652086813E-2</v>
      </c>
      <c r="V271">
        <f>Sustainable_Friendly_Table[[#This Row],[Total Cost(LKR Million)]]*AHP!$P$14/TOPSIS!$C$12</f>
        <v>7.020730971936574E-3</v>
      </c>
      <c r="W271">
        <f>Sustainable_Friendly_Table[[#This Row],[Total Carbon (Metric T)]]*AHP!$P$15/TOPSIS!$D$12</f>
        <v>1.2748758078500611E-2</v>
      </c>
      <c r="X271">
        <f>((Sustainable_Friendly_Table[[#This Row],[Weighted Energy]]-TOPSIS!$B$13)^2+(Sustainable_Friendly_Table[[#This Row],[Weighted Cost]]-TOPSIS!$C$13)^2+(Sustainable_Friendly_Table[[#This Row],[Weighted Co2]]-TOPSIS!$D$13)^2)^0.5</f>
        <v>3.1034485386431461E-3</v>
      </c>
      <c r="Y271">
        <f>((Sustainable_Friendly_Table[[#This Row],[Weighted Energy]]-TOPSIS!$B$14)^2+(Sustainable_Friendly_Table[[#This Row],[Weighted Cost]]-TOPSIS!$C$14)^2+(Sustainable_Friendly_Table[[#This Row],[Weighted Co2]]-TOPSIS!$D$14)^2)^0.5</f>
        <v>2.935137748771455E-3</v>
      </c>
      <c r="Z271">
        <f>Sustainable_Friendly_Table[[#This Row],[S- Worst-Euclidean Distance]]/(Sustainable_Friendly_Table[[#This Row],[S+ Best-Euclidean Distance]]+Sustainable_Friendly_Table[[#This Row],[S- Worst-Euclidean Distance]])</f>
        <v>0.48606372569168399</v>
      </c>
      <c r="AA271">
        <v>270</v>
      </c>
    </row>
    <row r="272" spans="1:27" x14ac:dyDescent="0.3">
      <c r="A272">
        <v>520</v>
      </c>
      <c r="B272" t="s">
        <v>143</v>
      </c>
      <c r="C272" t="s">
        <v>151</v>
      </c>
      <c r="D272" t="s">
        <v>154</v>
      </c>
      <c r="E272" t="s">
        <v>157</v>
      </c>
      <c r="F272" t="s">
        <v>161</v>
      </c>
      <c r="G272" t="s">
        <v>225</v>
      </c>
      <c r="H272">
        <v>407.74941806497822</v>
      </c>
      <c r="I272">
        <v>58</v>
      </c>
      <c r="J272">
        <v>1473529.513144026</v>
      </c>
      <c r="K272">
        <v>36483.262909090903</v>
      </c>
      <c r="L272">
        <v>265235312.36592472</v>
      </c>
      <c r="M272">
        <v>4554480.6731818179</v>
      </c>
      <c r="N272">
        <v>2210294269.7160392</v>
      </c>
      <c r="O272">
        <v>108112000</v>
      </c>
      <c r="P272">
        <v>23.720175322727272</v>
      </c>
      <c r="Q272">
        <v>22029.266221503192</v>
      </c>
      <c r="R272">
        <v>265271795.6288338</v>
      </c>
      <c r="S272">
        <v>2322.9607503892212</v>
      </c>
      <c r="T272">
        <v>22052.98639682592</v>
      </c>
      <c r="U272">
        <f>Sustainable_Friendly_Table[[#This Row],[Total Energy(MJ)]]*AHP!$P$13/TOPSIS!$B$12</f>
        <v>2.3166500381122154E-2</v>
      </c>
      <c r="V272">
        <f>Sustainable_Friendly_Table[[#This Row],[Total Cost(LKR Million)]]*AHP!$P$14/TOPSIS!$C$12</f>
        <v>7.0063012853626714E-3</v>
      </c>
      <c r="W272">
        <f>Sustainable_Friendly_Table[[#This Row],[Total Carbon (Metric T)]]*AHP!$P$15/TOPSIS!$D$12</f>
        <v>1.2751502130002826E-2</v>
      </c>
      <c r="X272">
        <f>((Sustainable_Friendly_Table[[#This Row],[Weighted Energy]]-TOPSIS!$B$13)^2+(Sustainable_Friendly_Table[[#This Row],[Weighted Cost]]-TOPSIS!$C$13)^2+(Sustainable_Friendly_Table[[#This Row],[Weighted Co2]]-TOPSIS!$D$13)^2)^0.5</f>
        <v>3.1051617901320066E-3</v>
      </c>
      <c r="Y272">
        <f>((Sustainable_Friendly_Table[[#This Row],[Weighted Energy]]-TOPSIS!$B$14)^2+(Sustainable_Friendly_Table[[#This Row],[Weighted Cost]]-TOPSIS!$C$14)^2+(Sustainable_Friendly_Table[[#This Row],[Weighted Co2]]-TOPSIS!$D$14)^2)^0.5</f>
        <v>2.9334647066266263E-3</v>
      </c>
      <c r="Z272">
        <f>Sustainable_Friendly_Table[[#This Row],[S- Worst-Euclidean Distance]]/(Sustainable_Friendly_Table[[#This Row],[S+ Best-Euclidean Distance]]+Sustainable_Friendly_Table[[#This Row],[S- Worst-Euclidean Distance]])</f>
        <v>0.48578343240821881</v>
      </c>
      <c r="AA272">
        <v>271</v>
      </c>
    </row>
    <row r="273" spans="1:27" x14ac:dyDescent="0.3">
      <c r="A273">
        <v>538</v>
      </c>
      <c r="B273" t="s">
        <v>143</v>
      </c>
      <c r="C273" t="s">
        <v>151</v>
      </c>
      <c r="D273" t="s">
        <v>155</v>
      </c>
      <c r="E273" t="s">
        <v>157</v>
      </c>
      <c r="F273" t="s">
        <v>161</v>
      </c>
      <c r="G273" t="s">
        <v>225</v>
      </c>
      <c r="H273">
        <v>407.75586516997811</v>
      </c>
      <c r="I273">
        <v>58</v>
      </c>
      <c r="J273">
        <v>1473535.7539416663</v>
      </c>
      <c r="K273">
        <v>36464.842609090905</v>
      </c>
      <c r="L273">
        <v>265236435.70949998</v>
      </c>
      <c r="M273">
        <v>4553559.6581818173</v>
      </c>
      <c r="N273">
        <v>2210303630.9124999</v>
      </c>
      <c r="O273">
        <v>108112000</v>
      </c>
      <c r="P273">
        <v>23.706360097727273</v>
      </c>
      <c r="Q273">
        <v>22029.359521427916</v>
      </c>
      <c r="R273">
        <v>265272900.55210906</v>
      </c>
      <c r="S273">
        <v>2322.9691905706813</v>
      </c>
      <c r="T273">
        <v>22053.065881525643</v>
      </c>
      <c r="U273">
        <f>Sustainable_Friendly_Table[[#This Row],[Total Energy(MJ)]]*AHP!$P$13/TOPSIS!$B$12</f>
        <v>2.3166596875381626E-2</v>
      </c>
      <c r="V273">
        <f>Sustainable_Friendly_Table[[#This Row],[Total Cost(LKR Million)]]*AHP!$P$14/TOPSIS!$C$12</f>
        <v>7.0063267418643375E-3</v>
      </c>
      <c r="W273">
        <f>Sustainable_Friendly_Table[[#This Row],[Total Carbon (Metric T)]]*AHP!$P$15/TOPSIS!$D$12</f>
        <v>1.2751548089733613E-2</v>
      </c>
      <c r="X273">
        <f>((Sustainable_Friendly_Table[[#This Row],[Weighted Energy]]-TOPSIS!$B$13)^2+(Sustainable_Friendly_Table[[#This Row],[Weighted Cost]]-TOPSIS!$C$13)^2+(Sustainable_Friendly_Table[[#This Row],[Weighted Co2]]-TOPSIS!$D$13)^2)^0.5</f>
        <v>3.1052714450293096E-3</v>
      </c>
      <c r="Y273">
        <f>((Sustainable_Friendly_Table[[#This Row],[Weighted Energy]]-TOPSIS!$B$14)^2+(Sustainable_Friendly_Table[[#This Row],[Weighted Cost]]-TOPSIS!$C$14)^2+(Sustainable_Friendly_Table[[#This Row],[Weighted Co2]]-TOPSIS!$D$14)^2)^0.5</f>
        <v>2.9333550762894846E-3</v>
      </c>
      <c r="Z273">
        <f>Sustainable_Friendly_Table[[#This Row],[S- Worst-Euclidean Distance]]/(Sustainable_Friendly_Table[[#This Row],[S+ Best-Euclidean Distance]]+Sustainable_Friendly_Table[[#This Row],[S- Worst-Euclidean Distance]])</f>
        <v>0.48576527558602189</v>
      </c>
      <c r="AA273">
        <v>272</v>
      </c>
    </row>
    <row r="274" spans="1:27" x14ac:dyDescent="0.3">
      <c r="A274">
        <v>522</v>
      </c>
      <c r="B274" t="s">
        <v>143</v>
      </c>
      <c r="C274" t="s">
        <v>151</v>
      </c>
      <c r="D274" t="s">
        <v>154</v>
      </c>
      <c r="E274" t="s">
        <v>157</v>
      </c>
      <c r="F274" t="s">
        <v>161</v>
      </c>
      <c r="G274" t="s">
        <v>224</v>
      </c>
      <c r="H274">
        <v>407.74941806497822</v>
      </c>
      <c r="I274">
        <v>29</v>
      </c>
      <c r="J274">
        <v>1473529.513144026</v>
      </c>
      <c r="K274">
        <v>36483.262909090903</v>
      </c>
      <c r="L274">
        <v>265235312.36592472</v>
      </c>
      <c r="M274">
        <v>4554480.6731818179</v>
      </c>
      <c r="N274">
        <v>2210294269.7160392</v>
      </c>
      <c r="O274">
        <v>108639800</v>
      </c>
      <c r="P274">
        <v>23.720175322727272</v>
      </c>
      <c r="Q274">
        <v>22029.266221503192</v>
      </c>
      <c r="R274">
        <v>265271795.6288338</v>
      </c>
      <c r="S274">
        <v>2323.488550389221</v>
      </c>
      <c r="T274">
        <v>22052.98639682592</v>
      </c>
      <c r="U274">
        <f>Sustainable_Friendly_Table[[#This Row],[Total Energy(MJ)]]*AHP!$P$13/TOPSIS!$B$12</f>
        <v>2.3166500381122154E-2</v>
      </c>
      <c r="V274">
        <f>Sustainable_Friendly_Table[[#This Row],[Total Cost(LKR Million)]]*AHP!$P$14/TOPSIS!$C$12</f>
        <v>7.0078931873428464E-3</v>
      </c>
      <c r="W274">
        <f>Sustainable_Friendly_Table[[#This Row],[Total Carbon (Metric T)]]*AHP!$P$15/TOPSIS!$D$12</f>
        <v>1.2751502130002826E-2</v>
      </c>
      <c r="X274">
        <f>((Sustainable_Friendly_Table[[#This Row],[Weighted Energy]]-TOPSIS!$B$13)^2+(Sustainable_Friendly_Table[[#This Row],[Weighted Cost]]-TOPSIS!$C$13)^2+(Sustainable_Friendly_Table[[#This Row],[Weighted Co2]]-TOPSIS!$D$13)^2)^0.5</f>
        <v>3.1055717394914894E-3</v>
      </c>
      <c r="Y274">
        <f>((Sustainable_Friendly_Table[[#This Row],[Weighted Energy]]-TOPSIS!$B$14)^2+(Sustainable_Friendly_Table[[#This Row],[Weighted Cost]]-TOPSIS!$C$14)^2+(Sustainable_Friendly_Table[[#This Row],[Weighted Co2]]-TOPSIS!$D$14)^2)^0.5</f>
        <v>2.9330436822056303E-3</v>
      </c>
      <c r="Z274">
        <f>Sustainable_Friendly_Table[[#This Row],[S- Worst-Euclidean Distance]]/(Sustainable_Friendly_Table[[#This Row],[S+ Best-Euclidean Distance]]+Sustainable_Friendly_Table[[#This Row],[S- Worst-Euclidean Distance]])</f>
        <v>0.4857146013417285</v>
      </c>
      <c r="AA274">
        <v>273</v>
      </c>
    </row>
    <row r="275" spans="1:27" x14ac:dyDescent="0.3">
      <c r="A275">
        <v>540</v>
      </c>
      <c r="B275" t="s">
        <v>143</v>
      </c>
      <c r="C275" t="s">
        <v>151</v>
      </c>
      <c r="D275" t="s">
        <v>155</v>
      </c>
      <c r="E275" t="s">
        <v>157</v>
      </c>
      <c r="F275" t="s">
        <v>161</v>
      </c>
      <c r="G275" t="s">
        <v>224</v>
      </c>
      <c r="H275">
        <v>407.75586516997811</v>
      </c>
      <c r="I275">
        <v>29</v>
      </c>
      <c r="J275">
        <v>1473535.7539416663</v>
      </c>
      <c r="K275">
        <v>36464.842609090905</v>
      </c>
      <c r="L275">
        <v>265236435.70949998</v>
      </c>
      <c r="M275">
        <v>4553559.6581818173</v>
      </c>
      <c r="N275">
        <v>2210303630.9124999</v>
      </c>
      <c r="O275">
        <v>108639800</v>
      </c>
      <c r="P275">
        <v>23.706360097727273</v>
      </c>
      <c r="Q275">
        <v>22029.359521427916</v>
      </c>
      <c r="R275">
        <v>265272900.55210906</v>
      </c>
      <c r="S275">
        <v>2323.4969905706816</v>
      </c>
      <c r="T275">
        <v>22053.065881525643</v>
      </c>
      <c r="U275">
        <f>Sustainable_Friendly_Table[[#This Row],[Total Energy(MJ)]]*AHP!$P$13/TOPSIS!$B$12</f>
        <v>2.3166596875381626E-2</v>
      </c>
      <c r="V275">
        <f>Sustainable_Friendly_Table[[#This Row],[Total Cost(LKR Million)]]*AHP!$P$14/TOPSIS!$C$12</f>
        <v>7.0079186438445134E-3</v>
      </c>
      <c r="W275">
        <f>Sustainable_Friendly_Table[[#This Row],[Total Carbon (Metric T)]]*AHP!$P$15/TOPSIS!$D$12</f>
        <v>1.2751548089733613E-2</v>
      </c>
      <c r="X275">
        <f>((Sustainable_Friendly_Table[[#This Row],[Weighted Energy]]-TOPSIS!$B$13)^2+(Sustainable_Friendly_Table[[#This Row],[Weighted Cost]]-TOPSIS!$C$13)^2+(Sustainable_Friendly_Table[[#This Row],[Weighted Co2]]-TOPSIS!$D$13)^2)^0.5</f>
        <v>3.1056813929627933E-3</v>
      </c>
      <c r="Y275">
        <f>((Sustainable_Friendly_Table[[#This Row],[Weighted Energy]]-TOPSIS!$B$14)^2+(Sustainable_Friendly_Table[[#This Row],[Weighted Cost]]-TOPSIS!$C$14)^2+(Sustainable_Friendly_Table[[#This Row],[Weighted Co2]]-TOPSIS!$D$14)^2)^0.5</f>
        <v>2.9329340499479558E-3</v>
      </c>
      <c r="Z275">
        <f>Sustainable_Friendly_Table[[#This Row],[S- Worst-Euclidean Distance]]/(Sustainable_Friendly_Table[[#This Row],[S+ Best-Euclidean Distance]]+Sustainable_Friendly_Table[[#This Row],[S- Worst-Euclidean Distance]])</f>
        <v>0.48569644443763677</v>
      </c>
      <c r="AA275">
        <v>274</v>
      </c>
    </row>
    <row r="276" spans="1:27" x14ac:dyDescent="0.3">
      <c r="A276">
        <v>521</v>
      </c>
      <c r="B276" t="s">
        <v>143</v>
      </c>
      <c r="C276" t="s">
        <v>151</v>
      </c>
      <c r="D276" t="s">
        <v>154</v>
      </c>
      <c r="E276" t="s">
        <v>157</v>
      </c>
      <c r="F276" t="s">
        <v>161</v>
      </c>
      <c r="G276" t="s">
        <v>226</v>
      </c>
      <c r="H276">
        <v>407.74941806497822</v>
      </c>
      <c r="I276">
        <v>29</v>
      </c>
      <c r="J276">
        <v>1473529.513144026</v>
      </c>
      <c r="K276">
        <v>36483.262909090903</v>
      </c>
      <c r="L276">
        <v>265235312.36592472</v>
      </c>
      <c r="M276">
        <v>4554480.6731818179</v>
      </c>
      <c r="N276">
        <v>2210294269.7160392</v>
      </c>
      <c r="O276">
        <v>113100000</v>
      </c>
      <c r="P276">
        <v>23.720175322727272</v>
      </c>
      <c r="Q276">
        <v>22029.266221503192</v>
      </c>
      <c r="R276">
        <v>265271795.6288338</v>
      </c>
      <c r="S276">
        <v>2327.948750389221</v>
      </c>
      <c r="T276">
        <v>22052.98639682592</v>
      </c>
      <c r="U276">
        <f>Sustainable_Friendly_Table[[#This Row],[Total Energy(MJ)]]*AHP!$P$13/TOPSIS!$B$12</f>
        <v>2.3166500381122154E-2</v>
      </c>
      <c r="V276">
        <f>Sustainable_Friendly_Table[[#This Row],[Total Cost(LKR Million)]]*AHP!$P$14/TOPSIS!$C$12</f>
        <v>7.0213456337467469E-3</v>
      </c>
      <c r="W276">
        <f>Sustainable_Friendly_Table[[#This Row],[Total Carbon (Metric T)]]*AHP!$P$15/TOPSIS!$D$12</f>
        <v>1.2751502130002826E-2</v>
      </c>
      <c r="X276">
        <f>((Sustainable_Friendly_Table[[#This Row],[Weighted Energy]]-TOPSIS!$B$13)^2+(Sustainable_Friendly_Table[[#This Row],[Weighted Cost]]-TOPSIS!$C$13)^2+(Sustainable_Friendly_Table[[#This Row],[Weighted Co2]]-TOPSIS!$D$13)^2)^0.5</f>
        <v>3.1090664257990186E-3</v>
      </c>
      <c r="Y276">
        <f>((Sustainable_Friendly_Table[[#This Row],[Weighted Energy]]-TOPSIS!$B$14)^2+(Sustainable_Friendly_Table[[#This Row],[Weighted Cost]]-TOPSIS!$C$14)^2+(Sustainable_Friendly_Table[[#This Row],[Weighted Co2]]-TOPSIS!$D$14)^2)^0.5</f>
        <v>2.9295179205868676E-3</v>
      </c>
      <c r="Z276">
        <f>Sustainable_Friendly_Table[[#This Row],[S- Worst-Euclidean Distance]]/(Sustainable_Friendly_Table[[#This Row],[S+ Best-Euclidean Distance]]+Sustainable_Friendly_Table[[#This Row],[S- Worst-Euclidean Distance]])</f>
        <v>0.48513322867472969</v>
      </c>
      <c r="AA276">
        <v>275</v>
      </c>
    </row>
    <row r="277" spans="1:27" x14ac:dyDescent="0.3">
      <c r="A277">
        <v>539</v>
      </c>
      <c r="B277" t="s">
        <v>143</v>
      </c>
      <c r="C277" t="s">
        <v>151</v>
      </c>
      <c r="D277" t="s">
        <v>155</v>
      </c>
      <c r="E277" t="s">
        <v>157</v>
      </c>
      <c r="F277" t="s">
        <v>161</v>
      </c>
      <c r="G277" t="s">
        <v>226</v>
      </c>
      <c r="H277">
        <v>407.75586516997811</v>
      </c>
      <c r="I277">
        <v>29</v>
      </c>
      <c r="J277">
        <v>1473535.7539416663</v>
      </c>
      <c r="K277">
        <v>36464.842609090905</v>
      </c>
      <c r="L277">
        <v>265236435.70949998</v>
      </c>
      <c r="M277">
        <v>4553559.6581818173</v>
      </c>
      <c r="N277">
        <v>2210303630.9124999</v>
      </c>
      <c r="O277">
        <v>113100000</v>
      </c>
      <c r="P277">
        <v>23.706360097727273</v>
      </c>
      <c r="Q277">
        <v>22029.359521427916</v>
      </c>
      <c r="R277">
        <v>265272900.55210906</v>
      </c>
      <c r="S277">
        <v>2327.9571905706816</v>
      </c>
      <c r="T277">
        <v>22053.065881525643</v>
      </c>
      <c r="U277">
        <f>Sustainable_Friendly_Table[[#This Row],[Total Energy(MJ)]]*AHP!$P$13/TOPSIS!$B$12</f>
        <v>2.3166596875381626E-2</v>
      </c>
      <c r="V277">
        <f>Sustainable_Friendly_Table[[#This Row],[Total Cost(LKR Million)]]*AHP!$P$14/TOPSIS!$C$12</f>
        <v>7.021371090248414E-3</v>
      </c>
      <c r="W277">
        <f>Sustainable_Friendly_Table[[#This Row],[Total Carbon (Metric T)]]*AHP!$P$15/TOPSIS!$D$12</f>
        <v>1.2751548089733613E-2</v>
      </c>
      <c r="X277">
        <f>((Sustainable_Friendly_Table[[#This Row],[Weighted Energy]]-TOPSIS!$B$13)^2+(Sustainable_Friendly_Table[[#This Row],[Weighted Cost]]-TOPSIS!$C$13)^2+(Sustainable_Friendly_Table[[#This Row],[Weighted Co2]]-TOPSIS!$D$13)^2)^0.5</f>
        <v>3.1091760661632289E-3</v>
      </c>
      <c r="Y277">
        <f>((Sustainable_Friendly_Table[[#This Row],[Weighted Energy]]-TOPSIS!$B$14)^2+(Sustainable_Friendly_Table[[#This Row],[Weighted Cost]]-TOPSIS!$C$14)^2+(Sustainable_Friendly_Table[[#This Row],[Weighted Co2]]-TOPSIS!$D$14)^2)^0.5</f>
        <v>2.9294082732800857E-3</v>
      </c>
      <c r="Z277">
        <f>Sustainable_Friendly_Table[[#This Row],[S- Worst-Euclidean Distance]]/(Sustainable_Friendly_Table[[#This Row],[S+ Best-Euclidean Distance]]+Sustainable_Friendly_Table[[#This Row],[S- Worst-Euclidean Distance]])</f>
        <v>0.48511507144903798</v>
      </c>
      <c r="AA277">
        <v>276</v>
      </c>
    </row>
    <row r="278" spans="1:27" x14ac:dyDescent="0.3">
      <c r="A278">
        <v>292</v>
      </c>
      <c r="B278" t="s">
        <v>141</v>
      </c>
      <c r="C278" t="s">
        <v>151</v>
      </c>
      <c r="D278" t="s">
        <v>154</v>
      </c>
      <c r="E278" t="s">
        <v>156</v>
      </c>
      <c r="F278" t="s">
        <v>160</v>
      </c>
      <c r="G278" t="s">
        <v>225</v>
      </c>
      <c r="H278">
        <v>405.63002619172363</v>
      </c>
      <c r="I278">
        <v>58</v>
      </c>
      <c r="J278">
        <v>1482816.9600940356</v>
      </c>
      <c r="K278">
        <v>40523.569136363629</v>
      </c>
      <c r="L278">
        <v>266907052.81692642</v>
      </c>
      <c r="M278">
        <v>5203916.9413636355</v>
      </c>
      <c r="N278">
        <v>2224225440.1410532</v>
      </c>
      <c r="O278">
        <v>108112000</v>
      </c>
      <c r="P278">
        <v>20.030009277272725</v>
      </c>
      <c r="Q278">
        <v>22168.113553405834</v>
      </c>
      <c r="R278">
        <v>266947576.38606277</v>
      </c>
      <c r="S278">
        <v>2337.5413570824171</v>
      </c>
      <c r="T278">
        <v>22188.143562683108</v>
      </c>
      <c r="U278">
        <f>Sustainable_Friendly_Table[[#This Row],[Total Energy(MJ)]]*AHP!$P$13/TOPSIS!$B$12</f>
        <v>2.3312848301220459E-2</v>
      </c>
      <c r="V278">
        <f>Sustainable_Friendly_Table[[#This Row],[Total Cost(LKR Million)]]*AHP!$P$14/TOPSIS!$C$12</f>
        <v>7.0502779747659639E-3</v>
      </c>
      <c r="W278">
        <f>Sustainable_Friendly_Table[[#This Row],[Total Carbon (Metric T)]]*AHP!$P$15/TOPSIS!$D$12</f>
        <v>1.2829652855591681E-2</v>
      </c>
      <c r="X278">
        <f>((Sustainable_Friendly_Table[[#This Row],[Weighted Energy]]-TOPSIS!$B$13)^2+(Sustainable_Friendly_Table[[#This Row],[Weighted Cost]]-TOPSIS!$C$13)^2+(Sustainable_Friendly_Table[[#This Row],[Weighted Co2]]-TOPSIS!$D$13)^2)^0.5</f>
        <v>3.2767864643222411E-3</v>
      </c>
      <c r="Y278">
        <f>((Sustainable_Friendly_Table[[#This Row],[Weighted Energy]]-TOPSIS!$B$14)^2+(Sustainable_Friendly_Table[[#This Row],[Weighted Cost]]-TOPSIS!$C$14)^2+(Sustainable_Friendly_Table[[#This Row],[Weighted Co2]]-TOPSIS!$D$14)^2)^0.5</f>
        <v>2.7618481902737411E-3</v>
      </c>
      <c r="Z278">
        <f>Sustainable_Friendly_Table[[#This Row],[S- Worst-Euclidean Distance]]/(Sustainable_Friendly_Table[[#This Row],[S+ Best-Euclidean Distance]]+Sustainable_Friendly_Table[[#This Row],[S- Worst-Euclidean Distance]])</f>
        <v>0.45736302132001122</v>
      </c>
      <c r="AA278">
        <v>277</v>
      </c>
    </row>
    <row r="279" spans="1:27" x14ac:dyDescent="0.3">
      <c r="A279">
        <v>310</v>
      </c>
      <c r="B279" t="s">
        <v>141</v>
      </c>
      <c r="C279" t="s">
        <v>151</v>
      </c>
      <c r="D279" t="s">
        <v>155</v>
      </c>
      <c r="E279" t="s">
        <v>156</v>
      </c>
      <c r="F279" t="s">
        <v>160</v>
      </c>
      <c r="G279" t="s">
        <v>225</v>
      </c>
      <c r="H279">
        <v>405.63647329672358</v>
      </c>
      <c r="I279">
        <v>58</v>
      </c>
      <c r="J279">
        <v>1482823.2008916759</v>
      </c>
      <c r="K279">
        <v>40505.148836363631</v>
      </c>
      <c r="L279">
        <v>266908176.16050169</v>
      </c>
      <c r="M279">
        <v>5202995.9263636358</v>
      </c>
      <c r="N279">
        <v>2224234801.3375139</v>
      </c>
      <c r="O279">
        <v>108112000</v>
      </c>
      <c r="P279">
        <v>20.016194052272724</v>
      </c>
      <c r="Q279">
        <v>22168.206853330557</v>
      </c>
      <c r="R279">
        <v>266948681.30933806</v>
      </c>
      <c r="S279">
        <v>2337.5497972638773</v>
      </c>
      <c r="T279">
        <v>22188.223047382831</v>
      </c>
      <c r="U279">
        <f>Sustainable_Friendly_Table[[#This Row],[Total Energy(MJ)]]*AHP!$P$13/TOPSIS!$B$12</f>
        <v>2.3312944795479931E-2</v>
      </c>
      <c r="V279">
        <f>Sustainable_Friendly_Table[[#This Row],[Total Cost(LKR Million)]]*AHP!$P$14/TOPSIS!$C$12</f>
        <v>7.0503034312676301E-3</v>
      </c>
      <c r="W279">
        <f>Sustainable_Friendly_Table[[#This Row],[Total Carbon (Metric T)]]*AHP!$P$15/TOPSIS!$D$12</f>
        <v>1.2829698815322468E-2</v>
      </c>
      <c r="X279">
        <f>((Sustainable_Friendly_Table[[#This Row],[Weighted Energy]]-TOPSIS!$B$13)^2+(Sustainable_Friendly_Table[[#This Row],[Weighted Cost]]-TOPSIS!$C$13)^2+(Sustainable_Friendly_Table[[#This Row],[Weighted Co2]]-TOPSIS!$D$13)^2)^0.5</f>
        <v>3.2768961233475748E-3</v>
      </c>
      <c r="Y279">
        <f>((Sustainable_Friendly_Table[[#This Row],[Weighted Energy]]-TOPSIS!$B$14)^2+(Sustainable_Friendly_Table[[#This Row],[Weighted Cost]]-TOPSIS!$C$14)^2+(Sustainable_Friendly_Table[[#This Row],[Weighted Co2]]-TOPSIS!$D$14)^2)^0.5</f>
        <v>2.7617385666847418E-3</v>
      </c>
      <c r="Z279">
        <f>Sustainable_Friendly_Table[[#This Row],[S- Worst-Euclidean Distance]]/(Sustainable_Friendly_Table[[#This Row],[S+ Best-Euclidean Distance]]+Sustainable_Friendly_Table[[#This Row],[S- Worst-Euclidean Distance]])</f>
        <v>0.45734486493170556</v>
      </c>
      <c r="AA279">
        <v>278</v>
      </c>
    </row>
    <row r="280" spans="1:27" x14ac:dyDescent="0.3">
      <c r="A280">
        <v>294</v>
      </c>
      <c r="B280" t="s">
        <v>141</v>
      </c>
      <c r="C280" t="s">
        <v>151</v>
      </c>
      <c r="D280" t="s">
        <v>154</v>
      </c>
      <c r="E280" t="s">
        <v>156</v>
      </c>
      <c r="F280" t="s">
        <v>160</v>
      </c>
      <c r="G280" t="s">
        <v>224</v>
      </c>
      <c r="H280">
        <v>405.63002619172363</v>
      </c>
      <c r="I280">
        <v>29</v>
      </c>
      <c r="J280">
        <v>1482816.9600940356</v>
      </c>
      <c r="K280">
        <v>40523.569136363629</v>
      </c>
      <c r="L280">
        <v>266907052.81692642</v>
      </c>
      <c r="M280">
        <v>5203916.9413636355</v>
      </c>
      <c r="N280">
        <v>2224225440.1410532</v>
      </c>
      <c r="O280">
        <v>108639800</v>
      </c>
      <c r="P280">
        <v>20.030009277272725</v>
      </c>
      <c r="Q280">
        <v>22168.113553405834</v>
      </c>
      <c r="R280">
        <v>266947576.38606277</v>
      </c>
      <c r="S280">
        <v>2338.069157082417</v>
      </c>
      <c r="T280">
        <v>22188.143562683108</v>
      </c>
      <c r="U280">
        <f>Sustainable_Friendly_Table[[#This Row],[Total Energy(MJ)]]*AHP!$P$13/TOPSIS!$B$12</f>
        <v>2.3312848301220459E-2</v>
      </c>
      <c r="V280">
        <f>Sustainable_Friendly_Table[[#This Row],[Total Cost(LKR Million)]]*AHP!$P$14/TOPSIS!$C$12</f>
        <v>7.0518698767461389E-3</v>
      </c>
      <c r="W280">
        <f>Sustainable_Friendly_Table[[#This Row],[Total Carbon (Metric T)]]*AHP!$P$15/TOPSIS!$D$12</f>
        <v>1.2829652855591681E-2</v>
      </c>
      <c r="X280">
        <f>((Sustainable_Friendly_Table[[#This Row],[Weighted Energy]]-TOPSIS!$B$13)^2+(Sustainable_Friendly_Table[[#This Row],[Weighted Cost]]-TOPSIS!$C$13)^2+(Sustainable_Friendly_Table[[#This Row],[Weighted Co2]]-TOPSIS!$D$13)^2)^0.5</f>
        <v>3.2771963066248761E-3</v>
      </c>
      <c r="Y280">
        <f>((Sustainable_Friendly_Table[[#This Row],[Weighted Energy]]-TOPSIS!$B$14)^2+(Sustainable_Friendly_Table[[#This Row],[Weighted Cost]]-TOPSIS!$C$14)^2+(Sustainable_Friendly_Table[[#This Row],[Weighted Co2]]-TOPSIS!$D$14)^2)^0.5</f>
        <v>2.7614263517208907E-3</v>
      </c>
      <c r="Z280">
        <f>Sustainable_Friendly_Table[[#This Row],[S- Worst-Euclidean Distance]]/(Sustainable_Friendly_Table[[#This Row],[S+ Best-Euclidean Distance]]+Sustainable_Friendly_Table[[#This Row],[S- Worst-Euclidean Distance]])</f>
        <v>0.45729407316160431</v>
      </c>
      <c r="AA280">
        <v>279</v>
      </c>
    </row>
    <row r="281" spans="1:27" x14ac:dyDescent="0.3">
      <c r="A281">
        <v>312</v>
      </c>
      <c r="B281" t="s">
        <v>141</v>
      </c>
      <c r="C281" t="s">
        <v>151</v>
      </c>
      <c r="D281" t="s">
        <v>155</v>
      </c>
      <c r="E281" t="s">
        <v>156</v>
      </c>
      <c r="F281" t="s">
        <v>160</v>
      </c>
      <c r="G281" t="s">
        <v>224</v>
      </c>
      <c r="H281">
        <v>405.63647329672358</v>
      </c>
      <c r="I281">
        <v>29</v>
      </c>
      <c r="J281">
        <v>1482823.2008916759</v>
      </c>
      <c r="K281">
        <v>40505.148836363631</v>
      </c>
      <c r="L281">
        <v>266908176.16050169</v>
      </c>
      <c r="M281">
        <v>5202995.9263636358</v>
      </c>
      <c r="N281">
        <v>2224234801.3375139</v>
      </c>
      <c r="O281">
        <v>108639800</v>
      </c>
      <c r="P281">
        <v>20.016194052272724</v>
      </c>
      <c r="Q281">
        <v>22168.206853330557</v>
      </c>
      <c r="R281">
        <v>266948681.30933806</v>
      </c>
      <c r="S281">
        <v>2338.0775972638776</v>
      </c>
      <c r="T281">
        <v>22188.223047382831</v>
      </c>
      <c r="U281">
        <f>Sustainable_Friendly_Table[[#This Row],[Total Energy(MJ)]]*AHP!$P$13/TOPSIS!$B$12</f>
        <v>2.3312944795479931E-2</v>
      </c>
      <c r="V281">
        <f>Sustainable_Friendly_Table[[#This Row],[Total Cost(LKR Million)]]*AHP!$P$14/TOPSIS!$C$12</f>
        <v>7.0518953332478068E-3</v>
      </c>
      <c r="W281">
        <f>Sustainable_Friendly_Table[[#This Row],[Total Carbon (Metric T)]]*AHP!$P$15/TOPSIS!$D$12</f>
        <v>1.2829698815322468E-2</v>
      </c>
      <c r="X281">
        <f>((Sustainable_Friendly_Table[[#This Row],[Weighted Energy]]-TOPSIS!$B$13)^2+(Sustainable_Friendly_Table[[#This Row],[Weighted Cost]]-TOPSIS!$C$13)^2+(Sustainable_Friendly_Table[[#This Row],[Weighted Co2]]-TOPSIS!$D$13)^2)^0.5</f>
        <v>3.2773059643019524E-3</v>
      </c>
      <c r="Y281">
        <f>((Sustainable_Friendly_Table[[#This Row],[Weighted Energy]]-TOPSIS!$B$14)^2+(Sustainable_Friendly_Table[[#This Row],[Weighted Cost]]-TOPSIS!$C$14)^2+(Sustainable_Friendly_Table[[#This Row],[Weighted Co2]]-TOPSIS!$D$14)^2)^0.5</f>
        <v>2.7613167260607044E-3</v>
      </c>
      <c r="Z281">
        <f>Sustainable_Friendly_Table[[#This Row],[S- Worst-Euclidean Distance]]/(Sustainable_Friendly_Table[[#This Row],[S+ Best-Euclidean Distance]]+Sustainable_Friendly_Table[[#This Row],[S- Worst-Euclidean Distance]])</f>
        <v>0.45727591665358219</v>
      </c>
      <c r="AA281">
        <v>280</v>
      </c>
    </row>
    <row r="282" spans="1:27" x14ac:dyDescent="0.3">
      <c r="A282">
        <v>293</v>
      </c>
      <c r="B282" t="s">
        <v>141</v>
      </c>
      <c r="C282" t="s">
        <v>151</v>
      </c>
      <c r="D282" t="s">
        <v>154</v>
      </c>
      <c r="E282" t="s">
        <v>156</v>
      </c>
      <c r="F282" t="s">
        <v>160</v>
      </c>
      <c r="G282" t="s">
        <v>226</v>
      </c>
      <c r="H282">
        <v>405.63002619172363</v>
      </c>
      <c r="I282">
        <v>29</v>
      </c>
      <c r="J282">
        <v>1482816.9600940356</v>
      </c>
      <c r="K282">
        <v>40523.569136363629</v>
      </c>
      <c r="L282">
        <v>266907052.81692642</v>
      </c>
      <c r="M282">
        <v>5203916.9413636355</v>
      </c>
      <c r="N282">
        <v>2224225440.1410532</v>
      </c>
      <c r="O282">
        <v>113100000</v>
      </c>
      <c r="P282">
        <v>20.030009277272725</v>
      </c>
      <c r="Q282">
        <v>22168.113553405834</v>
      </c>
      <c r="R282">
        <v>266947576.38606277</v>
      </c>
      <c r="S282">
        <v>2342.5293570824169</v>
      </c>
      <c r="T282">
        <v>22188.143562683108</v>
      </c>
      <c r="U282">
        <f>Sustainable_Friendly_Table[[#This Row],[Total Energy(MJ)]]*AHP!$P$13/TOPSIS!$B$12</f>
        <v>2.3312848301220459E-2</v>
      </c>
      <c r="V282">
        <f>Sustainable_Friendly_Table[[#This Row],[Total Cost(LKR Million)]]*AHP!$P$14/TOPSIS!$C$12</f>
        <v>7.0653223231500395E-3</v>
      </c>
      <c r="W282">
        <f>Sustainable_Friendly_Table[[#This Row],[Total Carbon (Metric T)]]*AHP!$P$15/TOPSIS!$D$12</f>
        <v>1.2829652855591681E-2</v>
      </c>
      <c r="X282">
        <f>((Sustainable_Friendly_Table[[#This Row],[Weighted Energy]]-TOPSIS!$B$13)^2+(Sustainable_Friendly_Table[[#This Row],[Weighted Cost]]-TOPSIS!$C$13)^2+(Sustainable_Friendly_Table[[#This Row],[Weighted Co2]]-TOPSIS!$D$13)^2)^0.5</f>
        <v>3.2806884995641773E-3</v>
      </c>
      <c r="Y282">
        <f>((Sustainable_Friendly_Table[[#This Row],[Weighted Energy]]-TOPSIS!$B$14)^2+(Sustainable_Friendly_Table[[#This Row],[Weighted Cost]]-TOPSIS!$C$14)^2+(Sustainable_Friendly_Table[[#This Row],[Weighted Co2]]-TOPSIS!$D$14)^2)^0.5</f>
        <v>2.7578956995155256E-3</v>
      </c>
      <c r="Z282">
        <f>Sustainable_Friendly_Table[[#This Row],[S- Worst-Euclidean Distance]]/(Sustainable_Friendly_Table[[#This Row],[S+ Best-Euclidean Distance]]+Sustainable_Friendly_Table[[#This Row],[S- Worst-Euclidean Distance]])</f>
        <v>0.45671230351244196</v>
      </c>
      <c r="AA282">
        <v>281</v>
      </c>
    </row>
    <row r="283" spans="1:27" x14ac:dyDescent="0.3">
      <c r="A283">
        <v>311</v>
      </c>
      <c r="B283" t="s">
        <v>141</v>
      </c>
      <c r="C283" t="s">
        <v>151</v>
      </c>
      <c r="D283" t="s">
        <v>155</v>
      </c>
      <c r="E283" t="s">
        <v>156</v>
      </c>
      <c r="F283" t="s">
        <v>160</v>
      </c>
      <c r="G283" t="s">
        <v>226</v>
      </c>
      <c r="H283">
        <v>405.63647329672358</v>
      </c>
      <c r="I283">
        <v>29</v>
      </c>
      <c r="J283">
        <v>1482823.2008916759</v>
      </c>
      <c r="K283">
        <v>40505.148836363631</v>
      </c>
      <c r="L283">
        <v>266908176.16050169</v>
      </c>
      <c r="M283">
        <v>5202995.9263636358</v>
      </c>
      <c r="N283">
        <v>2224234801.3375139</v>
      </c>
      <c r="O283">
        <v>113100000</v>
      </c>
      <c r="P283">
        <v>20.016194052272724</v>
      </c>
      <c r="Q283">
        <v>22168.206853330557</v>
      </c>
      <c r="R283">
        <v>266948681.30933806</v>
      </c>
      <c r="S283">
        <v>2342.5377972638776</v>
      </c>
      <c r="T283">
        <v>22188.223047382831</v>
      </c>
      <c r="U283">
        <f>Sustainable_Friendly_Table[[#This Row],[Total Energy(MJ)]]*AHP!$P$13/TOPSIS!$B$12</f>
        <v>2.3312944795479931E-2</v>
      </c>
      <c r="V283">
        <f>Sustainable_Friendly_Table[[#This Row],[Total Cost(LKR Million)]]*AHP!$P$14/TOPSIS!$C$12</f>
        <v>7.0653477796517065E-3</v>
      </c>
      <c r="W283">
        <f>Sustainable_Friendly_Table[[#This Row],[Total Carbon (Metric T)]]*AHP!$P$15/TOPSIS!$D$12</f>
        <v>1.2829698815322468E-2</v>
      </c>
      <c r="X283">
        <f>((Sustainable_Friendly_Table[[#This Row],[Weighted Energy]]-TOPSIS!$B$13)^2+(Sustainable_Friendly_Table[[#This Row],[Weighted Cost]]-TOPSIS!$C$13)^2+(Sustainable_Friendly_Table[[#This Row],[Weighted Co2]]-TOPSIS!$D$13)^2)^0.5</f>
        <v>3.2807981448986652E-3</v>
      </c>
      <c r="Y283">
        <f>((Sustainable_Friendly_Table[[#This Row],[Weighted Energy]]-TOPSIS!$B$14)^2+(Sustainable_Friendly_Table[[#This Row],[Weighted Cost]]-TOPSIS!$C$14)^2+(Sustainable_Friendly_Table[[#This Row],[Weighted Co2]]-TOPSIS!$D$14)^2)^0.5</f>
        <v>2.7577860576837245E-3</v>
      </c>
      <c r="Z283">
        <f>Sustainable_Friendly_Table[[#This Row],[S- Worst-Euclidean Distance]]/(Sustainable_Friendly_Table[[#This Row],[S+ Best-Euclidean Distance]]+Sustainable_Friendly_Table[[#This Row],[S- Worst-Euclidean Distance]])</f>
        <v>0.45669414637033001</v>
      </c>
      <c r="AA283">
        <v>282</v>
      </c>
    </row>
    <row r="284" spans="1:27" x14ac:dyDescent="0.3">
      <c r="A284">
        <v>43</v>
      </c>
      <c r="B284" t="s">
        <v>139</v>
      </c>
      <c r="C284" t="s">
        <v>150</v>
      </c>
      <c r="D284" t="s">
        <v>154</v>
      </c>
      <c r="E284" t="s">
        <v>156</v>
      </c>
      <c r="F284" t="s">
        <v>161</v>
      </c>
      <c r="G284" t="s">
        <v>225</v>
      </c>
      <c r="H284">
        <v>394.85342009689089</v>
      </c>
      <c r="I284">
        <v>57</v>
      </c>
      <c r="J284">
        <v>1484978.190858192</v>
      </c>
      <c r="K284">
        <v>48886.917399999998</v>
      </c>
      <c r="L284">
        <v>267296074.3544746</v>
      </c>
      <c r="M284">
        <v>5308525.8149999995</v>
      </c>
      <c r="N284">
        <v>2227467286.2872882</v>
      </c>
      <c r="O284">
        <v>106248000</v>
      </c>
      <c r="P284">
        <v>21.850348213636359</v>
      </c>
      <c r="Q284">
        <v>22200.423953329973</v>
      </c>
      <c r="R284">
        <v>267344961.27187461</v>
      </c>
      <c r="S284">
        <v>2339.023812102288</v>
      </c>
      <c r="T284">
        <v>22222.27430154361</v>
      </c>
      <c r="U284">
        <f>Sustainable_Friendly_Table[[#This Row],[Total Energy(MJ)]]*AHP!$P$13/TOPSIS!$B$12</f>
        <v>2.3347552394381924E-2</v>
      </c>
      <c r="V284">
        <f>Sustainable_Friendly_Table[[#This Row],[Total Cost(LKR Million)]]*AHP!$P$14/TOPSIS!$C$12</f>
        <v>7.0547492197103627E-3</v>
      </c>
      <c r="W284">
        <f>Sustainable_Friendly_Table[[#This Row],[Total Carbon (Metric T)]]*AHP!$P$15/TOPSIS!$D$12</f>
        <v>1.2849387969079118E-2</v>
      </c>
      <c r="X284">
        <f>((Sustainable_Friendly_Table[[#This Row],[Weighted Energy]]-TOPSIS!$B$13)^2+(Sustainable_Friendly_Table[[#This Row],[Weighted Cost]]-TOPSIS!$C$13)^2+(Sustainable_Friendly_Table[[#This Row],[Weighted Co2]]-TOPSIS!$D$13)^2)^0.5</f>
        <v>3.3165174971813657E-3</v>
      </c>
      <c r="Y284">
        <f>((Sustainable_Friendly_Table[[#This Row],[Weighted Energy]]-TOPSIS!$B$14)^2+(Sustainable_Friendly_Table[[#This Row],[Weighted Cost]]-TOPSIS!$C$14)^2+(Sustainable_Friendly_Table[[#This Row],[Weighted Co2]]-TOPSIS!$D$14)^2)^0.5</f>
        <v>2.7221799775402553E-3</v>
      </c>
      <c r="Z284">
        <f>Sustainable_Friendly_Table[[#This Row],[S- Worst-Euclidean Distance]]/(Sustainable_Friendly_Table[[#This Row],[S+ Best-Euclidean Distance]]+Sustainable_Friendly_Table[[#This Row],[S- Worst-Euclidean Distance]])</f>
        <v>0.45078926191210561</v>
      </c>
      <c r="AA284">
        <v>283</v>
      </c>
    </row>
    <row r="285" spans="1:27" x14ac:dyDescent="0.3">
      <c r="A285">
        <v>61</v>
      </c>
      <c r="B285" t="s">
        <v>139</v>
      </c>
      <c r="C285" t="s">
        <v>150</v>
      </c>
      <c r="D285" t="s">
        <v>155</v>
      </c>
      <c r="E285" t="s">
        <v>156</v>
      </c>
      <c r="F285" t="s">
        <v>161</v>
      </c>
      <c r="G285" t="s">
        <v>225</v>
      </c>
      <c r="H285">
        <v>394.85986720189089</v>
      </c>
      <c r="I285">
        <v>57</v>
      </c>
      <c r="J285">
        <v>1484984.4316558321</v>
      </c>
      <c r="K285">
        <v>48868.497100000001</v>
      </c>
      <c r="L285">
        <v>267297197.69804981</v>
      </c>
      <c r="M285">
        <v>5307604.8</v>
      </c>
      <c r="N285">
        <v>2227476647.4837484</v>
      </c>
      <c r="O285">
        <v>106248000</v>
      </c>
      <c r="P285">
        <v>21.83653298863636</v>
      </c>
      <c r="Q285">
        <v>22200.517253254689</v>
      </c>
      <c r="R285">
        <v>267346066.19514981</v>
      </c>
      <c r="S285">
        <v>2339.0322522837487</v>
      </c>
      <c r="T285">
        <v>22222.353786243326</v>
      </c>
      <c r="U285">
        <f>Sustainable_Friendly_Table[[#This Row],[Total Energy(MJ)]]*AHP!$P$13/TOPSIS!$B$12</f>
        <v>2.3347648888641385E-2</v>
      </c>
      <c r="V285">
        <f>Sustainable_Friendly_Table[[#This Row],[Total Cost(LKR Million)]]*AHP!$P$14/TOPSIS!$C$12</f>
        <v>7.0547746762120306E-3</v>
      </c>
      <c r="W285">
        <f>Sustainable_Friendly_Table[[#This Row],[Total Carbon (Metric T)]]*AHP!$P$15/TOPSIS!$D$12</f>
        <v>1.2849433928809901E-2</v>
      </c>
      <c r="X285">
        <f>((Sustainable_Friendly_Table[[#This Row],[Weighted Energy]]-TOPSIS!$B$13)^2+(Sustainable_Friendly_Table[[#This Row],[Weighted Cost]]-TOPSIS!$C$13)^2+(Sustainable_Friendly_Table[[#This Row],[Weighted Co2]]-TOPSIS!$D$13)^2)^0.5</f>
        <v>3.3166271600425703E-3</v>
      </c>
      <c r="Y285">
        <f>((Sustainable_Friendly_Table[[#This Row],[Weighted Energy]]-TOPSIS!$B$14)^2+(Sustainable_Friendly_Table[[#This Row],[Weighted Cost]]-TOPSIS!$C$14)^2+(Sustainable_Friendly_Table[[#This Row],[Weighted Co2]]-TOPSIS!$D$14)^2)^0.5</f>
        <v>2.722070361672109E-3</v>
      </c>
      <c r="Z285">
        <f>Sustainable_Friendly_Table[[#This Row],[S- Worst-Euclidean Distance]]/(Sustainable_Friendly_Table[[#This Row],[S+ Best-Euclidean Distance]]+Sustainable_Friendly_Table[[#This Row],[S- Worst-Euclidean Distance]])</f>
        <v>0.45077110616714267</v>
      </c>
      <c r="AA285">
        <v>284</v>
      </c>
    </row>
    <row r="286" spans="1:27" x14ac:dyDescent="0.3">
      <c r="A286">
        <v>45</v>
      </c>
      <c r="B286" t="s">
        <v>139</v>
      </c>
      <c r="C286" t="s">
        <v>150</v>
      </c>
      <c r="D286" t="s">
        <v>154</v>
      </c>
      <c r="E286" t="s">
        <v>156</v>
      </c>
      <c r="F286" t="s">
        <v>161</v>
      </c>
      <c r="G286" t="s">
        <v>224</v>
      </c>
      <c r="H286">
        <v>394.85342009689089</v>
      </c>
      <c r="I286">
        <v>29</v>
      </c>
      <c r="J286">
        <v>1484978.190858192</v>
      </c>
      <c r="K286">
        <v>48886.917399999998</v>
      </c>
      <c r="L286">
        <v>267296074.3544746</v>
      </c>
      <c r="M286">
        <v>5308525.8149999995</v>
      </c>
      <c r="N286">
        <v>2227467286.2872882</v>
      </c>
      <c r="O286">
        <v>108639800</v>
      </c>
      <c r="P286">
        <v>21.850348213636359</v>
      </c>
      <c r="Q286">
        <v>22200.423953329973</v>
      </c>
      <c r="R286">
        <v>267344961.27187461</v>
      </c>
      <c r="S286">
        <v>2341.4156121022884</v>
      </c>
      <c r="T286">
        <v>22222.27430154361</v>
      </c>
      <c r="U286">
        <f>Sustainable_Friendly_Table[[#This Row],[Total Energy(MJ)]]*AHP!$P$13/TOPSIS!$B$12</f>
        <v>2.3347552394381924E-2</v>
      </c>
      <c r="V286">
        <f>Sustainable_Friendly_Table[[#This Row],[Total Cost(LKR Million)]]*AHP!$P$14/TOPSIS!$C$12</f>
        <v>7.0619631476303785E-3</v>
      </c>
      <c r="W286">
        <f>Sustainable_Friendly_Table[[#This Row],[Total Carbon (Metric T)]]*AHP!$P$15/TOPSIS!$D$12</f>
        <v>1.2849387969079118E-2</v>
      </c>
      <c r="X286">
        <f>((Sustainable_Friendly_Table[[#This Row],[Weighted Energy]]-TOPSIS!$B$13)^2+(Sustainable_Friendly_Table[[#This Row],[Weighted Cost]]-TOPSIS!$C$13)^2+(Sustainable_Friendly_Table[[#This Row],[Weighted Co2]]-TOPSIS!$D$13)^2)^0.5</f>
        <v>3.3183679443357216E-3</v>
      </c>
      <c r="Y286">
        <f>((Sustainable_Friendly_Table[[#This Row],[Weighted Energy]]-TOPSIS!$B$14)^2+(Sustainable_Friendly_Table[[#This Row],[Weighted Cost]]-TOPSIS!$C$14)^2+(Sustainable_Friendly_Table[[#This Row],[Weighted Co2]]-TOPSIS!$D$14)^2)^0.5</f>
        <v>2.7202592690897445E-3</v>
      </c>
      <c r="Z286">
        <f>Sustainable_Friendly_Table[[#This Row],[S- Worst-Euclidean Distance]]/(Sustainable_Friendly_Table[[#This Row],[S+ Best-Euclidean Distance]]+Sustainable_Friendly_Table[[#This Row],[S- Worst-Euclidean Distance]])</f>
        <v>0.45047643660497677</v>
      </c>
      <c r="AA286">
        <v>285</v>
      </c>
    </row>
    <row r="287" spans="1:27" x14ac:dyDescent="0.3">
      <c r="A287">
        <v>63</v>
      </c>
      <c r="B287" t="s">
        <v>139</v>
      </c>
      <c r="C287" t="s">
        <v>150</v>
      </c>
      <c r="D287" t="s">
        <v>155</v>
      </c>
      <c r="E287" t="s">
        <v>156</v>
      </c>
      <c r="F287" t="s">
        <v>161</v>
      </c>
      <c r="G287" t="s">
        <v>224</v>
      </c>
      <c r="H287">
        <v>394.85986720189089</v>
      </c>
      <c r="I287">
        <v>29</v>
      </c>
      <c r="J287">
        <v>1484984.4316558321</v>
      </c>
      <c r="K287">
        <v>48868.497100000001</v>
      </c>
      <c r="L287">
        <v>267297197.69804981</v>
      </c>
      <c r="M287">
        <v>5307604.8</v>
      </c>
      <c r="N287">
        <v>2227476647.4837484</v>
      </c>
      <c r="O287">
        <v>108639800</v>
      </c>
      <c r="P287">
        <v>21.83653298863636</v>
      </c>
      <c r="Q287">
        <v>22200.517253254689</v>
      </c>
      <c r="R287">
        <v>267346066.19514981</v>
      </c>
      <c r="S287">
        <v>2341.4240522837486</v>
      </c>
      <c r="T287">
        <v>22222.353786243326</v>
      </c>
      <c r="U287">
        <f>Sustainable_Friendly_Table[[#This Row],[Total Energy(MJ)]]*AHP!$P$13/TOPSIS!$B$12</f>
        <v>2.3347648888641385E-2</v>
      </c>
      <c r="V287">
        <f>Sustainable_Friendly_Table[[#This Row],[Total Cost(LKR Million)]]*AHP!$P$14/TOPSIS!$C$12</f>
        <v>7.0619886041320447E-3</v>
      </c>
      <c r="W287">
        <f>Sustainable_Friendly_Table[[#This Row],[Total Carbon (Metric T)]]*AHP!$P$15/TOPSIS!$D$12</f>
        <v>1.2849433928809901E-2</v>
      </c>
      <c r="X287">
        <f>((Sustainable_Friendly_Table[[#This Row],[Weighted Energy]]-TOPSIS!$B$13)^2+(Sustainable_Friendly_Table[[#This Row],[Weighted Cost]]-TOPSIS!$C$13)^2+(Sustainable_Friendly_Table[[#This Row],[Weighted Co2]]-TOPSIS!$D$13)^2)^0.5</f>
        <v>3.3184776013858389E-3</v>
      </c>
      <c r="Y287">
        <f>((Sustainable_Friendly_Table[[#This Row],[Weighted Energy]]-TOPSIS!$B$14)^2+(Sustainable_Friendly_Table[[#This Row],[Weighted Cost]]-TOPSIS!$C$14)^2+(Sustainable_Friendly_Table[[#This Row],[Weighted Co2]]-TOPSIS!$D$14)^2)^0.5</f>
        <v>2.7201496433328942E-3</v>
      </c>
      <c r="Z287">
        <f>Sustainable_Friendly_Table[[#This Row],[S- Worst-Euclidean Distance]]/(Sustainable_Friendly_Table[[#This Row],[S+ Best-Euclidean Distance]]+Sustainable_Friendly_Table[[#This Row],[S- Worst-Euclidean Distance]])</f>
        <v>0.45045828018476958</v>
      </c>
      <c r="AA287">
        <v>286</v>
      </c>
    </row>
    <row r="288" spans="1:27" x14ac:dyDescent="0.3">
      <c r="A288">
        <v>44</v>
      </c>
      <c r="B288" t="s">
        <v>139</v>
      </c>
      <c r="C288" t="s">
        <v>150</v>
      </c>
      <c r="D288" t="s">
        <v>154</v>
      </c>
      <c r="E288" t="s">
        <v>156</v>
      </c>
      <c r="F288" t="s">
        <v>161</v>
      </c>
      <c r="G288" t="s">
        <v>226</v>
      </c>
      <c r="H288">
        <v>394.85342009689089</v>
      </c>
      <c r="I288">
        <v>29</v>
      </c>
      <c r="J288">
        <v>1484978.190858192</v>
      </c>
      <c r="K288">
        <v>48886.917399999998</v>
      </c>
      <c r="L288">
        <v>267296074.3544746</v>
      </c>
      <c r="M288">
        <v>5308525.8149999995</v>
      </c>
      <c r="N288">
        <v>2227467286.2872882</v>
      </c>
      <c r="O288">
        <v>113100000</v>
      </c>
      <c r="P288">
        <v>21.850348213636359</v>
      </c>
      <c r="Q288">
        <v>22200.423953329973</v>
      </c>
      <c r="R288">
        <v>267344961.27187461</v>
      </c>
      <c r="S288">
        <v>2345.8758121022884</v>
      </c>
      <c r="T288">
        <v>22222.27430154361</v>
      </c>
      <c r="U288">
        <f>Sustainable_Friendly_Table[[#This Row],[Total Energy(MJ)]]*AHP!$P$13/TOPSIS!$B$12</f>
        <v>2.3347552394381924E-2</v>
      </c>
      <c r="V288">
        <f>Sustainable_Friendly_Table[[#This Row],[Total Cost(LKR Million)]]*AHP!$P$14/TOPSIS!$C$12</f>
        <v>7.0754155940342773E-3</v>
      </c>
      <c r="W288">
        <f>Sustainable_Friendly_Table[[#This Row],[Total Carbon (Metric T)]]*AHP!$P$15/TOPSIS!$D$12</f>
        <v>1.2849387969079118E-2</v>
      </c>
      <c r="X288">
        <f>((Sustainable_Friendly_Table[[#This Row],[Weighted Energy]]-TOPSIS!$B$13)^2+(Sustainable_Friendly_Table[[#This Row],[Weighted Cost]]-TOPSIS!$C$13)^2+(Sustainable_Friendly_Table[[#This Row],[Weighted Co2]]-TOPSIS!$D$13)^2)^0.5</f>
        <v>3.3218577289497249E-3</v>
      </c>
      <c r="Y288">
        <f>((Sustainable_Friendly_Table[[#This Row],[Weighted Energy]]-TOPSIS!$B$14)^2+(Sustainable_Friendly_Table[[#This Row],[Weighted Cost]]-TOPSIS!$C$14)^2+(Sustainable_Friendly_Table[[#This Row],[Weighted Co2]]-TOPSIS!$D$14)^2)^0.5</f>
        <v>2.7167250951959741E-3</v>
      </c>
      <c r="Z288">
        <f>Sustainable_Friendly_Table[[#This Row],[S- Worst-Euclidean Distance]]/(Sustainable_Friendly_Table[[#This Row],[S+ Best-Euclidean Distance]]+Sustainable_Friendly_Table[[#This Row],[S- Worst-Euclidean Distance]])</f>
        <v>0.44989448258173381</v>
      </c>
      <c r="AA288">
        <v>287</v>
      </c>
    </row>
    <row r="289" spans="1:27" x14ac:dyDescent="0.3">
      <c r="A289">
        <v>62</v>
      </c>
      <c r="B289" t="s">
        <v>139</v>
      </c>
      <c r="C289" t="s">
        <v>150</v>
      </c>
      <c r="D289" t="s">
        <v>155</v>
      </c>
      <c r="E289" t="s">
        <v>156</v>
      </c>
      <c r="F289" t="s">
        <v>161</v>
      </c>
      <c r="G289" t="s">
        <v>226</v>
      </c>
      <c r="H289">
        <v>394.85986720189089</v>
      </c>
      <c r="I289">
        <v>29</v>
      </c>
      <c r="J289">
        <v>1484984.4316558321</v>
      </c>
      <c r="K289">
        <v>48868.497100000001</v>
      </c>
      <c r="L289">
        <v>267297197.69804981</v>
      </c>
      <c r="M289">
        <v>5307604.8</v>
      </c>
      <c r="N289">
        <v>2227476647.4837484</v>
      </c>
      <c r="O289">
        <v>113100000</v>
      </c>
      <c r="P289">
        <v>21.83653298863636</v>
      </c>
      <c r="Q289">
        <v>22200.517253254689</v>
      </c>
      <c r="R289">
        <v>267346066.19514981</v>
      </c>
      <c r="S289">
        <v>2345.8842522837485</v>
      </c>
      <c r="T289">
        <v>22222.353786243326</v>
      </c>
      <c r="U289">
        <f>Sustainable_Friendly_Table[[#This Row],[Total Energy(MJ)]]*AHP!$P$13/TOPSIS!$B$12</f>
        <v>2.3347648888641385E-2</v>
      </c>
      <c r="V289">
        <f>Sustainable_Friendly_Table[[#This Row],[Total Cost(LKR Million)]]*AHP!$P$14/TOPSIS!$C$12</f>
        <v>7.0754410505359444E-3</v>
      </c>
      <c r="W289">
        <f>Sustainable_Friendly_Table[[#This Row],[Total Carbon (Metric T)]]*AHP!$P$15/TOPSIS!$D$12</f>
        <v>1.2849433928809901E-2</v>
      </c>
      <c r="X289">
        <f>((Sustainable_Friendly_Table[[#This Row],[Weighted Energy]]-TOPSIS!$B$13)^2+(Sustainable_Friendly_Table[[#This Row],[Weighted Cost]]-TOPSIS!$C$13)^2+(Sustainable_Friendly_Table[[#This Row],[Weighted Co2]]-TOPSIS!$D$13)^2)^0.5</f>
        <v>3.3219673738903734E-3</v>
      </c>
      <c r="Y289">
        <f>((Sustainable_Friendly_Table[[#This Row],[Weighted Energy]]-TOPSIS!$B$14)^2+(Sustainable_Friendly_Table[[#This Row],[Weighted Cost]]-TOPSIS!$C$14)^2+(Sustainable_Friendly_Table[[#This Row],[Weighted Co2]]-TOPSIS!$D$14)^2)^0.5</f>
        <v>2.7166154528801868E-3</v>
      </c>
      <c r="Z289">
        <f>Sustainable_Friendly_Table[[#This Row],[S- Worst-Euclidean Distance]]/(Sustainable_Friendly_Table[[#This Row],[S+ Best-Euclidean Distance]]+Sustainable_Friendly_Table[[#This Row],[S- Worst-Euclidean Distance]])</f>
        <v>0.44987632542469158</v>
      </c>
      <c r="AA289">
        <v>288</v>
      </c>
    </row>
    <row r="290" spans="1:27" x14ac:dyDescent="0.3">
      <c r="A290">
        <v>301</v>
      </c>
      <c r="B290" t="s">
        <v>141</v>
      </c>
      <c r="C290" t="s">
        <v>151</v>
      </c>
      <c r="D290" t="s">
        <v>154</v>
      </c>
      <c r="E290" t="s">
        <v>157</v>
      </c>
      <c r="F290" t="s">
        <v>160</v>
      </c>
      <c r="G290" t="s">
        <v>225</v>
      </c>
      <c r="H290">
        <v>408.68680400990542</v>
      </c>
      <c r="I290">
        <v>59</v>
      </c>
      <c r="J290">
        <v>1485775.9210220359</v>
      </c>
      <c r="K290">
        <v>43252.835045454543</v>
      </c>
      <c r="L290">
        <v>267439665.78396645</v>
      </c>
      <c r="M290">
        <v>4658063.7595454538</v>
      </c>
      <c r="N290">
        <v>2228663881.5330539</v>
      </c>
      <c r="O290">
        <v>109976000</v>
      </c>
      <c r="P290">
        <v>22.759275186363634</v>
      </c>
      <c r="Q290">
        <v>22212.350019279434</v>
      </c>
      <c r="R290">
        <v>267482918.61901191</v>
      </c>
      <c r="S290">
        <v>2343.2979452925993</v>
      </c>
      <c r="T290">
        <v>22235.109294465798</v>
      </c>
      <c r="U290">
        <f>Sustainable_Friendly_Table[[#This Row],[Total Energy(MJ)]]*AHP!$P$13/TOPSIS!$B$12</f>
        <v>2.3359600373050213E-2</v>
      </c>
      <c r="V290">
        <f>Sustainable_Friendly_Table[[#This Row],[Total Cost(LKR Million)]]*AHP!$P$14/TOPSIS!$C$12</f>
        <v>7.0676404684583537E-3</v>
      </c>
      <c r="W290">
        <f>Sustainable_Friendly_Table[[#This Row],[Total Carbon (Metric T)]]*AHP!$P$15/TOPSIS!$D$12</f>
        <v>1.2856809432850093E-2</v>
      </c>
      <c r="X290">
        <f>((Sustainable_Friendly_Table[[#This Row],[Weighted Energy]]-TOPSIS!$B$13)^2+(Sustainable_Friendly_Table[[#This Row],[Weighted Cost]]-TOPSIS!$C$13)^2+(Sustainable_Friendly_Table[[#This Row],[Weighted Co2]]-TOPSIS!$D$13)^2)^0.5</f>
        <v>3.3334869019132941E-3</v>
      </c>
      <c r="Y290">
        <f>((Sustainable_Friendly_Table[[#This Row],[Weighted Energy]]-TOPSIS!$B$14)^2+(Sustainable_Friendly_Table[[#This Row],[Weighted Cost]]-TOPSIS!$C$14)^2+(Sustainable_Friendly_Table[[#This Row],[Weighted Co2]]-TOPSIS!$D$14)^2)^0.5</f>
        <v>2.7051270383878427E-3</v>
      </c>
      <c r="Z290">
        <f>Sustainable_Friendly_Table[[#This Row],[S- Worst-Euclidean Distance]]/(Sustainable_Friendly_Table[[#This Row],[S+ Best-Euclidean Distance]]+Sustainable_Friendly_Table[[#This Row],[S- Worst-Euclidean Distance]])</f>
        <v>0.44797151550525216</v>
      </c>
      <c r="AA290">
        <v>289</v>
      </c>
    </row>
    <row r="291" spans="1:27" x14ac:dyDescent="0.3">
      <c r="A291">
        <v>319</v>
      </c>
      <c r="B291" t="s">
        <v>141</v>
      </c>
      <c r="C291" t="s">
        <v>151</v>
      </c>
      <c r="D291" t="s">
        <v>155</v>
      </c>
      <c r="E291" t="s">
        <v>157</v>
      </c>
      <c r="F291" t="s">
        <v>160</v>
      </c>
      <c r="G291" t="s">
        <v>225</v>
      </c>
      <c r="H291">
        <v>408.69325111490548</v>
      </c>
      <c r="I291">
        <v>59</v>
      </c>
      <c r="J291">
        <v>1485782.1618196757</v>
      </c>
      <c r="K291">
        <v>43234.414745454538</v>
      </c>
      <c r="L291">
        <v>267440789.1275416</v>
      </c>
      <c r="M291">
        <v>4657142.7445454542</v>
      </c>
      <c r="N291">
        <v>2228673242.7295132</v>
      </c>
      <c r="O291">
        <v>109976000</v>
      </c>
      <c r="P291">
        <v>22.745459961363636</v>
      </c>
      <c r="Q291">
        <v>22212.443319204147</v>
      </c>
      <c r="R291">
        <v>267484023.54228705</v>
      </c>
      <c r="S291">
        <v>2343.3063854740585</v>
      </c>
      <c r="T291">
        <v>22235.18877916551</v>
      </c>
      <c r="U291">
        <f>Sustainable_Friendly_Table[[#This Row],[Total Energy(MJ)]]*AHP!$P$13/TOPSIS!$B$12</f>
        <v>2.3359696867309668E-2</v>
      </c>
      <c r="V291">
        <f>Sustainable_Friendly_Table[[#This Row],[Total Cost(LKR Million)]]*AHP!$P$14/TOPSIS!$C$12</f>
        <v>7.0676659249600182E-3</v>
      </c>
      <c r="W291">
        <f>Sustainable_Friendly_Table[[#This Row],[Total Carbon (Metric T)]]*AHP!$P$15/TOPSIS!$D$12</f>
        <v>1.2856855392580873E-2</v>
      </c>
      <c r="X291">
        <f>((Sustainable_Friendly_Table[[#This Row],[Weighted Energy]]-TOPSIS!$B$13)^2+(Sustainable_Friendly_Table[[#This Row],[Weighted Cost]]-TOPSIS!$C$13)^2+(Sustainable_Friendly_Table[[#This Row],[Weighted Co2]]-TOPSIS!$D$13)^2)^0.5</f>
        <v>3.3335965560457432E-3</v>
      </c>
      <c r="Y291">
        <f>((Sustainable_Friendly_Table[[#This Row],[Weighted Energy]]-TOPSIS!$B$14)^2+(Sustainable_Friendly_Table[[#This Row],[Weighted Cost]]-TOPSIS!$C$14)^2+(Sustainable_Friendly_Table[[#This Row],[Weighted Co2]]-TOPSIS!$D$14)^2)^0.5</f>
        <v>2.7050174086723344E-3</v>
      </c>
      <c r="Z291">
        <f>Sustainable_Friendly_Table[[#This Row],[S- Worst-Euclidean Distance]]/(Sustainable_Friendly_Table[[#This Row],[S+ Best-Euclidean Distance]]+Sustainable_Friendly_Table[[#This Row],[S- Worst-Euclidean Distance]])</f>
        <v>0.44795335891265609</v>
      </c>
      <c r="AA291">
        <v>290</v>
      </c>
    </row>
    <row r="292" spans="1:27" x14ac:dyDescent="0.3">
      <c r="A292">
        <v>303</v>
      </c>
      <c r="B292" t="s">
        <v>141</v>
      </c>
      <c r="C292" t="s">
        <v>151</v>
      </c>
      <c r="D292" t="s">
        <v>154</v>
      </c>
      <c r="E292" t="s">
        <v>157</v>
      </c>
      <c r="F292" t="s">
        <v>160</v>
      </c>
      <c r="G292" t="s">
        <v>224</v>
      </c>
      <c r="H292">
        <v>408.68680400990542</v>
      </c>
      <c r="I292">
        <v>30</v>
      </c>
      <c r="J292">
        <v>1485775.9210220359</v>
      </c>
      <c r="K292">
        <v>43252.835045454543</v>
      </c>
      <c r="L292">
        <v>267439665.78396645</v>
      </c>
      <c r="M292">
        <v>4658063.7595454538</v>
      </c>
      <c r="N292">
        <v>2228663881.5330539</v>
      </c>
      <c r="O292">
        <v>112386000</v>
      </c>
      <c r="P292">
        <v>22.759275186363634</v>
      </c>
      <c r="Q292">
        <v>22212.350019279434</v>
      </c>
      <c r="R292">
        <v>267482918.61901191</v>
      </c>
      <c r="S292">
        <v>2345.7079452925991</v>
      </c>
      <c r="T292">
        <v>22235.109294465798</v>
      </c>
      <c r="U292">
        <f>Sustainable_Friendly_Table[[#This Row],[Total Energy(MJ)]]*AHP!$P$13/TOPSIS!$B$12</f>
        <v>2.3359600373050213E-2</v>
      </c>
      <c r="V292">
        <f>Sustainable_Friendly_Table[[#This Row],[Total Cost(LKR Million)]]*AHP!$P$14/TOPSIS!$C$12</f>
        <v>7.0749092895500982E-3</v>
      </c>
      <c r="W292">
        <f>Sustainable_Friendly_Table[[#This Row],[Total Carbon (Metric T)]]*AHP!$P$15/TOPSIS!$D$12</f>
        <v>1.2856809432850093E-2</v>
      </c>
      <c r="X292">
        <f>((Sustainable_Friendly_Table[[#This Row],[Weighted Energy]]-TOPSIS!$B$13)^2+(Sustainable_Friendly_Table[[#This Row],[Weighted Cost]]-TOPSIS!$C$13)^2+(Sustainable_Friendly_Table[[#This Row],[Weighted Co2]]-TOPSIS!$D$13)^2)^0.5</f>
        <v>3.3353700935716021E-3</v>
      </c>
      <c r="Y292">
        <f>((Sustainable_Friendly_Table[[#This Row],[Weighted Energy]]-TOPSIS!$B$14)^2+(Sustainable_Friendly_Table[[#This Row],[Weighted Cost]]-TOPSIS!$C$14)^2+(Sustainable_Friendly_Table[[#This Row],[Weighted Co2]]-TOPSIS!$D$14)^2)^0.5</f>
        <v>2.7032142384962178E-3</v>
      </c>
      <c r="Z292">
        <f>Sustainable_Friendly_Table[[#This Row],[S- Worst-Euclidean Distance]]/(Sustainable_Friendly_Table[[#This Row],[S+ Best-Euclidean Distance]]+Sustainable_Friendly_Table[[#This Row],[S- Worst-Euclidean Distance]])</f>
        <v>0.44765694902045755</v>
      </c>
      <c r="AA292">
        <v>291</v>
      </c>
    </row>
    <row r="293" spans="1:27" x14ac:dyDescent="0.3">
      <c r="A293">
        <v>321</v>
      </c>
      <c r="B293" t="s">
        <v>141</v>
      </c>
      <c r="C293" t="s">
        <v>151</v>
      </c>
      <c r="D293" t="s">
        <v>155</v>
      </c>
      <c r="E293" t="s">
        <v>157</v>
      </c>
      <c r="F293" t="s">
        <v>160</v>
      </c>
      <c r="G293" t="s">
        <v>224</v>
      </c>
      <c r="H293">
        <v>408.69325111490548</v>
      </c>
      <c r="I293">
        <v>30</v>
      </c>
      <c r="J293">
        <v>1485782.1618196757</v>
      </c>
      <c r="K293">
        <v>43234.414745454538</v>
      </c>
      <c r="L293">
        <v>267440789.1275416</v>
      </c>
      <c r="M293">
        <v>4657142.7445454542</v>
      </c>
      <c r="N293">
        <v>2228673242.7295132</v>
      </c>
      <c r="O293">
        <v>112386000</v>
      </c>
      <c r="P293">
        <v>22.745459961363636</v>
      </c>
      <c r="Q293">
        <v>22212.443319204147</v>
      </c>
      <c r="R293">
        <v>267484023.54228705</v>
      </c>
      <c r="S293">
        <v>2345.7163854740588</v>
      </c>
      <c r="T293">
        <v>22235.18877916551</v>
      </c>
      <c r="U293">
        <f>Sustainable_Friendly_Table[[#This Row],[Total Energy(MJ)]]*AHP!$P$13/TOPSIS!$B$12</f>
        <v>2.3359696867309668E-2</v>
      </c>
      <c r="V293">
        <f>Sustainable_Friendly_Table[[#This Row],[Total Cost(LKR Million)]]*AHP!$P$14/TOPSIS!$C$12</f>
        <v>7.0749347460517626E-3</v>
      </c>
      <c r="W293">
        <f>Sustainable_Friendly_Table[[#This Row],[Total Carbon (Metric T)]]*AHP!$P$15/TOPSIS!$D$12</f>
        <v>1.2856855392580873E-2</v>
      </c>
      <c r="X293">
        <f>((Sustainable_Friendly_Table[[#This Row],[Weighted Energy]]-TOPSIS!$B$13)^2+(Sustainable_Friendly_Table[[#This Row],[Weighted Cost]]-TOPSIS!$C$13)^2+(Sustainable_Friendly_Table[[#This Row],[Weighted Co2]]-TOPSIS!$D$13)^2)^0.5</f>
        <v>3.3354797412698967E-3</v>
      </c>
      <c r="Y293">
        <f>((Sustainable_Friendly_Table[[#This Row],[Weighted Energy]]-TOPSIS!$B$14)^2+(Sustainable_Friendly_Table[[#This Row],[Weighted Cost]]-TOPSIS!$C$14)^2+(Sustainable_Friendly_Table[[#This Row],[Weighted Co2]]-TOPSIS!$D$14)^2)^0.5</f>
        <v>2.7031045996575138E-3</v>
      </c>
      <c r="Z293">
        <f>Sustainable_Friendly_Table[[#This Row],[S- Worst-Euclidean Distance]]/(Sustainable_Friendly_Table[[#This Row],[S+ Best-Euclidean Distance]]+Sustainable_Friendly_Table[[#This Row],[S- Worst-Euclidean Distance]])</f>
        <v>0.44763879198255407</v>
      </c>
      <c r="AA293">
        <v>292</v>
      </c>
    </row>
    <row r="294" spans="1:27" x14ac:dyDescent="0.3">
      <c r="A294">
        <v>302</v>
      </c>
      <c r="B294" t="s">
        <v>141</v>
      </c>
      <c r="C294" t="s">
        <v>151</v>
      </c>
      <c r="D294" t="s">
        <v>154</v>
      </c>
      <c r="E294" t="s">
        <v>157</v>
      </c>
      <c r="F294" t="s">
        <v>160</v>
      </c>
      <c r="G294" t="s">
        <v>226</v>
      </c>
      <c r="H294">
        <v>408.68680400990542</v>
      </c>
      <c r="I294">
        <v>30</v>
      </c>
      <c r="J294">
        <v>1485775.9210220359</v>
      </c>
      <c r="K294">
        <v>43252.835045454543</v>
      </c>
      <c r="L294">
        <v>267439665.78396645</v>
      </c>
      <c r="M294">
        <v>4658063.7595454538</v>
      </c>
      <c r="N294">
        <v>2228663881.5330539</v>
      </c>
      <c r="O294">
        <v>117000000</v>
      </c>
      <c r="P294">
        <v>22.759275186363634</v>
      </c>
      <c r="Q294">
        <v>22212.350019279434</v>
      </c>
      <c r="R294">
        <v>267482918.61901191</v>
      </c>
      <c r="S294">
        <v>2350.3219452925991</v>
      </c>
      <c r="T294">
        <v>22235.109294465798</v>
      </c>
      <c r="U294">
        <f>Sustainable_Friendly_Table[[#This Row],[Total Energy(MJ)]]*AHP!$P$13/TOPSIS!$B$12</f>
        <v>2.3359600373050213E-2</v>
      </c>
      <c r="V294">
        <f>Sustainable_Friendly_Table[[#This Row],[Total Cost(LKR Million)]]*AHP!$P$14/TOPSIS!$C$12</f>
        <v>7.0888256134162024E-3</v>
      </c>
      <c r="W294">
        <f>Sustainable_Friendly_Table[[#This Row],[Total Carbon (Metric T)]]*AHP!$P$15/TOPSIS!$D$12</f>
        <v>1.2856809432850093E-2</v>
      </c>
      <c r="X294">
        <f>((Sustainable_Friendly_Table[[#This Row],[Weighted Energy]]-TOPSIS!$B$13)^2+(Sustainable_Friendly_Table[[#This Row],[Weighted Cost]]-TOPSIS!$C$13)^2+(Sustainable_Friendly_Table[[#This Row],[Weighted Co2]]-TOPSIS!$D$13)^2)^0.5</f>
        <v>3.3390166916103716E-3</v>
      </c>
      <c r="Y294">
        <f>((Sustainable_Friendly_Table[[#This Row],[Weighted Energy]]-TOPSIS!$B$14)^2+(Sustainable_Friendly_Table[[#This Row],[Weighted Cost]]-TOPSIS!$C$14)^2+(Sustainable_Friendly_Table[[#This Row],[Weighted Co2]]-TOPSIS!$D$14)^2)^0.5</f>
        <v>2.6996029628666828E-3</v>
      </c>
      <c r="Z294">
        <f>Sustainable_Friendly_Table[[#This Row],[S- Worst-Euclidean Distance]]/(Sustainable_Friendly_Table[[#This Row],[S+ Best-Euclidean Distance]]+Sustainable_Friendly_Table[[#This Row],[S- Worst-Euclidean Distance]])</f>
        <v>0.4470563005015869</v>
      </c>
      <c r="AA294">
        <v>293</v>
      </c>
    </row>
    <row r="295" spans="1:27" x14ac:dyDescent="0.3">
      <c r="A295">
        <v>320</v>
      </c>
      <c r="B295" t="s">
        <v>141</v>
      </c>
      <c r="C295" t="s">
        <v>151</v>
      </c>
      <c r="D295" t="s">
        <v>155</v>
      </c>
      <c r="E295" t="s">
        <v>157</v>
      </c>
      <c r="F295" t="s">
        <v>160</v>
      </c>
      <c r="G295" t="s">
        <v>226</v>
      </c>
      <c r="H295">
        <v>408.69325111490548</v>
      </c>
      <c r="I295">
        <v>30</v>
      </c>
      <c r="J295">
        <v>1485782.1618196757</v>
      </c>
      <c r="K295">
        <v>43234.414745454538</v>
      </c>
      <c r="L295">
        <v>267440789.1275416</v>
      </c>
      <c r="M295">
        <v>4657142.7445454542</v>
      </c>
      <c r="N295">
        <v>2228673242.7295132</v>
      </c>
      <c r="O295">
        <v>117000000</v>
      </c>
      <c r="P295">
        <v>22.745459961363636</v>
      </c>
      <c r="Q295">
        <v>22212.443319204147</v>
      </c>
      <c r="R295">
        <v>267484023.54228705</v>
      </c>
      <c r="S295">
        <v>2350.3303854740584</v>
      </c>
      <c r="T295">
        <v>22235.18877916551</v>
      </c>
      <c r="U295">
        <f>Sustainable_Friendly_Table[[#This Row],[Total Energy(MJ)]]*AHP!$P$13/TOPSIS!$B$12</f>
        <v>2.3359696867309668E-2</v>
      </c>
      <c r="V295">
        <f>Sustainable_Friendly_Table[[#This Row],[Total Cost(LKR Million)]]*AHP!$P$14/TOPSIS!$C$12</f>
        <v>7.0888510699178651E-3</v>
      </c>
      <c r="W295">
        <f>Sustainable_Friendly_Table[[#This Row],[Total Carbon (Metric T)]]*AHP!$P$15/TOPSIS!$D$12</f>
        <v>1.2856855392580873E-2</v>
      </c>
      <c r="X295">
        <f>((Sustainable_Friendly_Table[[#This Row],[Weighted Energy]]-TOPSIS!$B$13)^2+(Sustainable_Friendly_Table[[#This Row],[Weighted Cost]]-TOPSIS!$C$13)^2+(Sustainable_Friendly_Table[[#This Row],[Weighted Co2]]-TOPSIS!$D$13)^2)^0.5</f>
        <v>3.3391263256583401E-3</v>
      </c>
      <c r="Y295">
        <f>((Sustainable_Friendly_Table[[#This Row],[Weighted Energy]]-TOPSIS!$B$14)^2+(Sustainable_Friendly_Table[[#This Row],[Weighted Cost]]-TOPSIS!$C$14)^2+(Sustainable_Friendly_Table[[#This Row],[Weighted Co2]]-TOPSIS!$D$14)^2)^0.5</f>
        <v>2.6994933085898436E-3</v>
      </c>
      <c r="Z295">
        <f>Sustainable_Friendly_Table[[#This Row],[S- Worst-Euclidean Distance]]/(Sustainable_Friendly_Table[[#This Row],[S+ Best-Euclidean Distance]]+Sustainable_Friendly_Table[[#This Row],[S- Worst-Euclidean Distance]])</f>
        <v>0.44703814316762047</v>
      </c>
      <c r="AA295">
        <v>294</v>
      </c>
    </row>
    <row r="296" spans="1:27" x14ac:dyDescent="0.3">
      <c r="A296">
        <v>403</v>
      </c>
      <c r="B296" t="s">
        <v>142</v>
      </c>
      <c r="C296" t="s">
        <v>151</v>
      </c>
      <c r="D296" t="s">
        <v>154</v>
      </c>
      <c r="E296" t="s">
        <v>156</v>
      </c>
      <c r="F296" t="s">
        <v>161</v>
      </c>
      <c r="G296" t="s">
        <v>225</v>
      </c>
      <c r="H296">
        <v>407.55072086036751</v>
      </c>
      <c r="I296">
        <v>58</v>
      </c>
      <c r="J296">
        <v>1486991.0362968654</v>
      </c>
      <c r="K296">
        <v>37384.416999999994</v>
      </c>
      <c r="L296">
        <v>267658386.53343576</v>
      </c>
      <c r="M296">
        <v>5245550.6549999993</v>
      </c>
      <c r="N296">
        <v>2230486554.4452982</v>
      </c>
      <c r="O296">
        <v>108112000</v>
      </c>
      <c r="P296">
        <v>20.264825413636363</v>
      </c>
      <c r="Q296">
        <v>22230.515992638138</v>
      </c>
      <c r="R296">
        <v>267695770.95043576</v>
      </c>
      <c r="S296">
        <v>2343.8441051002983</v>
      </c>
      <c r="T296">
        <v>22250.780818051775</v>
      </c>
      <c r="U296">
        <f>Sustainable_Friendly_Table[[#This Row],[Total Energy(MJ)]]*AHP!$P$13/TOPSIS!$B$12</f>
        <v>2.3378189019481181E-2</v>
      </c>
      <c r="V296">
        <f>Sustainable_Friendly_Table[[#This Row],[Total Cost(LKR Million)]]*AHP!$P$14/TOPSIS!$C$12</f>
        <v>7.0692877456075926E-3</v>
      </c>
      <c r="W296">
        <f>Sustainable_Friendly_Table[[#This Row],[Total Carbon (Metric T)]]*AHP!$P$15/TOPSIS!$D$12</f>
        <v>1.2865871038511617E-2</v>
      </c>
      <c r="X296">
        <f>((Sustainable_Friendly_Table[[#This Row],[Weighted Energy]]-TOPSIS!$B$13)^2+(Sustainable_Friendly_Table[[#This Row],[Weighted Cost]]-TOPSIS!$C$13)^2+(Sustainable_Friendly_Table[[#This Row],[Weighted Co2]]-TOPSIS!$D$13)^2)^0.5</f>
        <v>3.35386929009632E-3</v>
      </c>
      <c r="Y296">
        <f>((Sustainable_Friendly_Table[[#This Row],[Weighted Energy]]-TOPSIS!$B$14)^2+(Sustainable_Friendly_Table[[#This Row],[Weighted Cost]]-TOPSIS!$C$14)^2+(Sustainable_Friendly_Table[[#This Row],[Weighted Co2]]-TOPSIS!$D$14)^2)^0.5</f>
        <v>2.6847753208612841E-3</v>
      </c>
      <c r="Z296">
        <f>Sustainable_Friendly_Table[[#This Row],[S- Worst-Euclidean Distance]]/(Sustainable_Friendly_Table[[#This Row],[S+ Best-Euclidean Distance]]+Sustainable_Friendly_Table[[#This Row],[S- Worst-Euclidean Distance]])</f>
        <v>0.4445989942825157</v>
      </c>
      <c r="AA296">
        <v>295</v>
      </c>
    </row>
    <row r="297" spans="1:27" x14ac:dyDescent="0.3">
      <c r="A297">
        <v>421</v>
      </c>
      <c r="B297" t="s">
        <v>142</v>
      </c>
      <c r="C297" t="s">
        <v>151</v>
      </c>
      <c r="D297" t="s">
        <v>155</v>
      </c>
      <c r="E297" t="s">
        <v>156</v>
      </c>
      <c r="F297" t="s">
        <v>161</v>
      </c>
      <c r="G297" t="s">
        <v>225</v>
      </c>
      <c r="H297">
        <v>407.55716796536757</v>
      </c>
      <c r="I297">
        <v>58</v>
      </c>
      <c r="J297">
        <v>1486997.2770945057</v>
      </c>
      <c r="K297">
        <v>37365.996699999996</v>
      </c>
      <c r="L297">
        <v>267659509.87701103</v>
      </c>
      <c r="M297">
        <v>5244629.6399999997</v>
      </c>
      <c r="N297">
        <v>2230495915.6417584</v>
      </c>
      <c r="O297">
        <v>108112000</v>
      </c>
      <c r="P297">
        <v>20.251010188636364</v>
      </c>
      <c r="Q297">
        <v>22230.609292562862</v>
      </c>
      <c r="R297">
        <v>267696875.87371102</v>
      </c>
      <c r="S297">
        <v>2343.8525452817585</v>
      </c>
      <c r="T297">
        <v>22250.860302751498</v>
      </c>
      <c r="U297">
        <f>Sustainable_Friendly_Table[[#This Row],[Total Energy(MJ)]]*AHP!$P$13/TOPSIS!$B$12</f>
        <v>2.3378285513740653E-2</v>
      </c>
      <c r="V297">
        <f>Sustainable_Friendly_Table[[#This Row],[Total Cost(LKR Million)]]*AHP!$P$14/TOPSIS!$C$12</f>
        <v>7.0693132021092597E-3</v>
      </c>
      <c r="W297">
        <f>Sustainable_Friendly_Table[[#This Row],[Total Carbon (Metric T)]]*AHP!$P$15/TOPSIS!$D$12</f>
        <v>1.2865916998242403E-2</v>
      </c>
      <c r="X297">
        <f>((Sustainable_Friendly_Table[[#This Row],[Weighted Energy]]-TOPSIS!$B$13)^2+(Sustainable_Friendly_Table[[#This Row],[Weighted Cost]]-TOPSIS!$C$13)^2+(Sustainable_Friendly_Table[[#This Row],[Weighted Co2]]-TOPSIS!$D$13)^2)^0.5</f>
        <v>3.3539789493234671E-3</v>
      </c>
      <c r="Y297">
        <f>((Sustainable_Friendly_Table[[#This Row],[Weighted Energy]]-TOPSIS!$B$14)^2+(Sustainable_Friendly_Table[[#This Row],[Weighted Cost]]-TOPSIS!$C$14)^2+(Sustainable_Friendly_Table[[#This Row],[Weighted Co2]]-TOPSIS!$D$14)^2)^0.5</f>
        <v>2.6846656989484188E-3</v>
      </c>
      <c r="Z297">
        <f>Sustainable_Friendly_Table[[#This Row],[S- Worst-Euclidean Distance]]/(Sustainable_Friendly_Table[[#This Row],[S+ Best-Euclidean Distance]]+Sustainable_Friendly_Table[[#This Row],[S- Worst-Euclidean Distance]])</f>
        <v>0.44458083813835697</v>
      </c>
      <c r="AA297">
        <v>296</v>
      </c>
    </row>
    <row r="298" spans="1:27" x14ac:dyDescent="0.3">
      <c r="A298">
        <v>405</v>
      </c>
      <c r="B298" t="s">
        <v>142</v>
      </c>
      <c r="C298" t="s">
        <v>151</v>
      </c>
      <c r="D298" t="s">
        <v>154</v>
      </c>
      <c r="E298" t="s">
        <v>156</v>
      </c>
      <c r="F298" t="s">
        <v>161</v>
      </c>
      <c r="G298" t="s">
        <v>224</v>
      </c>
      <c r="H298">
        <v>407.55072086036751</v>
      </c>
      <c r="I298">
        <v>29</v>
      </c>
      <c r="J298">
        <v>1486991.0362968654</v>
      </c>
      <c r="K298">
        <v>37384.416999999994</v>
      </c>
      <c r="L298">
        <v>267658386.53343576</v>
      </c>
      <c r="M298">
        <v>5245550.6549999993</v>
      </c>
      <c r="N298">
        <v>2230486554.4452982</v>
      </c>
      <c r="O298">
        <v>108639800</v>
      </c>
      <c r="P298">
        <v>20.264825413636363</v>
      </c>
      <c r="Q298">
        <v>22230.515992638138</v>
      </c>
      <c r="R298">
        <v>267695770.95043576</v>
      </c>
      <c r="S298">
        <v>2344.3719051002986</v>
      </c>
      <c r="T298">
        <v>22250.780818051775</v>
      </c>
      <c r="U298">
        <f>Sustainable_Friendly_Table[[#This Row],[Total Energy(MJ)]]*AHP!$P$13/TOPSIS!$B$12</f>
        <v>2.3378189019481181E-2</v>
      </c>
      <c r="V298">
        <f>Sustainable_Friendly_Table[[#This Row],[Total Cost(LKR Million)]]*AHP!$P$14/TOPSIS!$C$12</f>
        <v>7.0708796475877694E-3</v>
      </c>
      <c r="W298">
        <f>Sustainable_Friendly_Table[[#This Row],[Total Carbon (Metric T)]]*AHP!$P$15/TOPSIS!$D$12</f>
        <v>1.2865871038511617E-2</v>
      </c>
      <c r="X298">
        <f>((Sustainable_Friendly_Table[[#This Row],[Weighted Energy]]-TOPSIS!$B$13)^2+(Sustainable_Friendly_Table[[#This Row],[Weighted Cost]]-TOPSIS!$C$13)^2+(Sustainable_Friendly_Table[[#This Row],[Weighted Co2]]-TOPSIS!$D$13)^2)^0.5</f>
        <v>3.3542787358574067E-3</v>
      </c>
      <c r="Y298">
        <f>((Sustainable_Friendly_Table[[#This Row],[Weighted Energy]]-TOPSIS!$B$14)^2+(Sustainable_Friendly_Table[[#This Row],[Weighted Cost]]-TOPSIS!$C$14)^2+(Sustainable_Friendly_Table[[#This Row],[Weighted Co2]]-TOPSIS!$D$14)^2)^0.5</f>
        <v>2.6843526438882258E-3</v>
      </c>
      <c r="Z298">
        <f>Sustainable_Friendly_Table[[#This Row],[S- Worst-Euclidean Distance]]/(Sustainable_Friendly_Table[[#This Row],[S+ Best-Euclidean Distance]]+Sustainable_Friendly_Table[[#This Row],[S- Worst-Euclidean Distance]])</f>
        <v>0.44452997294915192</v>
      </c>
      <c r="AA298">
        <v>297</v>
      </c>
    </row>
    <row r="299" spans="1:27" x14ac:dyDescent="0.3">
      <c r="A299">
        <v>423</v>
      </c>
      <c r="B299" t="s">
        <v>142</v>
      </c>
      <c r="C299" t="s">
        <v>151</v>
      </c>
      <c r="D299" t="s">
        <v>155</v>
      </c>
      <c r="E299" t="s">
        <v>156</v>
      </c>
      <c r="F299" t="s">
        <v>161</v>
      </c>
      <c r="G299" t="s">
        <v>224</v>
      </c>
      <c r="H299">
        <v>407.55716796536757</v>
      </c>
      <c r="I299">
        <v>29</v>
      </c>
      <c r="J299">
        <v>1486997.2770945057</v>
      </c>
      <c r="K299">
        <v>37365.996699999996</v>
      </c>
      <c r="L299">
        <v>267659509.87701103</v>
      </c>
      <c r="M299">
        <v>5244629.6399999997</v>
      </c>
      <c r="N299">
        <v>2230495915.6417584</v>
      </c>
      <c r="O299">
        <v>108639800</v>
      </c>
      <c r="P299">
        <v>20.251010188636364</v>
      </c>
      <c r="Q299">
        <v>22230.609292562862</v>
      </c>
      <c r="R299">
        <v>267696875.87371102</v>
      </c>
      <c r="S299">
        <v>2344.3803452817583</v>
      </c>
      <c r="T299">
        <v>22250.860302751498</v>
      </c>
      <c r="U299">
        <f>Sustainable_Friendly_Table[[#This Row],[Total Energy(MJ)]]*AHP!$P$13/TOPSIS!$B$12</f>
        <v>2.3378285513740653E-2</v>
      </c>
      <c r="V299">
        <f>Sustainable_Friendly_Table[[#This Row],[Total Cost(LKR Million)]]*AHP!$P$14/TOPSIS!$C$12</f>
        <v>7.0709051040894347E-3</v>
      </c>
      <c r="W299">
        <f>Sustainable_Friendly_Table[[#This Row],[Total Carbon (Metric T)]]*AHP!$P$15/TOPSIS!$D$12</f>
        <v>1.2865916998242403E-2</v>
      </c>
      <c r="X299">
        <f>((Sustainable_Friendly_Table[[#This Row],[Weighted Energy]]-TOPSIS!$B$13)^2+(Sustainable_Friendly_Table[[#This Row],[Weighted Cost]]-TOPSIS!$C$13)^2+(Sustainable_Friendly_Table[[#This Row],[Weighted Co2]]-TOPSIS!$D$13)^2)^0.5</f>
        <v>3.354388393780217E-3</v>
      </c>
      <c r="Y299">
        <f>((Sustainable_Friendly_Table[[#This Row],[Weighted Energy]]-TOPSIS!$B$14)^2+(Sustainable_Friendly_Table[[#This Row],[Weighted Cost]]-TOPSIS!$C$14)^2+(Sustainable_Friendly_Table[[#This Row],[Weighted Co2]]-TOPSIS!$D$14)^2)^0.5</f>
        <v>2.6842430198107275E-3</v>
      </c>
      <c r="Z299">
        <f>Sustainable_Friendly_Table[[#This Row],[S- Worst-Euclidean Distance]]/(Sustainable_Friendly_Table[[#This Row],[S+ Best-Euclidean Distance]]+Sustainable_Friendly_Table[[#This Row],[S- Worst-Euclidean Distance]])</f>
        <v>0.4445118166625292</v>
      </c>
      <c r="AA299">
        <v>298</v>
      </c>
    </row>
    <row r="300" spans="1:27" x14ac:dyDescent="0.3">
      <c r="A300">
        <v>404</v>
      </c>
      <c r="B300" t="s">
        <v>142</v>
      </c>
      <c r="C300" t="s">
        <v>151</v>
      </c>
      <c r="D300" t="s">
        <v>154</v>
      </c>
      <c r="E300" t="s">
        <v>156</v>
      </c>
      <c r="F300" t="s">
        <v>161</v>
      </c>
      <c r="G300" t="s">
        <v>226</v>
      </c>
      <c r="H300">
        <v>407.55072086036751</v>
      </c>
      <c r="I300">
        <v>29</v>
      </c>
      <c r="J300">
        <v>1486991.0362968654</v>
      </c>
      <c r="K300">
        <v>37384.416999999994</v>
      </c>
      <c r="L300">
        <v>267658386.53343576</v>
      </c>
      <c r="M300">
        <v>5245550.6549999993</v>
      </c>
      <c r="N300">
        <v>2230486554.4452982</v>
      </c>
      <c r="O300">
        <v>113100000</v>
      </c>
      <c r="P300">
        <v>20.264825413636363</v>
      </c>
      <c r="Q300">
        <v>22230.515992638138</v>
      </c>
      <c r="R300">
        <v>267695770.95043576</v>
      </c>
      <c r="S300">
        <v>2348.8321051002986</v>
      </c>
      <c r="T300">
        <v>22250.780818051775</v>
      </c>
      <c r="U300">
        <f>Sustainable_Friendly_Table[[#This Row],[Total Energy(MJ)]]*AHP!$P$13/TOPSIS!$B$12</f>
        <v>2.3378189019481181E-2</v>
      </c>
      <c r="V300">
        <f>Sustainable_Friendly_Table[[#This Row],[Total Cost(LKR Million)]]*AHP!$P$14/TOPSIS!$C$12</f>
        <v>7.08433209399167E-3</v>
      </c>
      <c r="W300">
        <f>Sustainable_Friendly_Table[[#This Row],[Total Carbon (Metric T)]]*AHP!$P$15/TOPSIS!$D$12</f>
        <v>1.2865871038511617E-2</v>
      </c>
      <c r="X300">
        <f>((Sustainable_Friendly_Table[[#This Row],[Weighted Energy]]-TOPSIS!$B$13)^2+(Sustainable_Friendly_Table[[#This Row],[Weighted Cost]]-TOPSIS!$C$13)^2+(Sustainable_Friendly_Table[[#This Row],[Weighted Co2]]-TOPSIS!$D$13)^2)^0.5</f>
        <v>3.3577669205424134E-3</v>
      </c>
      <c r="Y300">
        <f>((Sustainable_Friendly_Table[[#This Row],[Weighted Energy]]-TOPSIS!$B$14)^2+(Sustainable_Friendly_Table[[#This Row],[Weighted Cost]]-TOPSIS!$C$14)^2+(Sustainable_Friendly_Table[[#This Row],[Weighted Co2]]-TOPSIS!$D$14)^2)^0.5</f>
        <v>2.6808158769345168E-3</v>
      </c>
      <c r="Z300">
        <f>Sustainable_Friendly_Table[[#This Row],[S- Worst-Euclidean Distance]]/(Sustainable_Friendly_Table[[#This Row],[S+ Best-Euclidean Distance]]+Sustainable_Friendly_Table[[#This Row],[S- Worst-Euclidean Distance]])</f>
        <v>0.44394785446257823</v>
      </c>
      <c r="AA300">
        <v>299</v>
      </c>
    </row>
    <row r="301" spans="1:27" x14ac:dyDescent="0.3">
      <c r="A301">
        <v>422</v>
      </c>
      <c r="B301" t="s">
        <v>142</v>
      </c>
      <c r="C301" t="s">
        <v>151</v>
      </c>
      <c r="D301" t="s">
        <v>155</v>
      </c>
      <c r="E301" t="s">
        <v>156</v>
      </c>
      <c r="F301" t="s">
        <v>161</v>
      </c>
      <c r="G301" t="s">
        <v>226</v>
      </c>
      <c r="H301">
        <v>407.55716796536757</v>
      </c>
      <c r="I301">
        <v>29</v>
      </c>
      <c r="J301">
        <v>1486997.2770945057</v>
      </c>
      <c r="K301">
        <v>37365.996699999996</v>
      </c>
      <c r="L301">
        <v>267659509.87701103</v>
      </c>
      <c r="M301">
        <v>5244629.6399999997</v>
      </c>
      <c r="N301">
        <v>2230495915.6417584</v>
      </c>
      <c r="O301">
        <v>113100000</v>
      </c>
      <c r="P301">
        <v>20.251010188636364</v>
      </c>
      <c r="Q301">
        <v>22230.609292562862</v>
      </c>
      <c r="R301">
        <v>267696875.87371102</v>
      </c>
      <c r="S301">
        <v>2348.8405452817583</v>
      </c>
      <c r="T301">
        <v>22250.860302751498</v>
      </c>
      <c r="U301">
        <f>Sustainable_Friendly_Table[[#This Row],[Total Energy(MJ)]]*AHP!$P$13/TOPSIS!$B$12</f>
        <v>2.3378285513740653E-2</v>
      </c>
      <c r="V301">
        <f>Sustainable_Friendly_Table[[#This Row],[Total Cost(LKR Million)]]*AHP!$P$14/TOPSIS!$C$12</f>
        <v>7.0843575504933344E-3</v>
      </c>
      <c r="W301">
        <f>Sustainable_Friendly_Table[[#This Row],[Total Carbon (Metric T)]]*AHP!$P$15/TOPSIS!$D$12</f>
        <v>1.2865916998242403E-2</v>
      </c>
      <c r="X301">
        <f>((Sustainable_Friendly_Table[[#This Row],[Weighted Energy]]-TOPSIS!$B$13)^2+(Sustainable_Friendly_Table[[#This Row],[Weighted Cost]]-TOPSIS!$C$13)^2+(Sustainable_Friendly_Table[[#This Row],[Weighted Co2]]-TOPSIS!$D$13)^2)^0.5</f>
        <v>3.3578765665365951E-3</v>
      </c>
      <c r="Y301">
        <f>((Sustainable_Friendly_Table[[#This Row],[Weighted Energy]]-TOPSIS!$B$14)^2+(Sustainable_Friendly_Table[[#This Row],[Weighted Cost]]-TOPSIS!$C$14)^2+(Sustainable_Friendly_Table[[#This Row],[Weighted Co2]]-TOPSIS!$D$14)^2)^0.5</f>
        <v>2.6807062359724423E-3</v>
      </c>
      <c r="Z301">
        <f>Sustainable_Friendly_Table[[#This Row],[S- Worst-Euclidean Distance]]/(Sustainable_Friendly_Table[[#This Row],[S+ Best-Euclidean Distance]]+Sustainable_Friendly_Table[[#This Row],[S- Worst-Euclidean Distance]])</f>
        <v>0.44392969735524801</v>
      </c>
      <c r="AA301">
        <v>300</v>
      </c>
    </row>
    <row r="302" spans="1:27" x14ac:dyDescent="0.3">
      <c r="A302">
        <v>52</v>
      </c>
      <c r="B302" t="s">
        <v>139</v>
      </c>
      <c r="C302" t="s">
        <v>150</v>
      </c>
      <c r="D302" t="s">
        <v>154</v>
      </c>
      <c r="E302" t="s">
        <v>157</v>
      </c>
      <c r="F302" t="s">
        <v>161</v>
      </c>
      <c r="G302" t="s">
        <v>225</v>
      </c>
      <c r="H302">
        <v>397.91019791507267</v>
      </c>
      <c r="I302">
        <v>57</v>
      </c>
      <c r="J302">
        <v>1487937.1517861919</v>
      </c>
      <c r="K302">
        <v>51616.183309090899</v>
      </c>
      <c r="L302">
        <v>267828687.32151452</v>
      </c>
      <c r="M302">
        <v>4762672.6331818169</v>
      </c>
      <c r="N302">
        <v>2231905727.6792874</v>
      </c>
      <c r="O302">
        <v>106248000</v>
      </c>
      <c r="P302">
        <v>24.579614122727268</v>
      </c>
      <c r="Q302">
        <v>22244.660419203563</v>
      </c>
      <c r="R302">
        <v>267880303.5048236</v>
      </c>
      <c r="S302">
        <v>2342.9164003124697</v>
      </c>
      <c r="T302">
        <v>22269.240033326289</v>
      </c>
      <c r="U302">
        <f>Sustainable_Friendly_Table[[#This Row],[Total Energy(MJ)]]*AHP!$P$13/TOPSIS!$B$12</f>
        <v>2.3394304466211661E-2</v>
      </c>
      <c r="V302">
        <f>Sustainable_Friendly_Table[[#This Row],[Total Cost(LKR Million)]]*AHP!$P$14/TOPSIS!$C$12</f>
        <v>7.0664896874629126E-3</v>
      </c>
      <c r="W302">
        <f>Sustainable_Friendly_Table[[#This Row],[Total Carbon (Metric T)]]*AHP!$P$15/TOPSIS!$D$12</f>
        <v>1.2876544546337524E-2</v>
      </c>
      <c r="X302">
        <f>((Sustainable_Friendly_Table[[#This Row],[Weighted Energy]]-TOPSIS!$B$13)^2+(Sustainable_Friendly_Table[[#This Row],[Weighted Cost]]-TOPSIS!$C$13)^2+(Sustainable_Friendly_Table[[#This Row],[Weighted Co2]]-TOPSIS!$D$13)^2)^0.5</f>
        <v>3.3717761695210443E-3</v>
      </c>
      <c r="Y302">
        <f>((Sustainable_Friendly_Table[[#This Row],[Weighted Energy]]-TOPSIS!$B$14)^2+(Sustainable_Friendly_Table[[#This Row],[Weighted Cost]]-TOPSIS!$C$14)^2+(Sustainable_Friendly_Table[[#This Row],[Weighted Co2]]-TOPSIS!$D$14)^2)^0.5</f>
        <v>2.6669582576419886E-3</v>
      </c>
      <c r="Z302">
        <f>Sustainable_Friendly_Table[[#This Row],[S- Worst-Euclidean Distance]]/(Sustainable_Friendly_Table[[#This Row],[S+ Best-Euclidean Distance]]+Sustainable_Friendly_Table[[#This Row],[S- Worst-Euclidean Distance]])</f>
        <v>0.44164191848637269</v>
      </c>
      <c r="AA302">
        <v>301</v>
      </c>
    </row>
    <row r="303" spans="1:27" x14ac:dyDescent="0.3">
      <c r="A303">
        <v>70</v>
      </c>
      <c r="B303" t="s">
        <v>139</v>
      </c>
      <c r="C303" t="s">
        <v>150</v>
      </c>
      <c r="D303" t="s">
        <v>155</v>
      </c>
      <c r="E303" t="s">
        <v>157</v>
      </c>
      <c r="F303" t="s">
        <v>161</v>
      </c>
      <c r="G303" t="s">
        <v>225</v>
      </c>
      <c r="H303">
        <v>397.91664502007268</v>
      </c>
      <c r="I303">
        <v>57</v>
      </c>
      <c r="J303">
        <v>1487943.3925838319</v>
      </c>
      <c r="K303">
        <v>51597.763009090901</v>
      </c>
      <c r="L303">
        <v>267829810.66508973</v>
      </c>
      <c r="M303">
        <v>4761751.6181818172</v>
      </c>
      <c r="N303">
        <v>2231915088.8757477</v>
      </c>
      <c r="O303">
        <v>106248000</v>
      </c>
      <c r="P303">
        <v>24.565798897727269</v>
      </c>
      <c r="Q303">
        <v>22244.753719128286</v>
      </c>
      <c r="R303">
        <v>267881408.42809883</v>
      </c>
      <c r="S303">
        <v>2342.9248404939294</v>
      </c>
      <c r="T303">
        <v>22269.319518026012</v>
      </c>
      <c r="U303">
        <f>Sustainable_Friendly_Table[[#This Row],[Total Energy(MJ)]]*AHP!$P$13/TOPSIS!$B$12</f>
        <v>2.3394400960471129E-2</v>
      </c>
      <c r="V303">
        <f>Sustainable_Friendly_Table[[#This Row],[Total Cost(LKR Million)]]*AHP!$P$14/TOPSIS!$C$12</f>
        <v>7.066515143964577E-3</v>
      </c>
      <c r="W303">
        <f>Sustainable_Friendly_Table[[#This Row],[Total Carbon (Metric T)]]*AHP!$P$15/TOPSIS!$D$12</f>
        <v>1.2876590506068309E-2</v>
      </c>
      <c r="X303">
        <f>((Sustainable_Friendly_Table[[#This Row],[Weighted Energy]]-TOPSIS!$B$13)^2+(Sustainable_Friendly_Table[[#This Row],[Weighted Cost]]-TOPSIS!$C$13)^2+(Sustainable_Friendly_Table[[#This Row],[Weighted Co2]]-TOPSIS!$D$13)^2)^0.5</f>
        <v>3.3718858319263241E-3</v>
      </c>
      <c r="Y303">
        <f>((Sustainable_Friendly_Table[[#This Row],[Weighted Energy]]-TOPSIS!$B$14)^2+(Sustainable_Friendly_Table[[#This Row],[Weighted Cost]]-TOPSIS!$C$14)^2+(Sustainable_Friendly_Table[[#This Row],[Weighted Co2]]-TOPSIS!$D$14)^2)^0.5</f>
        <v>2.6668486436899549E-3</v>
      </c>
      <c r="Z303">
        <f>Sustainable_Friendly_Table[[#This Row],[S- Worst-Euclidean Distance]]/(Sustainable_Friendly_Table[[#This Row],[S+ Best-Euclidean Distance]]+Sustainable_Friendly_Table[[#This Row],[S- Worst-Euclidean Distance]])</f>
        <v>0.44162376313421053</v>
      </c>
      <c r="AA303">
        <v>302</v>
      </c>
    </row>
    <row r="304" spans="1:27" x14ac:dyDescent="0.3">
      <c r="A304">
        <v>54</v>
      </c>
      <c r="B304" t="s">
        <v>139</v>
      </c>
      <c r="C304" t="s">
        <v>150</v>
      </c>
      <c r="D304" t="s">
        <v>154</v>
      </c>
      <c r="E304" t="s">
        <v>157</v>
      </c>
      <c r="F304" t="s">
        <v>161</v>
      </c>
      <c r="G304" t="s">
        <v>224</v>
      </c>
      <c r="H304">
        <v>397.91019791507267</v>
      </c>
      <c r="I304">
        <v>29</v>
      </c>
      <c r="J304">
        <v>1487937.1517861919</v>
      </c>
      <c r="K304">
        <v>51616.183309090899</v>
      </c>
      <c r="L304">
        <v>267828687.32151452</v>
      </c>
      <c r="M304">
        <v>4762672.6331818169</v>
      </c>
      <c r="N304">
        <v>2231905727.6792874</v>
      </c>
      <c r="O304">
        <v>108639800</v>
      </c>
      <c r="P304">
        <v>24.579614122727268</v>
      </c>
      <c r="Q304">
        <v>22244.660419203563</v>
      </c>
      <c r="R304">
        <v>267880303.5048236</v>
      </c>
      <c r="S304">
        <v>2345.3082003124696</v>
      </c>
      <c r="T304">
        <v>22269.240033326289</v>
      </c>
      <c r="U304">
        <f>Sustainable_Friendly_Table[[#This Row],[Total Energy(MJ)]]*AHP!$P$13/TOPSIS!$B$12</f>
        <v>2.3394304466211661E-2</v>
      </c>
      <c r="V304">
        <f>Sustainable_Friendly_Table[[#This Row],[Total Cost(LKR Million)]]*AHP!$P$14/TOPSIS!$C$12</f>
        <v>7.0737036153829267E-3</v>
      </c>
      <c r="W304">
        <f>Sustainable_Friendly_Table[[#This Row],[Total Carbon (Metric T)]]*AHP!$P$15/TOPSIS!$D$12</f>
        <v>1.2876544546337524E-2</v>
      </c>
      <c r="X304">
        <f>((Sustainable_Friendly_Table[[#This Row],[Weighted Energy]]-TOPSIS!$B$13)^2+(Sustainable_Friendly_Table[[#This Row],[Weighted Cost]]-TOPSIS!$C$13)^2+(Sustainable_Friendly_Table[[#This Row],[Weighted Co2]]-TOPSIS!$D$13)^2)^0.5</f>
        <v>3.3736214120750072E-3</v>
      </c>
      <c r="Y304">
        <f>((Sustainable_Friendly_Table[[#This Row],[Weighted Energy]]-TOPSIS!$B$14)^2+(Sustainable_Friendly_Table[[#This Row],[Weighted Cost]]-TOPSIS!$C$14)^2+(Sustainable_Friendly_Table[[#This Row],[Weighted Co2]]-TOPSIS!$D$14)^2)^0.5</f>
        <v>2.6650295305547045E-3</v>
      </c>
      <c r="Z304">
        <f>Sustainable_Friendly_Table[[#This Row],[S- Worst-Euclidean Distance]]/(Sustainable_Friendly_Table[[#This Row],[S+ Best-Euclidean Distance]]+Sustainable_Friendly_Table[[#This Row],[S- Worst-Euclidean Distance]])</f>
        <v>0.44132862718409377</v>
      </c>
      <c r="AA304">
        <v>303</v>
      </c>
    </row>
    <row r="305" spans="1:27" x14ac:dyDescent="0.3">
      <c r="A305">
        <v>72</v>
      </c>
      <c r="B305" t="s">
        <v>139</v>
      </c>
      <c r="C305" t="s">
        <v>150</v>
      </c>
      <c r="D305" t="s">
        <v>155</v>
      </c>
      <c r="E305" t="s">
        <v>157</v>
      </c>
      <c r="F305" t="s">
        <v>161</v>
      </c>
      <c r="G305" t="s">
        <v>224</v>
      </c>
      <c r="H305">
        <v>397.91664502007268</v>
      </c>
      <c r="I305">
        <v>29</v>
      </c>
      <c r="J305">
        <v>1487943.3925838319</v>
      </c>
      <c r="K305">
        <v>51597.763009090901</v>
      </c>
      <c r="L305">
        <v>267829810.66508973</v>
      </c>
      <c r="M305">
        <v>4761751.6181818172</v>
      </c>
      <c r="N305">
        <v>2231915088.8757477</v>
      </c>
      <c r="O305">
        <v>108639800</v>
      </c>
      <c r="P305">
        <v>24.565798897727269</v>
      </c>
      <c r="Q305">
        <v>22244.753719128286</v>
      </c>
      <c r="R305">
        <v>267881408.42809883</v>
      </c>
      <c r="S305">
        <v>2345.3166404939293</v>
      </c>
      <c r="T305">
        <v>22269.319518026012</v>
      </c>
      <c r="U305">
        <f>Sustainable_Friendly_Table[[#This Row],[Total Energy(MJ)]]*AHP!$P$13/TOPSIS!$B$12</f>
        <v>2.3394400960471129E-2</v>
      </c>
      <c r="V305">
        <f>Sustainable_Friendly_Table[[#This Row],[Total Cost(LKR Million)]]*AHP!$P$14/TOPSIS!$C$12</f>
        <v>7.0737290718845911E-3</v>
      </c>
      <c r="W305">
        <f>Sustainable_Friendly_Table[[#This Row],[Total Carbon (Metric T)]]*AHP!$P$15/TOPSIS!$D$12</f>
        <v>1.2876590506068309E-2</v>
      </c>
      <c r="X305">
        <f>((Sustainable_Friendly_Table[[#This Row],[Weighted Energy]]-TOPSIS!$B$13)^2+(Sustainable_Friendly_Table[[#This Row],[Weighted Cost]]-TOPSIS!$C$13)^2+(Sustainable_Friendly_Table[[#This Row],[Weighted Co2]]-TOPSIS!$D$13)^2)^0.5</f>
        <v>3.3737310689337958E-3</v>
      </c>
      <c r="Y305">
        <f>((Sustainable_Friendly_Table[[#This Row],[Weighted Energy]]-TOPSIS!$B$14)^2+(Sustainable_Friendly_Table[[#This Row],[Weighted Cost]]-TOPSIS!$C$14)^2+(Sustainable_Friendly_Table[[#This Row],[Weighted Co2]]-TOPSIS!$D$14)^2)^0.5</f>
        <v>2.6649199061805832E-3</v>
      </c>
      <c r="Z305">
        <f>Sustainable_Friendly_Table[[#This Row],[S- Worst-Euclidean Distance]]/(Sustainable_Friendly_Table[[#This Row],[S+ Best-Euclidean Distance]]+Sustainable_Friendly_Table[[#This Row],[S- Worst-Euclidean Distance]])</f>
        <v>0.44131047102454973</v>
      </c>
      <c r="AA305">
        <v>304</v>
      </c>
    </row>
    <row r="306" spans="1:27" x14ac:dyDescent="0.3">
      <c r="A306">
        <v>53</v>
      </c>
      <c r="B306" t="s">
        <v>139</v>
      </c>
      <c r="C306" t="s">
        <v>150</v>
      </c>
      <c r="D306" t="s">
        <v>154</v>
      </c>
      <c r="E306" t="s">
        <v>157</v>
      </c>
      <c r="F306" t="s">
        <v>161</v>
      </c>
      <c r="G306" t="s">
        <v>226</v>
      </c>
      <c r="H306">
        <v>397.91019791507267</v>
      </c>
      <c r="I306">
        <v>29</v>
      </c>
      <c r="J306">
        <v>1487937.1517861919</v>
      </c>
      <c r="K306">
        <v>51616.183309090899</v>
      </c>
      <c r="L306">
        <v>267828687.32151452</v>
      </c>
      <c r="M306">
        <v>4762672.6331818169</v>
      </c>
      <c r="N306">
        <v>2231905727.6792874</v>
      </c>
      <c r="O306">
        <v>113100000</v>
      </c>
      <c r="P306">
        <v>24.579614122727268</v>
      </c>
      <c r="Q306">
        <v>22244.660419203563</v>
      </c>
      <c r="R306">
        <v>267880303.5048236</v>
      </c>
      <c r="S306">
        <v>2349.7684003124696</v>
      </c>
      <c r="T306">
        <v>22269.240033326289</v>
      </c>
      <c r="U306">
        <f>Sustainable_Friendly_Table[[#This Row],[Total Energy(MJ)]]*AHP!$P$13/TOPSIS!$B$12</f>
        <v>2.3394304466211661E-2</v>
      </c>
      <c r="V306">
        <f>Sustainable_Friendly_Table[[#This Row],[Total Cost(LKR Million)]]*AHP!$P$14/TOPSIS!$C$12</f>
        <v>7.0871560617868264E-3</v>
      </c>
      <c r="W306">
        <f>Sustainable_Friendly_Table[[#This Row],[Total Carbon (Metric T)]]*AHP!$P$15/TOPSIS!$D$12</f>
        <v>1.2876544546337524E-2</v>
      </c>
      <c r="X306">
        <f>((Sustainable_Friendly_Table[[#This Row],[Weighted Energy]]-TOPSIS!$B$13)^2+(Sustainable_Friendly_Table[[#This Row],[Weighted Cost]]-TOPSIS!$C$13)^2+(Sustainable_Friendly_Table[[#This Row],[Weighted Co2]]-TOPSIS!$D$13)^2)^0.5</f>
        <v>3.3771008669309104E-3</v>
      </c>
      <c r="Y306">
        <f>((Sustainable_Friendly_Table[[#This Row],[Weighted Energy]]-TOPSIS!$B$14)^2+(Sustainable_Friendly_Table[[#This Row],[Weighted Cost]]-TOPSIS!$C$14)^2+(Sustainable_Friendly_Table[[#This Row],[Weighted Co2]]-TOPSIS!$D$14)^2)^0.5</f>
        <v>2.6614813594225918E-3</v>
      </c>
      <c r="Z306">
        <f>Sustainable_Friendly_Table[[#This Row],[S- Worst-Euclidean Distance]]/(Sustainable_Friendly_Table[[#This Row],[S+ Best-Euclidean Distance]]+Sustainable_Friendly_Table[[#This Row],[S- Worst-Euclidean Distance]])</f>
        <v>0.44074606582442305</v>
      </c>
      <c r="AA306">
        <v>305</v>
      </c>
    </row>
    <row r="307" spans="1:27" x14ac:dyDescent="0.3">
      <c r="A307">
        <v>71</v>
      </c>
      <c r="B307" t="s">
        <v>139</v>
      </c>
      <c r="C307" t="s">
        <v>150</v>
      </c>
      <c r="D307" t="s">
        <v>155</v>
      </c>
      <c r="E307" t="s">
        <v>157</v>
      </c>
      <c r="F307" t="s">
        <v>161</v>
      </c>
      <c r="G307" t="s">
        <v>226</v>
      </c>
      <c r="H307">
        <v>397.91664502007268</v>
      </c>
      <c r="I307">
        <v>29</v>
      </c>
      <c r="J307">
        <v>1487943.3925838319</v>
      </c>
      <c r="K307">
        <v>51597.763009090901</v>
      </c>
      <c r="L307">
        <v>267829810.66508973</v>
      </c>
      <c r="M307">
        <v>4761751.6181818172</v>
      </c>
      <c r="N307">
        <v>2231915088.8757477</v>
      </c>
      <c r="O307">
        <v>113100000</v>
      </c>
      <c r="P307">
        <v>24.565798897727269</v>
      </c>
      <c r="Q307">
        <v>22244.753719128286</v>
      </c>
      <c r="R307">
        <v>267881408.42809883</v>
      </c>
      <c r="S307">
        <v>2349.7768404939293</v>
      </c>
      <c r="T307">
        <v>22269.319518026012</v>
      </c>
      <c r="U307">
        <f>Sustainable_Friendly_Table[[#This Row],[Total Energy(MJ)]]*AHP!$P$13/TOPSIS!$B$12</f>
        <v>2.3394400960471129E-2</v>
      </c>
      <c r="V307">
        <f>Sustainable_Friendly_Table[[#This Row],[Total Cost(LKR Million)]]*AHP!$P$14/TOPSIS!$C$12</f>
        <v>7.0871815182884917E-3</v>
      </c>
      <c r="W307">
        <f>Sustainable_Friendly_Table[[#This Row],[Total Carbon (Metric T)]]*AHP!$P$15/TOPSIS!$D$12</f>
        <v>1.2876590506068309E-2</v>
      </c>
      <c r="X307">
        <f>((Sustainable_Friendly_Table[[#This Row],[Weighted Energy]]-TOPSIS!$B$13)^2+(Sustainable_Friendly_Table[[#This Row],[Weighted Cost]]-TOPSIS!$C$13)^2+(Sustainable_Friendly_Table[[#This Row],[Weighted Co2]]-TOPSIS!$D$13)^2)^0.5</f>
        <v>3.3772105122139131E-3</v>
      </c>
      <c r="Y307">
        <f>((Sustainable_Friendly_Table[[#This Row],[Weighted Energy]]-TOPSIS!$B$14)^2+(Sustainable_Friendly_Table[[#This Row],[Weighted Cost]]-TOPSIS!$C$14)^2+(Sustainable_Friendly_Table[[#This Row],[Weighted Co2]]-TOPSIS!$D$14)^2)^0.5</f>
        <v>2.6613717175710864E-3</v>
      </c>
      <c r="Z307">
        <f>Sustainable_Friendly_Table[[#This Row],[S- Worst-Euclidean Distance]]/(Sustainable_Friendly_Table[[#This Row],[S+ Best-Euclidean Distance]]+Sustainable_Friendly_Table[[#This Row],[S- Worst-Euclidean Distance]])</f>
        <v>0.44072790868757339</v>
      </c>
      <c r="AA307">
        <v>306</v>
      </c>
    </row>
    <row r="308" spans="1:27" x14ac:dyDescent="0.3">
      <c r="A308">
        <v>412</v>
      </c>
      <c r="B308" t="s">
        <v>142</v>
      </c>
      <c r="C308" t="s">
        <v>151</v>
      </c>
      <c r="D308" t="s">
        <v>154</v>
      </c>
      <c r="E308" t="s">
        <v>157</v>
      </c>
      <c r="F308" t="s">
        <v>161</v>
      </c>
      <c r="G308" t="s">
        <v>225</v>
      </c>
      <c r="H308">
        <v>410.6074986785494</v>
      </c>
      <c r="I308">
        <v>59</v>
      </c>
      <c r="J308">
        <v>1489949.9972248657</v>
      </c>
      <c r="K308">
        <v>40113.682909090909</v>
      </c>
      <c r="L308">
        <v>268190999.50047585</v>
      </c>
      <c r="M308">
        <v>4699697.4731818177</v>
      </c>
      <c r="N308">
        <v>2234924995.8372989</v>
      </c>
      <c r="O308">
        <v>109976000</v>
      </c>
      <c r="P308">
        <v>22.994091322727272</v>
      </c>
      <c r="Q308">
        <v>22274.752458511743</v>
      </c>
      <c r="R308">
        <v>268231113.18338495</v>
      </c>
      <c r="S308">
        <v>2349.6006933104804</v>
      </c>
      <c r="T308">
        <v>22297.746549834468</v>
      </c>
      <c r="U308">
        <f>Sustainable_Friendly_Table[[#This Row],[Total Energy(MJ)]]*AHP!$P$13/TOPSIS!$B$12</f>
        <v>2.3424941091310939E-2</v>
      </c>
      <c r="V308">
        <f>Sustainable_Friendly_Table[[#This Row],[Total Cost(LKR Million)]]*AHP!$P$14/TOPSIS!$C$12</f>
        <v>7.0866502392999825E-3</v>
      </c>
      <c r="W308">
        <f>Sustainable_Friendly_Table[[#This Row],[Total Carbon (Metric T)]]*AHP!$P$15/TOPSIS!$D$12</f>
        <v>1.289302761577003E-2</v>
      </c>
      <c r="X308">
        <f>((Sustainable_Friendly_Table[[#This Row],[Weighted Energy]]-TOPSIS!$B$13)^2+(Sustainable_Friendly_Table[[#This Row],[Weighted Cost]]-TOPSIS!$C$13)^2+(Sustainable_Friendly_Table[[#This Row],[Weighted Co2]]-TOPSIS!$D$13)^2)^0.5</f>
        <v>3.4105690834871291E-3</v>
      </c>
      <c r="Y308">
        <f>((Sustainable_Friendly_Table[[#This Row],[Weighted Energy]]-TOPSIS!$B$14)^2+(Sustainable_Friendly_Table[[#This Row],[Weighted Cost]]-TOPSIS!$C$14)^2+(Sustainable_Friendly_Table[[#This Row],[Weighted Co2]]-TOPSIS!$D$14)^2)^0.5</f>
        <v>2.6280529402828647E-3</v>
      </c>
      <c r="Z308">
        <f>Sustainable_Friendly_Table[[#This Row],[S- Worst-Euclidean Distance]]/(Sustainable_Friendly_Table[[#This Row],[S+ Best-Euclidean Distance]]+Sustainable_Friendly_Table[[#This Row],[S- Worst-Euclidean Distance]])</f>
        <v>0.43520739167611217</v>
      </c>
      <c r="AA308">
        <v>307</v>
      </c>
    </row>
    <row r="309" spans="1:27" x14ac:dyDescent="0.3">
      <c r="A309">
        <v>430</v>
      </c>
      <c r="B309" t="s">
        <v>142</v>
      </c>
      <c r="C309" t="s">
        <v>151</v>
      </c>
      <c r="D309" t="s">
        <v>155</v>
      </c>
      <c r="E309" t="s">
        <v>157</v>
      </c>
      <c r="F309" t="s">
        <v>161</v>
      </c>
      <c r="G309" t="s">
        <v>225</v>
      </c>
      <c r="H309">
        <v>410.61394578354935</v>
      </c>
      <c r="I309">
        <v>59</v>
      </c>
      <c r="J309">
        <v>1489956.238022506</v>
      </c>
      <c r="K309">
        <v>40095.262609090903</v>
      </c>
      <c r="L309">
        <v>268192122.84405106</v>
      </c>
      <c r="M309">
        <v>4698776.458181818</v>
      </c>
      <c r="N309">
        <v>2234934357.0337591</v>
      </c>
      <c r="O309">
        <v>109976000</v>
      </c>
      <c r="P309">
        <v>22.98027609772727</v>
      </c>
      <c r="Q309">
        <v>22274.845758436462</v>
      </c>
      <c r="R309">
        <v>268232218.10666016</v>
      </c>
      <c r="S309">
        <v>2349.6091334919411</v>
      </c>
      <c r="T309">
        <v>22297.826034534191</v>
      </c>
      <c r="U309">
        <f>Sustainable_Friendly_Table[[#This Row],[Total Energy(MJ)]]*AHP!$P$13/TOPSIS!$B$12</f>
        <v>2.3425037585570404E-2</v>
      </c>
      <c r="V309">
        <f>Sustainable_Friendly_Table[[#This Row],[Total Cost(LKR Million)]]*AHP!$P$14/TOPSIS!$C$12</f>
        <v>7.0866756958016513E-3</v>
      </c>
      <c r="W309">
        <f>Sustainable_Friendly_Table[[#This Row],[Total Carbon (Metric T)]]*AHP!$P$15/TOPSIS!$D$12</f>
        <v>1.2893073575500815E-2</v>
      </c>
      <c r="X309">
        <f>((Sustainable_Friendly_Table[[#This Row],[Weighted Energy]]-TOPSIS!$B$13)^2+(Sustainable_Friendly_Table[[#This Row],[Weighted Cost]]-TOPSIS!$C$13)^2+(Sustainable_Friendly_Table[[#This Row],[Weighted Co2]]-TOPSIS!$D$13)^2)^0.5</f>
        <v>3.4106787379493404E-3</v>
      </c>
      <c r="Y309">
        <f>((Sustainable_Friendly_Table[[#This Row],[Weighted Energy]]-TOPSIS!$B$14)^2+(Sustainable_Friendly_Table[[#This Row],[Weighted Cost]]-TOPSIS!$C$14)^2+(Sustainable_Friendly_Table[[#This Row],[Weighted Co2]]-TOPSIS!$D$14)^2)^0.5</f>
        <v>2.6279433120487195E-3</v>
      </c>
      <c r="Z309">
        <f>Sustainable_Friendly_Table[[#This Row],[S- Worst-Euclidean Distance]]/(Sustainable_Friendly_Table[[#This Row],[S+ Best-Euclidean Distance]]+Sustainable_Friendly_Table[[#This Row],[S- Worst-Euclidean Distance]])</f>
        <v>0.43518923527422348</v>
      </c>
      <c r="AA309">
        <v>308</v>
      </c>
    </row>
    <row r="310" spans="1:27" x14ac:dyDescent="0.3">
      <c r="A310">
        <v>414</v>
      </c>
      <c r="B310" t="s">
        <v>142</v>
      </c>
      <c r="C310" t="s">
        <v>151</v>
      </c>
      <c r="D310" t="s">
        <v>154</v>
      </c>
      <c r="E310" t="s">
        <v>157</v>
      </c>
      <c r="F310" t="s">
        <v>161</v>
      </c>
      <c r="G310" t="s">
        <v>224</v>
      </c>
      <c r="H310">
        <v>410.6074986785494</v>
      </c>
      <c r="I310">
        <v>30</v>
      </c>
      <c r="J310">
        <v>1489949.9972248657</v>
      </c>
      <c r="K310">
        <v>40113.682909090909</v>
      </c>
      <c r="L310">
        <v>268190999.50047585</v>
      </c>
      <c r="M310">
        <v>4699697.4731818177</v>
      </c>
      <c r="N310">
        <v>2234924995.8372989</v>
      </c>
      <c r="O310">
        <v>112386000</v>
      </c>
      <c r="P310">
        <v>22.994091322727272</v>
      </c>
      <c r="Q310">
        <v>22274.752458511743</v>
      </c>
      <c r="R310">
        <v>268231113.18338495</v>
      </c>
      <c r="S310">
        <v>2352.0106933104807</v>
      </c>
      <c r="T310">
        <v>22297.746549834468</v>
      </c>
      <c r="U310">
        <f>Sustainable_Friendly_Table[[#This Row],[Total Energy(MJ)]]*AHP!$P$13/TOPSIS!$B$12</f>
        <v>2.3424941091310939E-2</v>
      </c>
      <c r="V310">
        <f>Sustainable_Friendly_Table[[#This Row],[Total Cost(LKR Million)]]*AHP!$P$14/TOPSIS!$C$12</f>
        <v>7.0939190603917287E-3</v>
      </c>
      <c r="W310">
        <f>Sustainable_Friendly_Table[[#This Row],[Total Carbon (Metric T)]]*AHP!$P$15/TOPSIS!$D$12</f>
        <v>1.289302761577003E-2</v>
      </c>
      <c r="X310">
        <f>((Sustainable_Friendly_Table[[#This Row],[Weighted Energy]]-TOPSIS!$B$13)^2+(Sustainable_Friendly_Table[[#This Row],[Weighted Cost]]-TOPSIS!$C$13)^2+(Sustainable_Friendly_Table[[#This Row],[Weighted Co2]]-TOPSIS!$D$13)^2)^0.5</f>
        <v>3.4124502291387449E-3</v>
      </c>
      <c r="Y310">
        <f>((Sustainable_Friendly_Table[[#This Row],[Weighted Energy]]-TOPSIS!$B$14)^2+(Sustainable_Friendly_Table[[#This Row],[Weighted Cost]]-TOPSIS!$C$14)^2+(Sustainable_Friendly_Table[[#This Row],[Weighted Co2]]-TOPSIS!$D$14)^2)^0.5</f>
        <v>2.6261366186029998E-3</v>
      </c>
      <c r="Z310">
        <f>Sustainable_Friendly_Table[[#This Row],[S- Worst-Euclidean Distance]]/(Sustainable_Friendly_Table[[#This Row],[S+ Best-Euclidean Distance]]+Sustainable_Friendly_Table[[#This Row],[S- Worst-Euclidean Distance]])</f>
        <v>0.43489258080060539</v>
      </c>
      <c r="AA310">
        <v>309</v>
      </c>
    </row>
    <row r="311" spans="1:27" x14ac:dyDescent="0.3">
      <c r="A311">
        <v>432</v>
      </c>
      <c r="B311" t="s">
        <v>142</v>
      </c>
      <c r="C311" t="s">
        <v>151</v>
      </c>
      <c r="D311" t="s">
        <v>155</v>
      </c>
      <c r="E311" t="s">
        <v>157</v>
      </c>
      <c r="F311" t="s">
        <v>161</v>
      </c>
      <c r="G311" t="s">
        <v>224</v>
      </c>
      <c r="H311">
        <v>410.61394578354935</v>
      </c>
      <c r="I311">
        <v>30</v>
      </c>
      <c r="J311">
        <v>1489956.238022506</v>
      </c>
      <c r="K311">
        <v>40095.262609090903</v>
      </c>
      <c r="L311">
        <v>268192122.84405106</v>
      </c>
      <c r="M311">
        <v>4698776.458181818</v>
      </c>
      <c r="N311">
        <v>2234934357.0337591</v>
      </c>
      <c r="O311">
        <v>112386000</v>
      </c>
      <c r="P311">
        <v>22.98027609772727</v>
      </c>
      <c r="Q311">
        <v>22274.845758436462</v>
      </c>
      <c r="R311">
        <v>268232218.10666016</v>
      </c>
      <c r="S311">
        <v>2352.0191334919409</v>
      </c>
      <c r="T311">
        <v>22297.826034534191</v>
      </c>
      <c r="U311">
        <f>Sustainable_Friendly_Table[[#This Row],[Total Energy(MJ)]]*AHP!$P$13/TOPSIS!$B$12</f>
        <v>2.3425037585570404E-2</v>
      </c>
      <c r="V311">
        <f>Sustainable_Friendly_Table[[#This Row],[Total Cost(LKR Million)]]*AHP!$P$14/TOPSIS!$C$12</f>
        <v>7.0939445168933949E-3</v>
      </c>
      <c r="W311">
        <f>Sustainable_Friendly_Table[[#This Row],[Total Carbon (Metric T)]]*AHP!$P$15/TOPSIS!$D$12</f>
        <v>1.2893073575500815E-2</v>
      </c>
      <c r="X311">
        <f>((Sustainable_Friendly_Table[[#This Row],[Weighted Energy]]-TOPSIS!$B$13)^2+(Sustainable_Friendly_Table[[#This Row],[Weighted Cost]]-TOPSIS!$C$13)^2+(Sustainable_Friendly_Table[[#This Row],[Weighted Co2]]-TOPSIS!$D$13)^2)^0.5</f>
        <v>3.4125598773776921E-3</v>
      </c>
      <c r="Y311">
        <f>((Sustainable_Friendly_Table[[#This Row],[Weighted Energy]]-TOPSIS!$B$14)^2+(Sustainable_Friendly_Table[[#This Row],[Weighted Cost]]-TOPSIS!$C$14)^2+(Sustainable_Friendly_Table[[#This Row],[Weighted Co2]]-TOPSIS!$D$14)^2)^0.5</f>
        <v>2.626026980831937E-3</v>
      </c>
      <c r="Z311">
        <f>Sustainable_Friendly_Table[[#This Row],[S- Worst-Euclidean Distance]]/(Sustainable_Friendly_Table[[#This Row],[S+ Best-Euclidean Distance]]+Sustainable_Friendly_Table[[#This Row],[S- Worst-Euclidean Distance]])</f>
        <v>0.43487442384997399</v>
      </c>
      <c r="AA311">
        <v>310</v>
      </c>
    </row>
    <row r="312" spans="1:27" x14ac:dyDescent="0.3">
      <c r="A312">
        <v>413</v>
      </c>
      <c r="B312" t="s">
        <v>142</v>
      </c>
      <c r="C312" t="s">
        <v>151</v>
      </c>
      <c r="D312" t="s">
        <v>154</v>
      </c>
      <c r="E312" t="s">
        <v>157</v>
      </c>
      <c r="F312" t="s">
        <v>161</v>
      </c>
      <c r="G312" t="s">
        <v>226</v>
      </c>
      <c r="H312">
        <v>410.6074986785494</v>
      </c>
      <c r="I312">
        <v>30</v>
      </c>
      <c r="J312">
        <v>1489949.9972248657</v>
      </c>
      <c r="K312">
        <v>40113.682909090909</v>
      </c>
      <c r="L312">
        <v>268190999.50047585</v>
      </c>
      <c r="M312">
        <v>4699697.4731818177</v>
      </c>
      <c r="N312">
        <v>2234924995.8372989</v>
      </c>
      <c r="O312">
        <v>117000000</v>
      </c>
      <c r="P312">
        <v>22.994091322727272</v>
      </c>
      <c r="Q312">
        <v>22274.752458511743</v>
      </c>
      <c r="R312">
        <v>268231113.18338495</v>
      </c>
      <c r="S312">
        <v>2356.6246933104808</v>
      </c>
      <c r="T312">
        <v>22297.746549834468</v>
      </c>
      <c r="U312">
        <f>Sustainable_Friendly_Table[[#This Row],[Total Energy(MJ)]]*AHP!$P$13/TOPSIS!$B$12</f>
        <v>2.3424941091310939E-2</v>
      </c>
      <c r="V312">
        <f>Sustainable_Friendly_Table[[#This Row],[Total Cost(LKR Million)]]*AHP!$P$14/TOPSIS!$C$12</f>
        <v>7.107835384257832E-3</v>
      </c>
      <c r="W312">
        <f>Sustainable_Friendly_Table[[#This Row],[Total Carbon (Metric T)]]*AHP!$P$15/TOPSIS!$D$12</f>
        <v>1.289302761577003E-2</v>
      </c>
      <c r="X312">
        <f>((Sustainable_Friendly_Table[[#This Row],[Weighted Energy]]-TOPSIS!$B$13)^2+(Sustainable_Friendly_Table[[#This Row],[Weighted Cost]]-TOPSIS!$C$13)^2+(Sustainable_Friendly_Table[[#This Row],[Weighted Co2]]-TOPSIS!$D$13)^2)^0.5</f>
        <v>3.4160919871053246E-3</v>
      </c>
      <c r="Y312">
        <f>((Sustainable_Friendly_Table[[#This Row],[Weighted Energy]]-TOPSIS!$B$14)^2+(Sustainable_Friendly_Table[[#This Row],[Weighted Cost]]-TOPSIS!$C$14)^2+(Sustainable_Friendly_Table[[#This Row],[Weighted Co2]]-TOPSIS!$D$14)^2)^0.5</f>
        <v>2.6225200799484438E-3</v>
      </c>
      <c r="Z312">
        <f>Sustainable_Friendly_Table[[#This Row],[S- Worst-Euclidean Distance]]/(Sustainable_Friendly_Table[[#This Row],[S+ Best-Euclidean Distance]]+Sustainable_Friendly_Table[[#This Row],[S- Worst-Euclidean Distance]])</f>
        <v>0.43429186224045158</v>
      </c>
      <c r="AA312">
        <v>311</v>
      </c>
    </row>
    <row r="313" spans="1:27" x14ac:dyDescent="0.3">
      <c r="A313">
        <v>431</v>
      </c>
      <c r="B313" t="s">
        <v>142</v>
      </c>
      <c r="C313" t="s">
        <v>151</v>
      </c>
      <c r="D313" t="s">
        <v>155</v>
      </c>
      <c r="E313" t="s">
        <v>157</v>
      </c>
      <c r="F313" t="s">
        <v>161</v>
      </c>
      <c r="G313" t="s">
        <v>226</v>
      </c>
      <c r="H313">
        <v>410.61394578354935</v>
      </c>
      <c r="I313">
        <v>30</v>
      </c>
      <c r="J313">
        <v>1489956.238022506</v>
      </c>
      <c r="K313">
        <v>40095.262609090903</v>
      </c>
      <c r="L313">
        <v>268192122.84405106</v>
      </c>
      <c r="M313">
        <v>4698776.458181818</v>
      </c>
      <c r="N313">
        <v>2234934357.0337591</v>
      </c>
      <c r="O313">
        <v>117000000</v>
      </c>
      <c r="P313">
        <v>22.98027609772727</v>
      </c>
      <c r="Q313">
        <v>22274.845758436462</v>
      </c>
      <c r="R313">
        <v>268232218.10666016</v>
      </c>
      <c r="S313">
        <v>2356.633133491941</v>
      </c>
      <c r="T313">
        <v>22297.826034534191</v>
      </c>
      <c r="U313">
        <f>Sustainable_Friendly_Table[[#This Row],[Total Energy(MJ)]]*AHP!$P$13/TOPSIS!$B$12</f>
        <v>2.3425037585570404E-2</v>
      </c>
      <c r="V313">
        <f>Sustainable_Friendly_Table[[#This Row],[Total Cost(LKR Million)]]*AHP!$P$14/TOPSIS!$C$12</f>
        <v>7.107860840759499E-3</v>
      </c>
      <c r="W313">
        <f>Sustainable_Friendly_Table[[#This Row],[Total Carbon (Metric T)]]*AHP!$P$15/TOPSIS!$D$12</f>
        <v>1.2893073575500815E-2</v>
      </c>
      <c r="X313">
        <f>((Sustainable_Friendly_Table[[#This Row],[Weighted Energy]]-TOPSIS!$B$13)^2+(Sustainable_Friendly_Table[[#This Row],[Weighted Cost]]-TOPSIS!$C$13)^2+(Sustainable_Friendly_Table[[#This Row],[Weighted Co2]]-TOPSIS!$D$13)^2)^0.5</f>
        <v>3.416201622156694E-3</v>
      </c>
      <c r="Y313">
        <f>((Sustainable_Friendly_Table[[#This Row],[Weighted Energy]]-TOPSIS!$B$14)^2+(Sustainable_Friendly_Table[[#This Row],[Weighted Cost]]-TOPSIS!$C$14)^2+(Sustainable_Friendly_Table[[#This Row],[Weighted Co2]]-TOPSIS!$D$14)^2)^0.5</f>
        <v>2.6224104260668913E-3</v>
      </c>
      <c r="Z313">
        <f>Sustainable_Friendly_Table[[#This Row],[S- Worst-Euclidean Distance]]/(Sustainable_Friendly_Table[[#This Row],[S+ Best-Euclidean Distance]]+Sustainable_Friendly_Table[[#This Row],[S- Worst-Euclidean Distance]])</f>
        <v>0.43427370480578259</v>
      </c>
      <c r="AA313">
        <v>312</v>
      </c>
    </row>
    <row r="314" spans="1:27" x14ac:dyDescent="0.3">
      <c r="A314">
        <v>289</v>
      </c>
      <c r="B314" t="s">
        <v>141</v>
      </c>
      <c r="C314" t="s">
        <v>151</v>
      </c>
      <c r="D314" t="s">
        <v>154</v>
      </c>
      <c r="E314" t="s">
        <v>156</v>
      </c>
      <c r="F314" t="s">
        <v>159</v>
      </c>
      <c r="G314" t="s">
        <v>225</v>
      </c>
      <c r="H314">
        <v>410.75870385634505</v>
      </c>
      <c r="I314">
        <v>59</v>
      </c>
      <c r="J314">
        <v>1493798.0044900675</v>
      </c>
      <c r="K314">
        <v>39704.789363636359</v>
      </c>
      <c r="L314">
        <v>268883640.80821216</v>
      </c>
      <c r="M314">
        <v>5176624.2822727263</v>
      </c>
      <c r="N314">
        <v>2240697006.7351012</v>
      </c>
      <c r="O314">
        <v>109976000</v>
      </c>
      <c r="P314">
        <v>20.302935868181816</v>
      </c>
      <c r="Q314">
        <v>22332.280167126508</v>
      </c>
      <c r="R314">
        <v>268923345.59757578</v>
      </c>
      <c r="S314">
        <v>2355.8496310173741</v>
      </c>
      <c r="T314">
        <v>22352.583102994689</v>
      </c>
      <c r="U314">
        <f>Sustainable_Friendly_Table[[#This Row],[Total Energy(MJ)]]*AHP!$P$13/TOPSIS!$B$12</f>
        <v>2.3485394568655418E-2</v>
      </c>
      <c r="V314">
        <f>Sustainable_Friendly_Table[[#This Row],[Total Cost(LKR Million)]]*AHP!$P$14/TOPSIS!$C$12</f>
        <v>7.1054977124140363E-3</v>
      </c>
      <c r="W314">
        <f>Sustainable_Friendly_Table[[#This Row],[Total Carbon (Metric T)]]*AHP!$P$15/TOPSIS!$D$12</f>
        <v>1.2924735268050868E-2</v>
      </c>
      <c r="X314">
        <f>((Sustainable_Friendly_Table[[#This Row],[Weighted Energy]]-TOPSIS!$B$13)^2+(Sustainable_Friendly_Table[[#This Row],[Weighted Cost]]-TOPSIS!$C$13)^2+(Sustainable_Friendly_Table[[#This Row],[Weighted Co2]]-TOPSIS!$D$13)^2)^0.5</f>
        <v>3.481372035922537E-3</v>
      </c>
      <c r="Y314">
        <f>((Sustainable_Friendly_Table[[#This Row],[Weighted Energy]]-TOPSIS!$B$14)^2+(Sustainable_Friendly_Table[[#This Row],[Weighted Cost]]-TOPSIS!$C$14)^2+(Sustainable_Friendly_Table[[#This Row],[Weighted Co2]]-TOPSIS!$D$14)^2)^0.5</f>
        <v>2.5572484472970139E-3</v>
      </c>
      <c r="Z314">
        <f>Sustainable_Friendly_Table[[#This Row],[S- Worst-Euclidean Distance]]/(Sustainable_Friendly_Table[[#This Row],[S+ Best-Euclidean Distance]]+Sustainable_Friendly_Table[[#This Row],[S- Worst-Euclidean Distance]])</f>
        <v>0.42348222651236916</v>
      </c>
      <c r="AA314">
        <v>313</v>
      </c>
    </row>
    <row r="315" spans="1:27" x14ac:dyDescent="0.3">
      <c r="A315">
        <v>307</v>
      </c>
      <c r="B315" t="s">
        <v>141</v>
      </c>
      <c r="C315" t="s">
        <v>151</v>
      </c>
      <c r="D315" t="s">
        <v>155</v>
      </c>
      <c r="E315" t="s">
        <v>156</v>
      </c>
      <c r="F315" t="s">
        <v>159</v>
      </c>
      <c r="G315" t="s">
        <v>225</v>
      </c>
      <c r="H315">
        <v>410.76515096134494</v>
      </c>
      <c r="I315">
        <v>59</v>
      </c>
      <c r="J315">
        <v>1493804.2452877073</v>
      </c>
      <c r="K315">
        <v>39686.369063636361</v>
      </c>
      <c r="L315">
        <v>268884764.15178734</v>
      </c>
      <c r="M315">
        <v>5175703.2672727266</v>
      </c>
      <c r="N315">
        <v>2240706367.931561</v>
      </c>
      <c r="O315">
        <v>109976000</v>
      </c>
      <c r="P315">
        <v>20.289120643181814</v>
      </c>
      <c r="Q315">
        <v>22332.373467051228</v>
      </c>
      <c r="R315">
        <v>268924450.52085096</v>
      </c>
      <c r="S315">
        <v>2355.8580711988338</v>
      </c>
      <c r="T315">
        <v>22352.662587694409</v>
      </c>
      <c r="U315">
        <f>Sustainable_Friendly_Table[[#This Row],[Total Energy(MJ)]]*AHP!$P$13/TOPSIS!$B$12</f>
        <v>2.3485491062914879E-2</v>
      </c>
      <c r="V315">
        <f>Sustainable_Friendly_Table[[#This Row],[Total Cost(LKR Million)]]*AHP!$P$14/TOPSIS!$C$12</f>
        <v>7.1055231689157007E-3</v>
      </c>
      <c r="W315">
        <f>Sustainable_Friendly_Table[[#This Row],[Total Carbon (Metric T)]]*AHP!$P$15/TOPSIS!$D$12</f>
        <v>1.2924781227781651E-2</v>
      </c>
      <c r="X315">
        <f>((Sustainable_Friendly_Table[[#This Row],[Weighted Energy]]-TOPSIS!$B$13)^2+(Sustainable_Friendly_Table[[#This Row],[Weighted Cost]]-TOPSIS!$C$13)^2+(Sustainable_Friendly_Table[[#This Row],[Weighted Co2]]-TOPSIS!$D$13)^2)^0.5</f>
        <v>3.4814816922861609E-3</v>
      </c>
      <c r="Y315">
        <f>((Sustainable_Friendly_Table[[#This Row],[Weighted Energy]]-TOPSIS!$B$14)^2+(Sustainable_Friendly_Table[[#This Row],[Weighted Cost]]-TOPSIS!$C$14)^2+(Sustainable_Friendly_Table[[#This Row],[Weighted Co2]]-TOPSIS!$D$14)^2)^0.5</f>
        <v>2.5571388223117734E-3</v>
      </c>
      <c r="Z315">
        <f>Sustainable_Friendly_Table[[#This Row],[S- Worst-Euclidean Distance]]/(Sustainable_Friendly_Table[[#This Row],[S+ Best-Euclidean Distance]]+Sustainable_Friendly_Table[[#This Row],[S- Worst-Euclidean Distance]])</f>
        <v>0.42346407033362549</v>
      </c>
      <c r="AA315">
        <v>314</v>
      </c>
    </row>
    <row r="316" spans="1:27" x14ac:dyDescent="0.3">
      <c r="A316">
        <v>291</v>
      </c>
      <c r="B316" t="s">
        <v>141</v>
      </c>
      <c r="C316" t="s">
        <v>151</v>
      </c>
      <c r="D316" t="s">
        <v>154</v>
      </c>
      <c r="E316" t="s">
        <v>156</v>
      </c>
      <c r="F316" t="s">
        <v>159</v>
      </c>
      <c r="G316" t="s">
        <v>224</v>
      </c>
      <c r="H316">
        <v>410.75870385634505</v>
      </c>
      <c r="I316">
        <v>30</v>
      </c>
      <c r="J316">
        <v>1493798.0044900675</v>
      </c>
      <c r="K316">
        <v>39704.789363636359</v>
      </c>
      <c r="L316">
        <v>268883640.80821216</v>
      </c>
      <c r="M316">
        <v>5176624.2822727263</v>
      </c>
      <c r="N316">
        <v>2240697006.7351012</v>
      </c>
      <c r="O316">
        <v>112386000</v>
      </c>
      <c r="P316">
        <v>20.302935868181816</v>
      </c>
      <c r="Q316">
        <v>22332.280167126508</v>
      </c>
      <c r="R316">
        <v>268923345.59757578</v>
      </c>
      <c r="S316">
        <v>2358.259631017374</v>
      </c>
      <c r="T316">
        <v>22352.583102994689</v>
      </c>
      <c r="U316">
        <f>Sustainable_Friendly_Table[[#This Row],[Total Energy(MJ)]]*AHP!$P$13/TOPSIS!$B$12</f>
        <v>2.3485394568655418E-2</v>
      </c>
      <c r="V316">
        <f>Sustainable_Friendly_Table[[#This Row],[Total Cost(LKR Million)]]*AHP!$P$14/TOPSIS!$C$12</f>
        <v>7.1127665335057799E-3</v>
      </c>
      <c r="W316">
        <f>Sustainable_Friendly_Table[[#This Row],[Total Carbon (Metric T)]]*AHP!$P$15/TOPSIS!$D$12</f>
        <v>1.2924735268050868E-2</v>
      </c>
      <c r="X316">
        <f>((Sustainable_Friendly_Table[[#This Row],[Weighted Energy]]-TOPSIS!$B$13)^2+(Sustainable_Friendly_Table[[#This Row],[Weighted Cost]]-TOPSIS!$C$13)^2+(Sustainable_Friendly_Table[[#This Row],[Weighted Co2]]-TOPSIS!$D$13)^2)^0.5</f>
        <v>3.4832542748749274E-3</v>
      </c>
      <c r="Y316">
        <f>((Sustainable_Friendly_Table[[#This Row],[Weighted Energy]]-TOPSIS!$B$14)^2+(Sustainable_Friendly_Table[[#This Row],[Weighted Cost]]-TOPSIS!$C$14)^2+(Sustainable_Friendly_Table[[#This Row],[Weighted Co2]]-TOPSIS!$D$14)^2)^0.5</f>
        <v>2.555332640119751E-3</v>
      </c>
      <c r="Z316">
        <f>Sustainable_Friendly_Table[[#This Row],[S- Worst-Euclidean Distance]]/(Sustainable_Friendly_Table[[#This Row],[S+ Best-Euclidean Distance]]+Sustainable_Friendly_Table[[#This Row],[S- Worst-Euclidean Distance]])</f>
        <v>0.42316731978710004</v>
      </c>
      <c r="AA316">
        <v>315</v>
      </c>
    </row>
    <row r="317" spans="1:27" x14ac:dyDescent="0.3">
      <c r="A317">
        <v>309</v>
      </c>
      <c r="B317" t="s">
        <v>141</v>
      </c>
      <c r="C317" t="s">
        <v>151</v>
      </c>
      <c r="D317" t="s">
        <v>155</v>
      </c>
      <c r="E317" t="s">
        <v>156</v>
      </c>
      <c r="F317" t="s">
        <v>159</v>
      </c>
      <c r="G317" t="s">
        <v>224</v>
      </c>
      <c r="H317">
        <v>410.76515096134494</v>
      </c>
      <c r="I317">
        <v>30</v>
      </c>
      <c r="J317">
        <v>1493804.2452877073</v>
      </c>
      <c r="K317">
        <v>39686.369063636361</v>
      </c>
      <c r="L317">
        <v>268884764.15178734</v>
      </c>
      <c r="M317">
        <v>5175703.2672727266</v>
      </c>
      <c r="N317">
        <v>2240706367.931561</v>
      </c>
      <c r="O317">
        <v>112386000</v>
      </c>
      <c r="P317">
        <v>20.289120643181814</v>
      </c>
      <c r="Q317">
        <v>22332.373467051228</v>
      </c>
      <c r="R317">
        <v>268924450.52085096</v>
      </c>
      <c r="S317">
        <v>2358.2680711988341</v>
      </c>
      <c r="T317">
        <v>22352.662587694409</v>
      </c>
      <c r="U317">
        <f>Sustainable_Friendly_Table[[#This Row],[Total Energy(MJ)]]*AHP!$P$13/TOPSIS!$B$12</f>
        <v>2.3485491062914879E-2</v>
      </c>
      <c r="V317">
        <f>Sustainable_Friendly_Table[[#This Row],[Total Cost(LKR Million)]]*AHP!$P$14/TOPSIS!$C$12</f>
        <v>7.1127919900074469E-3</v>
      </c>
      <c r="W317">
        <f>Sustainable_Friendly_Table[[#This Row],[Total Carbon (Metric T)]]*AHP!$P$15/TOPSIS!$D$12</f>
        <v>1.2924781227781651E-2</v>
      </c>
      <c r="X317">
        <f>((Sustainable_Friendly_Table[[#This Row],[Weighted Energy]]-TOPSIS!$B$13)^2+(Sustainable_Friendly_Table[[#This Row],[Weighted Cost]]-TOPSIS!$C$13)^2+(Sustainable_Friendly_Table[[#This Row],[Weighted Co2]]-TOPSIS!$D$13)^2)^0.5</f>
        <v>3.4833639251063411E-3</v>
      </c>
      <c r="Y317">
        <f>((Sustainable_Friendly_Table[[#This Row],[Weighted Energy]]-TOPSIS!$B$14)^2+(Sustainable_Friendly_Table[[#This Row],[Weighted Cost]]-TOPSIS!$C$14)^2+(Sustainable_Friendly_Table[[#This Row],[Weighted Co2]]-TOPSIS!$D$14)^2)^0.5</f>
        <v>2.5552230053578376E-3</v>
      </c>
      <c r="Z317">
        <f>Sustainable_Friendly_Table[[#This Row],[S- Worst-Euclidean Distance]]/(Sustainable_Friendly_Table[[#This Row],[S+ Best-Euclidean Distance]]+Sustainable_Friendly_Table[[#This Row],[S- Worst-Euclidean Distance]])</f>
        <v>0.42314916300483246</v>
      </c>
      <c r="AA317">
        <v>316</v>
      </c>
    </row>
    <row r="318" spans="1:27" x14ac:dyDescent="0.3">
      <c r="A318">
        <v>290</v>
      </c>
      <c r="B318" t="s">
        <v>141</v>
      </c>
      <c r="C318" t="s">
        <v>151</v>
      </c>
      <c r="D318" t="s">
        <v>154</v>
      </c>
      <c r="E318" t="s">
        <v>156</v>
      </c>
      <c r="F318" t="s">
        <v>159</v>
      </c>
      <c r="G318" t="s">
        <v>226</v>
      </c>
      <c r="H318">
        <v>410.75870385634505</v>
      </c>
      <c r="I318">
        <v>30</v>
      </c>
      <c r="J318">
        <v>1493798.0044900675</v>
      </c>
      <c r="K318">
        <v>39704.789363636359</v>
      </c>
      <c r="L318">
        <v>268883640.80821216</v>
      </c>
      <c r="M318">
        <v>5176624.2822727263</v>
      </c>
      <c r="N318">
        <v>2240697006.7351012</v>
      </c>
      <c r="O318">
        <v>117000000</v>
      </c>
      <c r="P318">
        <v>20.302935868181816</v>
      </c>
      <c r="Q318">
        <v>22332.280167126508</v>
      </c>
      <c r="R318">
        <v>268923345.59757578</v>
      </c>
      <c r="S318">
        <v>2362.873631017374</v>
      </c>
      <c r="T318">
        <v>22352.583102994689</v>
      </c>
      <c r="U318">
        <f>Sustainable_Friendly_Table[[#This Row],[Total Energy(MJ)]]*AHP!$P$13/TOPSIS!$B$12</f>
        <v>2.3485394568655418E-2</v>
      </c>
      <c r="V318">
        <f>Sustainable_Friendly_Table[[#This Row],[Total Cost(LKR Million)]]*AHP!$P$14/TOPSIS!$C$12</f>
        <v>7.1266828573718841E-3</v>
      </c>
      <c r="W318">
        <f>Sustainable_Friendly_Table[[#This Row],[Total Carbon (Metric T)]]*AHP!$P$15/TOPSIS!$D$12</f>
        <v>1.2924735268050868E-2</v>
      </c>
      <c r="X318">
        <f>((Sustainable_Friendly_Table[[#This Row],[Weighted Energy]]-TOPSIS!$B$13)^2+(Sustainable_Friendly_Table[[#This Row],[Weighted Cost]]-TOPSIS!$C$13)^2+(Sustainable_Friendly_Table[[#This Row],[Weighted Co2]]-TOPSIS!$D$13)^2)^0.5</f>
        <v>3.4868973051310841E-3</v>
      </c>
      <c r="Y318">
        <f>((Sustainable_Friendly_Table[[#This Row],[Weighted Energy]]-TOPSIS!$B$14)^2+(Sustainable_Friendly_Table[[#This Row],[Weighted Cost]]-TOPSIS!$C$14)^2+(Sustainable_Friendly_Table[[#This Row],[Weighted Co2]]-TOPSIS!$D$14)^2)^0.5</f>
        <v>2.5517185399072514E-3</v>
      </c>
      <c r="Z318">
        <f>Sustainable_Friendly_Table[[#This Row],[S- Worst-Euclidean Distance]]/(Sustainable_Friendly_Table[[#This Row],[S+ Best-Euclidean Distance]]+Sustainable_Friendly_Table[[#This Row],[S- Worst-Euclidean Distance]])</f>
        <v>0.42256679434309208</v>
      </c>
      <c r="AA318">
        <v>317</v>
      </c>
    </row>
    <row r="319" spans="1:27" x14ac:dyDescent="0.3">
      <c r="A319">
        <v>308</v>
      </c>
      <c r="B319" t="s">
        <v>141</v>
      </c>
      <c r="C319" t="s">
        <v>151</v>
      </c>
      <c r="D319" t="s">
        <v>155</v>
      </c>
      <c r="E319" t="s">
        <v>156</v>
      </c>
      <c r="F319" t="s">
        <v>159</v>
      </c>
      <c r="G319" t="s">
        <v>226</v>
      </c>
      <c r="H319">
        <v>410.76515096134494</v>
      </c>
      <c r="I319">
        <v>30</v>
      </c>
      <c r="J319">
        <v>1493804.2452877073</v>
      </c>
      <c r="K319">
        <v>39686.369063636361</v>
      </c>
      <c r="L319">
        <v>268884764.15178734</v>
      </c>
      <c r="M319">
        <v>5175703.2672727266</v>
      </c>
      <c r="N319">
        <v>2240706367.931561</v>
      </c>
      <c r="O319">
        <v>117000000</v>
      </c>
      <c r="P319">
        <v>20.289120643181814</v>
      </c>
      <c r="Q319">
        <v>22332.373467051228</v>
      </c>
      <c r="R319">
        <v>268924450.52085096</v>
      </c>
      <c r="S319">
        <v>2362.8820711988337</v>
      </c>
      <c r="T319">
        <v>22352.662587694409</v>
      </c>
      <c r="U319">
        <f>Sustainable_Friendly_Table[[#This Row],[Total Energy(MJ)]]*AHP!$P$13/TOPSIS!$B$12</f>
        <v>2.3485491062914879E-2</v>
      </c>
      <c r="V319">
        <f>Sustainable_Friendly_Table[[#This Row],[Total Cost(LKR Million)]]*AHP!$P$14/TOPSIS!$C$12</f>
        <v>7.1267083138735494E-3</v>
      </c>
      <c r="W319">
        <f>Sustainable_Friendly_Table[[#This Row],[Total Carbon (Metric T)]]*AHP!$P$15/TOPSIS!$D$12</f>
        <v>1.2924781227781651E-2</v>
      </c>
      <c r="X319">
        <f>((Sustainable_Friendly_Table[[#This Row],[Weighted Energy]]-TOPSIS!$B$13)^2+(Sustainable_Friendly_Table[[#This Row],[Weighted Cost]]-TOPSIS!$C$13)^2+(Sustainable_Friendly_Table[[#This Row],[Weighted Co2]]-TOPSIS!$D$13)^2)^0.5</f>
        <v>3.4870069424006106E-3</v>
      </c>
      <c r="Y319">
        <f>((Sustainable_Friendly_Table[[#This Row],[Weighted Energy]]-TOPSIS!$B$14)^2+(Sustainable_Friendly_Table[[#This Row],[Weighted Cost]]-TOPSIS!$C$14)^2+(Sustainable_Friendly_Table[[#This Row],[Weighted Co2]]-TOPSIS!$D$14)^2)^0.5</f>
        <v>2.5516088886968556E-3</v>
      </c>
      <c r="Z319">
        <f>Sustainable_Friendly_Table[[#This Row],[S- Worst-Euclidean Distance]]/(Sustainable_Friendly_Table[[#This Row],[S+ Best-Euclidean Distance]]+Sustainable_Friendly_Table[[#This Row],[S- Worst-Euclidean Distance]])</f>
        <v>0.42254863698343981</v>
      </c>
      <c r="AA319">
        <v>318</v>
      </c>
    </row>
    <row r="320" spans="1:27" x14ac:dyDescent="0.3">
      <c r="A320">
        <v>298</v>
      </c>
      <c r="B320" t="s">
        <v>141</v>
      </c>
      <c r="C320" t="s">
        <v>151</v>
      </c>
      <c r="D320" t="s">
        <v>154</v>
      </c>
      <c r="E320" t="s">
        <v>157</v>
      </c>
      <c r="F320" t="s">
        <v>159</v>
      </c>
      <c r="G320" t="s">
        <v>225</v>
      </c>
      <c r="H320">
        <v>413.81548167452684</v>
      </c>
      <c r="I320">
        <v>59</v>
      </c>
      <c r="J320">
        <v>1496756.9654180673</v>
      </c>
      <c r="K320">
        <v>42434.055272727273</v>
      </c>
      <c r="L320">
        <v>269416253.7752521</v>
      </c>
      <c r="M320">
        <v>4630771.1004545446</v>
      </c>
      <c r="N320">
        <v>2245135448.1271009</v>
      </c>
      <c r="O320">
        <v>109976000</v>
      </c>
      <c r="P320">
        <v>23.032201777272721</v>
      </c>
      <c r="Q320">
        <v>22376.516633000105</v>
      </c>
      <c r="R320">
        <v>269458687.8305248</v>
      </c>
      <c r="S320">
        <v>2359.7422192275553</v>
      </c>
      <c r="T320">
        <v>22399.548834777379</v>
      </c>
      <c r="U320">
        <f>Sustainable_Friendly_Table[[#This Row],[Total Energy(MJ)]]*AHP!$P$13/TOPSIS!$B$12</f>
        <v>2.3532146640485162E-2</v>
      </c>
      <c r="V320">
        <f>Sustainable_Friendly_Table[[#This Row],[Total Cost(LKR Million)]]*AHP!$P$14/TOPSIS!$C$12</f>
        <v>7.1172381801665836E-3</v>
      </c>
      <c r="W320">
        <f>Sustainable_Friendly_Table[[#This Row],[Total Carbon (Metric T)]]*AHP!$P$15/TOPSIS!$D$12</f>
        <v>1.2951891845309278E-2</v>
      </c>
      <c r="X320">
        <f>((Sustainable_Friendly_Table[[#This Row],[Weighted Energy]]-TOPSIS!$B$13)^2+(Sustainable_Friendly_Table[[#This Row],[Weighted Cost]]-TOPSIS!$C$13)^2+(Sustainable_Friendly_Table[[#This Row],[Weighted Co2]]-TOPSIS!$D$13)^2)^0.5</f>
        <v>3.536624134225261E-3</v>
      </c>
      <c r="Y320">
        <f>((Sustainable_Friendly_Table[[#This Row],[Weighted Energy]]-TOPSIS!$B$14)^2+(Sustainable_Friendly_Table[[#This Row],[Weighted Cost]]-TOPSIS!$C$14)^2+(Sustainable_Friendly_Table[[#This Row],[Weighted Co2]]-TOPSIS!$D$14)^2)^0.5</f>
        <v>2.5020181704232124E-3</v>
      </c>
      <c r="Z320">
        <f>Sustainable_Friendly_Table[[#This Row],[S- Worst-Euclidean Distance]]/(Sustainable_Friendly_Table[[#This Row],[S+ Best-Euclidean Distance]]+Sustainable_Friendly_Table[[#This Row],[S- Worst-Euclidean Distance]])</f>
        <v>0.41433455472220787</v>
      </c>
      <c r="AA320">
        <v>319</v>
      </c>
    </row>
    <row r="321" spans="1:27" x14ac:dyDescent="0.3">
      <c r="A321">
        <v>316</v>
      </c>
      <c r="B321" t="s">
        <v>141</v>
      </c>
      <c r="C321" t="s">
        <v>151</v>
      </c>
      <c r="D321" t="s">
        <v>155</v>
      </c>
      <c r="E321" t="s">
        <v>157</v>
      </c>
      <c r="F321" t="s">
        <v>159</v>
      </c>
      <c r="G321" t="s">
        <v>225</v>
      </c>
      <c r="H321">
        <v>413.82192877952684</v>
      </c>
      <c r="I321">
        <v>59</v>
      </c>
      <c r="J321">
        <v>1496763.2062157076</v>
      </c>
      <c r="K321">
        <v>42415.634972727261</v>
      </c>
      <c r="L321">
        <v>269417377.1188274</v>
      </c>
      <c r="M321">
        <v>4629850.085454545</v>
      </c>
      <c r="N321">
        <v>2245144809.3235617</v>
      </c>
      <c r="O321">
        <v>109976000</v>
      </c>
      <c r="P321">
        <v>23.018386552272723</v>
      </c>
      <c r="Q321">
        <v>22376.609932924828</v>
      </c>
      <c r="R321">
        <v>269459792.75380015</v>
      </c>
      <c r="S321">
        <v>2359.750659409016</v>
      </c>
      <c r="T321">
        <v>22399.628319477102</v>
      </c>
      <c r="U321">
        <f>Sustainable_Friendly_Table[[#This Row],[Total Energy(MJ)]]*AHP!$P$13/TOPSIS!$B$12</f>
        <v>2.353224313474464E-2</v>
      </c>
      <c r="V321">
        <f>Sustainable_Friendly_Table[[#This Row],[Total Cost(LKR Million)]]*AHP!$P$14/TOPSIS!$C$12</f>
        <v>7.1172636366682524E-3</v>
      </c>
      <c r="W321">
        <f>Sustainable_Friendly_Table[[#This Row],[Total Carbon (Metric T)]]*AHP!$P$15/TOPSIS!$D$12</f>
        <v>1.2951937805040064E-2</v>
      </c>
      <c r="X321">
        <f>((Sustainable_Friendly_Table[[#This Row],[Weighted Energy]]-TOPSIS!$B$13)^2+(Sustainable_Friendly_Table[[#This Row],[Weighted Cost]]-TOPSIS!$C$13)^2+(Sustainable_Friendly_Table[[#This Row],[Weighted Co2]]-TOPSIS!$D$13)^2)^0.5</f>
        <v>3.5367337904595691E-3</v>
      </c>
      <c r="Y321">
        <f>((Sustainable_Friendly_Table[[#This Row],[Weighted Energy]]-TOPSIS!$B$14)^2+(Sustainable_Friendly_Table[[#This Row],[Weighted Cost]]-TOPSIS!$C$14)^2+(Sustainable_Friendly_Table[[#This Row],[Weighted Co2]]-TOPSIS!$D$14)^2)^0.5</f>
        <v>2.5019085469042265E-3</v>
      </c>
      <c r="Z321">
        <f>Sustainable_Friendly_Table[[#This Row],[S- Worst-Euclidean Distance]]/(Sustainable_Friendly_Table[[#This Row],[S+ Best-Euclidean Distance]]+Sustainable_Friendly_Table[[#This Row],[S- Worst-Euclidean Distance]])</f>
        <v>0.41431639880769117</v>
      </c>
      <c r="AA321">
        <v>320</v>
      </c>
    </row>
    <row r="322" spans="1:27" x14ac:dyDescent="0.3">
      <c r="A322">
        <v>300</v>
      </c>
      <c r="B322" t="s">
        <v>141</v>
      </c>
      <c r="C322" t="s">
        <v>151</v>
      </c>
      <c r="D322" t="s">
        <v>154</v>
      </c>
      <c r="E322" t="s">
        <v>157</v>
      </c>
      <c r="F322" t="s">
        <v>159</v>
      </c>
      <c r="G322" t="s">
        <v>224</v>
      </c>
      <c r="H322">
        <v>413.81548167452684</v>
      </c>
      <c r="I322">
        <v>30</v>
      </c>
      <c r="J322">
        <v>1496756.9654180673</v>
      </c>
      <c r="K322">
        <v>42434.055272727273</v>
      </c>
      <c r="L322">
        <v>269416253.7752521</v>
      </c>
      <c r="M322">
        <v>4630771.1004545446</v>
      </c>
      <c r="N322">
        <v>2245135448.1271009</v>
      </c>
      <c r="O322">
        <v>112386000</v>
      </c>
      <c r="P322">
        <v>23.032201777272721</v>
      </c>
      <c r="Q322">
        <v>22376.516633000105</v>
      </c>
      <c r="R322">
        <v>269458687.8305248</v>
      </c>
      <c r="S322">
        <v>2362.1522192275552</v>
      </c>
      <c r="T322">
        <v>22399.548834777379</v>
      </c>
      <c r="U322">
        <f>Sustainable_Friendly_Table[[#This Row],[Total Energy(MJ)]]*AHP!$P$13/TOPSIS!$B$12</f>
        <v>2.3532146640485162E-2</v>
      </c>
      <c r="V322">
        <f>Sustainable_Friendly_Table[[#This Row],[Total Cost(LKR Million)]]*AHP!$P$14/TOPSIS!$C$12</f>
        <v>7.1245070012583289E-3</v>
      </c>
      <c r="W322">
        <f>Sustainable_Friendly_Table[[#This Row],[Total Carbon (Metric T)]]*AHP!$P$15/TOPSIS!$D$12</f>
        <v>1.2951891845309278E-2</v>
      </c>
      <c r="X322">
        <f>((Sustainable_Friendly_Table[[#This Row],[Weighted Energy]]-TOPSIS!$B$13)^2+(Sustainable_Friendly_Table[[#This Row],[Weighted Cost]]-TOPSIS!$C$13)^2+(Sustainable_Friendly_Table[[#This Row],[Weighted Co2]]-TOPSIS!$D$13)^2)^0.5</f>
        <v>3.5385011002449693E-3</v>
      </c>
      <c r="Y322">
        <f>((Sustainable_Friendly_Table[[#This Row],[Weighted Energy]]-TOPSIS!$B$14)^2+(Sustainable_Friendly_Table[[#This Row],[Weighted Cost]]-TOPSIS!$C$14)^2+(Sustainable_Friendly_Table[[#This Row],[Weighted Co2]]-TOPSIS!$D$14)^2)^0.5</f>
        <v>2.5000941750873223E-3</v>
      </c>
      <c r="Z322">
        <f>Sustainable_Friendly_Table[[#This Row],[S- Worst-Euclidean Distance]]/(Sustainable_Friendly_Table[[#This Row],[S+ Best-Euclidean Distance]]+Sustainable_Friendly_Table[[#This Row],[S- Worst-Euclidean Distance]])</f>
        <v>0.41401916523536958</v>
      </c>
      <c r="AA322">
        <v>321</v>
      </c>
    </row>
    <row r="323" spans="1:27" x14ac:dyDescent="0.3">
      <c r="A323">
        <v>318</v>
      </c>
      <c r="B323" t="s">
        <v>141</v>
      </c>
      <c r="C323" t="s">
        <v>151</v>
      </c>
      <c r="D323" t="s">
        <v>155</v>
      </c>
      <c r="E323" t="s">
        <v>157</v>
      </c>
      <c r="F323" t="s">
        <v>159</v>
      </c>
      <c r="G323" t="s">
        <v>224</v>
      </c>
      <c r="H323">
        <v>413.82192877952684</v>
      </c>
      <c r="I323">
        <v>30</v>
      </c>
      <c r="J323">
        <v>1496763.2062157076</v>
      </c>
      <c r="K323">
        <v>42415.634972727261</v>
      </c>
      <c r="L323">
        <v>269417377.1188274</v>
      </c>
      <c r="M323">
        <v>4629850.085454545</v>
      </c>
      <c r="N323">
        <v>2245144809.3235617</v>
      </c>
      <c r="O323">
        <v>112386000</v>
      </c>
      <c r="P323">
        <v>23.018386552272723</v>
      </c>
      <c r="Q323">
        <v>22376.609932924828</v>
      </c>
      <c r="R323">
        <v>269459792.75380015</v>
      </c>
      <c r="S323">
        <v>2362.1606594090163</v>
      </c>
      <c r="T323">
        <v>22399.628319477102</v>
      </c>
      <c r="U323">
        <f>Sustainable_Friendly_Table[[#This Row],[Total Energy(MJ)]]*AHP!$P$13/TOPSIS!$B$12</f>
        <v>2.353224313474464E-2</v>
      </c>
      <c r="V323">
        <f>Sustainable_Friendly_Table[[#This Row],[Total Cost(LKR Million)]]*AHP!$P$14/TOPSIS!$C$12</f>
        <v>7.1245324577599977E-3</v>
      </c>
      <c r="W323">
        <f>Sustainable_Friendly_Table[[#This Row],[Total Carbon (Metric T)]]*AHP!$P$15/TOPSIS!$D$12</f>
        <v>1.2951937805040064E-2</v>
      </c>
      <c r="X323">
        <f>((Sustainable_Friendly_Table[[#This Row],[Weighted Energy]]-TOPSIS!$B$13)^2+(Sustainable_Friendly_Table[[#This Row],[Weighted Cost]]-TOPSIS!$C$13)^2+(Sustainable_Friendly_Table[[#This Row],[Weighted Co2]]-TOPSIS!$D$13)^2)^0.5</f>
        <v>3.5386107506062752E-3</v>
      </c>
      <c r="Y323">
        <f>((Sustainable_Friendly_Table[[#This Row],[Weighted Energy]]-TOPSIS!$B$14)^2+(Sustainable_Friendly_Table[[#This Row],[Weighted Cost]]-TOPSIS!$C$14)^2+(Sustainable_Friendly_Table[[#This Row],[Weighted Co2]]-TOPSIS!$D$14)^2)^0.5</f>
        <v>2.4999845412177189E-3</v>
      </c>
      <c r="Z323">
        <f>Sustainable_Friendly_Table[[#This Row],[S- Worst-Euclidean Distance]]/(Sustainable_Friendly_Table[[#This Row],[S+ Best-Euclidean Distance]]+Sustainable_Friendly_Table[[#This Row],[S- Worst-Euclidean Distance]])</f>
        <v>0.41400100857936173</v>
      </c>
      <c r="AA323">
        <v>322</v>
      </c>
    </row>
    <row r="324" spans="1:27" x14ac:dyDescent="0.3">
      <c r="A324">
        <v>299</v>
      </c>
      <c r="B324" t="s">
        <v>141</v>
      </c>
      <c r="C324" t="s">
        <v>151</v>
      </c>
      <c r="D324" t="s">
        <v>154</v>
      </c>
      <c r="E324" t="s">
        <v>157</v>
      </c>
      <c r="F324" t="s">
        <v>159</v>
      </c>
      <c r="G324" t="s">
        <v>226</v>
      </c>
      <c r="H324">
        <v>413.81548167452684</v>
      </c>
      <c r="I324">
        <v>30</v>
      </c>
      <c r="J324">
        <v>1496756.9654180673</v>
      </c>
      <c r="K324">
        <v>42434.055272727273</v>
      </c>
      <c r="L324">
        <v>269416253.7752521</v>
      </c>
      <c r="M324">
        <v>4630771.1004545446</v>
      </c>
      <c r="N324">
        <v>2245135448.1271009</v>
      </c>
      <c r="O324">
        <v>117000000</v>
      </c>
      <c r="P324">
        <v>23.032201777272721</v>
      </c>
      <c r="Q324">
        <v>22376.516633000105</v>
      </c>
      <c r="R324">
        <v>269458687.8305248</v>
      </c>
      <c r="S324">
        <v>2366.7662192275552</v>
      </c>
      <c r="T324">
        <v>22399.548834777379</v>
      </c>
      <c r="U324">
        <f>Sustainable_Friendly_Table[[#This Row],[Total Energy(MJ)]]*AHP!$P$13/TOPSIS!$B$12</f>
        <v>2.3532146640485162E-2</v>
      </c>
      <c r="V324">
        <f>Sustainable_Friendly_Table[[#This Row],[Total Cost(LKR Million)]]*AHP!$P$14/TOPSIS!$C$12</f>
        <v>7.1384233251244322E-3</v>
      </c>
      <c r="W324">
        <f>Sustainable_Friendly_Table[[#This Row],[Total Carbon (Metric T)]]*AHP!$P$15/TOPSIS!$D$12</f>
        <v>1.2951891845309278E-2</v>
      </c>
      <c r="X324">
        <f>((Sustainable_Friendly_Table[[#This Row],[Weighted Energy]]-TOPSIS!$B$13)^2+(Sustainable_Friendly_Table[[#This Row],[Weighted Cost]]-TOPSIS!$C$13)^2+(Sustainable_Friendly_Table[[#This Row],[Weighted Co2]]-TOPSIS!$D$13)^2)^0.5</f>
        <v>3.5421334359159854E-3</v>
      </c>
      <c r="Y324">
        <f>((Sustainable_Friendly_Table[[#This Row],[Weighted Energy]]-TOPSIS!$B$14)^2+(Sustainable_Friendly_Table[[#This Row],[Weighted Cost]]-TOPSIS!$C$14)^2+(Sustainable_Friendly_Table[[#This Row],[Weighted Co2]]-TOPSIS!$D$14)^2)^0.5</f>
        <v>2.496465553107782E-3</v>
      </c>
      <c r="Z324">
        <f>Sustainable_Friendly_Table[[#This Row],[S- Worst-Euclidean Distance]]/(Sustainable_Friendly_Table[[#This Row],[S+ Best-Euclidean Distance]]+Sustainable_Friendly_Table[[#This Row],[S- Worst-Euclidean Distance]])</f>
        <v>0.41341800600529266</v>
      </c>
      <c r="AA324">
        <v>323</v>
      </c>
    </row>
    <row r="325" spans="1:27" x14ac:dyDescent="0.3">
      <c r="A325">
        <v>317</v>
      </c>
      <c r="B325" t="s">
        <v>141</v>
      </c>
      <c r="C325" t="s">
        <v>151</v>
      </c>
      <c r="D325" t="s">
        <v>155</v>
      </c>
      <c r="E325" t="s">
        <v>157</v>
      </c>
      <c r="F325" t="s">
        <v>159</v>
      </c>
      <c r="G325" t="s">
        <v>226</v>
      </c>
      <c r="H325">
        <v>413.82192877952684</v>
      </c>
      <c r="I325">
        <v>30</v>
      </c>
      <c r="J325">
        <v>1496763.2062157076</v>
      </c>
      <c r="K325">
        <v>42415.634972727261</v>
      </c>
      <c r="L325">
        <v>269417377.1188274</v>
      </c>
      <c r="M325">
        <v>4629850.085454545</v>
      </c>
      <c r="N325">
        <v>2245144809.3235617</v>
      </c>
      <c r="O325">
        <v>117000000</v>
      </c>
      <c r="P325">
        <v>23.018386552272723</v>
      </c>
      <c r="Q325">
        <v>22376.609932924828</v>
      </c>
      <c r="R325">
        <v>269459792.75380015</v>
      </c>
      <c r="S325">
        <v>2366.7746594090163</v>
      </c>
      <c r="T325">
        <v>22399.628319477102</v>
      </c>
      <c r="U325">
        <f>Sustainable_Friendly_Table[[#This Row],[Total Energy(MJ)]]*AHP!$P$13/TOPSIS!$B$12</f>
        <v>2.353224313474464E-2</v>
      </c>
      <c r="V325">
        <f>Sustainable_Friendly_Table[[#This Row],[Total Cost(LKR Million)]]*AHP!$P$14/TOPSIS!$C$12</f>
        <v>7.138448781626101E-3</v>
      </c>
      <c r="W325">
        <f>Sustainable_Friendly_Table[[#This Row],[Total Carbon (Metric T)]]*AHP!$P$15/TOPSIS!$D$12</f>
        <v>1.2951937805040064E-2</v>
      </c>
      <c r="X325">
        <f>((Sustainable_Friendly_Table[[#This Row],[Weighted Energy]]-TOPSIS!$B$13)^2+(Sustainable_Friendly_Table[[#This Row],[Weighted Cost]]-TOPSIS!$C$13)^2+(Sustainable_Friendly_Table[[#This Row],[Weighted Co2]]-TOPSIS!$D$13)^2)^0.5</f>
        <v>3.5422430738484448E-3</v>
      </c>
      <c r="Y325">
        <f>((Sustainable_Friendly_Table[[#This Row],[Weighted Energy]]-TOPSIS!$B$14)^2+(Sustainable_Friendly_Table[[#This Row],[Weighted Cost]]-TOPSIS!$C$14)^2+(Sustainable_Friendly_Table[[#This Row],[Weighted Co2]]-TOPSIS!$D$14)^2)^0.5</f>
        <v>2.4963559017891659E-3</v>
      </c>
      <c r="Z325">
        <f>Sustainable_Friendly_Table[[#This Row],[S- Worst-Euclidean Distance]]/(Sustainable_Friendly_Table[[#This Row],[S+ Best-Euclidean Distance]]+Sustainable_Friendly_Table[[#This Row],[S- Worst-Euclidean Distance]])</f>
        <v>0.41339984851793837</v>
      </c>
      <c r="AA325">
        <v>324</v>
      </c>
    </row>
    <row r="326" spans="1:27" x14ac:dyDescent="0.3">
      <c r="A326">
        <v>151</v>
      </c>
      <c r="B326" t="s">
        <v>140</v>
      </c>
      <c r="C326" t="s">
        <v>150</v>
      </c>
      <c r="D326" t="s">
        <v>154</v>
      </c>
      <c r="E326" t="s">
        <v>156</v>
      </c>
      <c r="F326" t="s">
        <v>161</v>
      </c>
      <c r="G326" t="s">
        <v>225</v>
      </c>
      <c r="H326">
        <v>400.87597229107001</v>
      </c>
      <c r="I326">
        <v>57</v>
      </c>
      <c r="J326">
        <v>1502759.7633702618</v>
      </c>
      <c r="K326">
        <v>45256.4974</v>
      </c>
      <c r="L326">
        <v>270496757.40664715</v>
      </c>
      <c r="M326">
        <v>5671567.8149999995</v>
      </c>
      <c r="N326">
        <v>2254139645.0553927</v>
      </c>
      <c r="O326">
        <v>106248000</v>
      </c>
      <c r="P326">
        <v>22.213390213636362</v>
      </c>
      <c r="Q326">
        <v>22466.258462385413</v>
      </c>
      <c r="R326">
        <v>270542013.90404713</v>
      </c>
      <c r="S326">
        <v>2366.0592128703929</v>
      </c>
      <c r="T326">
        <v>22488.47185259905</v>
      </c>
      <c r="U326">
        <f>Sustainable_Friendly_Table[[#This Row],[Total Energy(MJ)]]*AHP!$P$13/TOPSIS!$B$12</f>
        <v>2.3626754790724586E-2</v>
      </c>
      <c r="V326">
        <f>Sustainable_Friendly_Table[[#This Row],[Total Cost(LKR Million)]]*AHP!$P$14/TOPSIS!$C$12</f>
        <v>7.1362909173564078E-3</v>
      </c>
      <c r="W326">
        <f>Sustainable_Friendly_Table[[#This Row],[Total Carbon (Metric T)]]*AHP!$P$15/TOPSIS!$D$12</f>
        <v>1.3003309010801319E-2</v>
      </c>
      <c r="X326">
        <f>((Sustainable_Friendly_Table[[#This Row],[Weighted Energy]]-TOPSIS!$B$13)^2+(Sustainable_Friendly_Table[[#This Row],[Weighted Cost]]-TOPSIS!$C$13)^2+(Sustainable_Friendly_Table[[#This Row],[Weighted Co2]]-TOPSIS!$D$13)^2)^0.5</f>
        <v>3.6455894090938966E-3</v>
      </c>
      <c r="Y326">
        <f>((Sustainable_Friendly_Table[[#This Row],[Weighted Energy]]-TOPSIS!$B$14)^2+(Sustainable_Friendly_Table[[#This Row],[Weighted Cost]]-TOPSIS!$C$14)^2+(Sustainable_Friendly_Table[[#This Row],[Weighted Co2]]-TOPSIS!$D$14)^2)^0.5</f>
        <v>2.3931761373737971E-3</v>
      </c>
      <c r="Z326">
        <f>Sustainable_Friendly_Table[[#This Row],[S- Worst-Euclidean Distance]]/(Sustainable_Friendly_Table[[#This Row],[S+ Best-Euclidean Distance]]+Sustainable_Friendly_Table[[#This Row],[S- Worst-Euclidean Distance]])</f>
        <v>0.39630221093343454</v>
      </c>
      <c r="AA326">
        <v>325</v>
      </c>
    </row>
    <row r="327" spans="1:27" x14ac:dyDescent="0.3">
      <c r="A327">
        <v>169</v>
      </c>
      <c r="B327" t="s">
        <v>140</v>
      </c>
      <c r="C327" t="s">
        <v>150</v>
      </c>
      <c r="D327" t="s">
        <v>155</v>
      </c>
      <c r="E327" t="s">
        <v>156</v>
      </c>
      <c r="F327" t="s">
        <v>161</v>
      </c>
      <c r="G327" t="s">
        <v>225</v>
      </c>
      <c r="H327">
        <v>400.88241939606996</v>
      </c>
      <c r="I327">
        <v>57</v>
      </c>
      <c r="J327">
        <v>1502766.0041679018</v>
      </c>
      <c r="K327">
        <v>45238.077100000002</v>
      </c>
      <c r="L327">
        <v>270497880.75022233</v>
      </c>
      <c r="M327">
        <v>5670646.7999999998</v>
      </c>
      <c r="N327">
        <v>2254149006.251853</v>
      </c>
      <c r="O327">
        <v>106248000</v>
      </c>
      <c r="P327">
        <v>22.199574988636364</v>
      </c>
      <c r="Q327">
        <v>22466.351762310132</v>
      </c>
      <c r="R327">
        <v>270543118.8273223</v>
      </c>
      <c r="S327">
        <v>2366.0676530518531</v>
      </c>
      <c r="T327">
        <v>22488.55133729877</v>
      </c>
      <c r="U327">
        <f>Sustainable_Friendly_Table[[#This Row],[Total Energy(MJ)]]*AHP!$P$13/TOPSIS!$B$12</f>
        <v>2.3626851284984048E-2</v>
      </c>
      <c r="V327">
        <f>Sustainable_Friendly_Table[[#This Row],[Total Cost(LKR Million)]]*AHP!$P$14/TOPSIS!$C$12</f>
        <v>7.136316373858074E-3</v>
      </c>
      <c r="W327">
        <f>Sustainable_Friendly_Table[[#This Row],[Total Carbon (Metric T)]]*AHP!$P$15/TOPSIS!$D$12</f>
        <v>1.3003354970532104E-2</v>
      </c>
      <c r="X327">
        <f>((Sustainable_Friendly_Table[[#This Row],[Weighted Energy]]-TOPSIS!$B$13)^2+(Sustainable_Friendly_Table[[#This Row],[Weighted Cost]]-TOPSIS!$C$13)^2+(Sustainable_Friendly_Table[[#This Row],[Weighted Co2]]-TOPSIS!$D$13)^2)^0.5</f>
        <v>3.6456990731612011E-3</v>
      </c>
      <c r="Y327">
        <f>((Sustainable_Friendly_Table[[#This Row],[Weighted Energy]]-TOPSIS!$B$14)^2+(Sustainable_Friendly_Table[[#This Row],[Weighted Cost]]-TOPSIS!$C$14)^2+(Sustainable_Friendly_Table[[#This Row],[Weighted Co2]]-TOPSIS!$D$14)^2)^0.5</f>
        <v>2.3930665329231818E-3</v>
      </c>
      <c r="Z327">
        <f>Sustainable_Friendly_Table[[#This Row],[S- Worst-Euclidean Distance]]/(Sustainable_Friendly_Table[[#This Row],[S+ Best-Euclidean Distance]]+Sustainable_Friendly_Table[[#This Row],[S- Worst-Euclidean Distance]])</f>
        <v>0.39628405687944535</v>
      </c>
      <c r="AA327">
        <v>326</v>
      </c>
    </row>
    <row r="328" spans="1:27" x14ac:dyDescent="0.3">
      <c r="A328">
        <v>153</v>
      </c>
      <c r="B328" t="s">
        <v>140</v>
      </c>
      <c r="C328" t="s">
        <v>150</v>
      </c>
      <c r="D328" t="s">
        <v>154</v>
      </c>
      <c r="E328" t="s">
        <v>156</v>
      </c>
      <c r="F328" t="s">
        <v>161</v>
      </c>
      <c r="G328" t="s">
        <v>224</v>
      </c>
      <c r="H328">
        <v>400.87597229107001</v>
      </c>
      <c r="I328">
        <v>29</v>
      </c>
      <c r="J328">
        <v>1502759.7633702618</v>
      </c>
      <c r="K328">
        <v>45256.4974</v>
      </c>
      <c r="L328">
        <v>270496757.40664715</v>
      </c>
      <c r="M328">
        <v>5671567.8149999995</v>
      </c>
      <c r="N328">
        <v>2254139645.0553927</v>
      </c>
      <c r="O328">
        <v>108639800</v>
      </c>
      <c r="P328">
        <v>22.213390213636362</v>
      </c>
      <c r="Q328">
        <v>22466.258462385413</v>
      </c>
      <c r="R328">
        <v>270542013.90404713</v>
      </c>
      <c r="S328">
        <v>2368.4510128703928</v>
      </c>
      <c r="T328">
        <v>22488.47185259905</v>
      </c>
      <c r="U328">
        <f>Sustainable_Friendly_Table[[#This Row],[Total Energy(MJ)]]*AHP!$P$13/TOPSIS!$B$12</f>
        <v>2.3626754790724586E-2</v>
      </c>
      <c r="V328">
        <f>Sustainable_Friendly_Table[[#This Row],[Total Cost(LKR Million)]]*AHP!$P$14/TOPSIS!$C$12</f>
        <v>7.1435048452764219E-3</v>
      </c>
      <c r="W328">
        <f>Sustainable_Friendly_Table[[#This Row],[Total Carbon (Metric T)]]*AHP!$P$15/TOPSIS!$D$12</f>
        <v>1.3003309010801319E-2</v>
      </c>
      <c r="X328">
        <f>((Sustainable_Friendly_Table[[#This Row],[Weighted Energy]]-TOPSIS!$B$13)^2+(Sustainable_Friendly_Table[[#This Row],[Weighted Cost]]-TOPSIS!$C$13)^2+(Sustainable_Friendly_Table[[#This Row],[Weighted Co2]]-TOPSIS!$D$13)^2)^0.5</f>
        <v>3.647434182605754E-3</v>
      </c>
      <c r="Y328">
        <f>((Sustainable_Friendly_Table[[#This Row],[Weighted Energy]]-TOPSIS!$B$14)^2+(Sustainable_Friendly_Table[[#This Row],[Weighted Cost]]-TOPSIS!$C$14)^2+(Sustainable_Friendly_Table[[#This Row],[Weighted Co2]]-TOPSIS!$D$14)^2)^0.5</f>
        <v>2.3912371604049576E-3</v>
      </c>
      <c r="Z328">
        <f>Sustainable_Friendly_Table[[#This Row],[S- Worst-Euclidean Distance]]/(Sustainable_Friendly_Table[[#This Row],[S+ Best-Euclidean Distance]]+Sustainable_Friendly_Table[[#This Row],[S- Worst-Euclidean Distance]])</f>
        <v>0.39598729995011683</v>
      </c>
      <c r="AA328">
        <v>327</v>
      </c>
    </row>
    <row r="329" spans="1:27" x14ac:dyDescent="0.3">
      <c r="A329">
        <v>171</v>
      </c>
      <c r="B329" t="s">
        <v>140</v>
      </c>
      <c r="C329" t="s">
        <v>150</v>
      </c>
      <c r="D329" t="s">
        <v>155</v>
      </c>
      <c r="E329" t="s">
        <v>156</v>
      </c>
      <c r="F329" t="s">
        <v>161</v>
      </c>
      <c r="G329" t="s">
        <v>224</v>
      </c>
      <c r="H329">
        <v>400.88241939606996</v>
      </c>
      <c r="I329">
        <v>29</v>
      </c>
      <c r="J329">
        <v>1502766.0041679018</v>
      </c>
      <c r="K329">
        <v>45238.077100000002</v>
      </c>
      <c r="L329">
        <v>270497880.75022233</v>
      </c>
      <c r="M329">
        <v>5670646.7999999998</v>
      </c>
      <c r="N329">
        <v>2254149006.251853</v>
      </c>
      <c r="O329">
        <v>108639800</v>
      </c>
      <c r="P329">
        <v>22.199574988636364</v>
      </c>
      <c r="Q329">
        <v>22466.351762310132</v>
      </c>
      <c r="R329">
        <v>270543118.8273223</v>
      </c>
      <c r="S329">
        <v>2368.459453051853</v>
      </c>
      <c r="T329">
        <v>22488.55133729877</v>
      </c>
      <c r="U329">
        <f>Sustainable_Friendly_Table[[#This Row],[Total Energy(MJ)]]*AHP!$P$13/TOPSIS!$B$12</f>
        <v>2.3626851284984048E-2</v>
      </c>
      <c r="V329">
        <f>Sustainable_Friendly_Table[[#This Row],[Total Cost(LKR Million)]]*AHP!$P$14/TOPSIS!$C$12</f>
        <v>7.1435303017780881E-3</v>
      </c>
      <c r="W329">
        <f>Sustainable_Friendly_Table[[#This Row],[Total Carbon (Metric T)]]*AHP!$P$15/TOPSIS!$D$12</f>
        <v>1.3003354970532104E-2</v>
      </c>
      <c r="X329">
        <f>((Sustainable_Friendly_Table[[#This Row],[Weighted Energy]]-TOPSIS!$B$13)^2+(Sustainable_Friendly_Table[[#This Row],[Weighted Cost]]-TOPSIS!$C$13)^2+(Sustainable_Friendly_Table[[#This Row],[Weighted Co2]]-TOPSIS!$D$13)^2)^0.5</f>
        <v>3.6475438415561911E-3</v>
      </c>
      <c r="Y329">
        <f>((Sustainable_Friendly_Table[[#This Row],[Weighted Energy]]-TOPSIS!$B$14)^2+(Sustainable_Friendly_Table[[#This Row],[Weighted Cost]]-TOPSIS!$C$14)^2+(Sustainable_Friendly_Table[[#This Row],[Weighted Co2]]-TOPSIS!$D$14)^2)^0.5</f>
        <v>2.3911275438767191E-3</v>
      </c>
      <c r="Z329">
        <f>Sustainable_Friendly_Table[[#This Row],[S- Worst-Euclidean Distance]]/(Sustainable_Friendly_Table[[#This Row],[S+ Best-Euclidean Distance]]+Sustainable_Friendly_Table[[#This Row],[S- Worst-Euclidean Distance]])</f>
        <v>0.39596914474346745</v>
      </c>
      <c r="AA329">
        <v>328</v>
      </c>
    </row>
    <row r="330" spans="1:27" x14ac:dyDescent="0.3">
      <c r="A330">
        <v>152</v>
      </c>
      <c r="B330" t="s">
        <v>140</v>
      </c>
      <c r="C330" t="s">
        <v>150</v>
      </c>
      <c r="D330" t="s">
        <v>154</v>
      </c>
      <c r="E330" t="s">
        <v>156</v>
      </c>
      <c r="F330" t="s">
        <v>161</v>
      </c>
      <c r="G330" t="s">
        <v>226</v>
      </c>
      <c r="H330">
        <v>400.87597229107001</v>
      </c>
      <c r="I330">
        <v>29</v>
      </c>
      <c r="J330">
        <v>1502759.7633702618</v>
      </c>
      <c r="K330">
        <v>45256.4974</v>
      </c>
      <c r="L330">
        <v>270496757.40664715</v>
      </c>
      <c r="M330">
        <v>5671567.8149999995</v>
      </c>
      <c r="N330">
        <v>2254139645.0553927</v>
      </c>
      <c r="O330">
        <v>113100000</v>
      </c>
      <c r="P330">
        <v>22.213390213636362</v>
      </c>
      <c r="Q330">
        <v>22466.258462385413</v>
      </c>
      <c r="R330">
        <v>270542013.90404713</v>
      </c>
      <c r="S330">
        <v>2372.9112128703928</v>
      </c>
      <c r="T330">
        <v>22488.47185259905</v>
      </c>
      <c r="U330">
        <f>Sustainable_Friendly_Table[[#This Row],[Total Energy(MJ)]]*AHP!$P$13/TOPSIS!$B$12</f>
        <v>2.3626754790724586E-2</v>
      </c>
      <c r="V330">
        <f>Sustainable_Friendly_Table[[#This Row],[Total Cost(LKR Million)]]*AHP!$P$14/TOPSIS!$C$12</f>
        <v>7.1569572916803216E-3</v>
      </c>
      <c r="W330">
        <f>Sustainable_Friendly_Table[[#This Row],[Total Carbon (Metric T)]]*AHP!$P$15/TOPSIS!$D$12</f>
        <v>1.3003309010801319E-2</v>
      </c>
      <c r="X330">
        <f>((Sustainable_Friendly_Table[[#This Row],[Weighted Energy]]-TOPSIS!$B$13)^2+(Sustainable_Friendly_Table[[#This Row],[Weighted Cost]]-TOPSIS!$C$13)^2+(Sustainable_Friendly_Table[[#This Row],[Weighted Co2]]-TOPSIS!$D$13)^2)^0.5</f>
        <v>3.6509098789840847E-3</v>
      </c>
      <c r="Y330">
        <f>((Sustainable_Friendly_Table[[#This Row],[Weighted Energy]]-TOPSIS!$B$14)^2+(Sustainable_Friendly_Table[[#This Row],[Weighted Cost]]-TOPSIS!$C$14)^2+(Sustainable_Friendly_Table[[#This Row],[Weighted Co2]]-TOPSIS!$D$14)^2)^0.5</f>
        <v>2.387675392454971E-3</v>
      </c>
      <c r="Z330">
        <f>Sustainable_Friendly_Table[[#This Row],[S- Worst-Euclidean Distance]]/(Sustainable_Friendly_Table[[#This Row],[S+ Best-Euclidean Distance]]+Sustainable_Friendly_Table[[#This Row],[S- Worst-Euclidean Distance]])</f>
        <v>0.39540310935875278</v>
      </c>
      <c r="AA330">
        <v>329</v>
      </c>
    </row>
    <row r="331" spans="1:27" x14ac:dyDescent="0.3">
      <c r="A331">
        <v>170</v>
      </c>
      <c r="B331" t="s">
        <v>140</v>
      </c>
      <c r="C331" t="s">
        <v>150</v>
      </c>
      <c r="D331" t="s">
        <v>155</v>
      </c>
      <c r="E331" t="s">
        <v>156</v>
      </c>
      <c r="F331" t="s">
        <v>161</v>
      </c>
      <c r="G331" t="s">
        <v>226</v>
      </c>
      <c r="H331">
        <v>400.88241939606996</v>
      </c>
      <c r="I331">
        <v>29</v>
      </c>
      <c r="J331">
        <v>1502766.0041679018</v>
      </c>
      <c r="K331">
        <v>45238.077100000002</v>
      </c>
      <c r="L331">
        <v>270497880.75022233</v>
      </c>
      <c r="M331">
        <v>5670646.7999999998</v>
      </c>
      <c r="N331">
        <v>2254149006.251853</v>
      </c>
      <c r="O331">
        <v>113100000</v>
      </c>
      <c r="P331">
        <v>22.199574988636364</v>
      </c>
      <c r="Q331">
        <v>22466.351762310132</v>
      </c>
      <c r="R331">
        <v>270543118.8273223</v>
      </c>
      <c r="S331">
        <v>2372.9196530518534</v>
      </c>
      <c r="T331">
        <v>22488.55133729877</v>
      </c>
      <c r="U331">
        <f>Sustainable_Friendly_Table[[#This Row],[Total Energy(MJ)]]*AHP!$P$13/TOPSIS!$B$12</f>
        <v>2.3626851284984048E-2</v>
      </c>
      <c r="V331">
        <f>Sustainable_Friendly_Table[[#This Row],[Total Cost(LKR Million)]]*AHP!$P$14/TOPSIS!$C$12</f>
        <v>7.1569827481819896E-3</v>
      </c>
      <c r="W331">
        <f>Sustainable_Friendly_Table[[#This Row],[Total Carbon (Metric T)]]*AHP!$P$15/TOPSIS!$D$12</f>
        <v>1.3003354970532104E-2</v>
      </c>
      <c r="X331">
        <f>((Sustainable_Friendly_Table[[#This Row],[Weighted Energy]]-TOPSIS!$B$13)^2+(Sustainable_Friendly_Table[[#This Row],[Weighted Cost]]-TOPSIS!$C$13)^2+(Sustainable_Friendly_Table[[#This Row],[Weighted Co2]]-TOPSIS!$D$13)^2)^0.5</f>
        <v>3.6510195273377582E-3</v>
      </c>
      <c r="Y331">
        <f>((Sustainable_Friendly_Table[[#This Row],[Weighted Energy]]-TOPSIS!$B$14)^2+(Sustainable_Friendly_Table[[#This Row],[Weighted Cost]]-TOPSIS!$C$14)^2+(Sustainable_Friendly_Table[[#This Row],[Weighted Co2]]-TOPSIS!$D$14)^2)^0.5</f>
        <v>2.3875657558324534E-3</v>
      </c>
      <c r="Z331">
        <f>Sustainable_Friendly_Table[[#This Row],[S- Worst-Euclidean Distance]]/(Sustainable_Friendly_Table[[#This Row],[S+ Best-Euclidean Distance]]+Sustainable_Friendly_Table[[#This Row],[S- Worst-Euclidean Distance]])</f>
        <v>0.39538495257932321</v>
      </c>
      <c r="AA331">
        <v>330</v>
      </c>
    </row>
    <row r="332" spans="1:27" x14ac:dyDescent="0.3">
      <c r="A332">
        <v>160</v>
      </c>
      <c r="B332" t="s">
        <v>140</v>
      </c>
      <c r="C332" t="s">
        <v>150</v>
      </c>
      <c r="D332" t="s">
        <v>154</v>
      </c>
      <c r="E332" t="s">
        <v>157</v>
      </c>
      <c r="F332" t="s">
        <v>161</v>
      </c>
      <c r="G332" t="s">
        <v>225</v>
      </c>
      <c r="H332">
        <v>403.9327501092518</v>
      </c>
      <c r="I332">
        <v>58</v>
      </c>
      <c r="J332">
        <v>1505718.724298262</v>
      </c>
      <c r="K332">
        <v>47985.7633090909</v>
      </c>
      <c r="L332">
        <v>271029370.37368715</v>
      </c>
      <c r="M332">
        <v>5125714.6331818169</v>
      </c>
      <c r="N332">
        <v>2258578086.4473929</v>
      </c>
      <c r="O332">
        <v>108112000</v>
      </c>
      <c r="P332">
        <v>24.942656122727268</v>
      </c>
      <c r="Q332">
        <v>22510.494928259017</v>
      </c>
      <c r="R332">
        <v>271077356.13699621</v>
      </c>
      <c r="S332">
        <v>2371.8158010805751</v>
      </c>
      <c r="T332">
        <v>22535.437584381743</v>
      </c>
      <c r="U332">
        <f>Sustainable_Friendly_Table[[#This Row],[Total Energy(MJ)]]*AHP!$P$13/TOPSIS!$B$12</f>
        <v>2.3673506862554334E-2</v>
      </c>
      <c r="V332">
        <f>Sustainable_Friendly_Table[[#This Row],[Total Cost(LKR Million)]]*AHP!$P$14/TOPSIS!$C$12</f>
        <v>7.1536534110487977E-3</v>
      </c>
      <c r="W332">
        <f>Sustainable_Friendly_Table[[#This Row],[Total Carbon (Metric T)]]*AHP!$P$15/TOPSIS!$D$12</f>
        <v>1.3030465588059734E-2</v>
      </c>
      <c r="X332">
        <f>((Sustainable_Friendly_Table[[#This Row],[Weighted Energy]]-TOPSIS!$B$13)^2+(Sustainable_Friendly_Table[[#This Row],[Weighted Cost]]-TOPSIS!$C$13)^2+(Sustainable_Friendly_Table[[#This Row],[Weighted Co2]]-TOPSIS!$D$13)^2)^0.5</f>
        <v>3.7022827689936005E-3</v>
      </c>
      <c r="Y332">
        <f>((Sustainable_Friendly_Table[[#This Row],[Weighted Energy]]-TOPSIS!$B$14)^2+(Sustainable_Friendly_Table[[#This Row],[Weighted Cost]]-TOPSIS!$C$14)^2+(Sustainable_Friendly_Table[[#This Row],[Weighted Co2]]-TOPSIS!$D$14)^2)^0.5</f>
        <v>2.3364436782472102E-3</v>
      </c>
      <c r="Z332">
        <f>Sustainable_Friendly_Table[[#This Row],[S- Worst-Euclidean Distance]]/(Sustainable_Friendly_Table[[#This Row],[S+ Best-Euclidean Distance]]+Sustainable_Friendly_Table[[#This Row],[S- Worst-Euclidean Distance]])</f>
        <v>0.38691000472703446</v>
      </c>
      <c r="AA332">
        <v>331</v>
      </c>
    </row>
    <row r="333" spans="1:27" x14ac:dyDescent="0.3">
      <c r="A333">
        <v>178</v>
      </c>
      <c r="B333" t="s">
        <v>140</v>
      </c>
      <c r="C333" t="s">
        <v>150</v>
      </c>
      <c r="D333" t="s">
        <v>155</v>
      </c>
      <c r="E333" t="s">
        <v>157</v>
      </c>
      <c r="F333" t="s">
        <v>161</v>
      </c>
      <c r="G333" t="s">
        <v>225</v>
      </c>
      <c r="H333">
        <v>403.93919721425186</v>
      </c>
      <c r="I333">
        <v>58</v>
      </c>
      <c r="J333">
        <v>1505724.9650959019</v>
      </c>
      <c r="K333">
        <v>47967.343009090902</v>
      </c>
      <c r="L333">
        <v>271030493.71726233</v>
      </c>
      <c r="M333">
        <v>5124793.6181818172</v>
      </c>
      <c r="N333">
        <v>2258587447.6438527</v>
      </c>
      <c r="O333">
        <v>108112000</v>
      </c>
      <c r="P333">
        <v>24.92884089772727</v>
      </c>
      <c r="Q333">
        <v>22510.588228183733</v>
      </c>
      <c r="R333">
        <v>271078461.06027144</v>
      </c>
      <c r="S333">
        <v>2371.8242412620343</v>
      </c>
      <c r="T333">
        <v>22535.517069081459</v>
      </c>
      <c r="U333">
        <f>Sustainable_Friendly_Table[[#This Row],[Total Energy(MJ)]]*AHP!$P$13/TOPSIS!$B$12</f>
        <v>2.3673603356813802E-2</v>
      </c>
      <c r="V333">
        <f>Sustainable_Friendly_Table[[#This Row],[Total Cost(LKR Million)]]*AHP!$P$14/TOPSIS!$C$12</f>
        <v>7.1536788675504621E-3</v>
      </c>
      <c r="W333">
        <f>Sustainable_Friendly_Table[[#This Row],[Total Carbon (Metric T)]]*AHP!$P$15/TOPSIS!$D$12</f>
        <v>1.3030511547790514E-2</v>
      </c>
      <c r="X333">
        <f>((Sustainable_Friendly_Table[[#This Row],[Weighted Energy]]-TOPSIS!$B$13)^2+(Sustainable_Friendly_Table[[#This Row],[Weighted Cost]]-TOPSIS!$C$13)^2+(Sustainable_Friendly_Table[[#This Row],[Weighted Co2]]-TOPSIS!$D$13)^2)^0.5</f>
        <v>3.7023924287878443E-3</v>
      </c>
      <c r="Y333">
        <f>((Sustainable_Friendly_Table[[#This Row],[Weighted Energy]]-TOPSIS!$B$14)^2+(Sustainable_Friendly_Table[[#This Row],[Weighted Cost]]-TOPSIS!$C$14)^2+(Sustainable_Friendly_Table[[#This Row],[Weighted Co2]]-TOPSIS!$D$14)^2)^0.5</f>
        <v>2.3363340666374553E-3</v>
      </c>
      <c r="Z333">
        <f>Sustainable_Friendly_Table[[#This Row],[S- Worst-Euclidean Distance]]/(Sustainable_Friendly_Table[[#This Row],[S+ Best-Euclidean Distance]]+Sustainable_Friendly_Table[[#This Row],[S- Worst-Euclidean Distance]])</f>
        <v>0.38689185019513134</v>
      </c>
      <c r="AA333">
        <v>332</v>
      </c>
    </row>
    <row r="334" spans="1:27" x14ac:dyDescent="0.3">
      <c r="A334">
        <v>162</v>
      </c>
      <c r="B334" t="s">
        <v>140</v>
      </c>
      <c r="C334" t="s">
        <v>150</v>
      </c>
      <c r="D334" t="s">
        <v>154</v>
      </c>
      <c r="E334" t="s">
        <v>157</v>
      </c>
      <c r="F334" t="s">
        <v>161</v>
      </c>
      <c r="G334" t="s">
        <v>224</v>
      </c>
      <c r="H334">
        <v>403.9327501092518</v>
      </c>
      <c r="I334">
        <v>29</v>
      </c>
      <c r="J334">
        <v>1505718.724298262</v>
      </c>
      <c r="K334">
        <v>47985.7633090909</v>
      </c>
      <c r="L334">
        <v>271029370.37368715</v>
      </c>
      <c r="M334">
        <v>5125714.6331818169</v>
      </c>
      <c r="N334">
        <v>2258578086.4473929</v>
      </c>
      <c r="O334">
        <v>108639800</v>
      </c>
      <c r="P334">
        <v>24.942656122727268</v>
      </c>
      <c r="Q334">
        <v>22510.494928259017</v>
      </c>
      <c r="R334">
        <v>271077356.13699621</v>
      </c>
      <c r="S334">
        <v>2372.3436010805749</v>
      </c>
      <c r="T334">
        <v>22535.437584381743</v>
      </c>
      <c r="U334">
        <f>Sustainable_Friendly_Table[[#This Row],[Total Energy(MJ)]]*AHP!$P$13/TOPSIS!$B$12</f>
        <v>2.3673506862554334E-2</v>
      </c>
      <c r="V334">
        <f>Sustainable_Friendly_Table[[#This Row],[Total Cost(LKR Million)]]*AHP!$P$14/TOPSIS!$C$12</f>
        <v>7.1552453130289727E-3</v>
      </c>
      <c r="W334">
        <f>Sustainable_Friendly_Table[[#This Row],[Total Carbon (Metric T)]]*AHP!$P$15/TOPSIS!$D$12</f>
        <v>1.3030465588059734E-2</v>
      </c>
      <c r="X334">
        <f>((Sustainable_Friendly_Table[[#This Row],[Weighted Energy]]-TOPSIS!$B$13)^2+(Sustainable_Friendly_Table[[#This Row],[Weighted Cost]]-TOPSIS!$C$13)^2+(Sustainable_Friendly_Table[[#This Row],[Weighted Co2]]-TOPSIS!$D$13)^2)^0.5</f>
        <v>3.7026899584087017E-3</v>
      </c>
      <c r="Y334">
        <f>((Sustainable_Friendly_Table[[#This Row],[Weighted Energy]]-TOPSIS!$B$14)^2+(Sustainable_Friendly_Table[[#This Row],[Weighted Cost]]-TOPSIS!$C$14)^2+(Sustainable_Friendly_Table[[#This Row],[Weighted Co2]]-TOPSIS!$D$14)^2)^0.5</f>
        <v>2.3360154662598028E-3</v>
      </c>
      <c r="Z334">
        <f>Sustainable_Friendly_Table[[#This Row],[S- Worst-Euclidean Distance]]/(Sustainable_Friendly_Table[[#This Row],[S+ Best-Euclidean Distance]]+Sustainable_Friendly_Table[[#This Row],[S- Worst-Euclidean Distance]])</f>
        <v>0.38684044045550353</v>
      </c>
      <c r="AA334">
        <v>333</v>
      </c>
    </row>
    <row r="335" spans="1:27" x14ac:dyDescent="0.3">
      <c r="A335">
        <v>180</v>
      </c>
      <c r="B335" t="s">
        <v>140</v>
      </c>
      <c r="C335" t="s">
        <v>150</v>
      </c>
      <c r="D335" t="s">
        <v>155</v>
      </c>
      <c r="E335" t="s">
        <v>157</v>
      </c>
      <c r="F335" t="s">
        <v>161</v>
      </c>
      <c r="G335" t="s">
        <v>224</v>
      </c>
      <c r="H335">
        <v>403.93919721425186</v>
      </c>
      <c r="I335">
        <v>29</v>
      </c>
      <c r="J335">
        <v>1505724.9650959019</v>
      </c>
      <c r="K335">
        <v>47967.343009090902</v>
      </c>
      <c r="L335">
        <v>271030493.71726233</v>
      </c>
      <c r="M335">
        <v>5124793.6181818172</v>
      </c>
      <c r="N335">
        <v>2258587447.6438527</v>
      </c>
      <c r="O335">
        <v>108639800</v>
      </c>
      <c r="P335">
        <v>24.92884089772727</v>
      </c>
      <c r="Q335">
        <v>22510.588228183733</v>
      </c>
      <c r="R335">
        <v>271078461.06027144</v>
      </c>
      <c r="S335">
        <v>2372.3520412620346</v>
      </c>
      <c r="T335">
        <v>22535.517069081459</v>
      </c>
      <c r="U335">
        <f>Sustainable_Friendly_Table[[#This Row],[Total Energy(MJ)]]*AHP!$P$13/TOPSIS!$B$12</f>
        <v>2.3673603356813802E-2</v>
      </c>
      <c r="V335">
        <f>Sustainable_Friendly_Table[[#This Row],[Total Cost(LKR Million)]]*AHP!$P$14/TOPSIS!$C$12</f>
        <v>7.155270769530638E-3</v>
      </c>
      <c r="W335">
        <f>Sustainable_Friendly_Table[[#This Row],[Total Carbon (Metric T)]]*AHP!$P$15/TOPSIS!$D$12</f>
        <v>1.3030511547790514E-2</v>
      </c>
      <c r="X335">
        <f>((Sustainable_Friendly_Table[[#This Row],[Weighted Energy]]-TOPSIS!$B$13)^2+(Sustainable_Friendly_Table[[#This Row],[Weighted Cost]]-TOPSIS!$C$13)^2+(Sustainable_Friendly_Table[[#This Row],[Weighted Co2]]-TOPSIS!$D$13)^2)^0.5</f>
        <v>3.7027996170881003E-3</v>
      </c>
      <c r="Y335">
        <f>((Sustainable_Friendly_Table[[#This Row],[Weighted Energy]]-TOPSIS!$B$14)^2+(Sustainable_Friendly_Table[[#This Row],[Weighted Cost]]-TOPSIS!$C$14)^2+(Sustainable_Friendly_Table[[#This Row],[Weighted Co2]]-TOPSIS!$D$14)^2)^0.5</f>
        <v>2.335905851904753E-3</v>
      </c>
      <c r="Z335">
        <f>Sustainable_Friendly_Table[[#This Row],[S- Worst-Euclidean Distance]]/(Sustainable_Friendly_Table[[#This Row],[S+ Best-Euclidean Distance]]+Sustainable_Friendly_Table[[#This Row],[S- Worst-Euclidean Distance]])</f>
        <v>0.3868222856536071</v>
      </c>
      <c r="AA335">
        <v>334</v>
      </c>
    </row>
    <row r="336" spans="1:27" x14ac:dyDescent="0.3">
      <c r="A336">
        <v>161</v>
      </c>
      <c r="B336" t="s">
        <v>140</v>
      </c>
      <c r="C336" t="s">
        <v>150</v>
      </c>
      <c r="D336" t="s">
        <v>154</v>
      </c>
      <c r="E336" t="s">
        <v>157</v>
      </c>
      <c r="F336" t="s">
        <v>161</v>
      </c>
      <c r="G336" t="s">
        <v>226</v>
      </c>
      <c r="H336">
        <v>403.9327501092518</v>
      </c>
      <c r="I336">
        <v>29</v>
      </c>
      <c r="J336">
        <v>1505718.724298262</v>
      </c>
      <c r="K336">
        <v>47985.7633090909</v>
      </c>
      <c r="L336">
        <v>271029370.37368715</v>
      </c>
      <c r="M336">
        <v>5125714.6331818169</v>
      </c>
      <c r="N336">
        <v>2258578086.4473929</v>
      </c>
      <c r="O336">
        <v>113100000</v>
      </c>
      <c r="P336">
        <v>24.942656122727268</v>
      </c>
      <c r="Q336">
        <v>22510.494928259017</v>
      </c>
      <c r="R336">
        <v>271077356.13699621</v>
      </c>
      <c r="S336">
        <v>2376.8038010805749</v>
      </c>
      <c r="T336">
        <v>22535.437584381743</v>
      </c>
      <c r="U336">
        <f>Sustainable_Friendly_Table[[#This Row],[Total Energy(MJ)]]*AHP!$P$13/TOPSIS!$B$12</f>
        <v>2.3673506862554334E-2</v>
      </c>
      <c r="V336">
        <f>Sustainable_Friendly_Table[[#This Row],[Total Cost(LKR Million)]]*AHP!$P$14/TOPSIS!$C$12</f>
        <v>7.1686977594328733E-3</v>
      </c>
      <c r="W336">
        <f>Sustainable_Friendly_Table[[#This Row],[Total Carbon (Metric T)]]*AHP!$P$15/TOPSIS!$D$12</f>
        <v>1.3030465588059734E-2</v>
      </c>
      <c r="X336">
        <f>((Sustainable_Friendly_Table[[#This Row],[Weighted Energy]]-TOPSIS!$B$13)^2+(Sustainable_Friendly_Table[[#This Row],[Weighted Cost]]-TOPSIS!$C$13)^2+(Sustainable_Friendly_Table[[#This Row],[Weighted Co2]]-TOPSIS!$D$13)^2)^0.5</f>
        <v>3.706156450036845E-3</v>
      </c>
      <c r="Y336">
        <f>((Sustainable_Friendly_Table[[#This Row],[Weighted Energy]]-TOPSIS!$B$14)^2+(Sustainable_Friendly_Table[[#This Row],[Weighted Cost]]-TOPSIS!$C$14)^2+(Sustainable_Friendly_Table[[#This Row],[Weighted Co2]]-TOPSIS!$D$14)^2)^0.5</f>
        <v>2.3324370853390307E-3</v>
      </c>
      <c r="Z336">
        <f>Sustainable_Friendly_Table[[#This Row],[S- Worst-Euclidean Distance]]/(Sustainable_Friendly_Table[[#This Row],[S+ Best-Euclidean Distance]]+Sustainable_Friendly_Table[[#This Row],[S- Worst-Euclidean Distance]])</f>
        <v>0.38625502307365467</v>
      </c>
      <c r="AA336">
        <v>335</v>
      </c>
    </row>
    <row r="337" spans="1:27" x14ac:dyDescent="0.3">
      <c r="A337">
        <v>179</v>
      </c>
      <c r="B337" t="s">
        <v>140</v>
      </c>
      <c r="C337" t="s">
        <v>150</v>
      </c>
      <c r="D337" t="s">
        <v>155</v>
      </c>
      <c r="E337" t="s">
        <v>157</v>
      </c>
      <c r="F337" t="s">
        <v>161</v>
      </c>
      <c r="G337" t="s">
        <v>226</v>
      </c>
      <c r="H337">
        <v>403.93919721425186</v>
      </c>
      <c r="I337">
        <v>29</v>
      </c>
      <c r="J337">
        <v>1505724.9650959019</v>
      </c>
      <c r="K337">
        <v>47967.343009090902</v>
      </c>
      <c r="L337">
        <v>271030493.71726233</v>
      </c>
      <c r="M337">
        <v>5124793.6181818172</v>
      </c>
      <c r="N337">
        <v>2258587447.6438527</v>
      </c>
      <c r="O337">
        <v>113100000</v>
      </c>
      <c r="P337">
        <v>24.92884089772727</v>
      </c>
      <c r="Q337">
        <v>22510.588228183733</v>
      </c>
      <c r="R337">
        <v>271078461.06027144</v>
      </c>
      <c r="S337">
        <v>2376.8122412620346</v>
      </c>
      <c r="T337">
        <v>22535.517069081459</v>
      </c>
      <c r="U337">
        <f>Sustainable_Friendly_Table[[#This Row],[Total Energy(MJ)]]*AHP!$P$13/TOPSIS!$B$12</f>
        <v>2.3673603356813802E-2</v>
      </c>
      <c r="V337">
        <f>Sustainable_Friendly_Table[[#This Row],[Total Cost(LKR Million)]]*AHP!$P$14/TOPSIS!$C$12</f>
        <v>7.1687232159345377E-3</v>
      </c>
      <c r="W337">
        <f>Sustainable_Friendly_Table[[#This Row],[Total Carbon (Metric T)]]*AHP!$P$15/TOPSIS!$D$12</f>
        <v>1.3030511547790514E-2</v>
      </c>
      <c r="X337">
        <f>((Sustainable_Friendly_Table[[#This Row],[Weighted Energy]]-TOPSIS!$B$13)^2+(Sustainable_Friendly_Table[[#This Row],[Weighted Cost]]-TOPSIS!$C$13)^2+(Sustainable_Friendly_Table[[#This Row],[Weighted Co2]]-TOPSIS!$D$13)^2)^0.5</f>
        <v>3.7062660985500359E-3</v>
      </c>
      <c r="Y337">
        <f>((Sustainable_Friendly_Table[[#This Row],[Weighted Energy]]-TOPSIS!$B$14)^2+(Sustainable_Friendly_Table[[#This Row],[Weighted Cost]]-TOPSIS!$C$14)^2+(Sustainable_Friendly_Table[[#This Row],[Weighted Co2]]-TOPSIS!$D$14)^2)^0.5</f>
        <v>2.3323274496363389E-3</v>
      </c>
      <c r="Z337">
        <f>Sustainable_Friendly_Table[[#This Row],[S- Worst-Euclidean Distance]]/(Sustainable_Friendly_Table[[#This Row],[S+ Best-Euclidean Distance]]+Sustainable_Friendly_Table[[#This Row],[S- Worst-Euclidean Distance]])</f>
        <v>0.38623686642013316</v>
      </c>
      <c r="AA337">
        <v>336</v>
      </c>
    </row>
    <row r="338" spans="1:27" x14ac:dyDescent="0.3">
      <c r="A338">
        <v>508</v>
      </c>
      <c r="B338" t="s">
        <v>143</v>
      </c>
      <c r="C338" t="s">
        <v>151</v>
      </c>
      <c r="D338" t="s">
        <v>154</v>
      </c>
      <c r="E338" t="s">
        <v>156</v>
      </c>
      <c r="F338" t="s">
        <v>160</v>
      </c>
      <c r="G338" t="s">
        <v>225</v>
      </c>
      <c r="H338">
        <v>423.416515298511</v>
      </c>
      <c r="I338">
        <v>61</v>
      </c>
      <c r="J338">
        <v>1513920.8565299627</v>
      </c>
      <c r="K338">
        <v>33262.729136363632</v>
      </c>
      <c r="L338">
        <v>272505754.17539328</v>
      </c>
      <c r="M338">
        <v>5149460.6413636357</v>
      </c>
      <c r="N338">
        <v>2270881284.7949443</v>
      </c>
      <c r="O338">
        <v>113704000</v>
      </c>
      <c r="P338">
        <v>21.482177277272722</v>
      </c>
      <c r="Q338">
        <v>22633.116805122943</v>
      </c>
      <c r="R338">
        <v>272539016.90452963</v>
      </c>
      <c r="S338">
        <v>2389.734745436308</v>
      </c>
      <c r="T338">
        <v>22654.598982400217</v>
      </c>
      <c r="U338">
        <f>Sustainable_Friendly_Table[[#This Row],[Total Energy(MJ)]]*AHP!$P$13/TOPSIS!$B$12</f>
        <v>2.3801155430122043E-2</v>
      </c>
      <c r="V338">
        <f>Sustainable_Friendly_Table[[#This Row],[Total Cost(LKR Million)]]*AHP!$P$14/TOPSIS!$C$12</f>
        <v>7.2076988885072003E-3</v>
      </c>
      <c r="W338">
        <f>Sustainable_Friendly_Table[[#This Row],[Total Carbon (Metric T)]]*AHP!$P$15/TOPSIS!$D$12</f>
        <v>1.309936722311744E-2</v>
      </c>
      <c r="X338">
        <f>((Sustainable_Friendly_Table[[#This Row],[Weighted Energy]]-TOPSIS!$B$13)^2+(Sustainable_Friendly_Table[[#This Row],[Weighted Cost]]-TOPSIS!$C$13)^2+(Sustainable_Friendly_Table[[#This Row],[Weighted Co2]]-TOPSIS!$D$13)^2)^0.5</f>
        <v>3.8563608104139977E-3</v>
      </c>
      <c r="Y338">
        <f>((Sustainable_Friendly_Table[[#This Row],[Weighted Energy]]-TOPSIS!$B$14)^2+(Sustainable_Friendly_Table[[#This Row],[Weighted Cost]]-TOPSIS!$C$14)^2+(Sustainable_Friendly_Table[[#This Row],[Weighted Co2]]-TOPSIS!$D$14)^2)^0.5</f>
        <v>2.1822342259925826E-3</v>
      </c>
      <c r="Z338">
        <f>Sustainable_Friendly_Table[[#This Row],[S- Worst-Euclidean Distance]]/(Sustainable_Friendly_Table[[#This Row],[S+ Best-Euclidean Distance]]+Sustainable_Friendly_Table[[#This Row],[S- Worst-Euclidean Distance]])</f>
        <v>0.361381118097162</v>
      </c>
      <c r="AA338">
        <v>337</v>
      </c>
    </row>
    <row r="339" spans="1:27" x14ac:dyDescent="0.3">
      <c r="A339">
        <v>526</v>
      </c>
      <c r="B339" t="s">
        <v>143</v>
      </c>
      <c r="C339" t="s">
        <v>151</v>
      </c>
      <c r="D339" t="s">
        <v>155</v>
      </c>
      <c r="E339" t="s">
        <v>156</v>
      </c>
      <c r="F339" t="s">
        <v>160</v>
      </c>
      <c r="G339" t="s">
        <v>225</v>
      </c>
      <c r="H339">
        <v>423.42296240351106</v>
      </c>
      <c r="I339">
        <v>61</v>
      </c>
      <c r="J339">
        <v>1513927.0973276028</v>
      </c>
      <c r="K339">
        <v>33244.308836363634</v>
      </c>
      <c r="L339">
        <v>272506877.51896852</v>
      </c>
      <c r="M339">
        <v>5148539.626363636</v>
      </c>
      <c r="N339">
        <v>2270890645.9914041</v>
      </c>
      <c r="O339">
        <v>113704000</v>
      </c>
      <c r="P339">
        <v>21.468362052272724</v>
      </c>
      <c r="Q339">
        <v>22633.210105047663</v>
      </c>
      <c r="R339">
        <v>272540121.82780486</v>
      </c>
      <c r="S339">
        <v>2389.7431856177677</v>
      </c>
      <c r="T339">
        <v>22654.678467099937</v>
      </c>
      <c r="U339">
        <f>Sustainable_Friendly_Table[[#This Row],[Total Energy(MJ)]]*AHP!$P$13/TOPSIS!$B$12</f>
        <v>2.3801251924381508E-2</v>
      </c>
      <c r="V339">
        <f>Sustainable_Friendly_Table[[#This Row],[Total Cost(LKR Million)]]*AHP!$P$14/TOPSIS!$C$12</f>
        <v>7.2077243450088656E-3</v>
      </c>
      <c r="W339">
        <f>Sustainable_Friendly_Table[[#This Row],[Total Carbon (Metric T)]]*AHP!$P$15/TOPSIS!$D$12</f>
        <v>1.3099413182848223E-2</v>
      </c>
      <c r="X339">
        <f>((Sustainable_Friendly_Table[[#This Row],[Weighted Energy]]-TOPSIS!$B$13)^2+(Sustainable_Friendly_Table[[#This Row],[Weighted Cost]]-TOPSIS!$C$13)^2+(Sustainable_Friendly_Table[[#This Row],[Weighted Co2]]-TOPSIS!$D$13)^2)^0.5</f>
        <v>3.8564704607947278E-3</v>
      </c>
      <c r="Y339">
        <f>((Sustainable_Friendly_Table[[#This Row],[Weighted Energy]]-TOPSIS!$B$14)^2+(Sustainable_Friendly_Table[[#This Row],[Weighted Cost]]-TOPSIS!$C$14)^2+(Sustainable_Friendly_Table[[#This Row],[Weighted Co2]]-TOPSIS!$D$14)^2)^0.5</f>
        <v>2.1821245945476109E-3</v>
      </c>
      <c r="Z339">
        <f>Sustainable_Friendly_Table[[#This Row],[S- Worst-Euclidean Distance]]/(Sustainable_Friendly_Table[[#This Row],[S+ Best-Euclidean Distance]]+Sustainable_Friendly_Table[[#This Row],[S- Worst-Euclidean Distance]])</f>
        <v>0.3613629618394576</v>
      </c>
      <c r="AA339">
        <v>338</v>
      </c>
    </row>
    <row r="340" spans="1:27" x14ac:dyDescent="0.3">
      <c r="A340">
        <v>510</v>
      </c>
      <c r="B340" t="s">
        <v>143</v>
      </c>
      <c r="C340" t="s">
        <v>151</v>
      </c>
      <c r="D340" t="s">
        <v>154</v>
      </c>
      <c r="E340" t="s">
        <v>156</v>
      </c>
      <c r="F340" t="s">
        <v>160</v>
      </c>
      <c r="G340" t="s">
        <v>224</v>
      </c>
      <c r="H340">
        <v>423.416515298511</v>
      </c>
      <c r="I340">
        <v>31</v>
      </c>
      <c r="J340">
        <v>1513920.8565299627</v>
      </c>
      <c r="K340">
        <v>33262.729136363632</v>
      </c>
      <c r="L340">
        <v>272505754.17539328</v>
      </c>
      <c r="M340">
        <v>5149460.6413636357</v>
      </c>
      <c r="N340">
        <v>2270881284.7949443</v>
      </c>
      <c r="O340">
        <v>116132200</v>
      </c>
      <c r="P340">
        <v>21.482177277272722</v>
      </c>
      <c r="Q340">
        <v>22633.116805122943</v>
      </c>
      <c r="R340">
        <v>272539016.90452963</v>
      </c>
      <c r="S340">
        <v>2392.1629454363078</v>
      </c>
      <c r="T340">
        <v>22654.598982400217</v>
      </c>
      <c r="U340">
        <f>Sustainable_Friendly_Table[[#This Row],[Total Energy(MJ)]]*AHP!$P$13/TOPSIS!$B$12</f>
        <v>2.3801155430122043E-2</v>
      </c>
      <c r="V340">
        <f>Sustainable_Friendly_Table[[#This Row],[Total Cost(LKR Million)]]*AHP!$P$14/TOPSIS!$C$12</f>
        <v>7.2150226027706743E-3</v>
      </c>
      <c r="W340">
        <f>Sustainable_Friendly_Table[[#This Row],[Total Carbon (Metric T)]]*AHP!$P$15/TOPSIS!$D$12</f>
        <v>1.309936722311744E-2</v>
      </c>
      <c r="X340">
        <f>((Sustainable_Friendly_Table[[#This Row],[Weighted Energy]]-TOPSIS!$B$13)^2+(Sustainable_Friendly_Table[[#This Row],[Weighted Cost]]-TOPSIS!$C$13)^2+(Sustainable_Friendly_Table[[#This Row],[Weighted Co2]]-TOPSIS!$D$13)^2)^0.5</f>
        <v>3.8582669912262573E-3</v>
      </c>
      <c r="Y340">
        <f>((Sustainable_Friendly_Table[[#This Row],[Weighted Energy]]-TOPSIS!$B$14)^2+(Sustainable_Friendly_Table[[#This Row],[Weighted Cost]]-TOPSIS!$C$14)^2+(Sustainable_Friendly_Table[[#This Row],[Weighted Co2]]-TOPSIS!$D$14)^2)^0.5</f>
        <v>2.1803153248038452E-3</v>
      </c>
      <c r="Z340">
        <f>Sustainable_Friendly_Table[[#This Row],[S- Worst-Euclidean Distance]]/(Sustainable_Friendly_Table[[#This Row],[S+ Best-Euclidean Distance]]+Sustainable_Friendly_Table[[#This Row],[S- Worst-Euclidean Distance]])</f>
        <v>0.36106410589385374</v>
      </c>
      <c r="AA340">
        <v>339</v>
      </c>
    </row>
    <row r="341" spans="1:27" x14ac:dyDescent="0.3">
      <c r="A341">
        <v>528</v>
      </c>
      <c r="B341" t="s">
        <v>143</v>
      </c>
      <c r="C341" t="s">
        <v>151</v>
      </c>
      <c r="D341" t="s">
        <v>155</v>
      </c>
      <c r="E341" t="s">
        <v>156</v>
      </c>
      <c r="F341" t="s">
        <v>160</v>
      </c>
      <c r="G341" t="s">
        <v>224</v>
      </c>
      <c r="H341">
        <v>423.42296240351106</v>
      </c>
      <c r="I341">
        <v>31</v>
      </c>
      <c r="J341">
        <v>1513927.0973276028</v>
      </c>
      <c r="K341">
        <v>33244.308836363634</v>
      </c>
      <c r="L341">
        <v>272506877.51896852</v>
      </c>
      <c r="M341">
        <v>5148539.626363636</v>
      </c>
      <c r="N341">
        <v>2270890645.9914041</v>
      </c>
      <c r="O341">
        <v>116132200</v>
      </c>
      <c r="P341">
        <v>21.468362052272724</v>
      </c>
      <c r="Q341">
        <v>22633.210105047663</v>
      </c>
      <c r="R341">
        <v>272540121.82780486</v>
      </c>
      <c r="S341">
        <v>2392.171385617768</v>
      </c>
      <c r="T341">
        <v>22654.678467099937</v>
      </c>
      <c r="U341">
        <f>Sustainable_Friendly_Table[[#This Row],[Total Energy(MJ)]]*AHP!$P$13/TOPSIS!$B$12</f>
        <v>2.3801251924381508E-2</v>
      </c>
      <c r="V341">
        <f>Sustainable_Friendly_Table[[#This Row],[Total Cost(LKR Million)]]*AHP!$P$14/TOPSIS!$C$12</f>
        <v>7.2150480592723405E-3</v>
      </c>
      <c r="W341">
        <f>Sustainable_Friendly_Table[[#This Row],[Total Carbon (Metric T)]]*AHP!$P$15/TOPSIS!$D$12</f>
        <v>1.3099413182848223E-2</v>
      </c>
      <c r="X341">
        <f>((Sustainable_Friendly_Table[[#This Row],[Weighted Energy]]-TOPSIS!$B$13)^2+(Sustainable_Friendly_Table[[#This Row],[Weighted Cost]]-TOPSIS!$C$13)^2+(Sustainable_Friendly_Table[[#This Row],[Weighted Co2]]-TOPSIS!$D$13)^2)^0.5</f>
        <v>3.8583766357554831E-3</v>
      </c>
      <c r="Y341">
        <f>((Sustainable_Friendly_Table[[#This Row],[Weighted Energy]]-TOPSIS!$B$14)^2+(Sustainable_Friendly_Table[[#This Row],[Weighted Cost]]-TOPSIS!$C$14)^2+(Sustainable_Friendly_Table[[#This Row],[Weighted Co2]]-TOPSIS!$D$14)^2)^0.5</f>
        <v>2.1802056823802003E-3</v>
      </c>
      <c r="Z341">
        <f>Sustainable_Friendly_Table[[#This Row],[S- Worst-Euclidean Distance]]/(Sustainable_Friendly_Table[[#This Row],[S+ Best-Euclidean Distance]]+Sustainable_Friendly_Table[[#This Row],[S- Worst-Euclidean Distance]])</f>
        <v>0.3610459487870829</v>
      </c>
      <c r="AA341">
        <v>340</v>
      </c>
    </row>
    <row r="342" spans="1:27" x14ac:dyDescent="0.3">
      <c r="A342">
        <v>509</v>
      </c>
      <c r="B342" t="s">
        <v>143</v>
      </c>
      <c r="C342" t="s">
        <v>151</v>
      </c>
      <c r="D342" t="s">
        <v>154</v>
      </c>
      <c r="E342" t="s">
        <v>156</v>
      </c>
      <c r="F342" t="s">
        <v>160</v>
      </c>
      <c r="G342" t="s">
        <v>226</v>
      </c>
      <c r="H342">
        <v>423.416515298511</v>
      </c>
      <c r="I342">
        <v>31</v>
      </c>
      <c r="J342">
        <v>1513920.8565299627</v>
      </c>
      <c r="K342">
        <v>33262.729136363632</v>
      </c>
      <c r="L342">
        <v>272505754.17539328</v>
      </c>
      <c r="M342">
        <v>5149460.6413636357</v>
      </c>
      <c r="N342">
        <v>2270881284.7949443</v>
      </c>
      <c r="O342">
        <v>120900000</v>
      </c>
      <c r="P342">
        <v>21.482177277272722</v>
      </c>
      <c r="Q342">
        <v>22633.116805122943</v>
      </c>
      <c r="R342">
        <v>272539016.90452963</v>
      </c>
      <c r="S342">
        <v>2396.9307454363079</v>
      </c>
      <c r="T342">
        <v>22654.598982400217</v>
      </c>
      <c r="U342">
        <f>Sustainable_Friendly_Table[[#This Row],[Total Energy(MJ)]]*AHP!$P$13/TOPSIS!$B$12</f>
        <v>2.3801155430122043E-2</v>
      </c>
      <c r="V342">
        <f>Sustainable_Friendly_Table[[#This Row],[Total Cost(LKR Million)]]*AHP!$P$14/TOPSIS!$C$12</f>
        <v>7.2294028040989821E-3</v>
      </c>
      <c r="W342">
        <f>Sustainable_Friendly_Table[[#This Row],[Total Carbon (Metric T)]]*AHP!$P$15/TOPSIS!$D$12</f>
        <v>1.309936722311744E-2</v>
      </c>
      <c r="X342">
        <f>((Sustainable_Friendly_Table[[#This Row],[Weighted Energy]]-TOPSIS!$B$13)^2+(Sustainable_Friendly_Table[[#This Row],[Weighted Cost]]-TOPSIS!$C$13)^2+(Sustainable_Friendly_Table[[#This Row],[Weighted Co2]]-TOPSIS!$D$13)^2)^0.5</f>
        <v>3.862047470038319E-3</v>
      </c>
      <c r="Y342">
        <f>((Sustainable_Friendly_Table[[#This Row],[Weighted Energy]]-TOPSIS!$B$14)^2+(Sustainable_Friendly_Table[[#This Row],[Weighted Cost]]-TOPSIS!$C$14)^2+(Sustainable_Friendly_Table[[#This Row],[Weighted Co2]]-TOPSIS!$D$14)^2)^0.5</f>
        <v>2.1766143137232929E-3</v>
      </c>
      <c r="Z342">
        <f>Sustainable_Friendly_Table[[#This Row],[S- Worst-Euclidean Distance]]/(Sustainable_Friendly_Table[[#This Row],[S+ Best-Euclidean Distance]]+Sustainable_Friendly_Table[[#This Row],[S- Worst-Euclidean Distance]])</f>
        <v>0.36044646838416461</v>
      </c>
      <c r="AA342">
        <v>341</v>
      </c>
    </row>
    <row r="343" spans="1:27" x14ac:dyDescent="0.3">
      <c r="A343">
        <v>527</v>
      </c>
      <c r="B343" t="s">
        <v>143</v>
      </c>
      <c r="C343" t="s">
        <v>151</v>
      </c>
      <c r="D343" t="s">
        <v>155</v>
      </c>
      <c r="E343" t="s">
        <v>156</v>
      </c>
      <c r="F343" t="s">
        <v>160</v>
      </c>
      <c r="G343" t="s">
        <v>226</v>
      </c>
      <c r="H343">
        <v>423.42296240351106</v>
      </c>
      <c r="I343">
        <v>31</v>
      </c>
      <c r="J343">
        <v>1513927.0973276028</v>
      </c>
      <c r="K343">
        <v>33244.308836363634</v>
      </c>
      <c r="L343">
        <v>272506877.51896852</v>
      </c>
      <c r="M343">
        <v>5148539.626363636</v>
      </c>
      <c r="N343">
        <v>2270890645.9914041</v>
      </c>
      <c r="O343">
        <v>120900000</v>
      </c>
      <c r="P343">
        <v>21.468362052272724</v>
      </c>
      <c r="Q343">
        <v>22633.210105047663</v>
      </c>
      <c r="R343">
        <v>272540121.82780486</v>
      </c>
      <c r="S343">
        <v>2396.9391856177676</v>
      </c>
      <c r="T343">
        <v>22654.678467099937</v>
      </c>
      <c r="U343">
        <f>Sustainable_Friendly_Table[[#This Row],[Total Energy(MJ)]]*AHP!$P$13/TOPSIS!$B$12</f>
        <v>2.3801251924381508E-2</v>
      </c>
      <c r="V343">
        <f>Sustainable_Friendly_Table[[#This Row],[Total Cost(LKR Million)]]*AHP!$P$14/TOPSIS!$C$12</f>
        <v>7.2294282606006465E-3</v>
      </c>
      <c r="W343">
        <f>Sustainable_Friendly_Table[[#This Row],[Total Carbon (Metric T)]]*AHP!$P$15/TOPSIS!$D$12</f>
        <v>1.3099413182848223E-2</v>
      </c>
      <c r="X343">
        <f>((Sustainable_Friendly_Table[[#This Row],[Weighted Energy]]-TOPSIS!$B$13)^2+(Sustainable_Friendly_Table[[#This Row],[Weighted Cost]]-TOPSIS!$C$13)^2+(Sustainable_Friendly_Table[[#This Row],[Weighted Co2]]-TOPSIS!$D$13)^2)^0.5</f>
        <v>3.8621571020255375E-3</v>
      </c>
      <c r="Y343">
        <f>((Sustainable_Friendly_Table[[#This Row],[Weighted Energy]]-TOPSIS!$B$14)^2+(Sustainable_Friendly_Table[[#This Row],[Weighted Cost]]-TOPSIS!$C$14)^2+(Sustainable_Friendly_Table[[#This Row],[Weighted Co2]]-TOPSIS!$D$14)^2)^0.5</f>
        <v>2.1765046530510287E-3</v>
      </c>
      <c r="Z343">
        <f>Sustainable_Friendly_Table[[#This Row],[S- Worst-Euclidean Distance]]/(Sustainable_Friendly_Table[[#This Row],[S+ Best-Euclidean Distance]]+Sustainable_Friendly_Table[[#This Row],[S- Worst-Euclidean Distance]])</f>
        <v>0.36042831033238293</v>
      </c>
      <c r="AA343">
        <v>342</v>
      </c>
    </row>
    <row r="344" spans="1:27" x14ac:dyDescent="0.3">
      <c r="A344">
        <v>517</v>
      </c>
      <c r="B344" t="s">
        <v>143</v>
      </c>
      <c r="C344" t="s">
        <v>151</v>
      </c>
      <c r="D344" t="s">
        <v>154</v>
      </c>
      <c r="E344" t="s">
        <v>157</v>
      </c>
      <c r="F344" t="s">
        <v>160</v>
      </c>
      <c r="G344" t="s">
        <v>225</v>
      </c>
      <c r="H344">
        <v>426.4732931166929</v>
      </c>
      <c r="I344">
        <v>61</v>
      </c>
      <c r="J344">
        <v>1516879.8174579628</v>
      </c>
      <c r="K344">
        <v>35991.99504545454</v>
      </c>
      <c r="L344">
        <v>273038367.14243329</v>
      </c>
      <c r="M344">
        <v>4603607.459545454</v>
      </c>
      <c r="N344">
        <v>2275319726.186944</v>
      </c>
      <c r="O344">
        <v>113704000</v>
      </c>
      <c r="P344">
        <v>24.211443186363635</v>
      </c>
      <c r="Q344">
        <v>22677.35327099654</v>
      </c>
      <c r="R344">
        <v>273074359.13747877</v>
      </c>
      <c r="S344">
        <v>2393.6273336464897</v>
      </c>
      <c r="T344">
        <v>22701.564714182903</v>
      </c>
      <c r="U344">
        <f>Sustainable_Friendly_Table[[#This Row],[Total Energy(MJ)]]*AHP!$P$13/TOPSIS!$B$12</f>
        <v>2.3847907501951798E-2</v>
      </c>
      <c r="V344">
        <f>Sustainable_Friendly_Table[[#This Row],[Total Cost(LKR Million)]]*AHP!$P$14/TOPSIS!$C$12</f>
        <v>7.2194393562597494E-3</v>
      </c>
      <c r="W344">
        <f>Sustainable_Friendly_Table[[#This Row],[Total Carbon (Metric T)]]*AHP!$P$15/TOPSIS!$D$12</f>
        <v>1.3126523800375852E-2</v>
      </c>
      <c r="X344">
        <f>((Sustainable_Friendly_Table[[#This Row],[Weighted Energy]]-TOPSIS!$B$13)^2+(Sustainable_Friendly_Table[[#This Row],[Weighted Cost]]-TOPSIS!$C$13)^2+(Sustainable_Friendly_Table[[#This Row],[Weighted Co2]]-TOPSIS!$D$13)^2)^0.5</f>
        <v>3.9116092922113583E-3</v>
      </c>
      <c r="Y344">
        <f>((Sustainable_Friendly_Table[[#This Row],[Weighted Energy]]-TOPSIS!$B$14)^2+(Sustainable_Friendly_Table[[#This Row],[Weighted Cost]]-TOPSIS!$C$14)^2+(Sustainable_Friendly_Table[[#This Row],[Weighted Co2]]-TOPSIS!$D$14)^2)^0.5</f>
        <v>2.1270004846154706E-3</v>
      </c>
      <c r="Z344">
        <f>Sustainable_Friendly_Table[[#This Row],[S- Worst-Euclidean Distance]]/(Sustainable_Friendly_Table[[#This Row],[S+ Best-Euclidean Distance]]+Sustainable_Friendly_Table[[#This Row],[S- Worst-Euclidean Distance]])</f>
        <v>0.35223347148177003</v>
      </c>
      <c r="AA344">
        <v>343</v>
      </c>
    </row>
    <row r="345" spans="1:27" x14ac:dyDescent="0.3">
      <c r="A345">
        <v>535</v>
      </c>
      <c r="B345" t="s">
        <v>143</v>
      </c>
      <c r="C345" t="s">
        <v>151</v>
      </c>
      <c r="D345" t="s">
        <v>155</v>
      </c>
      <c r="E345" t="s">
        <v>157</v>
      </c>
      <c r="F345" t="s">
        <v>160</v>
      </c>
      <c r="G345" t="s">
        <v>225</v>
      </c>
      <c r="H345">
        <v>426.47974022169285</v>
      </c>
      <c r="I345">
        <v>61</v>
      </c>
      <c r="J345">
        <v>1516886.0582556026</v>
      </c>
      <c r="K345">
        <v>35973.574745454542</v>
      </c>
      <c r="L345">
        <v>273039490.48600852</v>
      </c>
      <c r="M345">
        <v>4602686.4445454534</v>
      </c>
      <c r="N345">
        <v>2275329087.3834043</v>
      </c>
      <c r="O345">
        <v>113704000</v>
      </c>
      <c r="P345">
        <v>24.197627961363636</v>
      </c>
      <c r="Q345">
        <v>22677.44657092126</v>
      </c>
      <c r="R345">
        <v>273075464.060754</v>
      </c>
      <c r="S345">
        <v>2393.6357738279494</v>
      </c>
      <c r="T345">
        <v>22701.644198882623</v>
      </c>
      <c r="U345">
        <f>Sustainable_Friendly_Table[[#This Row],[Total Energy(MJ)]]*AHP!$P$13/TOPSIS!$B$12</f>
        <v>2.3848003996211262E-2</v>
      </c>
      <c r="V345">
        <f>Sustainable_Friendly_Table[[#This Row],[Total Cost(LKR Million)]]*AHP!$P$14/TOPSIS!$C$12</f>
        <v>7.2194648127614147E-3</v>
      </c>
      <c r="W345">
        <f>Sustainable_Friendly_Table[[#This Row],[Total Carbon (Metric T)]]*AHP!$P$15/TOPSIS!$D$12</f>
        <v>1.3126569760106635E-2</v>
      </c>
      <c r="X345">
        <f>((Sustainable_Friendly_Table[[#This Row],[Weighted Energy]]-TOPSIS!$B$13)^2+(Sustainable_Friendly_Table[[#This Row],[Weighted Cost]]-TOPSIS!$C$13)^2+(Sustainable_Friendly_Table[[#This Row],[Weighted Co2]]-TOPSIS!$D$13)^2)^0.5</f>
        <v>3.911718942661035E-3</v>
      </c>
      <c r="Y345">
        <f>((Sustainable_Friendly_Table[[#This Row],[Weighted Energy]]-TOPSIS!$B$14)^2+(Sustainable_Friendly_Table[[#This Row],[Weighted Cost]]-TOPSIS!$C$14)^2+(Sustainable_Friendly_Table[[#This Row],[Weighted Co2]]-TOPSIS!$D$14)^2)^0.5</f>
        <v>2.1268908545489839E-3</v>
      </c>
      <c r="Z345">
        <f>Sustainable_Friendly_Table[[#This Row],[S- Worst-Euclidean Distance]]/(Sustainable_Friendly_Table[[#This Row],[S+ Best-Euclidean Distance]]+Sustainable_Friendly_Table[[#This Row],[S- Worst-Euclidean Distance]])</f>
        <v>0.35221531544092449</v>
      </c>
      <c r="AA345">
        <v>344</v>
      </c>
    </row>
    <row r="346" spans="1:27" x14ac:dyDescent="0.3">
      <c r="A346">
        <v>519</v>
      </c>
      <c r="B346" t="s">
        <v>143</v>
      </c>
      <c r="C346" t="s">
        <v>151</v>
      </c>
      <c r="D346" t="s">
        <v>154</v>
      </c>
      <c r="E346" t="s">
        <v>157</v>
      </c>
      <c r="F346" t="s">
        <v>160</v>
      </c>
      <c r="G346" t="s">
        <v>224</v>
      </c>
      <c r="H346">
        <v>426.4732931166929</v>
      </c>
      <c r="I346">
        <v>31</v>
      </c>
      <c r="J346">
        <v>1516879.8174579628</v>
      </c>
      <c r="K346">
        <v>35991.99504545454</v>
      </c>
      <c r="L346">
        <v>273038367.14243329</v>
      </c>
      <c r="M346">
        <v>4603607.459545454</v>
      </c>
      <c r="N346">
        <v>2275319726.186944</v>
      </c>
      <c r="O346">
        <v>116132200</v>
      </c>
      <c r="P346">
        <v>24.211443186363635</v>
      </c>
      <c r="Q346">
        <v>22677.35327099654</v>
      </c>
      <c r="R346">
        <v>273074359.13747877</v>
      </c>
      <c r="S346">
        <v>2396.0555336464895</v>
      </c>
      <c r="T346">
        <v>22701.564714182903</v>
      </c>
      <c r="U346">
        <f>Sustainable_Friendly_Table[[#This Row],[Total Energy(MJ)]]*AHP!$P$13/TOPSIS!$B$12</f>
        <v>2.3847907501951798E-2</v>
      </c>
      <c r="V346">
        <f>Sustainable_Friendly_Table[[#This Row],[Total Cost(LKR Million)]]*AHP!$P$14/TOPSIS!$C$12</f>
        <v>7.2267630705232242E-3</v>
      </c>
      <c r="W346">
        <f>Sustainable_Friendly_Table[[#This Row],[Total Carbon (Metric T)]]*AHP!$P$15/TOPSIS!$D$12</f>
        <v>1.3126523800375852E-2</v>
      </c>
      <c r="X346">
        <f>((Sustainable_Friendly_Table[[#This Row],[Weighted Energy]]-TOPSIS!$B$13)^2+(Sustainable_Friendly_Table[[#This Row],[Weighted Cost]]-TOPSIS!$C$13)^2+(Sustainable_Friendly_Table[[#This Row],[Weighted Co2]]-TOPSIS!$D$13)^2)^0.5</f>
        <v>3.9135105337875014E-3</v>
      </c>
      <c r="Y346">
        <f>((Sustainable_Friendly_Table[[#This Row],[Weighted Energy]]-TOPSIS!$B$14)^2+(Sustainable_Friendly_Table[[#This Row],[Weighted Cost]]-TOPSIS!$C$14)^2+(Sustainable_Friendly_Table[[#This Row],[Weighted Co2]]-TOPSIS!$D$14)^2)^0.5</f>
        <v>2.1250721699974744E-3</v>
      </c>
      <c r="Z346">
        <f>Sustainable_Friendly_Table[[#This Row],[S- Worst-Euclidean Distance]]/(Sustainable_Friendly_Table[[#This Row],[S+ Best-Euclidean Distance]]+Sustainable_Friendly_Table[[#This Row],[S- Worst-Euclidean Distance]])</f>
        <v>0.35191571834653884</v>
      </c>
      <c r="AA346">
        <v>345</v>
      </c>
    </row>
    <row r="347" spans="1:27" x14ac:dyDescent="0.3">
      <c r="A347">
        <v>537</v>
      </c>
      <c r="B347" t="s">
        <v>143</v>
      </c>
      <c r="C347" t="s">
        <v>151</v>
      </c>
      <c r="D347" t="s">
        <v>155</v>
      </c>
      <c r="E347" t="s">
        <v>157</v>
      </c>
      <c r="F347" t="s">
        <v>160</v>
      </c>
      <c r="G347" t="s">
        <v>224</v>
      </c>
      <c r="H347">
        <v>426.47974022169285</v>
      </c>
      <c r="I347">
        <v>31</v>
      </c>
      <c r="J347">
        <v>1516886.0582556026</v>
      </c>
      <c r="K347">
        <v>35973.574745454542</v>
      </c>
      <c r="L347">
        <v>273039490.48600852</v>
      </c>
      <c r="M347">
        <v>4602686.4445454534</v>
      </c>
      <c r="N347">
        <v>2275329087.3834043</v>
      </c>
      <c r="O347">
        <v>116132200</v>
      </c>
      <c r="P347">
        <v>24.197627961363636</v>
      </c>
      <c r="Q347">
        <v>22677.44657092126</v>
      </c>
      <c r="R347">
        <v>273075464.060754</v>
      </c>
      <c r="S347">
        <v>2396.0639738279497</v>
      </c>
      <c r="T347">
        <v>22701.644198882623</v>
      </c>
      <c r="U347">
        <f>Sustainable_Friendly_Table[[#This Row],[Total Energy(MJ)]]*AHP!$P$13/TOPSIS!$B$12</f>
        <v>2.3848003996211262E-2</v>
      </c>
      <c r="V347">
        <f>Sustainable_Friendly_Table[[#This Row],[Total Cost(LKR Million)]]*AHP!$P$14/TOPSIS!$C$12</f>
        <v>7.2267885270248904E-3</v>
      </c>
      <c r="W347">
        <f>Sustainable_Friendly_Table[[#This Row],[Total Carbon (Metric T)]]*AHP!$P$15/TOPSIS!$D$12</f>
        <v>1.3126569760106635E-2</v>
      </c>
      <c r="X347">
        <f>((Sustainable_Friendly_Table[[#This Row],[Weighted Energy]]-TOPSIS!$B$13)^2+(Sustainable_Friendly_Table[[#This Row],[Weighted Cost]]-TOPSIS!$C$13)^2+(Sustainable_Friendly_Table[[#This Row],[Weighted Co2]]-TOPSIS!$D$13)^2)^0.5</f>
        <v>3.9136201786066247E-3</v>
      </c>
      <c r="Y347">
        <f>((Sustainable_Friendly_Table[[#This Row],[Weighted Energy]]-TOPSIS!$B$14)^2+(Sustainable_Friendly_Table[[#This Row],[Weighted Cost]]-TOPSIS!$C$14)^2+(Sustainable_Friendly_Table[[#This Row],[Weighted Co2]]-TOPSIS!$D$14)^2)^0.5</f>
        <v>2.124962528182491E-3</v>
      </c>
      <c r="Z347">
        <f>Sustainable_Friendly_Table[[#This Row],[S- Worst-Euclidean Distance]]/(Sustainable_Friendly_Table[[#This Row],[S+ Best-Euclidean Distance]]+Sustainable_Friendly_Table[[#This Row],[S- Worst-Euclidean Distance]])</f>
        <v>0.35189756129255589</v>
      </c>
      <c r="AA347">
        <v>346</v>
      </c>
    </row>
    <row r="348" spans="1:27" x14ac:dyDescent="0.3">
      <c r="A348">
        <v>518</v>
      </c>
      <c r="B348" t="s">
        <v>143</v>
      </c>
      <c r="C348" t="s">
        <v>151</v>
      </c>
      <c r="D348" t="s">
        <v>154</v>
      </c>
      <c r="E348" t="s">
        <v>157</v>
      </c>
      <c r="F348" t="s">
        <v>160</v>
      </c>
      <c r="G348" t="s">
        <v>226</v>
      </c>
      <c r="H348">
        <v>426.4732931166929</v>
      </c>
      <c r="I348">
        <v>31</v>
      </c>
      <c r="J348">
        <v>1516879.8174579628</v>
      </c>
      <c r="K348">
        <v>35991.99504545454</v>
      </c>
      <c r="L348">
        <v>273038367.14243329</v>
      </c>
      <c r="M348">
        <v>4603607.459545454</v>
      </c>
      <c r="N348">
        <v>2275319726.186944</v>
      </c>
      <c r="O348">
        <v>120900000</v>
      </c>
      <c r="P348">
        <v>24.211443186363635</v>
      </c>
      <c r="Q348">
        <v>22677.35327099654</v>
      </c>
      <c r="R348">
        <v>273074359.13747877</v>
      </c>
      <c r="S348">
        <v>2400.8233336464896</v>
      </c>
      <c r="T348">
        <v>22701.564714182903</v>
      </c>
      <c r="U348">
        <f>Sustainable_Friendly_Table[[#This Row],[Total Energy(MJ)]]*AHP!$P$13/TOPSIS!$B$12</f>
        <v>2.3847907501951798E-2</v>
      </c>
      <c r="V348">
        <f>Sustainable_Friendly_Table[[#This Row],[Total Cost(LKR Million)]]*AHP!$P$14/TOPSIS!$C$12</f>
        <v>7.2411432718515311E-3</v>
      </c>
      <c r="W348">
        <f>Sustainable_Friendly_Table[[#This Row],[Total Carbon (Metric T)]]*AHP!$P$15/TOPSIS!$D$12</f>
        <v>1.3126523800375852E-2</v>
      </c>
      <c r="X348">
        <f>((Sustainable_Friendly_Table[[#This Row],[Weighted Energy]]-TOPSIS!$B$13)^2+(Sustainable_Friendly_Table[[#This Row],[Weighted Cost]]-TOPSIS!$C$13)^2+(Sustainable_Friendly_Table[[#This Row],[Weighted Co2]]-TOPSIS!$D$13)^2)^0.5</f>
        <v>3.9172807971715445E-3</v>
      </c>
      <c r="Y348">
        <f>((Sustainable_Friendly_Table[[#This Row],[Weighted Energy]]-TOPSIS!$B$14)^2+(Sustainable_Friendly_Table[[#This Row],[Weighted Cost]]-TOPSIS!$C$14)^2+(Sustainable_Friendly_Table[[#This Row],[Weighted Co2]]-TOPSIS!$D$14)^2)^0.5</f>
        <v>2.1213543653544405E-3</v>
      </c>
      <c r="Z348">
        <f>Sustainable_Friendly_Table[[#This Row],[S- Worst-Euclidean Distance]]/(Sustainable_Friendly_Table[[#This Row],[S+ Best-Euclidean Distance]]+Sustainable_Friendly_Table[[#This Row],[S- Worst-Euclidean Distance]])</f>
        <v>0.35129699149883226</v>
      </c>
      <c r="AA348">
        <v>347</v>
      </c>
    </row>
    <row r="349" spans="1:27" x14ac:dyDescent="0.3">
      <c r="A349">
        <v>536</v>
      </c>
      <c r="B349" t="s">
        <v>143</v>
      </c>
      <c r="C349" t="s">
        <v>151</v>
      </c>
      <c r="D349" t="s">
        <v>155</v>
      </c>
      <c r="E349" t="s">
        <v>157</v>
      </c>
      <c r="F349" t="s">
        <v>160</v>
      </c>
      <c r="G349" t="s">
        <v>226</v>
      </c>
      <c r="H349">
        <v>426.47974022169285</v>
      </c>
      <c r="I349">
        <v>31</v>
      </c>
      <c r="J349">
        <v>1516886.0582556026</v>
      </c>
      <c r="K349">
        <v>35973.574745454542</v>
      </c>
      <c r="L349">
        <v>273039490.48600852</v>
      </c>
      <c r="M349">
        <v>4602686.4445454534</v>
      </c>
      <c r="N349">
        <v>2275329087.3834043</v>
      </c>
      <c r="O349">
        <v>120900000</v>
      </c>
      <c r="P349">
        <v>24.197627961363636</v>
      </c>
      <c r="Q349">
        <v>22677.44657092126</v>
      </c>
      <c r="R349">
        <v>273075464.060754</v>
      </c>
      <c r="S349">
        <v>2400.8317738279497</v>
      </c>
      <c r="T349">
        <v>22701.644198882623</v>
      </c>
      <c r="U349">
        <f>Sustainable_Friendly_Table[[#This Row],[Total Energy(MJ)]]*AHP!$P$13/TOPSIS!$B$12</f>
        <v>2.3848003996211262E-2</v>
      </c>
      <c r="V349">
        <f>Sustainable_Friendly_Table[[#This Row],[Total Cost(LKR Million)]]*AHP!$P$14/TOPSIS!$C$12</f>
        <v>7.2411687283531982E-3</v>
      </c>
      <c r="W349">
        <f>Sustainable_Friendly_Table[[#This Row],[Total Carbon (Metric T)]]*AHP!$P$15/TOPSIS!$D$12</f>
        <v>1.3126569760106635E-2</v>
      </c>
      <c r="X349">
        <f>((Sustainable_Friendly_Table[[#This Row],[Weighted Energy]]-TOPSIS!$B$13)^2+(Sustainable_Friendly_Table[[#This Row],[Weighted Cost]]-TOPSIS!$C$13)^2+(Sustainable_Friendly_Table[[#This Row],[Weighted Co2]]-TOPSIS!$D$13)^2)^0.5</f>
        <v>3.9173904299111412E-3</v>
      </c>
      <c r="Y349">
        <f>((Sustainable_Friendly_Table[[#This Row],[Weighted Energy]]-TOPSIS!$B$14)^2+(Sustainable_Friendly_Table[[#This Row],[Weighted Cost]]-TOPSIS!$C$14)^2+(Sustainable_Friendly_Table[[#This Row],[Weighted Co2]]-TOPSIS!$D$14)^2)^0.5</f>
        <v>2.1212447039484924E-3</v>
      </c>
      <c r="Z349">
        <f>Sustainable_Friendly_Table[[#This Row],[S- Worst-Euclidean Distance]]/(Sustainable_Friendly_Table[[#This Row],[S+ Best-Euclidean Distance]]+Sustainable_Friendly_Table[[#This Row],[S- Worst-Euclidean Distance]])</f>
        <v>0.35127883320095293</v>
      </c>
      <c r="AA349">
        <v>348</v>
      </c>
    </row>
    <row r="350" spans="1:27" x14ac:dyDescent="0.3">
      <c r="A350">
        <v>505</v>
      </c>
      <c r="B350" t="s">
        <v>143</v>
      </c>
      <c r="C350" t="s">
        <v>151</v>
      </c>
      <c r="D350" t="s">
        <v>154</v>
      </c>
      <c r="E350" t="s">
        <v>156</v>
      </c>
      <c r="F350" t="s">
        <v>159</v>
      </c>
      <c r="G350" t="s">
        <v>225</v>
      </c>
      <c r="H350">
        <v>428.54519296313242</v>
      </c>
      <c r="I350">
        <v>61</v>
      </c>
      <c r="J350">
        <v>1524901.9009259942</v>
      </c>
      <c r="K350">
        <v>32443.949363636362</v>
      </c>
      <c r="L350">
        <v>274482342.16667897</v>
      </c>
      <c r="M350">
        <v>5122167.9822727265</v>
      </c>
      <c r="N350">
        <v>2287352851.3889914</v>
      </c>
      <c r="O350">
        <v>113704000</v>
      </c>
      <c r="P350">
        <v>21.755103868181813</v>
      </c>
      <c r="Q350">
        <v>22797.283418843614</v>
      </c>
      <c r="R350">
        <v>274514786.11604261</v>
      </c>
      <c r="S350">
        <v>2406.1790193712641</v>
      </c>
      <c r="T350">
        <v>22819.038522711795</v>
      </c>
      <c r="U350">
        <f>Sustainable_Friendly_Table[[#This Row],[Total Energy(MJ)]]*AHP!$P$13/TOPSIS!$B$12</f>
        <v>2.3973701697557002E-2</v>
      </c>
      <c r="V350">
        <f>Sustainable_Friendly_Table[[#This Row],[Total Cost(LKR Million)]]*AHP!$P$14/TOPSIS!$C$12</f>
        <v>7.2572966002154302E-3</v>
      </c>
      <c r="W350">
        <f>Sustainable_Friendly_Table[[#This Row],[Total Carbon (Metric T)]]*AHP!$P$15/TOPSIS!$D$12</f>
        <v>1.3194449635576625E-2</v>
      </c>
      <c r="X350">
        <f>((Sustainable_Friendly_Table[[#This Row],[Weighted Energy]]-TOPSIS!$B$13)^2+(Sustainable_Friendly_Table[[#This Row],[Weighted Cost]]-TOPSIS!$C$13)^2+(Sustainable_Friendly_Table[[#This Row],[Weighted Co2]]-TOPSIS!$D$13)^2)^0.5</f>
        <v>4.05949387357367E-3</v>
      </c>
      <c r="Y350">
        <f>((Sustainable_Friendly_Table[[#This Row],[Weighted Energy]]-TOPSIS!$B$14)^2+(Sustainable_Friendly_Table[[#This Row],[Weighted Cost]]-TOPSIS!$C$14)^2+(Sustainable_Friendly_Table[[#This Row],[Weighted Co2]]-TOPSIS!$D$14)^2)^0.5</f>
        <v>1.9791223601213878E-3</v>
      </c>
      <c r="Z350">
        <f>Sustainable_Friendly_Table[[#This Row],[S- Worst-Euclidean Distance]]/(Sustainable_Friendly_Table[[#This Row],[S+ Best-Euclidean Distance]]+Sustainable_Friendly_Table[[#This Row],[S- Worst-Euclidean Distance]])</f>
        <v>0.32774435127670853</v>
      </c>
      <c r="AA350">
        <v>349</v>
      </c>
    </row>
    <row r="351" spans="1:27" x14ac:dyDescent="0.3">
      <c r="A351">
        <v>523</v>
      </c>
      <c r="B351" t="s">
        <v>143</v>
      </c>
      <c r="C351" t="s">
        <v>151</v>
      </c>
      <c r="D351" t="s">
        <v>155</v>
      </c>
      <c r="E351" t="s">
        <v>156</v>
      </c>
      <c r="F351" t="s">
        <v>159</v>
      </c>
      <c r="G351" t="s">
        <v>225</v>
      </c>
      <c r="H351">
        <v>428.55164006813243</v>
      </c>
      <c r="I351">
        <v>61</v>
      </c>
      <c r="J351">
        <v>1524908.1417236342</v>
      </c>
      <c r="K351">
        <v>32425.529063636361</v>
      </c>
      <c r="L351">
        <v>274483465.5102542</v>
      </c>
      <c r="M351">
        <v>5121246.9672727268</v>
      </c>
      <c r="N351">
        <v>2287362212.5854516</v>
      </c>
      <c r="O351">
        <v>113704000</v>
      </c>
      <c r="P351">
        <v>21.741288643181814</v>
      </c>
      <c r="Q351">
        <v>22797.376718768333</v>
      </c>
      <c r="R351">
        <v>274515891.03931785</v>
      </c>
      <c r="S351">
        <v>2406.1874595527242</v>
      </c>
      <c r="T351">
        <v>22819.118007411515</v>
      </c>
      <c r="U351">
        <f>Sustainable_Friendly_Table[[#This Row],[Total Energy(MJ)]]*AHP!$P$13/TOPSIS!$B$12</f>
        <v>2.397379819181647E-2</v>
      </c>
      <c r="V351">
        <f>Sustainable_Friendly_Table[[#This Row],[Total Cost(LKR Million)]]*AHP!$P$14/TOPSIS!$C$12</f>
        <v>7.2573220567170964E-3</v>
      </c>
      <c r="W351">
        <f>Sustainable_Friendly_Table[[#This Row],[Total Carbon (Metric T)]]*AHP!$P$15/TOPSIS!$D$12</f>
        <v>1.3194495595307408E-2</v>
      </c>
      <c r="X351">
        <f>((Sustainable_Friendly_Table[[#This Row],[Weighted Energy]]-TOPSIS!$B$13)^2+(Sustainable_Friendly_Table[[#This Row],[Weighted Cost]]-TOPSIS!$C$13)^2+(Sustainable_Friendly_Table[[#This Row],[Weighted Co2]]-TOPSIS!$D$13)^2)^0.5</f>
        <v>4.059603526085866E-3</v>
      </c>
      <c r="Y351">
        <f>((Sustainable_Friendly_Table[[#This Row],[Weighted Energy]]-TOPSIS!$B$14)^2+(Sustainable_Friendly_Table[[#This Row],[Weighted Cost]]-TOPSIS!$C$14)^2+(Sustainable_Friendly_Table[[#This Row],[Weighted Co2]]-TOPSIS!$D$14)^2)^0.5</f>
        <v>1.9790127361666437E-3</v>
      </c>
      <c r="Z351">
        <f>Sustainable_Friendly_Table[[#This Row],[S- Worst-Euclidean Distance]]/(Sustainable_Friendly_Table[[#This Row],[S+ Best-Euclidean Distance]]+Sustainable_Friendly_Table[[#This Row],[S- Worst-Euclidean Distance]])</f>
        <v>0.32772619590641738</v>
      </c>
      <c r="AA351">
        <v>350</v>
      </c>
    </row>
    <row r="352" spans="1:27" x14ac:dyDescent="0.3">
      <c r="A352">
        <v>507</v>
      </c>
      <c r="B352" t="s">
        <v>143</v>
      </c>
      <c r="C352" t="s">
        <v>151</v>
      </c>
      <c r="D352" t="s">
        <v>154</v>
      </c>
      <c r="E352" t="s">
        <v>156</v>
      </c>
      <c r="F352" t="s">
        <v>159</v>
      </c>
      <c r="G352" t="s">
        <v>224</v>
      </c>
      <c r="H352">
        <v>428.54519296313242</v>
      </c>
      <c r="I352">
        <v>31</v>
      </c>
      <c r="J352">
        <v>1524901.9009259942</v>
      </c>
      <c r="K352">
        <v>32443.949363636362</v>
      </c>
      <c r="L352">
        <v>274482342.16667897</v>
      </c>
      <c r="M352">
        <v>5122167.9822727265</v>
      </c>
      <c r="N352">
        <v>2287352851.3889914</v>
      </c>
      <c r="O352">
        <v>116132200</v>
      </c>
      <c r="P352">
        <v>21.755103868181813</v>
      </c>
      <c r="Q352">
        <v>22797.283418843614</v>
      </c>
      <c r="R352">
        <v>274514786.11604261</v>
      </c>
      <c r="S352">
        <v>2408.6072193712639</v>
      </c>
      <c r="T352">
        <v>22819.038522711795</v>
      </c>
      <c r="U352">
        <f>Sustainable_Friendly_Table[[#This Row],[Total Energy(MJ)]]*AHP!$P$13/TOPSIS!$B$12</f>
        <v>2.3973701697557002E-2</v>
      </c>
      <c r="V352">
        <f>Sustainable_Friendly_Table[[#This Row],[Total Cost(LKR Million)]]*AHP!$P$14/TOPSIS!$C$12</f>
        <v>7.2646203144789041E-3</v>
      </c>
      <c r="W352">
        <f>Sustainable_Friendly_Table[[#This Row],[Total Carbon (Metric T)]]*AHP!$P$15/TOPSIS!$D$12</f>
        <v>1.3194449635576625E-2</v>
      </c>
      <c r="X352">
        <f>((Sustainable_Friendly_Table[[#This Row],[Weighted Energy]]-TOPSIS!$B$13)^2+(Sustainable_Friendly_Table[[#This Row],[Weighted Cost]]-TOPSIS!$C$13)^2+(Sustainable_Friendly_Table[[#This Row],[Weighted Co2]]-TOPSIS!$D$13)^2)^0.5</f>
        <v>4.0613941527520717E-3</v>
      </c>
      <c r="Y352">
        <f>((Sustainable_Friendly_Table[[#This Row],[Weighted Energy]]-TOPSIS!$B$14)^2+(Sustainable_Friendly_Table[[#This Row],[Weighted Cost]]-TOPSIS!$C$14)^2+(Sustainable_Friendly_Table[[#This Row],[Weighted Co2]]-TOPSIS!$D$14)^2)^0.5</f>
        <v>1.9771900499827655E-3</v>
      </c>
      <c r="Z352">
        <f>Sustainable_Friendly_Table[[#This Row],[S- Worst-Euclidean Distance]]/(Sustainable_Friendly_Table[[#This Row],[S+ Best-Euclidean Distance]]+Sustainable_Friendly_Table[[#This Row],[S- Worst-Euclidean Distance]])</f>
        <v>0.32742609585328103</v>
      </c>
      <c r="AA352">
        <v>351</v>
      </c>
    </row>
    <row r="353" spans="1:27" x14ac:dyDescent="0.3">
      <c r="A353">
        <v>525</v>
      </c>
      <c r="B353" t="s">
        <v>143</v>
      </c>
      <c r="C353" t="s">
        <v>151</v>
      </c>
      <c r="D353" t="s">
        <v>155</v>
      </c>
      <c r="E353" t="s">
        <v>156</v>
      </c>
      <c r="F353" t="s">
        <v>159</v>
      </c>
      <c r="G353" t="s">
        <v>224</v>
      </c>
      <c r="H353">
        <v>428.55164006813243</v>
      </c>
      <c r="I353">
        <v>31</v>
      </c>
      <c r="J353">
        <v>1524908.1417236342</v>
      </c>
      <c r="K353">
        <v>32425.529063636361</v>
      </c>
      <c r="L353">
        <v>274483465.5102542</v>
      </c>
      <c r="M353">
        <v>5121246.9672727268</v>
      </c>
      <c r="N353">
        <v>2287362212.5854516</v>
      </c>
      <c r="O353">
        <v>116132200</v>
      </c>
      <c r="P353">
        <v>21.741288643181814</v>
      </c>
      <c r="Q353">
        <v>22797.376718768333</v>
      </c>
      <c r="R353">
        <v>274515891.03931785</v>
      </c>
      <c r="S353">
        <v>2408.6156595527245</v>
      </c>
      <c r="T353">
        <v>22819.118007411515</v>
      </c>
      <c r="U353">
        <f>Sustainable_Friendly_Table[[#This Row],[Total Energy(MJ)]]*AHP!$P$13/TOPSIS!$B$12</f>
        <v>2.397379819181647E-2</v>
      </c>
      <c r="V353">
        <f>Sustainable_Friendly_Table[[#This Row],[Total Cost(LKR Million)]]*AHP!$P$14/TOPSIS!$C$12</f>
        <v>7.264645770980572E-3</v>
      </c>
      <c r="W353">
        <f>Sustainable_Friendly_Table[[#This Row],[Total Carbon (Metric T)]]*AHP!$P$15/TOPSIS!$D$12</f>
        <v>1.3194495595307408E-2</v>
      </c>
      <c r="X353">
        <f>((Sustainable_Friendly_Table[[#This Row],[Weighted Energy]]-TOPSIS!$B$13)^2+(Sustainable_Friendly_Table[[#This Row],[Weighted Cost]]-TOPSIS!$C$13)^2+(Sustainable_Friendly_Table[[#This Row],[Weighted Co2]]-TOPSIS!$D$13)^2)^0.5</f>
        <v>4.0615037998637466E-3</v>
      </c>
      <c r="Y353">
        <f>((Sustainable_Friendly_Table[[#This Row],[Weighted Energy]]-TOPSIS!$B$14)^2+(Sustainable_Friendly_Table[[#This Row],[Weighted Cost]]-TOPSIS!$C$14)^2+(Sustainable_Friendly_Table[[#This Row],[Weighted Co2]]-TOPSIS!$D$14)^2)^0.5</f>
        <v>1.977080413185177E-3</v>
      </c>
      <c r="Z353">
        <f>Sustainable_Friendly_Table[[#This Row],[S- Worst-Euclidean Distance]]/(Sustainable_Friendly_Table[[#This Row],[S+ Best-Euclidean Distance]]+Sustainable_Friendly_Table[[#This Row],[S- Worst-Euclidean Distance]])</f>
        <v>0.32740793925053752</v>
      </c>
      <c r="AA353">
        <v>352</v>
      </c>
    </row>
    <row r="354" spans="1:27" x14ac:dyDescent="0.3">
      <c r="A354">
        <v>506</v>
      </c>
      <c r="B354" t="s">
        <v>143</v>
      </c>
      <c r="C354" t="s">
        <v>151</v>
      </c>
      <c r="D354" t="s">
        <v>154</v>
      </c>
      <c r="E354" t="s">
        <v>156</v>
      </c>
      <c r="F354" t="s">
        <v>159</v>
      </c>
      <c r="G354" t="s">
        <v>226</v>
      </c>
      <c r="H354">
        <v>428.54519296313242</v>
      </c>
      <c r="I354">
        <v>31</v>
      </c>
      <c r="J354">
        <v>1524901.9009259942</v>
      </c>
      <c r="K354">
        <v>32443.949363636362</v>
      </c>
      <c r="L354">
        <v>274482342.16667897</v>
      </c>
      <c r="M354">
        <v>5122167.9822727265</v>
      </c>
      <c r="N354">
        <v>2287352851.3889914</v>
      </c>
      <c r="O354">
        <v>120900000</v>
      </c>
      <c r="P354">
        <v>21.755103868181813</v>
      </c>
      <c r="Q354">
        <v>22797.283418843614</v>
      </c>
      <c r="R354">
        <v>274514786.11604261</v>
      </c>
      <c r="S354">
        <v>2413.375019371264</v>
      </c>
      <c r="T354">
        <v>22819.038522711795</v>
      </c>
      <c r="U354">
        <f>Sustainable_Friendly_Table[[#This Row],[Total Energy(MJ)]]*AHP!$P$13/TOPSIS!$B$12</f>
        <v>2.3973701697557002E-2</v>
      </c>
      <c r="V354">
        <f>Sustainable_Friendly_Table[[#This Row],[Total Cost(LKR Million)]]*AHP!$P$14/TOPSIS!$C$12</f>
        <v>7.2790005158072119E-3</v>
      </c>
      <c r="W354">
        <f>Sustainable_Friendly_Table[[#This Row],[Total Carbon (Metric T)]]*AHP!$P$15/TOPSIS!$D$12</f>
        <v>1.3194449635576625E-2</v>
      </c>
      <c r="X354">
        <f>((Sustainable_Friendly_Table[[#This Row],[Weighted Energy]]-TOPSIS!$B$13)^2+(Sustainable_Friendly_Table[[#This Row],[Weighted Cost]]-TOPSIS!$C$13)^2+(Sustainable_Friendly_Table[[#This Row],[Weighted Co2]]-TOPSIS!$D$13)^2)^0.5</f>
        <v>4.0651611775440787E-3</v>
      </c>
      <c r="Y354">
        <f>((Sustainable_Friendly_Table[[#This Row],[Weighted Energy]]-TOPSIS!$B$14)^2+(Sustainable_Friendly_Table[[#This Row],[Weighted Cost]]-TOPSIS!$C$14)^2+(Sustainable_Friendly_Table[[#This Row],[Weighted Co2]]-TOPSIS!$D$14)^2)^0.5</f>
        <v>1.9734695080089407E-3</v>
      </c>
      <c r="Z354">
        <f>Sustainable_Friendly_Table[[#This Row],[S- Worst-Euclidean Distance]]/(Sustainable_Friendly_Table[[#This Row],[S+ Best-Euclidean Distance]]+Sustainable_Friendly_Table[[#This Row],[S- Worst-Euclidean Distance]])</f>
        <v>0.32680745201562361</v>
      </c>
      <c r="AA354">
        <v>353</v>
      </c>
    </row>
    <row r="355" spans="1:27" x14ac:dyDescent="0.3">
      <c r="A355">
        <v>524</v>
      </c>
      <c r="B355" t="s">
        <v>143</v>
      </c>
      <c r="C355" t="s">
        <v>151</v>
      </c>
      <c r="D355" t="s">
        <v>155</v>
      </c>
      <c r="E355" t="s">
        <v>156</v>
      </c>
      <c r="F355" t="s">
        <v>159</v>
      </c>
      <c r="G355" t="s">
        <v>226</v>
      </c>
      <c r="H355">
        <v>428.55164006813243</v>
      </c>
      <c r="I355">
        <v>31</v>
      </c>
      <c r="J355">
        <v>1524908.1417236342</v>
      </c>
      <c r="K355">
        <v>32425.529063636361</v>
      </c>
      <c r="L355">
        <v>274483465.5102542</v>
      </c>
      <c r="M355">
        <v>5121246.9672727268</v>
      </c>
      <c r="N355">
        <v>2287362212.5854516</v>
      </c>
      <c r="O355">
        <v>120900000</v>
      </c>
      <c r="P355">
        <v>21.741288643181814</v>
      </c>
      <c r="Q355">
        <v>22797.376718768333</v>
      </c>
      <c r="R355">
        <v>274515891.03931785</v>
      </c>
      <c r="S355">
        <v>2413.3834595527242</v>
      </c>
      <c r="T355">
        <v>22819.118007411515</v>
      </c>
      <c r="U355">
        <f>Sustainable_Friendly_Table[[#This Row],[Total Energy(MJ)]]*AHP!$P$13/TOPSIS!$B$12</f>
        <v>2.397379819181647E-2</v>
      </c>
      <c r="V355">
        <f>Sustainable_Friendly_Table[[#This Row],[Total Cost(LKR Million)]]*AHP!$P$14/TOPSIS!$C$12</f>
        <v>7.279025972308879E-3</v>
      </c>
      <c r="W355">
        <f>Sustainable_Friendly_Table[[#This Row],[Total Carbon (Metric T)]]*AHP!$P$15/TOPSIS!$D$12</f>
        <v>1.3194495595307408E-2</v>
      </c>
      <c r="X355">
        <f>((Sustainable_Friendly_Table[[#This Row],[Weighted Energy]]-TOPSIS!$B$13)^2+(Sustainable_Friendly_Table[[#This Row],[Weighted Cost]]-TOPSIS!$C$13)^2+(Sustainable_Friendly_Table[[#This Row],[Weighted Co2]]-TOPSIS!$D$13)^2)^0.5</f>
        <v>4.0652708131008602E-3</v>
      </c>
      <c r="Y355">
        <f>((Sustainable_Friendly_Table[[#This Row],[Weighted Energy]]-TOPSIS!$B$14)^2+(Sustainable_Friendly_Table[[#This Row],[Weighted Cost]]-TOPSIS!$C$14)^2+(Sustainable_Friendly_Table[[#This Row],[Weighted Co2]]-TOPSIS!$D$14)^2)^0.5</f>
        <v>1.9733598500095996E-3</v>
      </c>
      <c r="Z355">
        <f>Sustainable_Friendly_Table[[#This Row],[S- Worst-Euclidean Distance]]/(Sustainable_Friendly_Table[[#This Row],[S+ Best-Euclidean Distance]]+Sustainable_Friendly_Table[[#This Row],[S- Worst-Euclidean Distance]])</f>
        <v>0.32678929381535227</v>
      </c>
      <c r="AA355">
        <v>354</v>
      </c>
    </row>
    <row r="356" spans="1:27" x14ac:dyDescent="0.3">
      <c r="A356">
        <v>259</v>
      </c>
      <c r="B356" t="s">
        <v>141</v>
      </c>
      <c r="C356" t="s">
        <v>150</v>
      </c>
      <c r="D356" t="s">
        <v>154</v>
      </c>
      <c r="E356" t="s">
        <v>156</v>
      </c>
      <c r="F356" t="s">
        <v>161</v>
      </c>
      <c r="G356" t="s">
        <v>225</v>
      </c>
      <c r="H356">
        <v>408.53480020829767</v>
      </c>
      <c r="I356">
        <v>59</v>
      </c>
      <c r="J356">
        <v>1526361.0857264919</v>
      </c>
      <c r="K356">
        <v>41626.077399999995</v>
      </c>
      <c r="L356">
        <v>274744995.43076855</v>
      </c>
      <c r="M356">
        <v>5399286.3149999995</v>
      </c>
      <c r="N356">
        <v>2289541628.5897379</v>
      </c>
      <c r="O356">
        <v>109976000</v>
      </c>
      <c r="P356">
        <v>20.761222213636358</v>
      </c>
      <c r="Q356">
        <v>22819.098231611049</v>
      </c>
      <c r="R356">
        <v>274786621.50816858</v>
      </c>
      <c r="S356">
        <v>2404.916914904738</v>
      </c>
      <c r="T356">
        <v>22839.859453824687</v>
      </c>
      <c r="U356">
        <f>Sustainable_Friendly_Table[[#This Row],[Total Energy(MJ)]]*AHP!$P$13/TOPSIS!$B$12</f>
        <v>2.3997441404601097E-2</v>
      </c>
      <c r="V356">
        <f>Sustainable_Friendly_Table[[#This Row],[Total Cost(LKR Million)]]*AHP!$P$14/TOPSIS!$C$12</f>
        <v>7.2534899564119992E-3</v>
      </c>
      <c r="W356">
        <f>Sustainable_Friendly_Table[[#This Row],[Total Carbon (Metric T)]]*AHP!$P$15/TOPSIS!$D$12</f>
        <v>1.3206488737340769E-2</v>
      </c>
      <c r="X356">
        <f>((Sustainable_Friendly_Table[[#This Row],[Weighted Energy]]-TOPSIS!$B$13)^2+(Sustainable_Friendly_Table[[#This Row],[Weighted Cost]]-TOPSIS!$C$13)^2+(Sustainable_Friendly_Table[[#This Row],[Weighted Co2]]-TOPSIS!$D$13)^2)^0.5</f>
        <v>4.0842210171387339E-3</v>
      </c>
      <c r="Y356">
        <f>((Sustainable_Friendly_Table[[#This Row],[Weighted Energy]]-TOPSIS!$B$14)^2+(Sustainable_Friendly_Table[[#This Row],[Weighted Cost]]-TOPSIS!$C$14)^2+(Sustainable_Friendly_Table[[#This Row],[Weighted Co2]]-TOPSIS!$D$14)^2)^0.5</f>
        <v>1.9545157590426868E-3</v>
      </c>
      <c r="Z356">
        <f>Sustainable_Friendly_Table[[#This Row],[S- Worst-Euclidean Distance]]/(Sustainable_Friendly_Table[[#This Row],[S+ Best-Euclidean Distance]]+Sustainable_Friendly_Table[[#This Row],[S- Worst-Euclidean Distance]])</f>
        <v>0.32366301620429622</v>
      </c>
      <c r="AA356">
        <v>355</v>
      </c>
    </row>
    <row r="357" spans="1:27" x14ac:dyDescent="0.3">
      <c r="A357">
        <v>277</v>
      </c>
      <c r="B357" t="s">
        <v>141</v>
      </c>
      <c r="C357" t="s">
        <v>150</v>
      </c>
      <c r="D357" t="s">
        <v>155</v>
      </c>
      <c r="E357" t="s">
        <v>156</v>
      </c>
      <c r="F357" t="s">
        <v>161</v>
      </c>
      <c r="G357" t="s">
        <v>225</v>
      </c>
      <c r="H357">
        <v>408.54124731329773</v>
      </c>
      <c r="I357">
        <v>59</v>
      </c>
      <c r="J357">
        <v>1526367.3265241319</v>
      </c>
      <c r="K357">
        <v>41607.657099999997</v>
      </c>
      <c r="L357">
        <v>274746118.77434373</v>
      </c>
      <c r="M357">
        <v>5398365.2999999998</v>
      </c>
      <c r="N357">
        <v>2289550989.7861977</v>
      </c>
      <c r="O357">
        <v>109976000</v>
      </c>
      <c r="P357">
        <v>20.74740698863636</v>
      </c>
      <c r="Q357">
        <v>22819.191531535769</v>
      </c>
      <c r="R357">
        <v>274787726.43144375</v>
      </c>
      <c r="S357">
        <v>2404.9253550861977</v>
      </c>
      <c r="T357">
        <v>22839.938938524407</v>
      </c>
      <c r="U357">
        <f>Sustainable_Friendly_Table[[#This Row],[Total Energy(MJ)]]*AHP!$P$13/TOPSIS!$B$12</f>
        <v>2.3997537898860558E-2</v>
      </c>
      <c r="V357">
        <f>Sustainable_Friendly_Table[[#This Row],[Total Cost(LKR Million)]]*AHP!$P$14/TOPSIS!$C$12</f>
        <v>7.2535154129136636E-3</v>
      </c>
      <c r="W357">
        <f>Sustainable_Friendly_Table[[#This Row],[Total Carbon (Metric T)]]*AHP!$P$15/TOPSIS!$D$12</f>
        <v>1.3206534697071552E-2</v>
      </c>
      <c r="X357">
        <f>((Sustainable_Friendly_Table[[#This Row],[Weighted Energy]]-TOPSIS!$B$13)^2+(Sustainable_Friendly_Table[[#This Row],[Weighted Cost]]-TOPSIS!$C$13)^2+(Sustainable_Friendly_Table[[#This Row],[Weighted Co2]]-TOPSIS!$D$13)^2)^0.5</f>
        <v>4.0843306784068452E-3</v>
      </c>
      <c r="Y357">
        <f>((Sustainable_Friendly_Table[[#This Row],[Weighted Energy]]-TOPSIS!$B$14)^2+(Sustainable_Friendly_Table[[#This Row],[Weighted Cost]]-TOPSIS!$C$14)^2+(Sustainable_Friendly_Table[[#This Row],[Weighted Co2]]-TOPSIS!$D$14)^2)^0.5</f>
        <v>1.9544061605087505E-3</v>
      </c>
      <c r="Z357">
        <f>Sustainable_Friendly_Table[[#This Row],[S- Worst-Euclidean Distance]]/(Sustainable_Friendly_Table[[#This Row],[S+ Best-Euclidean Distance]]+Sustainable_Friendly_Table[[#This Row],[S- Worst-Euclidean Distance]])</f>
        <v>0.32364486359364392</v>
      </c>
      <c r="AA357">
        <v>356</v>
      </c>
    </row>
    <row r="358" spans="1:27" x14ac:dyDescent="0.3">
      <c r="A358">
        <v>261</v>
      </c>
      <c r="B358" t="s">
        <v>141</v>
      </c>
      <c r="C358" t="s">
        <v>150</v>
      </c>
      <c r="D358" t="s">
        <v>154</v>
      </c>
      <c r="E358" t="s">
        <v>156</v>
      </c>
      <c r="F358" t="s">
        <v>161</v>
      </c>
      <c r="G358" t="s">
        <v>224</v>
      </c>
      <c r="H358">
        <v>408.53480020829767</v>
      </c>
      <c r="I358">
        <v>30</v>
      </c>
      <c r="J358">
        <v>1526361.0857264919</v>
      </c>
      <c r="K358">
        <v>41626.077399999995</v>
      </c>
      <c r="L358">
        <v>274744995.43076855</v>
      </c>
      <c r="M358">
        <v>5399286.3149999995</v>
      </c>
      <c r="N358">
        <v>2289541628.5897379</v>
      </c>
      <c r="O358">
        <v>112386000</v>
      </c>
      <c r="P358">
        <v>20.761222213636358</v>
      </c>
      <c r="Q358">
        <v>22819.098231611049</v>
      </c>
      <c r="R358">
        <v>274786621.50816858</v>
      </c>
      <c r="S358">
        <v>2407.3269149047378</v>
      </c>
      <c r="T358">
        <v>22839.859453824687</v>
      </c>
      <c r="U358">
        <f>Sustainable_Friendly_Table[[#This Row],[Total Energy(MJ)]]*AHP!$P$13/TOPSIS!$B$12</f>
        <v>2.3997441404601097E-2</v>
      </c>
      <c r="V358">
        <f>Sustainable_Friendly_Table[[#This Row],[Total Cost(LKR Million)]]*AHP!$P$14/TOPSIS!$C$12</f>
        <v>7.2607587775037428E-3</v>
      </c>
      <c r="W358">
        <f>Sustainable_Friendly_Table[[#This Row],[Total Carbon (Metric T)]]*AHP!$P$15/TOPSIS!$D$12</f>
        <v>1.3206488737340769E-2</v>
      </c>
      <c r="X358">
        <f>((Sustainable_Friendly_Table[[#This Row],[Weighted Energy]]-TOPSIS!$B$13)^2+(Sustainable_Friendly_Table[[#This Row],[Weighted Cost]]-TOPSIS!$C$13)^2+(Sustainable_Friendly_Table[[#This Row],[Weighted Co2]]-TOPSIS!$D$13)^2)^0.5</f>
        <v>4.0860888225854753E-3</v>
      </c>
      <c r="Y358">
        <f>((Sustainable_Friendly_Table[[#This Row],[Weighted Energy]]-TOPSIS!$B$14)^2+(Sustainable_Friendly_Table[[#This Row],[Weighted Cost]]-TOPSIS!$C$14)^2+(Sustainable_Friendly_Table[[#This Row],[Weighted Co2]]-TOPSIS!$D$14)^2)^0.5</f>
        <v>1.952559497452964E-3</v>
      </c>
      <c r="Z358">
        <f>Sustainable_Friendly_Table[[#This Row],[S- Worst-Euclidean Distance]]/(Sustainable_Friendly_Table[[#This Row],[S+ Best-Euclidean Distance]]+Sustainable_Friendly_Table[[#This Row],[S- Worst-Euclidean Distance]])</f>
        <v>0.32334380046171241</v>
      </c>
      <c r="AA358">
        <v>357</v>
      </c>
    </row>
    <row r="359" spans="1:27" x14ac:dyDescent="0.3">
      <c r="A359">
        <v>279</v>
      </c>
      <c r="B359" t="s">
        <v>141</v>
      </c>
      <c r="C359" t="s">
        <v>150</v>
      </c>
      <c r="D359" t="s">
        <v>155</v>
      </c>
      <c r="E359" t="s">
        <v>156</v>
      </c>
      <c r="F359" t="s">
        <v>161</v>
      </c>
      <c r="G359" t="s">
        <v>224</v>
      </c>
      <c r="H359">
        <v>408.54124731329773</v>
      </c>
      <c r="I359">
        <v>30</v>
      </c>
      <c r="J359">
        <v>1526367.3265241319</v>
      </c>
      <c r="K359">
        <v>41607.657099999997</v>
      </c>
      <c r="L359">
        <v>274746118.77434373</v>
      </c>
      <c r="M359">
        <v>5398365.2999999998</v>
      </c>
      <c r="N359">
        <v>2289550989.7861977</v>
      </c>
      <c r="O359">
        <v>112386000</v>
      </c>
      <c r="P359">
        <v>20.74740698863636</v>
      </c>
      <c r="Q359">
        <v>22819.191531535769</v>
      </c>
      <c r="R359">
        <v>274787726.43144375</v>
      </c>
      <c r="S359">
        <v>2407.335355086198</v>
      </c>
      <c r="T359">
        <v>22839.938938524407</v>
      </c>
      <c r="U359">
        <f>Sustainable_Friendly_Table[[#This Row],[Total Energy(MJ)]]*AHP!$P$13/TOPSIS!$B$12</f>
        <v>2.3997537898860558E-2</v>
      </c>
      <c r="V359">
        <f>Sustainable_Friendly_Table[[#This Row],[Total Cost(LKR Million)]]*AHP!$P$14/TOPSIS!$C$12</f>
        <v>7.260784234005409E-3</v>
      </c>
      <c r="W359">
        <f>Sustainable_Friendly_Table[[#This Row],[Total Carbon (Metric T)]]*AHP!$P$15/TOPSIS!$D$12</f>
        <v>1.3206534697071552E-2</v>
      </c>
      <c r="X359">
        <f>((Sustainable_Friendly_Table[[#This Row],[Weighted Energy]]-TOPSIS!$B$13)^2+(Sustainable_Friendly_Table[[#This Row],[Weighted Cost]]-TOPSIS!$C$13)^2+(Sustainable_Friendly_Table[[#This Row],[Weighted Co2]]-TOPSIS!$D$13)^2)^0.5</f>
        <v>4.0861984790111503E-3</v>
      </c>
      <c r="Y359">
        <f>((Sustainable_Friendly_Table[[#This Row],[Weighted Energy]]-TOPSIS!$B$14)^2+(Sustainable_Friendly_Table[[#This Row],[Weighted Cost]]-TOPSIS!$C$14)^2+(Sustainable_Friendly_Table[[#This Row],[Weighted Co2]]-TOPSIS!$D$14)^2)^0.5</f>
        <v>1.9524498838791296E-3</v>
      </c>
      <c r="Z359">
        <f>Sustainable_Friendly_Table[[#This Row],[S- Worst-Euclidean Distance]]/(Sustainable_Friendly_Table[[#This Row],[S+ Best-Euclidean Distance]]+Sustainable_Friendly_Table[[#This Row],[S- Worst-Euclidean Distance]])</f>
        <v>0.32332564616241838</v>
      </c>
      <c r="AA359">
        <v>358</v>
      </c>
    </row>
    <row r="360" spans="1:27" x14ac:dyDescent="0.3">
      <c r="A360">
        <v>260</v>
      </c>
      <c r="B360" t="s">
        <v>141</v>
      </c>
      <c r="C360" t="s">
        <v>150</v>
      </c>
      <c r="D360" t="s">
        <v>154</v>
      </c>
      <c r="E360" t="s">
        <v>156</v>
      </c>
      <c r="F360" t="s">
        <v>161</v>
      </c>
      <c r="G360" t="s">
        <v>226</v>
      </c>
      <c r="H360">
        <v>408.53480020829767</v>
      </c>
      <c r="I360">
        <v>30</v>
      </c>
      <c r="J360">
        <v>1526361.0857264919</v>
      </c>
      <c r="K360">
        <v>41626.077399999995</v>
      </c>
      <c r="L360">
        <v>274744995.43076855</v>
      </c>
      <c r="M360">
        <v>5399286.3149999995</v>
      </c>
      <c r="N360">
        <v>2289541628.5897379</v>
      </c>
      <c r="O360">
        <v>117000000</v>
      </c>
      <c r="P360">
        <v>20.761222213636358</v>
      </c>
      <c r="Q360">
        <v>22819.098231611049</v>
      </c>
      <c r="R360">
        <v>274786621.50816858</v>
      </c>
      <c r="S360">
        <v>2411.9409149047378</v>
      </c>
      <c r="T360">
        <v>22839.859453824687</v>
      </c>
      <c r="U360">
        <f>Sustainable_Friendly_Table[[#This Row],[Total Energy(MJ)]]*AHP!$P$13/TOPSIS!$B$12</f>
        <v>2.3997441404601097E-2</v>
      </c>
      <c r="V360">
        <f>Sustainable_Friendly_Table[[#This Row],[Total Cost(LKR Million)]]*AHP!$P$14/TOPSIS!$C$12</f>
        <v>7.2746751013698461E-3</v>
      </c>
      <c r="W360">
        <f>Sustainable_Friendly_Table[[#This Row],[Total Carbon (Metric T)]]*AHP!$P$15/TOPSIS!$D$12</f>
        <v>1.3206488737340769E-2</v>
      </c>
      <c r="X360">
        <f>((Sustainable_Friendly_Table[[#This Row],[Weighted Energy]]-TOPSIS!$B$13)^2+(Sustainable_Friendly_Table[[#This Row],[Weighted Cost]]-TOPSIS!$C$13)^2+(Sustainable_Friendly_Table[[#This Row],[Weighted Co2]]-TOPSIS!$D$13)^2)^0.5</f>
        <v>4.0896984430576549E-3</v>
      </c>
      <c r="Y360">
        <f>((Sustainable_Friendly_Table[[#This Row],[Weighted Energy]]-TOPSIS!$B$14)^2+(Sustainable_Friendly_Table[[#This Row],[Weighted Cost]]-TOPSIS!$C$14)^2+(Sustainable_Friendly_Table[[#This Row],[Weighted Co2]]-TOPSIS!$D$14)^2)^0.5</f>
        <v>1.9488843506819703E-3</v>
      </c>
      <c r="Z360">
        <f>Sustainable_Friendly_Table[[#This Row],[S- Worst-Euclidean Distance]]/(Sustainable_Friendly_Table[[#This Row],[S+ Best-Euclidean Distance]]+Sustainable_Friendly_Table[[#This Row],[S- Worst-Euclidean Distance]])</f>
        <v>0.32273869834200758</v>
      </c>
      <c r="AA360">
        <v>359</v>
      </c>
    </row>
    <row r="361" spans="1:27" x14ac:dyDescent="0.3">
      <c r="A361">
        <v>278</v>
      </c>
      <c r="B361" t="s">
        <v>141</v>
      </c>
      <c r="C361" t="s">
        <v>150</v>
      </c>
      <c r="D361" t="s">
        <v>155</v>
      </c>
      <c r="E361" t="s">
        <v>156</v>
      </c>
      <c r="F361" t="s">
        <v>161</v>
      </c>
      <c r="G361" t="s">
        <v>226</v>
      </c>
      <c r="H361">
        <v>408.54124731329773</v>
      </c>
      <c r="I361">
        <v>30</v>
      </c>
      <c r="J361">
        <v>1526367.3265241319</v>
      </c>
      <c r="K361">
        <v>41607.657099999997</v>
      </c>
      <c r="L361">
        <v>274746118.77434373</v>
      </c>
      <c r="M361">
        <v>5398365.2999999998</v>
      </c>
      <c r="N361">
        <v>2289550989.7861977</v>
      </c>
      <c r="O361">
        <v>117000000</v>
      </c>
      <c r="P361">
        <v>20.74740698863636</v>
      </c>
      <c r="Q361">
        <v>22819.191531535769</v>
      </c>
      <c r="R361">
        <v>274787726.43144375</v>
      </c>
      <c r="S361">
        <v>2411.949355086198</v>
      </c>
      <c r="T361">
        <v>22839.938938524407</v>
      </c>
      <c r="U361">
        <f>Sustainable_Friendly_Table[[#This Row],[Total Energy(MJ)]]*AHP!$P$13/TOPSIS!$B$12</f>
        <v>2.3997537898860558E-2</v>
      </c>
      <c r="V361">
        <f>Sustainable_Friendly_Table[[#This Row],[Total Cost(LKR Million)]]*AHP!$P$14/TOPSIS!$C$12</f>
        <v>7.2747005578715131E-3</v>
      </c>
      <c r="W361">
        <f>Sustainable_Friendly_Table[[#This Row],[Total Carbon (Metric T)]]*AHP!$P$15/TOPSIS!$D$12</f>
        <v>1.3206534697071552E-2</v>
      </c>
      <c r="X361">
        <f>((Sustainable_Friendly_Table[[#This Row],[Weighted Energy]]-TOPSIS!$B$13)^2+(Sustainable_Friendly_Table[[#This Row],[Weighted Cost]]-TOPSIS!$C$13)^2+(Sustainable_Friendly_Table[[#This Row],[Weighted Co2]]-TOPSIS!$D$13)^2)^0.5</f>
        <v>4.0898080893221793E-3</v>
      </c>
      <c r="Y361">
        <f>((Sustainable_Friendly_Table[[#This Row],[Weighted Energy]]-TOPSIS!$B$14)^2+(Sustainable_Friendly_Table[[#This Row],[Weighted Cost]]-TOPSIS!$C$14)^2+(Sustainable_Friendly_Table[[#This Row],[Weighted Co2]]-TOPSIS!$D$14)^2)^0.5</f>
        <v>1.9487747121770596E-3</v>
      </c>
      <c r="Z361">
        <f>Sustainable_Friendly_Table[[#This Row],[S- Worst-Euclidean Distance]]/(Sustainable_Friendly_Table[[#This Row],[S+ Best-Euclidean Distance]]+Sustainable_Friendly_Table[[#This Row],[S- Worst-Euclidean Distance]])</f>
        <v>0.32272054159681712</v>
      </c>
      <c r="AA361">
        <v>360</v>
      </c>
    </row>
    <row r="362" spans="1:27" x14ac:dyDescent="0.3">
      <c r="A362">
        <v>514</v>
      </c>
      <c r="B362" t="s">
        <v>143</v>
      </c>
      <c r="C362" t="s">
        <v>151</v>
      </c>
      <c r="D362" t="s">
        <v>154</v>
      </c>
      <c r="E362" t="s">
        <v>157</v>
      </c>
      <c r="F362" t="s">
        <v>159</v>
      </c>
      <c r="G362" t="s">
        <v>225</v>
      </c>
      <c r="H362">
        <v>431.60197078131432</v>
      </c>
      <c r="I362">
        <v>62</v>
      </c>
      <c r="J362">
        <v>1527860.8618539942</v>
      </c>
      <c r="K362">
        <v>35173.21527272727</v>
      </c>
      <c r="L362">
        <v>275014955.13371897</v>
      </c>
      <c r="M362">
        <v>4576314.8004545448</v>
      </c>
      <c r="N362">
        <v>2291791292.7809911</v>
      </c>
      <c r="O362">
        <v>115568000</v>
      </c>
      <c r="P362">
        <v>24.484369777272725</v>
      </c>
      <c r="Q362">
        <v>22841.519884717211</v>
      </c>
      <c r="R362">
        <v>275050128.34899169</v>
      </c>
      <c r="S362">
        <v>2411.9356075814458</v>
      </c>
      <c r="T362">
        <v>22866.004254494484</v>
      </c>
      <c r="U362">
        <f>Sustainable_Friendly_Table[[#This Row],[Total Energy(MJ)]]*AHP!$P$13/TOPSIS!$B$12</f>
        <v>2.4020453769386753E-2</v>
      </c>
      <c r="V362">
        <f>Sustainable_Friendly_Table[[#This Row],[Total Cost(LKR Million)]]*AHP!$P$14/TOPSIS!$C$12</f>
        <v>7.2746590939078192E-3</v>
      </c>
      <c r="W362">
        <f>Sustainable_Friendly_Table[[#This Row],[Total Carbon (Metric T)]]*AHP!$P$15/TOPSIS!$D$12</f>
        <v>1.3221606212835036E-2</v>
      </c>
      <c r="X362">
        <f>((Sustainable_Friendly_Table[[#This Row],[Weighted Energy]]-TOPSIS!$B$13)^2+(Sustainable_Friendly_Table[[#This Row],[Weighted Cost]]-TOPSIS!$C$13)^2+(Sustainable_Friendly_Table[[#This Row],[Weighted Co2]]-TOPSIS!$D$13)^2)^0.5</f>
        <v>4.1161985394279526E-3</v>
      </c>
      <c r="Y362">
        <f>((Sustainable_Friendly_Table[[#This Row],[Weighted Energy]]-TOPSIS!$B$14)^2+(Sustainable_Friendly_Table[[#This Row],[Weighted Cost]]-TOPSIS!$C$14)^2+(Sustainable_Friendly_Table[[#This Row],[Weighted Co2]]-TOPSIS!$D$14)^2)^0.5</f>
        <v>1.9224012843253465E-3</v>
      </c>
      <c r="Z362">
        <f>Sustainable_Friendly_Table[[#This Row],[S- Worst-Euclidean Distance]]/(Sustainable_Friendly_Table[[#This Row],[S+ Best-Euclidean Distance]]+Sustainable_Friendly_Table[[#This Row],[S- Worst-Euclidean Distance]])</f>
        <v>0.31835215785676552</v>
      </c>
      <c r="AA362">
        <v>361</v>
      </c>
    </row>
    <row r="363" spans="1:27" x14ac:dyDescent="0.3">
      <c r="A363">
        <v>532</v>
      </c>
      <c r="B363" t="s">
        <v>143</v>
      </c>
      <c r="C363" t="s">
        <v>151</v>
      </c>
      <c r="D363" t="s">
        <v>155</v>
      </c>
      <c r="E363" t="s">
        <v>157</v>
      </c>
      <c r="F363" t="s">
        <v>159</v>
      </c>
      <c r="G363" t="s">
        <v>225</v>
      </c>
      <c r="H363">
        <v>431.60841788631421</v>
      </c>
      <c r="I363">
        <v>62</v>
      </c>
      <c r="J363">
        <v>1527867.1026516343</v>
      </c>
      <c r="K363">
        <v>35154.794972727264</v>
      </c>
      <c r="L363">
        <v>275016078.47729415</v>
      </c>
      <c r="M363">
        <v>4575393.7854545442</v>
      </c>
      <c r="N363">
        <v>2291800653.9774513</v>
      </c>
      <c r="O363">
        <v>115568000</v>
      </c>
      <c r="P363">
        <v>24.470554552272727</v>
      </c>
      <c r="Q363">
        <v>22841.61318464193</v>
      </c>
      <c r="R363">
        <v>275051233.27226686</v>
      </c>
      <c r="S363">
        <v>2411.9440477629059</v>
      </c>
      <c r="T363">
        <v>22866.083739194204</v>
      </c>
      <c r="U363">
        <f>Sustainable_Friendly_Table[[#This Row],[Total Energy(MJ)]]*AHP!$P$13/TOPSIS!$B$12</f>
        <v>2.4020550263646214E-2</v>
      </c>
      <c r="V363">
        <f>Sustainable_Friendly_Table[[#This Row],[Total Cost(LKR Million)]]*AHP!$P$14/TOPSIS!$C$12</f>
        <v>7.2746845504094854E-3</v>
      </c>
      <c r="W363">
        <f>Sustainable_Friendly_Table[[#This Row],[Total Carbon (Metric T)]]*AHP!$P$15/TOPSIS!$D$12</f>
        <v>1.3221652172565821E-2</v>
      </c>
      <c r="X363">
        <f>((Sustainable_Friendly_Table[[#This Row],[Weighted Energy]]-TOPSIS!$B$13)^2+(Sustainable_Friendly_Table[[#This Row],[Weighted Cost]]-TOPSIS!$C$13)^2+(Sustainable_Friendly_Table[[#This Row],[Weighted Co2]]-TOPSIS!$D$13)^2)^0.5</f>
        <v>4.1163081879547316E-3</v>
      </c>
      <c r="Y363">
        <f>((Sustainable_Friendly_Table[[#This Row],[Weighted Energy]]-TOPSIS!$B$14)^2+(Sustainable_Friendly_Table[[#This Row],[Weighted Cost]]-TOPSIS!$C$14)^2+(Sustainable_Friendly_Table[[#This Row],[Weighted Co2]]-TOPSIS!$D$14)^2)^0.5</f>
        <v>1.9222916517430055E-3</v>
      </c>
      <c r="Z363">
        <f>Sustainable_Friendly_Table[[#This Row],[S- Worst-Euclidean Distance]]/(Sustainable_Friendly_Table[[#This Row],[S+ Best-Euclidean Distance]]+Sustainable_Friendly_Table[[#This Row],[S- Worst-Euclidean Distance]])</f>
        <v>0.31833400171772702</v>
      </c>
      <c r="AA363">
        <v>362</v>
      </c>
    </row>
    <row r="364" spans="1:27" x14ac:dyDescent="0.3">
      <c r="A364">
        <v>516</v>
      </c>
      <c r="B364" t="s">
        <v>143</v>
      </c>
      <c r="C364" t="s">
        <v>151</v>
      </c>
      <c r="D364" t="s">
        <v>154</v>
      </c>
      <c r="E364" t="s">
        <v>157</v>
      </c>
      <c r="F364" t="s">
        <v>159</v>
      </c>
      <c r="G364" t="s">
        <v>224</v>
      </c>
      <c r="H364">
        <v>431.60197078131432</v>
      </c>
      <c r="I364">
        <v>31</v>
      </c>
      <c r="J364">
        <v>1527860.8618539942</v>
      </c>
      <c r="K364">
        <v>35173.21527272727</v>
      </c>
      <c r="L364">
        <v>275014955.13371897</v>
      </c>
      <c r="M364">
        <v>4576314.8004545448</v>
      </c>
      <c r="N364">
        <v>2291791292.7809911</v>
      </c>
      <c r="O364">
        <v>116132200</v>
      </c>
      <c r="P364">
        <v>24.484369777272725</v>
      </c>
      <c r="Q364">
        <v>22841.519884717211</v>
      </c>
      <c r="R364">
        <v>275050128.34899169</v>
      </c>
      <c r="S364">
        <v>2412.4998075814456</v>
      </c>
      <c r="T364">
        <v>22866.004254494484</v>
      </c>
      <c r="U364">
        <f>Sustainable_Friendly_Table[[#This Row],[Total Energy(MJ)]]*AHP!$P$13/TOPSIS!$B$12</f>
        <v>2.4020453769386753E-2</v>
      </c>
      <c r="V364">
        <f>Sustainable_Friendly_Table[[#This Row],[Total Cost(LKR Million)]]*AHP!$P$14/TOPSIS!$C$12</f>
        <v>7.276360782231454E-3</v>
      </c>
      <c r="W364">
        <f>Sustainable_Friendly_Table[[#This Row],[Total Carbon (Metric T)]]*AHP!$P$15/TOPSIS!$D$12</f>
        <v>1.3221606212835036E-2</v>
      </c>
      <c r="X364">
        <f>((Sustainable_Friendly_Table[[#This Row],[Weighted Energy]]-TOPSIS!$B$13)^2+(Sustainable_Friendly_Table[[#This Row],[Weighted Cost]]-TOPSIS!$C$13)^2+(Sustainable_Friendly_Table[[#This Row],[Weighted Co2]]-TOPSIS!$D$13)^2)^0.5</f>
        <v>4.1166400867571618E-3</v>
      </c>
      <c r="Y364">
        <f>((Sustainable_Friendly_Table[[#This Row],[Weighted Energy]]-TOPSIS!$B$14)^2+(Sustainable_Friendly_Table[[#This Row],[Weighted Cost]]-TOPSIS!$C$14)^2+(Sustainable_Friendly_Table[[#This Row],[Weighted Co2]]-TOPSIS!$D$14)^2)^0.5</f>
        <v>1.9219521126401247E-3</v>
      </c>
      <c r="Z364">
        <f>Sustainable_Friendly_Table[[#This Row],[S- Worst-Euclidean Distance]]/(Sustainable_Friendly_Table[[#This Row],[S+ Best-Euclidean Distance]]+Sustainable_Friendly_Table[[#This Row],[S- Worst-Euclidean Distance]])</f>
        <v>0.31827817629942873</v>
      </c>
      <c r="AA364">
        <v>363</v>
      </c>
    </row>
    <row r="365" spans="1:27" x14ac:dyDescent="0.3">
      <c r="A365">
        <v>534</v>
      </c>
      <c r="B365" t="s">
        <v>143</v>
      </c>
      <c r="C365" t="s">
        <v>151</v>
      </c>
      <c r="D365" t="s">
        <v>155</v>
      </c>
      <c r="E365" t="s">
        <v>157</v>
      </c>
      <c r="F365" t="s">
        <v>159</v>
      </c>
      <c r="G365" t="s">
        <v>224</v>
      </c>
      <c r="H365">
        <v>431.60841788631421</v>
      </c>
      <c r="I365">
        <v>31</v>
      </c>
      <c r="J365">
        <v>1527867.1026516343</v>
      </c>
      <c r="K365">
        <v>35154.794972727264</v>
      </c>
      <c r="L365">
        <v>275016078.47729415</v>
      </c>
      <c r="M365">
        <v>4575393.7854545442</v>
      </c>
      <c r="N365">
        <v>2291800653.9774513</v>
      </c>
      <c r="O365">
        <v>116132200</v>
      </c>
      <c r="P365">
        <v>24.470554552272727</v>
      </c>
      <c r="Q365">
        <v>22841.61318464193</v>
      </c>
      <c r="R365">
        <v>275051233.27226686</v>
      </c>
      <c r="S365">
        <v>2412.5082477629062</v>
      </c>
      <c r="T365">
        <v>22866.083739194204</v>
      </c>
      <c r="U365">
        <f>Sustainable_Friendly_Table[[#This Row],[Total Energy(MJ)]]*AHP!$P$13/TOPSIS!$B$12</f>
        <v>2.4020550263646214E-2</v>
      </c>
      <c r="V365">
        <f>Sustainable_Friendly_Table[[#This Row],[Total Cost(LKR Million)]]*AHP!$P$14/TOPSIS!$C$12</f>
        <v>7.276386238733122E-3</v>
      </c>
      <c r="W365">
        <f>Sustainable_Friendly_Table[[#This Row],[Total Carbon (Metric T)]]*AHP!$P$15/TOPSIS!$D$12</f>
        <v>1.3221652172565821E-2</v>
      </c>
      <c r="X365">
        <f>((Sustainable_Friendly_Table[[#This Row],[Weighted Energy]]-TOPSIS!$B$13)^2+(Sustainable_Friendly_Table[[#This Row],[Weighted Cost]]-TOPSIS!$C$13)^2+(Sustainable_Friendly_Table[[#This Row],[Weighted Co2]]-TOPSIS!$D$13)^2)^0.5</f>
        <v>4.1167497340460751E-3</v>
      </c>
      <c r="Y365">
        <f>((Sustainable_Friendly_Table[[#This Row],[Weighted Energy]]-TOPSIS!$B$14)^2+(Sustainable_Friendly_Table[[#This Row],[Weighted Cost]]-TOPSIS!$C$14)^2+(Sustainable_Friendly_Table[[#This Row],[Weighted Co2]]-TOPSIS!$D$14)^2)^0.5</f>
        <v>1.9218424769748979E-3</v>
      </c>
      <c r="Z365">
        <f>Sustainable_Friendly_Table[[#This Row],[S- Worst-Euclidean Distance]]/(Sustainable_Friendly_Table[[#This Row],[S+ Best-Euclidean Distance]]+Sustainable_Friendly_Table[[#This Row],[S- Worst-Euclidean Distance]])</f>
        <v>0.31826001985485342</v>
      </c>
      <c r="AA365">
        <v>364</v>
      </c>
    </row>
    <row r="366" spans="1:27" x14ac:dyDescent="0.3">
      <c r="A366">
        <v>515</v>
      </c>
      <c r="B366" t="s">
        <v>143</v>
      </c>
      <c r="C366" t="s">
        <v>151</v>
      </c>
      <c r="D366" t="s">
        <v>154</v>
      </c>
      <c r="E366" t="s">
        <v>157</v>
      </c>
      <c r="F366" t="s">
        <v>159</v>
      </c>
      <c r="G366" t="s">
        <v>226</v>
      </c>
      <c r="H366">
        <v>431.60197078131432</v>
      </c>
      <c r="I366">
        <v>31</v>
      </c>
      <c r="J366">
        <v>1527860.8618539942</v>
      </c>
      <c r="K366">
        <v>35173.21527272727</v>
      </c>
      <c r="L366">
        <v>275014955.13371897</v>
      </c>
      <c r="M366">
        <v>4576314.8004545448</v>
      </c>
      <c r="N366">
        <v>2291791292.7809911</v>
      </c>
      <c r="O366">
        <v>120900000</v>
      </c>
      <c r="P366">
        <v>24.484369777272725</v>
      </c>
      <c r="Q366">
        <v>22841.519884717211</v>
      </c>
      <c r="R366">
        <v>275050128.34899169</v>
      </c>
      <c r="S366">
        <v>2417.2676075814456</v>
      </c>
      <c r="T366">
        <v>22866.004254494484</v>
      </c>
      <c r="U366">
        <f>Sustainable_Friendly_Table[[#This Row],[Total Energy(MJ)]]*AHP!$P$13/TOPSIS!$B$12</f>
        <v>2.4020453769386753E-2</v>
      </c>
      <c r="V366">
        <f>Sustainable_Friendly_Table[[#This Row],[Total Cost(LKR Million)]]*AHP!$P$14/TOPSIS!$C$12</f>
        <v>7.2907409835597618E-3</v>
      </c>
      <c r="W366">
        <f>Sustainable_Friendly_Table[[#This Row],[Total Carbon (Metric T)]]*AHP!$P$15/TOPSIS!$D$12</f>
        <v>1.3221606212835036E-2</v>
      </c>
      <c r="X366">
        <f>((Sustainable_Friendly_Table[[#This Row],[Weighted Energy]]-TOPSIS!$B$13)^2+(Sustainable_Friendly_Table[[#This Row],[Weighted Cost]]-TOPSIS!$C$13)^2+(Sustainable_Friendly_Table[[#This Row],[Weighted Co2]]-TOPSIS!$D$13)^2)^0.5</f>
        <v>4.1203975778896377E-3</v>
      </c>
      <c r="Y366">
        <f>((Sustainable_Friendly_Table[[#This Row],[Weighted Energy]]-TOPSIS!$B$14)^2+(Sustainable_Friendly_Table[[#This Row],[Weighted Cost]]-TOPSIS!$C$14)^2+(Sustainable_Friendly_Table[[#This Row],[Weighted Co2]]-TOPSIS!$D$14)^2)^0.5</f>
        <v>1.9182124463030623E-3</v>
      </c>
      <c r="Z366">
        <f>Sustainable_Friendly_Table[[#This Row],[S- Worst-Euclidean Distance]]/(Sustainable_Friendly_Table[[#This Row],[S+ Best-Euclidean Distance]]+Sustainable_Friendly_Table[[#This Row],[S- Worst-Euclidean Distance]])</f>
        <v>0.31765794423187771</v>
      </c>
      <c r="AA366">
        <v>365</v>
      </c>
    </row>
    <row r="367" spans="1:27" x14ac:dyDescent="0.3">
      <c r="A367">
        <v>533</v>
      </c>
      <c r="B367" t="s">
        <v>143</v>
      </c>
      <c r="C367" t="s">
        <v>151</v>
      </c>
      <c r="D367" t="s">
        <v>155</v>
      </c>
      <c r="E367" t="s">
        <v>157</v>
      </c>
      <c r="F367" t="s">
        <v>159</v>
      </c>
      <c r="G367" t="s">
        <v>226</v>
      </c>
      <c r="H367">
        <v>431.60841788631421</v>
      </c>
      <c r="I367">
        <v>31</v>
      </c>
      <c r="J367">
        <v>1527867.1026516343</v>
      </c>
      <c r="K367">
        <v>35154.794972727264</v>
      </c>
      <c r="L367">
        <v>275016078.47729415</v>
      </c>
      <c r="M367">
        <v>4575393.7854545442</v>
      </c>
      <c r="N367">
        <v>2291800653.9774513</v>
      </c>
      <c r="O367">
        <v>120900000</v>
      </c>
      <c r="P367">
        <v>24.470554552272727</v>
      </c>
      <c r="Q367">
        <v>22841.61318464193</v>
      </c>
      <c r="R367">
        <v>275051233.27226686</v>
      </c>
      <c r="S367">
        <v>2417.2760477629063</v>
      </c>
      <c r="T367">
        <v>22866.083739194204</v>
      </c>
      <c r="U367">
        <f>Sustainable_Friendly_Table[[#This Row],[Total Energy(MJ)]]*AHP!$P$13/TOPSIS!$B$12</f>
        <v>2.4020550263646214E-2</v>
      </c>
      <c r="V367">
        <f>Sustainable_Friendly_Table[[#This Row],[Total Cost(LKR Million)]]*AHP!$P$14/TOPSIS!$C$12</f>
        <v>7.2907664400614289E-3</v>
      </c>
      <c r="W367">
        <f>Sustainable_Friendly_Table[[#This Row],[Total Carbon (Metric T)]]*AHP!$P$15/TOPSIS!$D$12</f>
        <v>1.3221652172565821E-2</v>
      </c>
      <c r="X367">
        <f>((Sustainable_Friendly_Table[[#This Row],[Weighted Energy]]-TOPSIS!$B$13)^2+(Sustainable_Friendly_Table[[#This Row],[Weighted Cost]]-TOPSIS!$C$13)^2+(Sustainable_Friendly_Table[[#This Row],[Weighted Co2]]-TOPSIS!$D$13)^2)^0.5</f>
        <v>4.1205072140320844E-3</v>
      </c>
      <c r="Y367">
        <f>((Sustainable_Friendly_Table[[#This Row],[Weighted Energy]]-TOPSIS!$B$14)^2+(Sustainable_Friendly_Table[[#This Row],[Weighted Cost]]-TOPSIS!$C$14)^2+(Sustainable_Friendly_Table[[#This Row],[Weighted Co2]]-TOPSIS!$D$14)^2)^0.5</f>
        <v>1.9181027877343776E-3</v>
      </c>
      <c r="Z367">
        <f>Sustainable_Friendly_Table[[#This Row],[S- Worst-Euclidean Distance]]/(Sustainable_Friendly_Table[[#This Row],[S+ Best-Euclidean Distance]]+Sustainable_Friendly_Table[[#This Row],[S- Worst-Euclidean Distance]])</f>
        <v>0.31763978584033065</v>
      </c>
      <c r="AA367">
        <v>366</v>
      </c>
    </row>
    <row r="368" spans="1:27" x14ac:dyDescent="0.3">
      <c r="A368">
        <v>40</v>
      </c>
      <c r="B368" t="s">
        <v>139</v>
      </c>
      <c r="C368" t="s">
        <v>150</v>
      </c>
      <c r="D368" t="s">
        <v>154</v>
      </c>
      <c r="E368" t="s">
        <v>156</v>
      </c>
      <c r="F368" t="s">
        <v>160</v>
      </c>
      <c r="G368" t="s">
        <v>225</v>
      </c>
      <c r="H368">
        <v>413.57729514860557</v>
      </c>
      <c r="I368">
        <v>59</v>
      </c>
      <c r="J368">
        <v>1528328.4951721285</v>
      </c>
      <c r="K368">
        <v>48395.649536363635</v>
      </c>
      <c r="L368">
        <v>275099129.13098317</v>
      </c>
      <c r="M368">
        <v>5357652.6013636356</v>
      </c>
      <c r="N368">
        <v>2292492742.758193</v>
      </c>
      <c r="O368">
        <v>109976000</v>
      </c>
      <c r="P368">
        <v>22.341616077272725</v>
      </c>
      <c r="Q368">
        <v>22848.511002823325</v>
      </c>
      <c r="R368">
        <v>275147524.78051955</v>
      </c>
      <c r="S368">
        <v>2407.8263953595565</v>
      </c>
      <c r="T368">
        <v>22870.852618900597</v>
      </c>
      <c r="U368">
        <f>Sustainable_Friendly_Table[[#This Row],[Total Energy(MJ)]]*AHP!$P$13/TOPSIS!$B$12</f>
        <v>2.4028959515211567E-2</v>
      </c>
      <c r="V368">
        <f>Sustainable_Friendly_Table[[#This Row],[Total Cost(LKR Million)]]*AHP!$P$14/TOPSIS!$C$12</f>
        <v>7.2622652646676016E-3</v>
      </c>
      <c r="W368">
        <f>Sustainable_Friendly_Table[[#This Row],[Total Carbon (Metric T)]]*AHP!$P$15/TOPSIS!$D$12</f>
        <v>1.3224409639452143E-2</v>
      </c>
      <c r="X368">
        <f>((Sustainable_Friendly_Table[[#This Row],[Weighted Energy]]-TOPSIS!$B$13)^2+(Sustainable_Friendly_Table[[#This Row],[Weighted Cost]]-TOPSIS!$C$13)^2+(Sustainable_Friendly_Table[[#This Row],[Weighted Co2]]-TOPSIS!$D$13)^2)^0.5</f>
        <v>4.1215123816252469E-3</v>
      </c>
      <c r="Y368">
        <f>((Sustainable_Friendly_Table[[#This Row],[Weighted Energy]]-TOPSIS!$B$14)^2+(Sustainable_Friendly_Table[[#This Row],[Weighted Cost]]-TOPSIS!$C$14)^2+(Sustainable_Friendly_Table[[#This Row],[Weighted Co2]]-TOPSIS!$D$14)^2)^0.5</f>
        <v>1.9172409895003191E-3</v>
      </c>
      <c r="Z368">
        <f>Sustainable_Friendly_Table[[#This Row],[S- Worst-Euclidean Distance]]/(Sustainable_Friendly_Table[[#This Row],[S+ Best-Euclidean Distance]]+Sustainable_Friendly_Table[[#This Row],[S- Worst-Euclidean Distance]])</f>
        <v>0.3174895332979899</v>
      </c>
      <c r="AA368">
        <v>367</v>
      </c>
    </row>
    <row r="369" spans="1:27" x14ac:dyDescent="0.3">
      <c r="A369">
        <v>58</v>
      </c>
      <c r="B369" t="s">
        <v>139</v>
      </c>
      <c r="C369" t="s">
        <v>150</v>
      </c>
      <c r="D369" t="s">
        <v>155</v>
      </c>
      <c r="E369" t="s">
        <v>156</v>
      </c>
      <c r="F369" t="s">
        <v>160</v>
      </c>
      <c r="G369" t="s">
        <v>225</v>
      </c>
      <c r="H369">
        <v>413.58374225360564</v>
      </c>
      <c r="I369">
        <v>59</v>
      </c>
      <c r="J369">
        <v>1528334.7359697684</v>
      </c>
      <c r="K369">
        <v>48377.229236363637</v>
      </c>
      <c r="L369">
        <v>275100252.47455835</v>
      </c>
      <c r="M369">
        <v>5356731.586363636</v>
      </c>
      <c r="N369">
        <v>2292502103.9546528</v>
      </c>
      <c r="O369">
        <v>109976000</v>
      </c>
      <c r="P369">
        <v>22.327800852272723</v>
      </c>
      <c r="Q369">
        <v>22848.604302748041</v>
      </c>
      <c r="R369">
        <v>275148629.70379472</v>
      </c>
      <c r="S369">
        <v>2407.8348355410167</v>
      </c>
      <c r="T369">
        <v>22870.932103600313</v>
      </c>
      <c r="U369">
        <f>Sustainable_Friendly_Table[[#This Row],[Total Energy(MJ)]]*AHP!$P$13/TOPSIS!$B$12</f>
        <v>2.4029056009471025E-2</v>
      </c>
      <c r="V369">
        <f>Sustainable_Friendly_Table[[#This Row],[Total Cost(LKR Million)]]*AHP!$P$14/TOPSIS!$C$12</f>
        <v>7.2622907211692686E-3</v>
      </c>
      <c r="W369">
        <f>Sustainable_Friendly_Table[[#This Row],[Total Carbon (Metric T)]]*AHP!$P$15/TOPSIS!$D$12</f>
        <v>1.3224455599182927E-2</v>
      </c>
      <c r="X369">
        <f>((Sustainable_Friendly_Table[[#This Row],[Weighted Energy]]-TOPSIS!$B$13)^2+(Sustainable_Friendly_Table[[#This Row],[Weighted Cost]]-TOPSIS!$C$13)^2+(Sustainable_Friendly_Table[[#This Row],[Weighted Co2]]-TOPSIS!$D$13)^2)^0.5</f>
        <v>4.1216220426330006E-3</v>
      </c>
      <c r="Y369">
        <f>((Sustainable_Friendly_Table[[#This Row],[Weighted Energy]]-TOPSIS!$B$14)^2+(Sustainable_Friendly_Table[[#This Row],[Weighted Cost]]-TOPSIS!$C$14)^2+(Sustainable_Friendly_Table[[#This Row],[Weighted Co2]]-TOPSIS!$D$14)^2)^0.5</f>
        <v>1.9171313925756296E-3</v>
      </c>
      <c r="Z369">
        <f>Sustainable_Friendly_Table[[#This Row],[S- Worst-Euclidean Distance]]/(Sustainable_Friendly_Table[[#This Row],[S+ Best-Euclidean Distance]]+Sustainable_Friendly_Table[[#This Row],[S- Worst-Euclidean Distance]])</f>
        <v>0.31747138099692845</v>
      </c>
      <c r="AA369">
        <v>368</v>
      </c>
    </row>
    <row r="370" spans="1:27" x14ac:dyDescent="0.3">
      <c r="A370">
        <v>42</v>
      </c>
      <c r="B370" t="s">
        <v>139</v>
      </c>
      <c r="C370" t="s">
        <v>150</v>
      </c>
      <c r="D370" t="s">
        <v>154</v>
      </c>
      <c r="E370" t="s">
        <v>156</v>
      </c>
      <c r="F370" t="s">
        <v>160</v>
      </c>
      <c r="G370" t="s">
        <v>224</v>
      </c>
      <c r="H370">
        <v>413.57729514860557</v>
      </c>
      <c r="I370">
        <v>30</v>
      </c>
      <c r="J370">
        <v>1528328.4951721285</v>
      </c>
      <c r="K370">
        <v>48395.649536363635</v>
      </c>
      <c r="L370">
        <v>275099129.13098317</v>
      </c>
      <c r="M370">
        <v>5357652.6013636356</v>
      </c>
      <c r="N370">
        <v>2292492742.758193</v>
      </c>
      <c r="O370">
        <v>112386000</v>
      </c>
      <c r="P370">
        <v>22.341616077272725</v>
      </c>
      <c r="Q370">
        <v>22848.511002823325</v>
      </c>
      <c r="R370">
        <v>275147524.78051955</v>
      </c>
      <c r="S370">
        <v>2410.2363953595568</v>
      </c>
      <c r="T370">
        <v>22870.852618900597</v>
      </c>
      <c r="U370">
        <f>Sustainable_Friendly_Table[[#This Row],[Total Energy(MJ)]]*AHP!$P$13/TOPSIS!$B$12</f>
        <v>2.4028959515211567E-2</v>
      </c>
      <c r="V370">
        <f>Sustainable_Friendly_Table[[#This Row],[Total Cost(LKR Million)]]*AHP!$P$14/TOPSIS!$C$12</f>
        <v>7.2695340857593478E-3</v>
      </c>
      <c r="W370">
        <f>Sustainable_Friendly_Table[[#This Row],[Total Carbon (Metric T)]]*AHP!$P$15/TOPSIS!$D$12</f>
        <v>1.3224409639452143E-2</v>
      </c>
      <c r="X370">
        <f>((Sustainable_Friendly_Table[[#This Row],[Weighted Energy]]-TOPSIS!$B$13)^2+(Sustainable_Friendly_Table[[#This Row],[Weighted Cost]]-TOPSIS!$C$13)^2+(Sustainable_Friendly_Table[[#This Row],[Weighted Co2]]-TOPSIS!$D$13)^2)^0.5</f>
        <v>4.1233787642420009E-3</v>
      </c>
      <c r="Y370">
        <f>((Sustainable_Friendly_Table[[#This Row],[Weighted Energy]]-TOPSIS!$B$14)^2+(Sustainable_Friendly_Table[[#This Row],[Weighted Cost]]-TOPSIS!$C$14)^2+(Sustainable_Friendly_Table[[#This Row],[Weighted Co2]]-TOPSIS!$D$14)^2)^0.5</f>
        <v>1.9152799593947594E-3</v>
      </c>
      <c r="Z370">
        <f>Sustainable_Friendly_Table[[#This Row],[S- Worst-Euclidean Distance]]/(Sustainable_Friendly_Table[[#This Row],[S+ Best-Euclidean Distance]]+Sustainable_Friendly_Table[[#This Row],[S- Worst-Euclidean Distance]])</f>
        <v>0.31716976352677351</v>
      </c>
      <c r="AA370">
        <v>369</v>
      </c>
    </row>
    <row r="371" spans="1:27" x14ac:dyDescent="0.3">
      <c r="A371">
        <v>60</v>
      </c>
      <c r="B371" t="s">
        <v>139</v>
      </c>
      <c r="C371" t="s">
        <v>150</v>
      </c>
      <c r="D371" t="s">
        <v>155</v>
      </c>
      <c r="E371" t="s">
        <v>156</v>
      </c>
      <c r="F371" t="s">
        <v>160</v>
      </c>
      <c r="G371" t="s">
        <v>224</v>
      </c>
      <c r="H371">
        <v>413.58374225360564</v>
      </c>
      <c r="I371">
        <v>30</v>
      </c>
      <c r="J371">
        <v>1528334.7359697684</v>
      </c>
      <c r="K371">
        <v>48377.229236363637</v>
      </c>
      <c r="L371">
        <v>275100252.47455835</v>
      </c>
      <c r="M371">
        <v>5356731.586363636</v>
      </c>
      <c r="N371">
        <v>2292502103.9546528</v>
      </c>
      <c r="O371">
        <v>112386000</v>
      </c>
      <c r="P371">
        <v>22.327800852272723</v>
      </c>
      <c r="Q371">
        <v>22848.604302748041</v>
      </c>
      <c r="R371">
        <v>275148629.70379472</v>
      </c>
      <c r="S371">
        <v>2410.2448355410165</v>
      </c>
      <c r="T371">
        <v>22870.932103600313</v>
      </c>
      <c r="U371">
        <f>Sustainable_Friendly_Table[[#This Row],[Total Energy(MJ)]]*AHP!$P$13/TOPSIS!$B$12</f>
        <v>2.4029056009471025E-2</v>
      </c>
      <c r="V371">
        <f>Sustainable_Friendly_Table[[#This Row],[Total Cost(LKR Million)]]*AHP!$P$14/TOPSIS!$C$12</f>
        <v>7.2695595422610122E-3</v>
      </c>
      <c r="W371">
        <f>Sustainable_Friendly_Table[[#This Row],[Total Carbon (Metric T)]]*AHP!$P$15/TOPSIS!$D$12</f>
        <v>1.3224455599182927E-2</v>
      </c>
      <c r="X371">
        <f>((Sustainable_Friendly_Table[[#This Row],[Weighted Energy]]-TOPSIS!$B$13)^2+(Sustainable_Friendly_Table[[#This Row],[Weighted Cost]]-TOPSIS!$C$13)^2+(Sustainable_Friendly_Table[[#This Row],[Weighted Co2]]-TOPSIS!$D$13)^2)^0.5</f>
        <v>4.1234884204890652E-3</v>
      </c>
      <c r="Y371">
        <f>((Sustainable_Friendly_Table[[#This Row],[Weighted Energy]]-TOPSIS!$B$14)^2+(Sustainable_Friendly_Table[[#This Row],[Weighted Cost]]-TOPSIS!$C$14)^2+(Sustainable_Friendly_Table[[#This Row],[Weighted Co2]]-TOPSIS!$D$14)^2)^0.5</f>
        <v>1.9151703468661778E-3</v>
      </c>
      <c r="Z371">
        <f>Sustainable_Friendly_Table[[#This Row],[S- Worst-Euclidean Distance]]/(Sustainable_Friendly_Table[[#This Row],[S+ Best-Euclidean Distance]]+Sustainable_Friendly_Table[[#This Row],[S- Worst-Euclidean Distance]])</f>
        <v>0.31715160943014614</v>
      </c>
      <c r="AA371">
        <v>370</v>
      </c>
    </row>
    <row r="372" spans="1:27" x14ac:dyDescent="0.3">
      <c r="A372">
        <v>41</v>
      </c>
      <c r="B372" t="s">
        <v>139</v>
      </c>
      <c r="C372" t="s">
        <v>150</v>
      </c>
      <c r="D372" t="s">
        <v>154</v>
      </c>
      <c r="E372" t="s">
        <v>156</v>
      </c>
      <c r="F372" t="s">
        <v>160</v>
      </c>
      <c r="G372" t="s">
        <v>226</v>
      </c>
      <c r="H372">
        <v>413.57729514860557</v>
      </c>
      <c r="I372">
        <v>30</v>
      </c>
      <c r="J372">
        <v>1528328.4951721285</v>
      </c>
      <c r="K372">
        <v>48395.649536363635</v>
      </c>
      <c r="L372">
        <v>275099129.13098317</v>
      </c>
      <c r="M372">
        <v>5357652.6013636356</v>
      </c>
      <c r="N372">
        <v>2292492742.758193</v>
      </c>
      <c r="O372">
        <v>117000000</v>
      </c>
      <c r="P372">
        <v>22.341616077272725</v>
      </c>
      <c r="Q372">
        <v>22848.511002823325</v>
      </c>
      <c r="R372">
        <v>275147524.78051955</v>
      </c>
      <c r="S372">
        <v>2414.8503953595568</v>
      </c>
      <c r="T372">
        <v>22870.852618900597</v>
      </c>
      <c r="U372">
        <f>Sustainable_Friendly_Table[[#This Row],[Total Energy(MJ)]]*AHP!$P$13/TOPSIS!$B$12</f>
        <v>2.4028959515211567E-2</v>
      </c>
      <c r="V372">
        <f>Sustainable_Friendly_Table[[#This Row],[Total Cost(LKR Million)]]*AHP!$P$14/TOPSIS!$C$12</f>
        <v>7.2834504096254511E-3</v>
      </c>
      <c r="W372">
        <f>Sustainable_Friendly_Table[[#This Row],[Total Carbon (Metric T)]]*AHP!$P$15/TOPSIS!$D$12</f>
        <v>1.3224409639452143E-2</v>
      </c>
      <c r="X372">
        <f>((Sustainable_Friendly_Table[[#This Row],[Weighted Energy]]-TOPSIS!$B$13)^2+(Sustainable_Friendly_Table[[#This Row],[Weighted Cost]]-TOPSIS!$C$13)^2+(Sustainable_Friendly_Table[[#This Row],[Weighted Co2]]-TOPSIS!$D$13)^2)^0.5</f>
        <v>4.1269853601091878E-3</v>
      </c>
      <c r="Y372">
        <f>((Sustainable_Friendly_Table[[#This Row],[Weighted Energy]]-TOPSIS!$B$14)^2+(Sustainable_Friendly_Table[[#This Row],[Weighted Cost]]-TOPSIS!$C$14)^2+(Sustainable_Friendly_Table[[#This Row],[Weighted Co2]]-TOPSIS!$D$14)^2)^0.5</f>
        <v>1.9115970245221464E-3</v>
      </c>
      <c r="Z372">
        <f>Sustainable_Friendly_Table[[#This Row],[S- Worst-Euclidean Distance]]/(Sustainable_Friendly_Table[[#This Row],[S+ Best-Euclidean Distance]]+Sustainable_Friendly_Table[[#This Row],[S- Worst-Euclidean Distance]])</f>
        <v>0.31656387257170004</v>
      </c>
      <c r="AA372">
        <v>371</v>
      </c>
    </row>
    <row r="373" spans="1:27" x14ac:dyDescent="0.3">
      <c r="A373">
        <v>59</v>
      </c>
      <c r="B373" t="s">
        <v>139</v>
      </c>
      <c r="C373" t="s">
        <v>150</v>
      </c>
      <c r="D373" t="s">
        <v>155</v>
      </c>
      <c r="E373" t="s">
        <v>156</v>
      </c>
      <c r="F373" t="s">
        <v>160</v>
      </c>
      <c r="G373" t="s">
        <v>226</v>
      </c>
      <c r="H373">
        <v>413.58374225360564</v>
      </c>
      <c r="I373">
        <v>30</v>
      </c>
      <c r="J373">
        <v>1528334.7359697684</v>
      </c>
      <c r="K373">
        <v>48377.229236363637</v>
      </c>
      <c r="L373">
        <v>275100252.47455835</v>
      </c>
      <c r="M373">
        <v>5356731.586363636</v>
      </c>
      <c r="N373">
        <v>2292502103.9546528</v>
      </c>
      <c r="O373">
        <v>117000000</v>
      </c>
      <c r="P373">
        <v>22.327800852272723</v>
      </c>
      <c r="Q373">
        <v>22848.604302748041</v>
      </c>
      <c r="R373">
        <v>275148629.70379472</v>
      </c>
      <c r="S373">
        <v>2414.8588355410166</v>
      </c>
      <c r="T373">
        <v>22870.932103600313</v>
      </c>
      <c r="U373">
        <f>Sustainable_Friendly_Table[[#This Row],[Total Energy(MJ)]]*AHP!$P$13/TOPSIS!$B$12</f>
        <v>2.4029056009471025E-2</v>
      </c>
      <c r="V373">
        <f>Sustainable_Friendly_Table[[#This Row],[Total Cost(LKR Million)]]*AHP!$P$14/TOPSIS!$C$12</f>
        <v>7.2834758661271155E-3</v>
      </c>
      <c r="W373">
        <f>Sustainable_Friendly_Table[[#This Row],[Total Carbon (Metric T)]]*AHP!$P$15/TOPSIS!$D$12</f>
        <v>1.3224455599182927E-2</v>
      </c>
      <c r="X373">
        <f>((Sustainable_Friendly_Table[[#This Row],[Weighted Energy]]-TOPSIS!$B$13)^2+(Sustainable_Friendly_Table[[#This Row],[Weighted Cost]]-TOPSIS!$C$13)^2+(Sustainable_Friendly_Table[[#This Row],[Weighted Co2]]-TOPSIS!$D$13)^2)^0.5</f>
        <v>4.1270950063674238E-3</v>
      </c>
      <c r="Y373">
        <f>((Sustainable_Friendly_Table[[#This Row],[Weighted Energy]]-TOPSIS!$B$14)^2+(Sustainable_Friendly_Table[[#This Row],[Weighted Cost]]-TOPSIS!$C$14)^2+(Sustainable_Friendly_Table[[#This Row],[Weighted Co2]]-TOPSIS!$D$14)^2)^0.5</f>
        <v>1.9114873861315676E-3</v>
      </c>
      <c r="Z373">
        <f>Sustainable_Friendly_Table[[#This Row],[S- Worst-Euclidean Distance]]/(Sustainable_Friendly_Table[[#This Row],[S+ Best-Euclidean Distance]]+Sustainable_Friendly_Table[[#This Row],[S- Worst-Euclidean Distance]])</f>
        <v>0.31654571584648405</v>
      </c>
      <c r="AA373">
        <v>372</v>
      </c>
    </row>
    <row r="374" spans="1:27" x14ac:dyDescent="0.3">
      <c r="A374">
        <v>268</v>
      </c>
      <c r="B374" t="s">
        <v>141</v>
      </c>
      <c r="C374" t="s">
        <v>150</v>
      </c>
      <c r="D374" t="s">
        <v>154</v>
      </c>
      <c r="E374" t="s">
        <v>157</v>
      </c>
      <c r="F374" t="s">
        <v>161</v>
      </c>
      <c r="G374" t="s">
        <v>225</v>
      </c>
      <c r="H374">
        <v>411.59157802647957</v>
      </c>
      <c r="I374">
        <v>59</v>
      </c>
      <c r="J374">
        <v>1529320.0466544915</v>
      </c>
      <c r="K374">
        <v>44355.343309090902</v>
      </c>
      <c r="L374">
        <v>275277608.39780849</v>
      </c>
      <c r="M374">
        <v>4853433.1331818169</v>
      </c>
      <c r="N374">
        <v>2293980069.9817371</v>
      </c>
      <c r="O374">
        <v>109976000</v>
      </c>
      <c r="P374">
        <v>23.490488122727271</v>
      </c>
      <c r="Q374">
        <v>22863.334697484646</v>
      </c>
      <c r="R374">
        <v>275321963.7411176</v>
      </c>
      <c r="S374">
        <v>2408.8095031149192</v>
      </c>
      <c r="T374">
        <v>22886.825185607373</v>
      </c>
      <c r="U374">
        <f>Sustainable_Friendly_Table[[#This Row],[Total Energy(MJ)]]*AHP!$P$13/TOPSIS!$B$12</f>
        <v>2.4044193476430838E-2</v>
      </c>
      <c r="V374">
        <f>Sustainable_Friendly_Table[[#This Row],[Total Cost(LKR Million)]]*AHP!$P$14/TOPSIS!$C$12</f>
        <v>7.2652304241645465E-3</v>
      </c>
      <c r="W374">
        <f>Sustainable_Friendly_Table[[#This Row],[Total Carbon (Metric T)]]*AHP!$P$15/TOPSIS!$D$12</f>
        <v>1.3233645314599179E-2</v>
      </c>
      <c r="X374">
        <f>((Sustainable_Friendly_Table[[#This Row],[Weighted Energy]]-TOPSIS!$B$13)^2+(Sustainable_Friendly_Table[[#This Row],[Weighted Cost]]-TOPSIS!$C$13)^2+(Sustainable_Friendly_Table[[#This Row],[Weighted Co2]]-TOPSIS!$D$13)^2)^0.5</f>
        <v>4.1394778351957979E-3</v>
      </c>
      <c r="Y374">
        <f>((Sustainable_Friendly_Table[[#This Row],[Weighted Energy]]-TOPSIS!$B$14)^2+(Sustainable_Friendly_Table[[#This Row],[Weighted Cost]]-TOPSIS!$C$14)^2+(Sustainable_Friendly_Table[[#This Row],[Weighted Co2]]-TOPSIS!$D$14)^2)^0.5</f>
        <v>1.899306076763186E-3</v>
      </c>
      <c r="Z374">
        <f>Sustainable_Friendly_Table[[#This Row],[S- Worst-Euclidean Distance]]/(Sustainable_Friendly_Table[[#This Row],[S+ Best-Euclidean Distance]]+Sustainable_Friendly_Table[[#This Row],[S- Worst-Euclidean Distance]])</f>
        <v>0.31451797322998604</v>
      </c>
      <c r="AA374">
        <v>373</v>
      </c>
    </row>
    <row r="375" spans="1:27" x14ac:dyDescent="0.3">
      <c r="A375">
        <v>286</v>
      </c>
      <c r="B375" t="s">
        <v>141</v>
      </c>
      <c r="C375" t="s">
        <v>150</v>
      </c>
      <c r="D375" t="s">
        <v>155</v>
      </c>
      <c r="E375" t="s">
        <v>157</v>
      </c>
      <c r="F375" t="s">
        <v>161</v>
      </c>
      <c r="G375" t="s">
        <v>225</v>
      </c>
      <c r="H375">
        <v>411.59802513147963</v>
      </c>
      <c r="I375">
        <v>59</v>
      </c>
      <c r="J375">
        <v>1529326.2874521317</v>
      </c>
      <c r="K375">
        <v>44336.923009090904</v>
      </c>
      <c r="L375">
        <v>275278731.74138373</v>
      </c>
      <c r="M375">
        <v>4852512.1181818172</v>
      </c>
      <c r="N375">
        <v>2293989431.1781979</v>
      </c>
      <c r="O375">
        <v>109976000</v>
      </c>
      <c r="P375">
        <v>23.476672897727269</v>
      </c>
      <c r="Q375">
        <v>22863.42799740937</v>
      </c>
      <c r="R375">
        <v>275323068.66439283</v>
      </c>
      <c r="S375">
        <v>2408.8179432963798</v>
      </c>
      <c r="T375">
        <v>22886.904670307096</v>
      </c>
      <c r="U375">
        <f>Sustainable_Friendly_Table[[#This Row],[Total Energy(MJ)]]*AHP!$P$13/TOPSIS!$B$12</f>
        <v>2.4044289970690306E-2</v>
      </c>
      <c r="V375">
        <f>Sustainable_Friendly_Table[[#This Row],[Total Cost(LKR Million)]]*AHP!$P$14/TOPSIS!$C$12</f>
        <v>7.2652558806662153E-3</v>
      </c>
      <c r="W375">
        <f>Sustainable_Friendly_Table[[#This Row],[Total Carbon (Metric T)]]*AHP!$P$15/TOPSIS!$D$12</f>
        <v>1.3233691274329966E-2</v>
      </c>
      <c r="X375">
        <f>((Sustainable_Friendly_Table[[#This Row],[Weighted Energy]]-TOPSIS!$B$13)^2+(Sustainable_Friendly_Table[[#This Row],[Weighted Cost]]-TOPSIS!$C$13)^2+(Sustainable_Friendly_Table[[#This Row],[Weighted Co2]]-TOPSIS!$D$13)^2)^0.5</f>
        <v>4.1395874961629286E-3</v>
      </c>
      <c r="Y375">
        <f>((Sustainable_Friendly_Table[[#This Row],[Weighted Energy]]-TOPSIS!$B$14)^2+(Sustainable_Friendly_Table[[#This Row],[Weighted Cost]]-TOPSIS!$C$14)^2+(Sustainable_Friendly_Table[[#This Row],[Weighted Co2]]-TOPSIS!$D$14)^2)^0.5</f>
        <v>1.8991964821185325E-3</v>
      </c>
      <c r="Z375">
        <f>Sustainable_Friendly_Table[[#This Row],[S- Worst-Euclidean Distance]]/(Sustainable_Friendly_Table[[#This Row],[S+ Best-Euclidean Distance]]+Sustainable_Friendly_Table[[#This Row],[S- Worst-Euclidean Distance]])</f>
        <v>0.3144998213131997</v>
      </c>
      <c r="AA375">
        <v>374</v>
      </c>
    </row>
    <row r="376" spans="1:27" x14ac:dyDescent="0.3">
      <c r="A376">
        <v>270</v>
      </c>
      <c r="B376" t="s">
        <v>141</v>
      </c>
      <c r="C376" t="s">
        <v>150</v>
      </c>
      <c r="D376" t="s">
        <v>154</v>
      </c>
      <c r="E376" t="s">
        <v>157</v>
      </c>
      <c r="F376" t="s">
        <v>161</v>
      </c>
      <c r="G376" t="s">
        <v>224</v>
      </c>
      <c r="H376">
        <v>411.59157802647957</v>
      </c>
      <c r="I376">
        <v>30</v>
      </c>
      <c r="J376">
        <v>1529320.0466544915</v>
      </c>
      <c r="K376">
        <v>44355.343309090902</v>
      </c>
      <c r="L376">
        <v>275277608.39780849</v>
      </c>
      <c r="M376">
        <v>4853433.1331818169</v>
      </c>
      <c r="N376">
        <v>2293980069.9817371</v>
      </c>
      <c r="O376">
        <v>112386000</v>
      </c>
      <c r="P376">
        <v>23.490488122727271</v>
      </c>
      <c r="Q376">
        <v>22863.334697484646</v>
      </c>
      <c r="R376">
        <v>275321963.7411176</v>
      </c>
      <c r="S376">
        <v>2411.219503114919</v>
      </c>
      <c r="T376">
        <v>22886.825185607373</v>
      </c>
      <c r="U376">
        <f>Sustainable_Friendly_Table[[#This Row],[Total Energy(MJ)]]*AHP!$P$13/TOPSIS!$B$12</f>
        <v>2.4044193476430838E-2</v>
      </c>
      <c r="V376">
        <f>Sustainable_Friendly_Table[[#This Row],[Total Cost(LKR Million)]]*AHP!$P$14/TOPSIS!$C$12</f>
        <v>7.2724992452562918E-3</v>
      </c>
      <c r="W376">
        <f>Sustainable_Friendly_Table[[#This Row],[Total Carbon (Metric T)]]*AHP!$P$15/TOPSIS!$D$12</f>
        <v>1.3233645314599179E-2</v>
      </c>
      <c r="X376">
        <f>((Sustainable_Friendly_Table[[#This Row],[Weighted Energy]]-TOPSIS!$B$13)^2+(Sustainable_Friendly_Table[[#This Row],[Weighted Cost]]-TOPSIS!$C$13)^2+(Sustainable_Friendly_Table[[#This Row],[Weighted Co2]]-TOPSIS!$D$13)^2)^0.5</f>
        <v>4.1413413257079812E-3</v>
      </c>
      <c r="Y376">
        <f>((Sustainable_Friendly_Table[[#This Row],[Weighted Energy]]-TOPSIS!$B$14)^2+(Sustainable_Friendly_Table[[#This Row],[Weighted Cost]]-TOPSIS!$C$14)^2+(Sustainable_Friendly_Table[[#This Row],[Weighted Co2]]-TOPSIS!$D$14)^2)^0.5</f>
        <v>1.8973378694097625E-3</v>
      </c>
      <c r="Z376">
        <f>Sustainable_Friendly_Table[[#This Row],[S- Worst-Euclidean Distance]]/(Sustainable_Friendly_Table[[#This Row],[S+ Best-Euclidean Distance]]+Sustainable_Friendly_Table[[#This Row],[S- Worst-Euclidean Distance]])</f>
        <v>0.31419749387312296</v>
      </c>
      <c r="AA376">
        <v>375</v>
      </c>
    </row>
    <row r="377" spans="1:27" x14ac:dyDescent="0.3">
      <c r="A377">
        <v>288</v>
      </c>
      <c r="B377" t="s">
        <v>141</v>
      </c>
      <c r="C377" t="s">
        <v>150</v>
      </c>
      <c r="D377" t="s">
        <v>155</v>
      </c>
      <c r="E377" t="s">
        <v>157</v>
      </c>
      <c r="F377" t="s">
        <v>161</v>
      </c>
      <c r="G377" t="s">
        <v>224</v>
      </c>
      <c r="H377">
        <v>411.59802513147963</v>
      </c>
      <c r="I377">
        <v>30</v>
      </c>
      <c r="J377">
        <v>1529326.2874521317</v>
      </c>
      <c r="K377">
        <v>44336.923009090904</v>
      </c>
      <c r="L377">
        <v>275278731.74138373</v>
      </c>
      <c r="M377">
        <v>4852512.1181818172</v>
      </c>
      <c r="N377">
        <v>2293989431.1781979</v>
      </c>
      <c r="O377">
        <v>112386000</v>
      </c>
      <c r="P377">
        <v>23.476672897727269</v>
      </c>
      <c r="Q377">
        <v>22863.42799740937</v>
      </c>
      <c r="R377">
        <v>275323068.66439283</v>
      </c>
      <c r="S377">
        <v>2411.2279432963796</v>
      </c>
      <c r="T377">
        <v>22886.904670307096</v>
      </c>
      <c r="U377">
        <f>Sustainable_Friendly_Table[[#This Row],[Total Energy(MJ)]]*AHP!$P$13/TOPSIS!$B$12</f>
        <v>2.4044289970690306E-2</v>
      </c>
      <c r="V377">
        <f>Sustainable_Friendly_Table[[#This Row],[Total Cost(LKR Million)]]*AHP!$P$14/TOPSIS!$C$12</f>
        <v>7.2725247017579589E-3</v>
      </c>
      <c r="W377">
        <f>Sustainable_Friendly_Table[[#This Row],[Total Carbon (Metric T)]]*AHP!$P$15/TOPSIS!$D$12</f>
        <v>1.3233691274329966E-2</v>
      </c>
      <c r="X377">
        <f>((Sustainable_Friendly_Table[[#This Row],[Weighted Energy]]-TOPSIS!$B$13)^2+(Sustainable_Friendly_Table[[#This Row],[Weighted Cost]]-TOPSIS!$C$13)^2+(Sustainable_Friendly_Table[[#This Row],[Weighted Co2]]-TOPSIS!$D$13)^2)^0.5</f>
        <v>4.1414509820116704E-3</v>
      </c>
      <c r="Y377">
        <f>((Sustainable_Friendly_Table[[#This Row],[Weighted Energy]]-TOPSIS!$B$14)^2+(Sustainable_Friendly_Table[[#This Row],[Weighted Cost]]-TOPSIS!$C$14)^2+(Sustainable_Friendly_Table[[#This Row],[Weighted Co2]]-TOPSIS!$D$14)^2)^0.5</f>
        <v>1.8972282586014093E-3</v>
      </c>
      <c r="Z377">
        <f>Sustainable_Friendly_Table[[#This Row],[S- Worst-Euclidean Distance]]/(Sustainable_Friendly_Table[[#This Row],[S+ Best-Euclidean Distance]]+Sustainable_Friendly_Table[[#This Row],[S- Worst-Euclidean Distance]])</f>
        <v>0.31417934005198001</v>
      </c>
      <c r="AA377">
        <v>376</v>
      </c>
    </row>
    <row r="378" spans="1:27" x14ac:dyDescent="0.3">
      <c r="A378">
        <v>269</v>
      </c>
      <c r="B378" t="s">
        <v>141</v>
      </c>
      <c r="C378" t="s">
        <v>150</v>
      </c>
      <c r="D378" t="s">
        <v>154</v>
      </c>
      <c r="E378" t="s">
        <v>157</v>
      </c>
      <c r="F378" t="s">
        <v>161</v>
      </c>
      <c r="G378" t="s">
        <v>226</v>
      </c>
      <c r="H378">
        <v>411.59157802647957</v>
      </c>
      <c r="I378">
        <v>30</v>
      </c>
      <c r="J378">
        <v>1529320.0466544915</v>
      </c>
      <c r="K378">
        <v>44355.343309090902</v>
      </c>
      <c r="L378">
        <v>275277608.39780849</v>
      </c>
      <c r="M378">
        <v>4853433.1331818169</v>
      </c>
      <c r="N378">
        <v>2293980069.9817371</v>
      </c>
      <c r="O378">
        <v>117000000</v>
      </c>
      <c r="P378">
        <v>23.490488122727271</v>
      </c>
      <c r="Q378">
        <v>22863.334697484646</v>
      </c>
      <c r="R378">
        <v>275321963.7411176</v>
      </c>
      <c r="S378">
        <v>2415.833503114919</v>
      </c>
      <c r="T378">
        <v>22886.825185607373</v>
      </c>
      <c r="U378">
        <f>Sustainable_Friendly_Table[[#This Row],[Total Energy(MJ)]]*AHP!$P$13/TOPSIS!$B$12</f>
        <v>2.4044193476430838E-2</v>
      </c>
      <c r="V378">
        <f>Sustainable_Friendly_Table[[#This Row],[Total Cost(LKR Million)]]*AHP!$P$14/TOPSIS!$C$12</f>
        <v>7.2864155691223951E-3</v>
      </c>
      <c r="W378">
        <f>Sustainable_Friendly_Table[[#This Row],[Total Carbon (Metric T)]]*AHP!$P$15/TOPSIS!$D$12</f>
        <v>1.3233645314599179E-2</v>
      </c>
      <c r="X378">
        <f>((Sustainable_Friendly_Table[[#This Row],[Weighted Energy]]-TOPSIS!$B$13)^2+(Sustainable_Friendly_Table[[#This Row],[Weighted Cost]]-TOPSIS!$C$13)^2+(Sustainable_Friendly_Table[[#This Row],[Weighted Co2]]-TOPSIS!$D$13)^2)^0.5</f>
        <v>4.1449422472949081E-3</v>
      </c>
      <c r="Y378">
        <f>((Sustainable_Friendly_Table[[#This Row],[Weighted Energy]]-TOPSIS!$B$14)^2+(Sustainable_Friendly_Table[[#This Row],[Weighted Cost]]-TOPSIS!$C$14)^2+(Sustainable_Friendly_Table[[#This Row],[Weighted Co2]]-TOPSIS!$D$14)^2)^0.5</f>
        <v>1.8936418299770575E-3</v>
      </c>
      <c r="Z378">
        <f>Sustainable_Friendly_Table[[#This Row],[S- Worst-Euclidean Distance]]/(Sustainable_Friendly_Table[[#This Row],[S+ Best-Euclidean Distance]]+Sustainable_Friendly_Table[[#This Row],[S- Worst-Euclidean Distance]])</f>
        <v>0.3135903724689949</v>
      </c>
      <c r="AA378">
        <v>377</v>
      </c>
    </row>
    <row r="379" spans="1:27" x14ac:dyDescent="0.3">
      <c r="A379">
        <v>287</v>
      </c>
      <c r="B379" t="s">
        <v>141</v>
      </c>
      <c r="C379" t="s">
        <v>150</v>
      </c>
      <c r="D379" t="s">
        <v>155</v>
      </c>
      <c r="E379" t="s">
        <v>157</v>
      </c>
      <c r="F379" t="s">
        <v>161</v>
      </c>
      <c r="G379" t="s">
        <v>226</v>
      </c>
      <c r="H379">
        <v>411.59802513147963</v>
      </c>
      <c r="I379">
        <v>30</v>
      </c>
      <c r="J379">
        <v>1529326.2874521317</v>
      </c>
      <c r="K379">
        <v>44336.923009090904</v>
      </c>
      <c r="L379">
        <v>275278731.74138373</v>
      </c>
      <c r="M379">
        <v>4852512.1181818172</v>
      </c>
      <c r="N379">
        <v>2293989431.1781979</v>
      </c>
      <c r="O379">
        <v>117000000</v>
      </c>
      <c r="P379">
        <v>23.476672897727269</v>
      </c>
      <c r="Q379">
        <v>22863.42799740937</v>
      </c>
      <c r="R379">
        <v>275323068.66439283</v>
      </c>
      <c r="S379">
        <v>2415.8419432963797</v>
      </c>
      <c r="T379">
        <v>22886.904670307096</v>
      </c>
      <c r="U379">
        <f>Sustainable_Friendly_Table[[#This Row],[Total Energy(MJ)]]*AHP!$P$13/TOPSIS!$B$12</f>
        <v>2.4044289970690306E-2</v>
      </c>
      <c r="V379">
        <f>Sustainable_Friendly_Table[[#This Row],[Total Cost(LKR Million)]]*AHP!$P$14/TOPSIS!$C$12</f>
        <v>7.2864410256240622E-3</v>
      </c>
      <c r="W379">
        <f>Sustainable_Friendly_Table[[#This Row],[Total Carbon (Metric T)]]*AHP!$P$15/TOPSIS!$D$12</f>
        <v>1.3233691274329966E-2</v>
      </c>
      <c r="X379">
        <f>((Sustainable_Friendly_Table[[#This Row],[Weighted Energy]]-TOPSIS!$B$13)^2+(Sustainable_Friendly_Table[[#This Row],[Weighted Cost]]-TOPSIS!$C$13)^2+(Sustainable_Friendly_Table[[#This Row],[Weighted Co2]]-TOPSIS!$D$13)^2)^0.5</f>
        <v>4.145051893803103E-3</v>
      </c>
      <c r="Y379">
        <f>((Sustainable_Friendly_Table[[#This Row],[Weighted Energy]]-TOPSIS!$B$14)^2+(Sustainable_Friendly_Table[[#This Row],[Weighted Cost]]-TOPSIS!$C$14)^2+(Sustainable_Friendly_Table[[#This Row],[Weighted Co2]]-TOPSIS!$D$14)^2)^0.5</f>
        <v>1.8935321923062361E-3</v>
      </c>
      <c r="Z379">
        <f>Sustainable_Friendly_Table[[#This Row],[S- Worst-Euclidean Distance]]/(Sustainable_Friendly_Table[[#This Row],[S+ Best-Euclidean Distance]]+Sustainable_Friendly_Table[[#This Row],[S- Worst-Euclidean Distance]])</f>
        <v>0.31357221582158001</v>
      </c>
      <c r="AA379">
        <v>378</v>
      </c>
    </row>
    <row r="380" spans="1:27" x14ac:dyDescent="0.3">
      <c r="A380">
        <v>400</v>
      </c>
      <c r="B380" t="s">
        <v>142</v>
      </c>
      <c r="C380" t="s">
        <v>151</v>
      </c>
      <c r="D380" t="s">
        <v>154</v>
      </c>
      <c r="E380" t="s">
        <v>156</v>
      </c>
      <c r="F380" t="s">
        <v>160</v>
      </c>
      <c r="G380" t="s">
        <v>225</v>
      </c>
      <c r="H380">
        <v>426.27459591208225</v>
      </c>
      <c r="I380">
        <v>61</v>
      </c>
      <c r="J380">
        <v>1530341.3406108022</v>
      </c>
      <c r="K380">
        <v>36893.149136363631</v>
      </c>
      <c r="L380">
        <v>275461441.30994439</v>
      </c>
      <c r="M380">
        <v>5294677.4413636355</v>
      </c>
      <c r="N380">
        <v>2295512010.9162035</v>
      </c>
      <c r="O380">
        <v>113704000</v>
      </c>
      <c r="P380">
        <v>20.756093277272726</v>
      </c>
      <c r="Q380">
        <v>22878.60304213149</v>
      </c>
      <c r="R380">
        <v>275498334.45908076</v>
      </c>
      <c r="S380">
        <v>2414.5106883575672</v>
      </c>
      <c r="T380">
        <v>22899.359135408762</v>
      </c>
      <c r="U380">
        <f>Sustainable_Friendly_Table[[#This Row],[Total Energy(MJ)]]*AHP!$P$13/TOPSIS!$B$12</f>
        <v>2.4059596140310831E-2</v>
      </c>
      <c r="V380">
        <f>Sustainable_Friendly_Table[[#This Row],[Total Cost(LKR Million)]]*AHP!$P$14/TOPSIS!$C$12</f>
        <v>7.2824258165046724E-3</v>
      </c>
      <c r="W380">
        <f>Sustainable_Friendly_Table[[#This Row],[Total Carbon (Metric T)]]*AHP!$P$15/TOPSIS!$D$12</f>
        <v>1.3240892708884643E-2</v>
      </c>
      <c r="X380">
        <f>((Sustainable_Friendly_Table[[#This Row],[Weighted Energy]]-TOPSIS!$B$13)^2+(Sustainable_Friendly_Table[[#This Row],[Weighted Cost]]-TOPSIS!$C$13)^2+(Sustainable_Friendly_Table[[#This Row],[Weighted Co2]]-TOPSIS!$D$13)^2)^0.5</f>
        <v>4.160314925783469E-3</v>
      </c>
      <c r="Y380">
        <f>((Sustainable_Friendly_Table[[#This Row],[Weighted Energy]]-TOPSIS!$B$14)^2+(Sustainable_Friendly_Table[[#This Row],[Weighted Cost]]-TOPSIS!$C$14)^2+(Sustainable_Friendly_Table[[#This Row],[Weighted Co2]]-TOPSIS!$D$14)^2)^0.5</f>
        <v>1.8783125284848703E-3</v>
      </c>
      <c r="Z380">
        <f>Sustainable_Friendly_Table[[#This Row],[S- Worst-Euclidean Distance]]/(Sustainable_Friendly_Table[[#This Row],[S+ Best-Euclidean Distance]]+Sustainable_Friendly_Table[[#This Row],[S- Worst-Euclidean Distance]])</f>
        <v>0.31104957918164089</v>
      </c>
      <c r="AA380">
        <v>379</v>
      </c>
    </row>
    <row r="381" spans="1:27" x14ac:dyDescent="0.3">
      <c r="A381">
        <v>418</v>
      </c>
      <c r="B381" t="s">
        <v>142</v>
      </c>
      <c r="C381" t="s">
        <v>151</v>
      </c>
      <c r="D381" t="s">
        <v>155</v>
      </c>
      <c r="E381" t="s">
        <v>156</v>
      </c>
      <c r="F381" t="s">
        <v>160</v>
      </c>
      <c r="G381" t="s">
        <v>225</v>
      </c>
      <c r="H381">
        <v>426.28104301708225</v>
      </c>
      <c r="I381">
        <v>61</v>
      </c>
      <c r="J381">
        <v>1530347.5814084422</v>
      </c>
      <c r="K381">
        <v>36874.728836363633</v>
      </c>
      <c r="L381">
        <v>275462564.65351963</v>
      </c>
      <c r="M381">
        <v>5293756.4263636358</v>
      </c>
      <c r="N381">
        <v>2295521372.1126633</v>
      </c>
      <c r="O381">
        <v>113704000</v>
      </c>
      <c r="P381">
        <v>20.742278052272727</v>
      </c>
      <c r="Q381">
        <v>22878.69634205621</v>
      </c>
      <c r="R381">
        <v>275499439.38235599</v>
      </c>
      <c r="S381">
        <v>2414.519128539027</v>
      </c>
      <c r="T381">
        <v>22899.438620108482</v>
      </c>
      <c r="U381">
        <f>Sustainable_Friendly_Table[[#This Row],[Total Energy(MJ)]]*AHP!$P$13/TOPSIS!$B$12</f>
        <v>2.4059692634570296E-2</v>
      </c>
      <c r="V381">
        <f>Sustainable_Friendly_Table[[#This Row],[Total Cost(LKR Million)]]*AHP!$P$14/TOPSIS!$C$12</f>
        <v>7.2824512730063377E-3</v>
      </c>
      <c r="W381">
        <f>Sustainable_Friendly_Table[[#This Row],[Total Carbon (Metric T)]]*AHP!$P$15/TOPSIS!$D$12</f>
        <v>1.3240938668615426E-2</v>
      </c>
      <c r="X381">
        <f>((Sustainable_Friendly_Table[[#This Row],[Weighted Energy]]-TOPSIS!$B$13)^2+(Sustainable_Friendly_Table[[#This Row],[Weighted Cost]]-TOPSIS!$C$13)^2+(Sustainable_Friendly_Table[[#This Row],[Weighted Co2]]-TOPSIS!$D$13)^2)^0.5</f>
        <v>4.1604245800387707E-3</v>
      </c>
      <c r="Y381">
        <f>((Sustainable_Friendly_Table[[#This Row],[Weighted Energy]]-TOPSIS!$B$14)^2+(Sustainable_Friendly_Table[[#This Row],[Weighted Cost]]-TOPSIS!$C$14)^2+(Sustainable_Friendly_Table[[#This Row],[Weighted Co2]]-TOPSIS!$D$14)^2)^0.5</f>
        <v>1.8782029105791603E-3</v>
      </c>
      <c r="Z381">
        <f>Sustainable_Friendly_Table[[#This Row],[S- Worst-Euclidean Distance]]/(Sustainable_Friendly_Table[[#This Row],[S+ Best-Euclidean Distance]]+Sustainable_Friendly_Table[[#This Row],[S- Worst-Euclidean Distance]])</f>
        <v>0.31103142452441029</v>
      </c>
      <c r="AA381">
        <v>380</v>
      </c>
    </row>
    <row r="382" spans="1:27" x14ac:dyDescent="0.3">
      <c r="A382">
        <v>402</v>
      </c>
      <c r="B382" t="s">
        <v>142</v>
      </c>
      <c r="C382" t="s">
        <v>151</v>
      </c>
      <c r="D382" t="s">
        <v>154</v>
      </c>
      <c r="E382" t="s">
        <v>156</v>
      </c>
      <c r="F382" t="s">
        <v>160</v>
      </c>
      <c r="G382" t="s">
        <v>224</v>
      </c>
      <c r="H382">
        <v>426.27459591208225</v>
      </c>
      <c r="I382">
        <v>31</v>
      </c>
      <c r="J382">
        <v>1530341.3406108022</v>
      </c>
      <c r="K382">
        <v>36893.149136363631</v>
      </c>
      <c r="L382">
        <v>275461441.30994439</v>
      </c>
      <c r="M382">
        <v>5294677.4413636355</v>
      </c>
      <c r="N382">
        <v>2295512010.9162035</v>
      </c>
      <c r="O382">
        <v>116132200</v>
      </c>
      <c r="P382">
        <v>20.756093277272726</v>
      </c>
      <c r="Q382">
        <v>22878.60304213149</v>
      </c>
      <c r="R382">
        <v>275498334.45908076</v>
      </c>
      <c r="S382">
        <v>2416.9388883575675</v>
      </c>
      <c r="T382">
        <v>22899.359135408762</v>
      </c>
      <c r="U382">
        <f>Sustainable_Friendly_Table[[#This Row],[Total Energy(MJ)]]*AHP!$P$13/TOPSIS!$B$12</f>
        <v>2.4059596140310831E-2</v>
      </c>
      <c r="V382">
        <f>Sustainable_Friendly_Table[[#This Row],[Total Cost(LKR Million)]]*AHP!$P$14/TOPSIS!$C$12</f>
        <v>7.2897495307681489E-3</v>
      </c>
      <c r="W382">
        <f>Sustainable_Friendly_Table[[#This Row],[Total Carbon (Metric T)]]*AHP!$P$15/TOPSIS!$D$12</f>
        <v>1.3240892708884643E-2</v>
      </c>
      <c r="X382">
        <f>((Sustainable_Friendly_Table[[#This Row],[Weighted Energy]]-TOPSIS!$B$13)^2+(Sustainable_Friendly_Table[[#This Row],[Weighted Cost]]-TOPSIS!$C$13)^2+(Sustainable_Friendly_Table[[#This Row],[Weighted Co2]]-TOPSIS!$D$13)^2)^0.5</f>
        <v>4.162213391276667E-3</v>
      </c>
      <c r="Y382">
        <f>((Sustainable_Friendly_Table[[#This Row],[Weighted Energy]]-TOPSIS!$B$14)^2+(Sustainable_Friendly_Table[[#This Row],[Weighted Cost]]-TOPSIS!$C$14)^2+(Sustainable_Friendly_Table[[#This Row],[Weighted Co2]]-TOPSIS!$D$14)^2)^0.5</f>
        <v>1.8763744856720786E-3</v>
      </c>
      <c r="Z382">
        <f>Sustainable_Friendly_Table[[#This Row],[S- Worst-Euclidean Distance]]/(Sustainable_Friendly_Table[[#This Row],[S+ Best-Euclidean Distance]]+Sustainable_Friendly_Table[[#This Row],[S- Worst-Euclidean Distance]])</f>
        <v>0.31073067477163169</v>
      </c>
      <c r="AA382">
        <v>381</v>
      </c>
    </row>
    <row r="383" spans="1:27" x14ac:dyDescent="0.3">
      <c r="A383">
        <v>420</v>
      </c>
      <c r="B383" t="s">
        <v>142</v>
      </c>
      <c r="C383" t="s">
        <v>151</v>
      </c>
      <c r="D383" t="s">
        <v>155</v>
      </c>
      <c r="E383" t="s">
        <v>156</v>
      </c>
      <c r="F383" t="s">
        <v>160</v>
      </c>
      <c r="G383" t="s">
        <v>224</v>
      </c>
      <c r="H383">
        <v>426.28104301708225</v>
      </c>
      <c r="I383">
        <v>31</v>
      </c>
      <c r="J383">
        <v>1530347.5814084422</v>
      </c>
      <c r="K383">
        <v>36874.728836363633</v>
      </c>
      <c r="L383">
        <v>275462564.65351963</v>
      </c>
      <c r="M383">
        <v>5293756.4263636358</v>
      </c>
      <c r="N383">
        <v>2295521372.1126633</v>
      </c>
      <c r="O383">
        <v>116132200</v>
      </c>
      <c r="P383">
        <v>20.742278052272727</v>
      </c>
      <c r="Q383">
        <v>22878.69634205621</v>
      </c>
      <c r="R383">
        <v>275499439.38235599</v>
      </c>
      <c r="S383">
        <v>2416.9473285390268</v>
      </c>
      <c r="T383">
        <v>22899.438620108482</v>
      </c>
      <c r="U383">
        <f>Sustainable_Friendly_Table[[#This Row],[Total Energy(MJ)]]*AHP!$P$13/TOPSIS!$B$12</f>
        <v>2.4059692634570296E-2</v>
      </c>
      <c r="V383">
        <f>Sustainable_Friendly_Table[[#This Row],[Total Cost(LKR Million)]]*AHP!$P$14/TOPSIS!$C$12</f>
        <v>7.2897749872698125E-3</v>
      </c>
      <c r="W383">
        <f>Sustainable_Friendly_Table[[#This Row],[Total Carbon (Metric T)]]*AHP!$P$15/TOPSIS!$D$12</f>
        <v>1.3240938668615426E-2</v>
      </c>
      <c r="X383">
        <f>((Sustainable_Friendly_Table[[#This Row],[Weighted Energy]]-TOPSIS!$B$13)^2+(Sustainable_Friendly_Table[[#This Row],[Weighted Cost]]-TOPSIS!$C$13)^2+(Sustainable_Friendly_Table[[#This Row],[Weighted Co2]]-TOPSIS!$D$13)^2)^0.5</f>
        <v>4.1623230403092411E-3</v>
      </c>
      <c r="Y383">
        <f>((Sustainable_Friendly_Table[[#This Row],[Weighted Energy]]-TOPSIS!$B$14)^2+(Sustainable_Friendly_Table[[#This Row],[Weighted Cost]]-TOPSIS!$C$14)^2+(Sustainable_Friendly_Table[[#This Row],[Weighted Co2]]-TOPSIS!$D$14)^2)^0.5</f>
        <v>1.8762648539047599E-3</v>
      </c>
      <c r="Z383">
        <f>Sustainable_Friendly_Table[[#This Row],[S- Worst-Euclidean Distance]]/(Sustainable_Friendly_Table[[#This Row],[S+ Best-Euclidean Distance]]+Sustainable_Friendly_Table[[#This Row],[S- Worst-Euclidean Distance]])</f>
        <v>0.3107125186838039</v>
      </c>
      <c r="AA383">
        <v>382</v>
      </c>
    </row>
    <row r="384" spans="1:27" x14ac:dyDescent="0.3">
      <c r="A384">
        <v>401</v>
      </c>
      <c r="B384" t="s">
        <v>142</v>
      </c>
      <c r="C384" t="s">
        <v>151</v>
      </c>
      <c r="D384" t="s">
        <v>154</v>
      </c>
      <c r="E384" t="s">
        <v>156</v>
      </c>
      <c r="F384" t="s">
        <v>160</v>
      </c>
      <c r="G384" t="s">
        <v>226</v>
      </c>
      <c r="H384">
        <v>426.27459591208225</v>
      </c>
      <c r="I384">
        <v>31</v>
      </c>
      <c r="J384">
        <v>1530341.3406108022</v>
      </c>
      <c r="K384">
        <v>36893.149136363631</v>
      </c>
      <c r="L384">
        <v>275461441.30994439</v>
      </c>
      <c r="M384">
        <v>5294677.4413636355</v>
      </c>
      <c r="N384">
        <v>2295512010.9162035</v>
      </c>
      <c r="O384">
        <v>120900000</v>
      </c>
      <c r="P384">
        <v>20.756093277272726</v>
      </c>
      <c r="Q384">
        <v>22878.60304213149</v>
      </c>
      <c r="R384">
        <v>275498334.45908076</v>
      </c>
      <c r="S384">
        <v>2421.7066883575671</v>
      </c>
      <c r="T384">
        <v>22899.359135408762</v>
      </c>
      <c r="U384">
        <f>Sustainable_Friendly_Table[[#This Row],[Total Energy(MJ)]]*AHP!$P$13/TOPSIS!$B$12</f>
        <v>2.4059596140310831E-2</v>
      </c>
      <c r="V384">
        <f>Sustainable_Friendly_Table[[#This Row],[Total Cost(LKR Million)]]*AHP!$P$14/TOPSIS!$C$12</f>
        <v>7.3041297320964541E-3</v>
      </c>
      <c r="W384">
        <f>Sustainable_Friendly_Table[[#This Row],[Total Carbon (Metric T)]]*AHP!$P$15/TOPSIS!$D$12</f>
        <v>1.3240892708884643E-2</v>
      </c>
      <c r="X384">
        <f>((Sustainable_Friendly_Table[[#This Row],[Weighted Energy]]-TOPSIS!$B$13)^2+(Sustainable_Friendly_Table[[#This Row],[Weighted Cost]]-TOPSIS!$C$13)^2+(Sustainable_Friendly_Table[[#This Row],[Weighted Co2]]-TOPSIS!$D$13)^2)^0.5</f>
        <v>4.1659759932463087E-3</v>
      </c>
      <c r="Y384">
        <f>((Sustainable_Friendly_Table[[#This Row],[Weighted Energy]]-TOPSIS!$B$14)^2+(Sustainable_Friendly_Table[[#This Row],[Weighted Cost]]-TOPSIS!$C$14)^2+(Sustainable_Friendly_Table[[#This Row],[Weighted Co2]]-TOPSIS!$D$14)^2)^0.5</f>
        <v>1.8726466143269753E-3</v>
      </c>
      <c r="Z384">
        <f>Sustainable_Friendly_Table[[#This Row],[S- Worst-Euclidean Distance]]/(Sustainable_Friendly_Table[[#This Row],[S+ Best-Euclidean Distance]]+Sustainable_Friendly_Table[[#This Row],[S- Worst-Euclidean Distance]])</f>
        <v>0.31011154960709292</v>
      </c>
      <c r="AA384">
        <v>383</v>
      </c>
    </row>
    <row r="385" spans="1:27" x14ac:dyDescent="0.3">
      <c r="A385">
        <v>419</v>
      </c>
      <c r="B385" t="s">
        <v>142</v>
      </c>
      <c r="C385" t="s">
        <v>151</v>
      </c>
      <c r="D385" t="s">
        <v>155</v>
      </c>
      <c r="E385" t="s">
        <v>156</v>
      </c>
      <c r="F385" t="s">
        <v>160</v>
      </c>
      <c r="G385" t="s">
        <v>226</v>
      </c>
      <c r="H385">
        <v>426.28104301708225</v>
      </c>
      <c r="I385">
        <v>31</v>
      </c>
      <c r="J385">
        <v>1530347.5814084422</v>
      </c>
      <c r="K385">
        <v>36874.728836363633</v>
      </c>
      <c r="L385">
        <v>275462564.65351963</v>
      </c>
      <c r="M385">
        <v>5293756.4263636358</v>
      </c>
      <c r="N385">
        <v>2295521372.1126633</v>
      </c>
      <c r="O385">
        <v>120900000</v>
      </c>
      <c r="P385">
        <v>20.742278052272727</v>
      </c>
      <c r="Q385">
        <v>22878.69634205621</v>
      </c>
      <c r="R385">
        <v>275499439.38235599</v>
      </c>
      <c r="S385">
        <v>2421.7151285390269</v>
      </c>
      <c r="T385">
        <v>22899.438620108482</v>
      </c>
      <c r="U385">
        <f>Sustainable_Friendly_Table[[#This Row],[Total Energy(MJ)]]*AHP!$P$13/TOPSIS!$B$12</f>
        <v>2.4059692634570296E-2</v>
      </c>
      <c r="V385">
        <f>Sustainable_Friendly_Table[[#This Row],[Total Cost(LKR Million)]]*AHP!$P$14/TOPSIS!$C$12</f>
        <v>7.3041551885981194E-3</v>
      </c>
      <c r="W385">
        <f>Sustainable_Friendly_Table[[#This Row],[Total Carbon (Metric T)]]*AHP!$P$15/TOPSIS!$D$12</f>
        <v>1.3240938668615426E-2</v>
      </c>
      <c r="X385">
        <f>((Sustainable_Friendly_Table[[#This Row],[Weighted Energy]]-TOPSIS!$B$13)^2+(Sustainable_Friendly_Table[[#This Row],[Weighted Cost]]-TOPSIS!$C$13)^2+(Sustainable_Friendly_Table[[#This Row],[Weighted Co2]]-TOPSIS!$D$13)^2)^0.5</f>
        <v>4.1660856311182756E-3</v>
      </c>
      <c r="Y385">
        <f>((Sustainable_Friendly_Table[[#This Row],[Weighted Energy]]-TOPSIS!$B$14)^2+(Sustainable_Friendly_Table[[#This Row],[Weighted Cost]]-TOPSIS!$C$14)^2+(Sustainable_Friendly_Table[[#This Row],[Weighted Co2]]-TOPSIS!$D$14)^2)^0.5</f>
        <v>1.8725369597972191E-3</v>
      </c>
      <c r="Z385">
        <f>Sustainable_Friendly_Table[[#This Row],[S- Worst-Euclidean Distance]]/(Sustainable_Friendly_Table[[#This Row],[S+ Best-Euclidean Distance]]+Sustainable_Friendly_Table[[#This Row],[S- Worst-Euclidean Distance]])</f>
        <v>0.3100933915979886</v>
      </c>
      <c r="AA385">
        <v>384</v>
      </c>
    </row>
    <row r="386" spans="1:27" x14ac:dyDescent="0.3">
      <c r="A386">
        <v>49</v>
      </c>
      <c r="B386" t="s">
        <v>139</v>
      </c>
      <c r="C386" t="s">
        <v>150</v>
      </c>
      <c r="D386" t="s">
        <v>154</v>
      </c>
      <c r="E386" t="s">
        <v>157</v>
      </c>
      <c r="F386" t="s">
        <v>160</v>
      </c>
      <c r="G386" t="s">
        <v>225</v>
      </c>
      <c r="H386">
        <v>416.63407296678736</v>
      </c>
      <c r="I386">
        <v>60</v>
      </c>
      <c r="J386">
        <v>1531287.4561001286</v>
      </c>
      <c r="K386">
        <v>51124.915445454535</v>
      </c>
      <c r="L386">
        <v>275631742.09802318</v>
      </c>
      <c r="M386">
        <v>4811799.419545453</v>
      </c>
      <c r="N386">
        <v>2296931184.1501927</v>
      </c>
      <c r="O386">
        <v>111840000</v>
      </c>
      <c r="P386">
        <v>25.070881986363631</v>
      </c>
      <c r="Q386">
        <v>22892.747468696922</v>
      </c>
      <c r="R386">
        <v>275682867.01346862</v>
      </c>
      <c r="S386">
        <v>2413.5829835697382</v>
      </c>
      <c r="T386">
        <v>22917.818350683287</v>
      </c>
      <c r="U386">
        <f>Sustainable_Friendly_Table[[#This Row],[Total Energy(MJ)]]*AHP!$P$13/TOPSIS!$B$12</f>
        <v>2.4075711587041311E-2</v>
      </c>
      <c r="V386">
        <f>Sustainable_Friendly_Table[[#This Row],[Total Cost(LKR Million)]]*AHP!$P$14/TOPSIS!$C$12</f>
        <v>7.2796277583599906E-3</v>
      </c>
      <c r="W386">
        <f>Sustainable_Friendly_Table[[#This Row],[Total Carbon (Metric T)]]*AHP!$P$15/TOPSIS!$D$12</f>
        <v>1.3251566216710555E-2</v>
      </c>
      <c r="X386">
        <f>((Sustainable_Friendly_Table[[#This Row],[Weighted Energy]]-TOPSIS!$B$13)^2+(Sustainable_Friendly_Table[[#This Row],[Weighted Cost]]-TOPSIS!$C$13)^2+(Sustainable_Friendly_Table[[#This Row],[Weighted Co2]]-TOPSIS!$D$13)^2)^0.5</f>
        <v>4.1782090436390728E-3</v>
      </c>
      <c r="Y386">
        <f>((Sustainable_Friendly_Table[[#This Row],[Weighted Energy]]-TOPSIS!$B$14)^2+(Sustainable_Friendly_Table[[#This Row],[Weighted Cost]]-TOPSIS!$C$14)^2+(Sustainable_Friendly_Table[[#This Row],[Weighted Co2]]-TOPSIS!$D$14)^2)^0.5</f>
        <v>1.8605055730940431E-3</v>
      </c>
      <c r="Z386">
        <f>Sustainable_Friendly_Table[[#This Row],[S- Worst-Euclidean Distance]]/(Sustainable_Friendly_Table[[#This Row],[S+ Best-Euclidean Distance]]+Sustainable_Friendly_Table[[#This Row],[S- Worst-Euclidean Distance]])</f>
        <v>0.30809629054809645</v>
      </c>
      <c r="AA386">
        <v>385</v>
      </c>
    </row>
    <row r="387" spans="1:27" x14ac:dyDescent="0.3">
      <c r="A387">
        <v>67</v>
      </c>
      <c r="B387" t="s">
        <v>139</v>
      </c>
      <c r="C387" t="s">
        <v>150</v>
      </c>
      <c r="D387" t="s">
        <v>155</v>
      </c>
      <c r="E387" t="s">
        <v>157</v>
      </c>
      <c r="F387" t="s">
        <v>160</v>
      </c>
      <c r="G387" t="s">
        <v>225</v>
      </c>
      <c r="H387">
        <v>416.64052007178742</v>
      </c>
      <c r="I387">
        <v>60</v>
      </c>
      <c r="J387">
        <v>1531293.6968977686</v>
      </c>
      <c r="K387">
        <v>51106.495145454537</v>
      </c>
      <c r="L387">
        <v>275632865.44159836</v>
      </c>
      <c r="M387">
        <v>4810878.4045454534</v>
      </c>
      <c r="N387">
        <v>2296940545.346653</v>
      </c>
      <c r="O387">
        <v>111840000</v>
      </c>
      <c r="P387">
        <v>25.057066761363632</v>
      </c>
      <c r="Q387">
        <v>22892.840768621641</v>
      </c>
      <c r="R387">
        <v>275683971.9367438</v>
      </c>
      <c r="S387">
        <v>2413.5914237511984</v>
      </c>
      <c r="T387">
        <v>22917.897835383006</v>
      </c>
      <c r="U387">
        <f>Sustainable_Friendly_Table[[#This Row],[Total Energy(MJ)]]*AHP!$P$13/TOPSIS!$B$12</f>
        <v>2.4075808081300772E-2</v>
      </c>
      <c r="V387">
        <f>Sustainable_Friendly_Table[[#This Row],[Total Cost(LKR Million)]]*AHP!$P$14/TOPSIS!$C$12</f>
        <v>7.2796532148616576E-3</v>
      </c>
      <c r="W387">
        <f>Sustainable_Friendly_Table[[#This Row],[Total Carbon (Metric T)]]*AHP!$P$15/TOPSIS!$D$12</f>
        <v>1.3251612176441338E-2</v>
      </c>
      <c r="X387">
        <f>((Sustainable_Friendly_Table[[#This Row],[Weighted Energy]]-TOPSIS!$B$13)^2+(Sustainable_Friendly_Table[[#This Row],[Weighted Cost]]-TOPSIS!$C$13)^2+(Sustainable_Friendly_Table[[#This Row],[Weighted Co2]]-TOPSIS!$D$13)^2)^0.5</f>
        <v>4.1783187008153323E-3</v>
      </c>
      <c r="Y387">
        <f>((Sustainable_Friendly_Table[[#This Row],[Weighted Energy]]-TOPSIS!$B$14)^2+(Sustainable_Friendly_Table[[#This Row],[Weighted Cost]]-TOPSIS!$C$14)^2+(Sustainable_Friendly_Table[[#This Row],[Weighted Co2]]-TOPSIS!$D$14)^2)^0.5</f>
        <v>1.8603959672340055E-3</v>
      </c>
      <c r="Z387">
        <f>Sustainable_Friendly_Table[[#This Row],[S- Worst-Euclidean Distance]]/(Sustainable_Friendly_Table[[#This Row],[S+ Best-Euclidean Distance]]+Sustainable_Friendly_Table[[#This Row],[S- Worst-Euclidean Distance]])</f>
        <v>0.30807813740187229</v>
      </c>
      <c r="AA387">
        <v>386</v>
      </c>
    </row>
    <row r="388" spans="1:27" x14ac:dyDescent="0.3">
      <c r="A388">
        <v>51</v>
      </c>
      <c r="B388" t="s">
        <v>139</v>
      </c>
      <c r="C388" t="s">
        <v>150</v>
      </c>
      <c r="D388" t="s">
        <v>154</v>
      </c>
      <c r="E388" t="s">
        <v>157</v>
      </c>
      <c r="F388" t="s">
        <v>160</v>
      </c>
      <c r="G388" t="s">
        <v>224</v>
      </c>
      <c r="H388">
        <v>416.63407296678736</v>
      </c>
      <c r="I388">
        <v>30</v>
      </c>
      <c r="J388">
        <v>1531287.4561001286</v>
      </c>
      <c r="K388">
        <v>51124.915445454535</v>
      </c>
      <c r="L388">
        <v>275631742.09802318</v>
      </c>
      <c r="M388">
        <v>4811799.419545453</v>
      </c>
      <c r="N388">
        <v>2296931184.1501927</v>
      </c>
      <c r="O388">
        <v>112386000</v>
      </c>
      <c r="P388">
        <v>25.070881986363631</v>
      </c>
      <c r="Q388">
        <v>22892.747468696922</v>
      </c>
      <c r="R388">
        <v>275682867.01346862</v>
      </c>
      <c r="S388">
        <v>2414.1289835697385</v>
      </c>
      <c r="T388">
        <v>22917.818350683287</v>
      </c>
      <c r="U388">
        <f>Sustainable_Friendly_Table[[#This Row],[Total Energy(MJ)]]*AHP!$P$13/TOPSIS!$B$12</f>
        <v>2.4075711587041311E-2</v>
      </c>
      <c r="V388">
        <f>Sustainable_Friendly_Table[[#This Row],[Total Cost(LKR Million)]]*AHP!$P$14/TOPSIS!$C$12</f>
        <v>7.2812745535118977E-3</v>
      </c>
      <c r="W388">
        <f>Sustainable_Friendly_Table[[#This Row],[Total Carbon (Metric T)]]*AHP!$P$15/TOPSIS!$D$12</f>
        <v>1.3251566216710555E-2</v>
      </c>
      <c r="X388">
        <f>((Sustainable_Friendly_Table[[#This Row],[Weighted Energy]]-TOPSIS!$B$13)^2+(Sustainable_Friendly_Table[[#This Row],[Weighted Cost]]-TOPSIS!$C$13)^2+(Sustainable_Friendly_Table[[#This Row],[Weighted Co2]]-TOPSIS!$D$13)^2)^0.5</f>
        <v>4.1786319544171099E-3</v>
      </c>
      <c r="Y388">
        <f>((Sustainable_Friendly_Table[[#This Row],[Weighted Energy]]-TOPSIS!$B$14)^2+(Sustainable_Friendly_Table[[#This Row],[Weighted Cost]]-TOPSIS!$C$14)^2+(Sustainable_Friendly_Table[[#This Row],[Weighted Co2]]-TOPSIS!$D$14)^2)^0.5</f>
        <v>1.8600608026558762E-3</v>
      </c>
      <c r="Z388">
        <f>Sustainable_Friendly_Table[[#This Row],[S- Worst-Euclidean Distance]]/(Sustainable_Friendly_Table[[#This Row],[S+ Best-Euclidean Distance]]+Sustainable_Friendly_Table[[#This Row],[S- Worst-Euclidean Distance]])</f>
        <v>0.30802375240522523</v>
      </c>
      <c r="AA388">
        <v>387</v>
      </c>
    </row>
    <row r="389" spans="1:27" x14ac:dyDescent="0.3">
      <c r="A389">
        <v>69</v>
      </c>
      <c r="B389" t="s">
        <v>139</v>
      </c>
      <c r="C389" t="s">
        <v>150</v>
      </c>
      <c r="D389" t="s">
        <v>155</v>
      </c>
      <c r="E389" t="s">
        <v>157</v>
      </c>
      <c r="F389" t="s">
        <v>160</v>
      </c>
      <c r="G389" t="s">
        <v>224</v>
      </c>
      <c r="H389">
        <v>416.64052007178742</v>
      </c>
      <c r="I389">
        <v>30</v>
      </c>
      <c r="J389">
        <v>1531293.6968977686</v>
      </c>
      <c r="K389">
        <v>51106.495145454537</v>
      </c>
      <c r="L389">
        <v>275632865.44159836</v>
      </c>
      <c r="M389">
        <v>4810878.4045454534</v>
      </c>
      <c r="N389">
        <v>2296940545.346653</v>
      </c>
      <c r="O389">
        <v>112386000</v>
      </c>
      <c r="P389">
        <v>25.057066761363632</v>
      </c>
      <c r="Q389">
        <v>22892.840768621641</v>
      </c>
      <c r="R389">
        <v>275683971.9367438</v>
      </c>
      <c r="S389">
        <v>2414.1374237511982</v>
      </c>
      <c r="T389">
        <v>22917.897835383006</v>
      </c>
      <c r="U389">
        <f>Sustainable_Friendly_Table[[#This Row],[Total Energy(MJ)]]*AHP!$P$13/TOPSIS!$B$12</f>
        <v>2.4075808081300772E-2</v>
      </c>
      <c r="V389">
        <f>Sustainable_Friendly_Table[[#This Row],[Total Cost(LKR Million)]]*AHP!$P$14/TOPSIS!$C$12</f>
        <v>7.2813000100135621E-3</v>
      </c>
      <c r="W389">
        <f>Sustainable_Friendly_Table[[#This Row],[Total Carbon (Metric T)]]*AHP!$P$15/TOPSIS!$D$12</f>
        <v>1.3251612176441338E-2</v>
      </c>
      <c r="X389">
        <f>((Sustainable_Friendly_Table[[#This Row],[Weighted Energy]]-TOPSIS!$B$13)^2+(Sustainable_Friendly_Table[[#This Row],[Weighted Cost]]-TOPSIS!$C$13)^2+(Sustainable_Friendly_Table[[#This Row],[Weighted Co2]]-TOPSIS!$D$13)^2)^0.5</f>
        <v>4.1787416105276039E-3</v>
      </c>
      <c r="Y389">
        <f>((Sustainable_Friendly_Table[[#This Row],[Weighted Energy]]-TOPSIS!$B$14)^2+(Sustainable_Friendly_Table[[#This Row],[Weighted Cost]]-TOPSIS!$C$14)^2+(Sustainable_Friendly_Table[[#This Row],[Weighted Co2]]-TOPSIS!$D$14)^2)^0.5</f>
        <v>1.859951193124881E-3</v>
      </c>
      <c r="Z389">
        <f>Sustainable_Friendly_Table[[#This Row],[S- Worst-Euclidean Distance]]/(Sustainable_Friendly_Table[[#This Row],[S+ Best-Euclidean Distance]]+Sustainable_Friendly_Table[[#This Row],[S- Worst-Euclidean Distance]])</f>
        <v>0.30800559882759648</v>
      </c>
      <c r="AA389">
        <v>388</v>
      </c>
    </row>
    <row r="390" spans="1:27" x14ac:dyDescent="0.3">
      <c r="A390">
        <v>50</v>
      </c>
      <c r="B390" t="s">
        <v>139</v>
      </c>
      <c r="C390" t="s">
        <v>150</v>
      </c>
      <c r="D390" t="s">
        <v>154</v>
      </c>
      <c r="E390" t="s">
        <v>157</v>
      </c>
      <c r="F390" t="s">
        <v>160</v>
      </c>
      <c r="G390" t="s">
        <v>226</v>
      </c>
      <c r="H390">
        <v>416.63407296678736</v>
      </c>
      <c r="I390">
        <v>30</v>
      </c>
      <c r="J390">
        <v>1531287.4561001286</v>
      </c>
      <c r="K390">
        <v>51124.915445454535</v>
      </c>
      <c r="L390">
        <v>275631742.09802318</v>
      </c>
      <c r="M390">
        <v>4811799.419545453</v>
      </c>
      <c r="N390">
        <v>2296931184.1501927</v>
      </c>
      <c r="O390">
        <v>117000000</v>
      </c>
      <c r="P390">
        <v>25.070881986363631</v>
      </c>
      <c r="Q390">
        <v>22892.747468696922</v>
      </c>
      <c r="R390">
        <v>275682867.01346862</v>
      </c>
      <c r="S390">
        <v>2418.7429835697385</v>
      </c>
      <c r="T390">
        <v>22917.818350683287</v>
      </c>
      <c r="U390">
        <f>Sustainable_Friendly_Table[[#This Row],[Total Energy(MJ)]]*AHP!$P$13/TOPSIS!$B$12</f>
        <v>2.4075711587041311E-2</v>
      </c>
      <c r="V390">
        <f>Sustainable_Friendly_Table[[#This Row],[Total Cost(LKR Million)]]*AHP!$P$14/TOPSIS!$C$12</f>
        <v>7.295190877378001E-3</v>
      </c>
      <c r="W390">
        <f>Sustainable_Friendly_Table[[#This Row],[Total Carbon (Metric T)]]*AHP!$P$15/TOPSIS!$D$12</f>
        <v>1.3251566216710555E-2</v>
      </c>
      <c r="X390">
        <f>((Sustainable_Friendly_Table[[#This Row],[Weighted Energy]]-TOPSIS!$B$13)^2+(Sustainable_Friendly_Table[[#This Row],[Weighted Cost]]-TOPSIS!$C$13)^2+(Sustainable_Friendly_Table[[#This Row],[Weighted Co2]]-TOPSIS!$D$13)^2)^0.5</f>
        <v>4.182229968322234E-3</v>
      </c>
      <c r="Y390">
        <f>((Sustainable_Friendly_Table[[#This Row],[Weighted Energy]]-TOPSIS!$B$14)^2+(Sustainable_Friendly_Table[[#This Row],[Weighted Cost]]-TOPSIS!$C$14)^2+(Sustainable_Friendly_Table[[#This Row],[Weighted Co2]]-TOPSIS!$D$14)^2)^0.5</f>
        <v>1.8563563287210577E-3</v>
      </c>
      <c r="Z390">
        <f>Sustainable_Friendly_Table[[#This Row],[S- Worst-Euclidean Distance]]/(Sustainable_Friendly_Table[[#This Row],[S+ Best-Euclidean Distance]]+Sustainable_Friendly_Table[[#This Row],[S- Worst-Euclidean Distance]])</f>
        <v>0.3074157157661217</v>
      </c>
      <c r="AA390">
        <v>389</v>
      </c>
    </row>
    <row r="391" spans="1:27" x14ac:dyDescent="0.3">
      <c r="A391">
        <v>68</v>
      </c>
      <c r="B391" t="s">
        <v>139</v>
      </c>
      <c r="C391" t="s">
        <v>150</v>
      </c>
      <c r="D391" t="s">
        <v>155</v>
      </c>
      <c r="E391" t="s">
        <v>157</v>
      </c>
      <c r="F391" t="s">
        <v>160</v>
      </c>
      <c r="G391" t="s">
        <v>226</v>
      </c>
      <c r="H391">
        <v>416.64052007178742</v>
      </c>
      <c r="I391">
        <v>30</v>
      </c>
      <c r="J391">
        <v>1531293.6968977686</v>
      </c>
      <c r="K391">
        <v>51106.495145454537</v>
      </c>
      <c r="L391">
        <v>275632865.44159836</v>
      </c>
      <c r="M391">
        <v>4810878.4045454534</v>
      </c>
      <c r="N391">
        <v>2296940545.346653</v>
      </c>
      <c r="O391">
        <v>117000000</v>
      </c>
      <c r="P391">
        <v>25.057066761363632</v>
      </c>
      <c r="Q391">
        <v>22892.840768621641</v>
      </c>
      <c r="R391">
        <v>275683971.9367438</v>
      </c>
      <c r="S391">
        <v>2418.7514237511982</v>
      </c>
      <c r="T391">
        <v>22917.897835383006</v>
      </c>
      <c r="U391">
        <f>Sustainable_Friendly_Table[[#This Row],[Total Energy(MJ)]]*AHP!$P$13/TOPSIS!$B$12</f>
        <v>2.4075808081300772E-2</v>
      </c>
      <c r="V391">
        <f>Sustainable_Friendly_Table[[#This Row],[Total Cost(LKR Million)]]*AHP!$P$14/TOPSIS!$C$12</f>
        <v>7.2952163338796663E-3</v>
      </c>
      <c r="W391">
        <f>Sustainable_Friendly_Table[[#This Row],[Total Carbon (Metric T)]]*AHP!$P$15/TOPSIS!$D$12</f>
        <v>1.3251612176441338E-2</v>
      </c>
      <c r="X391">
        <f>((Sustainable_Friendly_Table[[#This Row],[Weighted Energy]]-TOPSIS!$B$13)^2+(Sustainable_Friendly_Table[[#This Row],[Weighted Cost]]-TOPSIS!$C$13)^2+(Sustainable_Friendly_Table[[#This Row],[Weighted Co2]]-TOPSIS!$D$13)^2)^0.5</f>
        <v>4.182339614800969E-3</v>
      </c>
      <c r="Y391">
        <f>((Sustainable_Friendly_Table[[#This Row],[Weighted Energy]]-TOPSIS!$B$14)^2+(Sustainable_Friendly_Table[[#This Row],[Weighted Cost]]-TOPSIS!$C$14)^2+(Sustainable_Friendly_Table[[#This Row],[Weighted Co2]]-TOPSIS!$D$14)^2)^0.5</f>
        <v>1.8562466912925158E-3</v>
      </c>
      <c r="Z391">
        <f>Sustainable_Friendly_Table[[#This Row],[S- Worst-Euclidean Distance]]/(Sustainable_Friendly_Table[[#This Row],[S+ Best-Euclidean Distance]]+Sustainable_Friendly_Table[[#This Row],[S- Worst-Euclidean Distance]])</f>
        <v>0.30739755916370581</v>
      </c>
      <c r="AA391">
        <v>390</v>
      </c>
    </row>
    <row r="392" spans="1:27" x14ac:dyDescent="0.3">
      <c r="A392">
        <v>409</v>
      </c>
      <c r="B392" t="s">
        <v>142</v>
      </c>
      <c r="C392" t="s">
        <v>151</v>
      </c>
      <c r="D392" t="s">
        <v>154</v>
      </c>
      <c r="E392" t="s">
        <v>157</v>
      </c>
      <c r="F392" t="s">
        <v>160</v>
      </c>
      <c r="G392" t="s">
        <v>225</v>
      </c>
      <c r="H392">
        <v>429.33137373026415</v>
      </c>
      <c r="I392">
        <v>62</v>
      </c>
      <c r="J392">
        <v>1533300.3015388022</v>
      </c>
      <c r="K392">
        <v>39622.415045454545</v>
      </c>
      <c r="L392">
        <v>275994054.27698439</v>
      </c>
      <c r="M392">
        <v>4748824.2595454538</v>
      </c>
      <c r="N392">
        <v>2299950452.3082032</v>
      </c>
      <c r="O392">
        <v>115568000</v>
      </c>
      <c r="P392">
        <v>23.485359186363635</v>
      </c>
      <c r="Q392">
        <v>22922.83950800509</v>
      </c>
      <c r="R392">
        <v>276033676.69202983</v>
      </c>
      <c r="S392">
        <v>2420.2672765677485</v>
      </c>
      <c r="T392">
        <v>22946.324867191455</v>
      </c>
      <c r="U392">
        <f>Sustainable_Friendly_Table[[#This Row],[Total Energy(MJ)]]*AHP!$P$13/TOPSIS!$B$12</f>
        <v>2.4106348212140579E-2</v>
      </c>
      <c r="V392">
        <f>Sustainable_Friendly_Table[[#This Row],[Total Cost(LKR Million)]]*AHP!$P$14/TOPSIS!$C$12</f>
        <v>7.2997883101970605E-3</v>
      </c>
      <c r="W392">
        <f>Sustainable_Friendly_Table[[#This Row],[Total Carbon (Metric T)]]*AHP!$P$15/TOPSIS!$D$12</f>
        <v>1.3268049286143056E-2</v>
      </c>
      <c r="X392">
        <f>((Sustainable_Friendly_Table[[#This Row],[Weighted Energy]]-TOPSIS!$B$13)^2+(Sustainable_Friendly_Table[[#This Row],[Weighted Cost]]-TOPSIS!$C$13)^2+(Sustainable_Friendly_Table[[#This Row],[Weighted Co2]]-TOPSIS!$D$13)^2)^0.5</f>
        <v>4.2170187047194368E-3</v>
      </c>
      <c r="Y392">
        <f>((Sustainable_Friendly_Table[[#This Row],[Weighted Energy]]-TOPSIS!$B$14)^2+(Sustainable_Friendly_Table[[#This Row],[Weighted Cost]]-TOPSIS!$C$14)^2+(Sustainable_Friendly_Table[[#This Row],[Weighted Co2]]-TOPSIS!$D$14)^2)^0.5</f>
        <v>1.8215888405885613E-3</v>
      </c>
      <c r="Z392">
        <f>Sustainable_Friendly_Table[[#This Row],[S- Worst-Euclidean Distance]]/(Sustainable_Friendly_Table[[#This Row],[S+ Best-Euclidean Distance]]+Sustainable_Friendly_Table[[#This Row],[S- Worst-Euclidean Distance]])</f>
        <v>0.30165710007167745</v>
      </c>
      <c r="AA392">
        <v>391</v>
      </c>
    </row>
    <row r="393" spans="1:27" x14ac:dyDescent="0.3">
      <c r="A393">
        <v>427</v>
      </c>
      <c r="B393" t="s">
        <v>142</v>
      </c>
      <c r="C393" t="s">
        <v>151</v>
      </c>
      <c r="D393" t="s">
        <v>155</v>
      </c>
      <c r="E393" t="s">
        <v>157</v>
      </c>
      <c r="F393" t="s">
        <v>160</v>
      </c>
      <c r="G393" t="s">
        <v>225</v>
      </c>
      <c r="H393">
        <v>429.33782083526404</v>
      </c>
      <c r="I393">
        <v>62</v>
      </c>
      <c r="J393">
        <v>1533306.542336442</v>
      </c>
      <c r="K393">
        <v>39603.99474545454</v>
      </c>
      <c r="L393">
        <v>275995177.62055957</v>
      </c>
      <c r="M393">
        <v>4747903.2445454542</v>
      </c>
      <c r="N393">
        <v>2299959813.5046635</v>
      </c>
      <c r="O393">
        <v>115568000</v>
      </c>
      <c r="P393">
        <v>23.471543961363633</v>
      </c>
      <c r="Q393">
        <v>22922.93280792981</v>
      </c>
      <c r="R393">
        <v>276034781.61530501</v>
      </c>
      <c r="S393">
        <v>2420.2757167492091</v>
      </c>
      <c r="T393">
        <v>22946.404351891175</v>
      </c>
      <c r="U393">
        <f>Sustainable_Friendly_Table[[#This Row],[Total Energy(MJ)]]*AHP!$P$13/TOPSIS!$B$12</f>
        <v>2.410644470640004E-2</v>
      </c>
      <c r="V393">
        <f>Sustainable_Friendly_Table[[#This Row],[Total Cost(LKR Million)]]*AHP!$P$14/TOPSIS!$C$12</f>
        <v>7.2998137666987276E-3</v>
      </c>
      <c r="W393">
        <f>Sustainable_Friendly_Table[[#This Row],[Total Carbon (Metric T)]]*AHP!$P$15/TOPSIS!$D$12</f>
        <v>1.3268095245873839E-2</v>
      </c>
      <c r="X393">
        <f>((Sustainable_Friendly_Table[[#This Row],[Weighted Energy]]-TOPSIS!$B$13)^2+(Sustainable_Friendly_Table[[#This Row],[Weighted Cost]]-TOPSIS!$C$13)^2+(Sustainable_Friendly_Table[[#This Row],[Weighted Co2]]-TOPSIS!$D$13)^2)^0.5</f>
        <v>4.2171283550842273E-3</v>
      </c>
      <c r="Y393">
        <f>((Sustainable_Friendly_Table[[#This Row],[Weighted Energy]]-TOPSIS!$B$14)^2+(Sustainable_Friendly_Table[[#This Row],[Weighted Cost]]-TOPSIS!$C$14)^2+(Sustainable_Friendly_Table[[#This Row],[Weighted Co2]]-TOPSIS!$D$14)^2)^0.5</f>
        <v>1.8214792136089142E-3</v>
      </c>
      <c r="Z393">
        <f>Sustainable_Friendly_Table[[#This Row],[S- Worst-Euclidean Distance]]/(Sustainable_Friendly_Table[[#This Row],[S+ Best-Euclidean Distance]]+Sustainable_Friendly_Table[[#This Row],[S- Worst-Euclidean Distance]])</f>
        <v>0.30163894455607315</v>
      </c>
      <c r="AA393">
        <v>392</v>
      </c>
    </row>
    <row r="394" spans="1:27" x14ac:dyDescent="0.3">
      <c r="A394">
        <v>411</v>
      </c>
      <c r="B394" t="s">
        <v>142</v>
      </c>
      <c r="C394" t="s">
        <v>151</v>
      </c>
      <c r="D394" t="s">
        <v>154</v>
      </c>
      <c r="E394" t="s">
        <v>157</v>
      </c>
      <c r="F394" t="s">
        <v>160</v>
      </c>
      <c r="G394" t="s">
        <v>224</v>
      </c>
      <c r="H394">
        <v>429.33137373026415</v>
      </c>
      <c r="I394">
        <v>31</v>
      </c>
      <c r="J394">
        <v>1533300.3015388022</v>
      </c>
      <c r="K394">
        <v>39622.415045454545</v>
      </c>
      <c r="L394">
        <v>275994054.27698439</v>
      </c>
      <c r="M394">
        <v>4748824.2595454538</v>
      </c>
      <c r="N394">
        <v>2299950452.3082032</v>
      </c>
      <c r="O394">
        <v>116132200</v>
      </c>
      <c r="P394">
        <v>23.485359186363635</v>
      </c>
      <c r="Q394">
        <v>22922.83950800509</v>
      </c>
      <c r="R394">
        <v>276033676.69202983</v>
      </c>
      <c r="S394">
        <v>2420.8314765677487</v>
      </c>
      <c r="T394">
        <v>22946.324867191455</v>
      </c>
      <c r="U394">
        <f>Sustainable_Friendly_Table[[#This Row],[Total Energy(MJ)]]*AHP!$P$13/TOPSIS!$B$12</f>
        <v>2.4106348212140579E-2</v>
      </c>
      <c r="V394">
        <f>Sustainable_Friendly_Table[[#This Row],[Total Cost(LKR Million)]]*AHP!$P$14/TOPSIS!$C$12</f>
        <v>7.3014899985206971E-3</v>
      </c>
      <c r="W394">
        <f>Sustainable_Friendly_Table[[#This Row],[Total Carbon (Metric T)]]*AHP!$P$15/TOPSIS!$D$12</f>
        <v>1.3268049286143056E-2</v>
      </c>
      <c r="X394">
        <f>((Sustainable_Friendly_Table[[#This Row],[Weighted Energy]]-TOPSIS!$B$13)^2+(Sustainable_Friendly_Table[[#This Row],[Weighted Cost]]-TOPSIS!$C$13)^2+(Sustainable_Friendly_Table[[#This Row],[Weighted Co2]]-TOPSIS!$D$13)^2)^0.5</f>
        <v>4.2174598359733884E-3</v>
      </c>
      <c r="Y394">
        <f>((Sustainable_Friendly_Table[[#This Row],[Weighted Energy]]-TOPSIS!$B$14)^2+(Sustainable_Friendly_Table[[#This Row],[Weighted Cost]]-TOPSIS!$C$14)^2+(Sustainable_Friendly_Table[[#This Row],[Weighted Co2]]-TOPSIS!$D$14)^2)^0.5</f>
        <v>1.8211382851532052E-3</v>
      </c>
      <c r="Z394">
        <f>Sustainable_Friendly_Table[[#This Row],[S- Worst-Euclidean Distance]]/(Sustainable_Friendly_Table[[#This Row],[S+ Best-Euclidean Distance]]+Sustainable_Friendly_Table[[#This Row],[S- Worst-Euclidean Distance]])</f>
        <v>0.30158295826671833</v>
      </c>
      <c r="AA394">
        <v>393</v>
      </c>
    </row>
    <row r="395" spans="1:27" x14ac:dyDescent="0.3">
      <c r="A395">
        <v>429</v>
      </c>
      <c r="B395" t="s">
        <v>142</v>
      </c>
      <c r="C395" t="s">
        <v>151</v>
      </c>
      <c r="D395" t="s">
        <v>155</v>
      </c>
      <c r="E395" t="s">
        <v>157</v>
      </c>
      <c r="F395" t="s">
        <v>160</v>
      </c>
      <c r="G395" t="s">
        <v>224</v>
      </c>
      <c r="H395">
        <v>429.33782083526404</v>
      </c>
      <c r="I395">
        <v>31</v>
      </c>
      <c r="J395">
        <v>1533306.542336442</v>
      </c>
      <c r="K395">
        <v>39603.99474545454</v>
      </c>
      <c r="L395">
        <v>275995177.62055957</v>
      </c>
      <c r="M395">
        <v>4747903.2445454542</v>
      </c>
      <c r="N395">
        <v>2299959813.5046635</v>
      </c>
      <c r="O395">
        <v>116132200</v>
      </c>
      <c r="P395">
        <v>23.471543961363633</v>
      </c>
      <c r="Q395">
        <v>22922.93280792981</v>
      </c>
      <c r="R395">
        <v>276034781.61530501</v>
      </c>
      <c r="S395">
        <v>2420.8399167492089</v>
      </c>
      <c r="T395">
        <v>22946.404351891175</v>
      </c>
      <c r="U395">
        <f>Sustainable_Friendly_Table[[#This Row],[Total Energy(MJ)]]*AHP!$P$13/TOPSIS!$B$12</f>
        <v>2.410644470640004E-2</v>
      </c>
      <c r="V395">
        <f>Sustainable_Friendly_Table[[#This Row],[Total Cost(LKR Million)]]*AHP!$P$14/TOPSIS!$C$12</f>
        <v>7.3015154550223641E-3</v>
      </c>
      <c r="W395">
        <f>Sustainable_Friendly_Table[[#This Row],[Total Carbon (Metric T)]]*AHP!$P$15/TOPSIS!$D$12</f>
        <v>1.3268095245873839E-2</v>
      </c>
      <c r="X395">
        <f>((Sustainable_Friendly_Table[[#This Row],[Weighted Energy]]-TOPSIS!$B$13)^2+(Sustainable_Friendly_Table[[#This Row],[Weighted Cost]]-TOPSIS!$C$13)^2+(Sustainable_Friendly_Table[[#This Row],[Weighted Co2]]-TOPSIS!$D$13)^2)^0.5</f>
        <v>4.2175694851405293E-3</v>
      </c>
      <c r="Y395">
        <f>((Sustainable_Friendly_Table[[#This Row],[Weighted Energy]]-TOPSIS!$B$14)^2+(Sustainable_Friendly_Table[[#This Row],[Weighted Cost]]-TOPSIS!$C$14)^2+(Sustainable_Friendly_Table[[#This Row],[Weighted Co2]]-TOPSIS!$D$14)^2)^0.5</f>
        <v>1.8210286548380808E-3</v>
      </c>
      <c r="Z395">
        <f>Sustainable_Friendly_Table[[#This Row],[S- Worst-Euclidean Distance]]/(Sustainable_Friendly_Table[[#This Row],[S+ Best-Euclidean Distance]]+Sustainable_Friendly_Table[[#This Row],[S- Worst-Euclidean Distance]])</f>
        <v>0.30156480239708933</v>
      </c>
      <c r="AA395">
        <v>394</v>
      </c>
    </row>
    <row r="396" spans="1:27" x14ac:dyDescent="0.3">
      <c r="A396">
        <v>410</v>
      </c>
      <c r="B396" t="s">
        <v>142</v>
      </c>
      <c r="C396" t="s">
        <v>151</v>
      </c>
      <c r="D396" t="s">
        <v>154</v>
      </c>
      <c r="E396" t="s">
        <v>157</v>
      </c>
      <c r="F396" t="s">
        <v>160</v>
      </c>
      <c r="G396" t="s">
        <v>226</v>
      </c>
      <c r="H396">
        <v>429.33137373026415</v>
      </c>
      <c r="I396">
        <v>31</v>
      </c>
      <c r="J396">
        <v>1533300.3015388022</v>
      </c>
      <c r="K396">
        <v>39622.415045454545</v>
      </c>
      <c r="L396">
        <v>275994054.27698439</v>
      </c>
      <c r="M396">
        <v>4748824.2595454538</v>
      </c>
      <c r="N396">
        <v>2299950452.3082032</v>
      </c>
      <c r="O396">
        <v>120900000</v>
      </c>
      <c r="P396">
        <v>23.485359186363635</v>
      </c>
      <c r="Q396">
        <v>22922.83950800509</v>
      </c>
      <c r="R396">
        <v>276033676.69202983</v>
      </c>
      <c r="S396">
        <v>2425.5992765677483</v>
      </c>
      <c r="T396">
        <v>22946.324867191455</v>
      </c>
      <c r="U396">
        <f>Sustainable_Friendly_Table[[#This Row],[Total Energy(MJ)]]*AHP!$P$13/TOPSIS!$B$12</f>
        <v>2.4106348212140579E-2</v>
      </c>
      <c r="V396">
        <f>Sustainable_Friendly_Table[[#This Row],[Total Cost(LKR Million)]]*AHP!$P$14/TOPSIS!$C$12</f>
        <v>7.3158701998490032E-3</v>
      </c>
      <c r="W396">
        <f>Sustainable_Friendly_Table[[#This Row],[Total Carbon (Metric T)]]*AHP!$P$15/TOPSIS!$D$12</f>
        <v>1.3268049286143056E-2</v>
      </c>
      <c r="X396">
        <f>((Sustainable_Friendly_Table[[#This Row],[Weighted Energy]]-TOPSIS!$B$13)^2+(Sustainable_Friendly_Table[[#This Row],[Weighted Cost]]-TOPSIS!$C$13)^2+(Sustainable_Friendly_Table[[#This Row],[Weighted Co2]]-TOPSIS!$D$13)^2)^0.5</f>
        <v>4.2212131894054329E-3</v>
      </c>
      <c r="Y396">
        <f>((Sustainable_Friendly_Table[[#This Row],[Weighted Energy]]-TOPSIS!$B$14)^2+(Sustainable_Friendly_Table[[#This Row],[Weighted Cost]]-TOPSIS!$C$14)^2+(Sustainable_Friendly_Table[[#This Row],[Weighted Co2]]-TOPSIS!$D$14)^2)^0.5</f>
        <v>1.8173900092990009E-3</v>
      </c>
      <c r="Z396">
        <f>Sustainable_Friendly_Table[[#This Row],[S- Worst-Euclidean Distance]]/(Sustainable_Friendly_Table[[#This Row],[S+ Best-Euclidean Distance]]+Sustainable_Friendly_Table[[#This Row],[S- Worst-Euclidean Distance]])</f>
        <v>0.30096198566067678</v>
      </c>
      <c r="AA396">
        <v>395</v>
      </c>
    </row>
    <row r="397" spans="1:27" x14ac:dyDescent="0.3">
      <c r="A397">
        <v>428</v>
      </c>
      <c r="B397" t="s">
        <v>142</v>
      </c>
      <c r="C397" t="s">
        <v>151</v>
      </c>
      <c r="D397" t="s">
        <v>155</v>
      </c>
      <c r="E397" t="s">
        <v>157</v>
      </c>
      <c r="F397" t="s">
        <v>160</v>
      </c>
      <c r="G397" t="s">
        <v>226</v>
      </c>
      <c r="H397">
        <v>429.33782083526404</v>
      </c>
      <c r="I397">
        <v>31</v>
      </c>
      <c r="J397">
        <v>1533306.542336442</v>
      </c>
      <c r="K397">
        <v>39603.99474545454</v>
      </c>
      <c r="L397">
        <v>275995177.62055957</v>
      </c>
      <c r="M397">
        <v>4747903.2445454542</v>
      </c>
      <c r="N397">
        <v>2299959813.5046635</v>
      </c>
      <c r="O397">
        <v>120900000</v>
      </c>
      <c r="P397">
        <v>23.471543961363633</v>
      </c>
      <c r="Q397">
        <v>22922.93280792981</v>
      </c>
      <c r="R397">
        <v>276034781.61530501</v>
      </c>
      <c r="S397">
        <v>2425.607716749209</v>
      </c>
      <c r="T397">
        <v>22946.404351891175</v>
      </c>
      <c r="U397">
        <f>Sustainable_Friendly_Table[[#This Row],[Total Energy(MJ)]]*AHP!$P$13/TOPSIS!$B$12</f>
        <v>2.410644470640004E-2</v>
      </c>
      <c r="V397">
        <f>Sustainable_Friendly_Table[[#This Row],[Total Cost(LKR Million)]]*AHP!$P$14/TOPSIS!$C$12</f>
        <v>7.3158956563506702E-3</v>
      </c>
      <c r="W397">
        <f>Sustainable_Friendly_Table[[#This Row],[Total Carbon (Metric T)]]*AHP!$P$15/TOPSIS!$D$12</f>
        <v>1.3268095245873839E-2</v>
      </c>
      <c r="X397">
        <f>((Sustainable_Friendly_Table[[#This Row],[Weighted Energy]]-TOPSIS!$B$13)^2+(Sustainable_Friendly_Table[[#This Row],[Weighted Cost]]-TOPSIS!$C$13)^2+(Sustainable_Friendly_Table[[#This Row],[Weighted Co2]]-TOPSIS!$D$13)^2)^0.5</f>
        <v>4.221322827798117E-3</v>
      </c>
      <c r="Y397">
        <f>((Sustainable_Friendly_Table[[#This Row],[Weighted Energy]]-TOPSIS!$B$14)^2+(Sustainable_Friendly_Table[[#This Row],[Weighted Cost]]-TOPSIS!$C$14)^2+(Sustainable_Friendly_Table[[#This Row],[Weighted Co2]]-TOPSIS!$D$14)^2)^0.5</f>
        <v>1.8172803543013648E-3</v>
      </c>
      <c r="Z397">
        <f>Sustainable_Friendly_Table[[#This Row],[S- Worst-Euclidean Distance]]/(Sustainable_Friendly_Table[[#This Row],[S+ Best-Euclidean Distance]]+Sustainable_Friendly_Table[[#This Row],[S- Worst-Euclidean Distance]])</f>
        <v>0.30094382748785603</v>
      </c>
      <c r="AA397">
        <v>396</v>
      </c>
    </row>
    <row r="398" spans="1:27" x14ac:dyDescent="0.3">
      <c r="A398">
        <v>37</v>
      </c>
      <c r="B398" t="s">
        <v>139</v>
      </c>
      <c r="C398" t="s">
        <v>150</v>
      </c>
      <c r="D398" t="s">
        <v>154</v>
      </c>
      <c r="E398" t="s">
        <v>156</v>
      </c>
      <c r="F398" t="s">
        <v>159</v>
      </c>
      <c r="G398" t="s">
        <v>225</v>
      </c>
      <c r="H398">
        <v>418.70597281322699</v>
      </c>
      <c r="I398">
        <v>60</v>
      </c>
      <c r="J398">
        <v>1539309.5395681602</v>
      </c>
      <c r="K398">
        <v>47576.869763636365</v>
      </c>
      <c r="L398">
        <v>277075717.12226886</v>
      </c>
      <c r="M398">
        <v>5330359.9422727264</v>
      </c>
      <c r="N398">
        <v>2308964309.3522401</v>
      </c>
      <c r="O398">
        <v>111840000</v>
      </c>
      <c r="P398">
        <v>22.614542668181812</v>
      </c>
      <c r="Q398">
        <v>23012.677616543995</v>
      </c>
      <c r="R398">
        <v>277123293.99203247</v>
      </c>
      <c r="S398">
        <v>2426.1346692945126</v>
      </c>
      <c r="T398">
        <v>23035.292159212178</v>
      </c>
      <c r="U398">
        <f>Sustainable_Friendly_Table[[#This Row],[Total Energy(MJ)]]*AHP!$P$13/TOPSIS!$B$12</f>
        <v>2.4201505782646522E-2</v>
      </c>
      <c r="V398">
        <f>Sustainable_Friendly_Table[[#This Row],[Total Cost(LKR Million)]]*AHP!$P$14/TOPSIS!$C$12</f>
        <v>7.3174850023156714E-3</v>
      </c>
      <c r="W398">
        <f>Sustainable_Friendly_Table[[#This Row],[Total Carbon (Metric T)]]*AHP!$P$15/TOPSIS!$D$12</f>
        <v>1.331949205191133E-2</v>
      </c>
      <c r="X398">
        <f>((Sustainable_Friendly_Table[[#This Row],[Weighted Energy]]-TOPSIS!$B$13)^2+(Sustainable_Friendly_Table[[#This Row],[Weighted Cost]]-TOPSIS!$C$13)^2+(Sustainable_Friendly_Table[[#This Row],[Weighted Co2]]-TOPSIS!$D$13)^2)^0.5</f>
        <v>4.3260942298414496E-3</v>
      </c>
      <c r="Y398">
        <f>((Sustainable_Friendly_Table[[#This Row],[Weighted Energy]]-TOPSIS!$B$14)^2+(Sustainable_Friendly_Table[[#This Row],[Weighted Cost]]-TOPSIS!$C$14)^2+(Sustainable_Friendly_Table[[#This Row],[Weighted Co2]]-TOPSIS!$D$14)^2)^0.5</f>
        <v>1.7126390339893998E-3</v>
      </c>
      <c r="Z398">
        <f>Sustainable_Friendly_Table[[#This Row],[S- Worst-Euclidean Distance]]/(Sustainable_Friendly_Table[[#This Row],[S+ Best-Euclidean Distance]]+Sustainable_Friendly_Table[[#This Row],[S- Worst-Euclidean Distance]])</f>
        <v>0.28360898870087475</v>
      </c>
      <c r="AA398">
        <v>397</v>
      </c>
    </row>
    <row r="399" spans="1:27" x14ac:dyDescent="0.3">
      <c r="A399">
        <v>55</v>
      </c>
      <c r="B399" t="s">
        <v>139</v>
      </c>
      <c r="C399" t="s">
        <v>150</v>
      </c>
      <c r="D399" t="s">
        <v>155</v>
      </c>
      <c r="E399" t="s">
        <v>156</v>
      </c>
      <c r="F399" t="s">
        <v>159</v>
      </c>
      <c r="G399" t="s">
        <v>225</v>
      </c>
      <c r="H399">
        <v>418.712419918227</v>
      </c>
      <c r="I399">
        <v>60</v>
      </c>
      <c r="J399">
        <v>1539315.7803657998</v>
      </c>
      <c r="K399">
        <v>47558.449463636367</v>
      </c>
      <c r="L399">
        <v>277076840.46584398</v>
      </c>
      <c r="M399">
        <v>5329438.9272727268</v>
      </c>
      <c r="N399">
        <v>2308973670.5486994</v>
      </c>
      <c r="O399">
        <v>111840000</v>
      </c>
      <c r="P399">
        <v>22.600727443181814</v>
      </c>
      <c r="Q399">
        <v>23012.770916468704</v>
      </c>
      <c r="R399">
        <v>277124398.91530764</v>
      </c>
      <c r="S399">
        <v>2426.1431094759723</v>
      </c>
      <c r="T399">
        <v>23035.371643911887</v>
      </c>
      <c r="U399">
        <f>Sustainable_Friendly_Table[[#This Row],[Total Energy(MJ)]]*AHP!$P$13/TOPSIS!$B$12</f>
        <v>2.420160227690598E-2</v>
      </c>
      <c r="V399">
        <f>Sustainable_Friendly_Table[[#This Row],[Total Cost(LKR Million)]]*AHP!$P$14/TOPSIS!$C$12</f>
        <v>7.3175104588173358E-3</v>
      </c>
      <c r="W399">
        <f>Sustainable_Friendly_Table[[#This Row],[Total Carbon (Metric T)]]*AHP!$P$15/TOPSIS!$D$12</f>
        <v>1.3319538011642106E-2</v>
      </c>
      <c r="X399">
        <f>((Sustainable_Friendly_Table[[#This Row],[Weighted Energy]]-TOPSIS!$B$13)^2+(Sustainable_Friendly_Table[[#This Row],[Weighted Cost]]-TOPSIS!$C$13)^2+(Sustainable_Friendly_Table[[#This Row],[Weighted Co2]]-TOPSIS!$D$13)^2)^0.5</f>
        <v>4.3262038887078476E-3</v>
      </c>
      <c r="Y399">
        <f>((Sustainable_Friendly_Table[[#This Row],[Weighted Energy]]-TOPSIS!$B$14)^2+(Sustainable_Friendly_Table[[#This Row],[Weighted Cost]]-TOPSIS!$C$14)^2+(Sustainable_Friendly_Table[[#This Row],[Weighted Co2]]-TOPSIS!$D$14)^2)^0.5</f>
        <v>1.7125294380238867E-3</v>
      </c>
      <c r="Z399">
        <f>Sustainable_Friendly_Table[[#This Row],[S- Worst-Euclidean Distance]]/(Sustainable_Friendly_Table[[#This Row],[S+ Best-Euclidean Distance]]+Sustainable_Friendly_Table[[#This Row],[S- Worst-Euclidean Distance]])</f>
        <v>0.28359083691326653</v>
      </c>
      <c r="AA399">
        <v>398</v>
      </c>
    </row>
    <row r="400" spans="1:27" x14ac:dyDescent="0.3">
      <c r="A400">
        <v>39</v>
      </c>
      <c r="B400" t="s">
        <v>139</v>
      </c>
      <c r="C400" t="s">
        <v>150</v>
      </c>
      <c r="D400" t="s">
        <v>154</v>
      </c>
      <c r="E400" t="s">
        <v>156</v>
      </c>
      <c r="F400" t="s">
        <v>159</v>
      </c>
      <c r="G400" t="s">
        <v>224</v>
      </c>
      <c r="H400">
        <v>418.70597281322699</v>
      </c>
      <c r="I400">
        <v>30</v>
      </c>
      <c r="J400">
        <v>1539309.5395681602</v>
      </c>
      <c r="K400">
        <v>47576.869763636365</v>
      </c>
      <c r="L400">
        <v>277075717.12226886</v>
      </c>
      <c r="M400">
        <v>5330359.9422727264</v>
      </c>
      <c r="N400">
        <v>2308964309.3522401</v>
      </c>
      <c r="O400">
        <v>112386000</v>
      </c>
      <c r="P400">
        <v>22.614542668181812</v>
      </c>
      <c r="Q400">
        <v>23012.677616543995</v>
      </c>
      <c r="R400">
        <v>277123293.99203247</v>
      </c>
      <c r="S400">
        <v>2426.6806692945129</v>
      </c>
      <c r="T400">
        <v>23035.292159212178</v>
      </c>
      <c r="U400">
        <f>Sustainable_Friendly_Table[[#This Row],[Total Energy(MJ)]]*AHP!$P$13/TOPSIS!$B$12</f>
        <v>2.4201505782646522E-2</v>
      </c>
      <c r="V400">
        <f>Sustainable_Friendly_Table[[#This Row],[Total Cost(LKR Million)]]*AHP!$P$14/TOPSIS!$C$12</f>
        <v>7.3191317974675776E-3</v>
      </c>
      <c r="W400">
        <f>Sustainable_Friendly_Table[[#This Row],[Total Carbon (Metric T)]]*AHP!$P$15/TOPSIS!$D$12</f>
        <v>1.331949205191133E-2</v>
      </c>
      <c r="X400">
        <f>((Sustainable_Friendly_Table[[#This Row],[Weighted Energy]]-TOPSIS!$B$13)^2+(Sustainable_Friendly_Table[[#This Row],[Weighted Cost]]-TOPSIS!$C$13)^2+(Sustainable_Friendly_Table[[#This Row],[Weighted Co2]]-TOPSIS!$D$13)^2)^0.5</f>
        <v>4.3265170945978619E-3</v>
      </c>
      <c r="Y400">
        <f>((Sustainable_Friendly_Table[[#This Row],[Weighted Energy]]-TOPSIS!$B$14)^2+(Sustainable_Friendly_Table[[#This Row],[Weighted Cost]]-TOPSIS!$C$14)^2+(Sustainable_Friendly_Table[[#This Row],[Weighted Co2]]-TOPSIS!$D$14)^2)^0.5</f>
        <v>1.7121922640458915E-3</v>
      </c>
      <c r="Z400">
        <f>Sustainable_Friendly_Table[[#This Row],[S- Worst-Euclidean Distance]]/(Sustainable_Friendly_Table[[#This Row],[S+ Best-Euclidean Distance]]+Sustainable_Friendly_Table[[#This Row],[S- Worst-Euclidean Distance]])</f>
        <v>0.28353612706911868</v>
      </c>
      <c r="AA400">
        <v>399</v>
      </c>
    </row>
    <row r="401" spans="1:27" x14ac:dyDescent="0.3">
      <c r="A401">
        <v>57</v>
      </c>
      <c r="B401" t="s">
        <v>139</v>
      </c>
      <c r="C401" t="s">
        <v>150</v>
      </c>
      <c r="D401" t="s">
        <v>155</v>
      </c>
      <c r="E401" t="s">
        <v>156</v>
      </c>
      <c r="F401" t="s">
        <v>159</v>
      </c>
      <c r="G401" t="s">
        <v>224</v>
      </c>
      <c r="H401">
        <v>418.712419918227</v>
      </c>
      <c r="I401">
        <v>30</v>
      </c>
      <c r="J401">
        <v>1539315.7803657998</v>
      </c>
      <c r="K401">
        <v>47558.449463636367</v>
      </c>
      <c r="L401">
        <v>277076840.46584398</v>
      </c>
      <c r="M401">
        <v>5329438.9272727268</v>
      </c>
      <c r="N401">
        <v>2308973670.5486994</v>
      </c>
      <c r="O401">
        <v>112386000</v>
      </c>
      <c r="P401">
        <v>22.600727443181814</v>
      </c>
      <c r="Q401">
        <v>23012.770916468704</v>
      </c>
      <c r="R401">
        <v>277124398.91530764</v>
      </c>
      <c r="S401">
        <v>2426.6891094759721</v>
      </c>
      <c r="T401">
        <v>23035.371643911887</v>
      </c>
      <c r="U401">
        <f>Sustainable_Friendly_Table[[#This Row],[Total Energy(MJ)]]*AHP!$P$13/TOPSIS!$B$12</f>
        <v>2.420160227690598E-2</v>
      </c>
      <c r="V401">
        <f>Sustainable_Friendly_Table[[#This Row],[Total Cost(LKR Million)]]*AHP!$P$14/TOPSIS!$C$12</f>
        <v>7.3191572539692412E-3</v>
      </c>
      <c r="W401">
        <f>Sustainable_Friendly_Table[[#This Row],[Total Carbon (Metric T)]]*AHP!$P$15/TOPSIS!$D$12</f>
        <v>1.3319538011642106E-2</v>
      </c>
      <c r="X401">
        <f>((Sustainable_Friendly_Table[[#This Row],[Weighted Energy]]-TOPSIS!$B$13)^2+(Sustainable_Friendly_Table[[#This Row],[Weighted Cost]]-TOPSIS!$C$13)^2+(Sustainable_Friendly_Table[[#This Row],[Weighted Co2]]-TOPSIS!$D$13)^2)^0.5</f>
        <v>4.3266267524359235E-3</v>
      </c>
      <c r="Y401">
        <f>((Sustainable_Friendly_Table[[#This Row],[Weighted Energy]]-TOPSIS!$B$14)^2+(Sustainable_Friendly_Table[[#This Row],[Weighted Cost]]-TOPSIS!$C$14)^2+(Sustainable_Friendly_Table[[#This Row],[Weighted Co2]]-TOPSIS!$D$14)^2)^0.5</f>
        <v>1.7120826639669443E-3</v>
      </c>
      <c r="Z401">
        <f>Sustainable_Friendly_Table[[#This Row],[S- Worst-Euclidean Distance]]/(Sustainable_Friendly_Table[[#This Row],[S+ Best-Euclidean Distance]]+Sustainable_Friendly_Table[[#This Row],[S- Worst-Euclidean Distance]])</f>
        <v>0.28351797477064161</v>
      </c>
      <c r="AA401">
        <v>400</v>
      </c>
    </row>
    <row r="402" spans="1:27" x14ac:dyDescent="0.3">
      <c r="A402">
        <v>38</v>
      </c>
      <c r="B402" t="s">
        <v>139</v>
      </c>
      <c r="C402" t="s">
        <v>150</v>
      </c>
      <c r="D402" t="s">
        <v>154</v>
      </c>
      <c r="E402" t="s">
        <v>156</v>
      </c>
      <c r="F402" t="s">
        <v>159</v>
      </c>
      <c r="G402" t="s">
        <v>226</v>
      </c>
      <c r="H402">
        <v>418.70597281322699</v>
      </c>
      <c r="I402">
        <v>30</v>
      </c>
      <c r="J402">
        <v>1539309.5395681602</v>
      </c>
      <c r="K402">
        <v>47576.869763636365</v>
      </c>
      <c r="L402">
        <v>277075717.12226886</v>
      </c>
      <c r="M402">
        <v>5330359.9422727264</v>
      </c>
      <c r="N402">
        <v>2308964309.3522401</v>
      </c>
      <c r="O402">
        <v>117000000</v>
      </c>
      <c r="P402">
        <v>22.614542668181812</v>
      </c>
      <c r="Q402">
        <v>23012.677616543995</v>
      </c>
      <c r="R402">
        <v>277123293.99203247</v>
      </c>
      <c r="S402">
        <v>2431.2946692945129</v>
      </c>
      <c r="T402">
        <v>23035.292159212178</v>
      </c>
      <c r="U402">
        <f>Sustainable_Friendly_Table[[#This Row],[Total Energy(MJ)]]*AHP!$P$13/TOPSIS!$B$12</f>
        <v>2.4201505782646522E-2</v>
      </c>
      <c r="V402">
        <f>Sustainable_Friendly_Table[[#This Row],[Total Cost(LKR Million)]]*AHP!$P$14/TOPSIS!$C$12</f>
        <v>7.3330481213336818E-3</v>
      </c>
      <c r="W402">
        <f>Sustainable_Friendly_Table[[#This Row],[Total Carbon (Metric T)]]*AHP!$P$15/TOPSIS!$D$12</f>
        <v>1.331949205191133E-2</v>
      </c>
      <c r="X402">
        <f>((Sustainable_Friendly_Table[[#This Row],[Weighted Energy]]-TOPSIS!$B$13)^2+(Sustainable_Friendly_Table[[#This Row],[Weighted Cost]]-TOPSIS!$C$13)^2+(Sustainable_Friendly_Table[[#This Row],[Weighted Co2]]-TOPSIS!$D$13)^2)^0.5</f>
        <v>4.3301138939570048E-3</v>
      </c>
      <c r="Y402">
        <f>((Sustainable_Friendly_Table[[#This Row],[Weighted Energy]]-TOPSIS!$B$14)^2+(Sustainable_Friendly_Table[[#This Row],[Weighted Cost]]-TOPSIS!$C$14)^2+(Sustainable_Friendly_Table[[#This Row],[Weighted Co2]]-TOPSIS!$D$14)^2)^0.5</f>
        <v>1.7084755327483115E-3</v>
      </c>
      <c r="Z402">
        <f>Sustainable_Friendly_Table[[#This Row],[S- Worst-Euclidean Distance]]/(Sustainable_Friendly_Table[[#This Row],[S+ Best-Euclidean Distance]]+Sustainable_Friendly_Table[[#This Row],[S- Worst-Euclidean Distance]])</f>
        <v>0.28292626175124214</v>
      </c>
      <c r="AA402">
        <v>401</v>
      </c>
    </row>
    <row r="403" spans="1:27" x14ac:dyDescent="0.3">
      <c r="A403">
        <v>56</v>
      </c>
      <c r="B403" t="s">
        <v>139</v>
      </c>
      <c r="C403" t="s">
        <v>150</v>
      </c>
      <c r="D403" t="s">
        <v>155</v>
      </c>
      <c r="E403" t="s">
        <v>156</v>
      </c>
      <c r="F403" t="s">
        <v>159</v>
      </c>
      <c r="G403" t="s">
        <v>226</v>
      </c>
      <c r="H403">
        <v>418.712419918227</v>
      </c>
      <c r="I403">
        <v>30</v>
      </c>
      <c r="J403">
        <v>1539315.7803657998</v>
      </c>
      <c r="K403">
        <v>47558.449463636367</v>
      </c>
      <c r="L403">
        <v>277076840.46584398</v>
      </c>
      <c r="M403">
        <v>5329438.9272727268</v>
      </c>
      <c r="N403">
        <v>2308973670.5486994</v>
      </c>
      <c r="O403">
        <v>117000000</v>
      </c>
      <c r="P403">
        <v>22.600727443181814</v>
      </c>
      <c r="Q403">
        <v>23012.770916468704</v>
      </c>
      <c r="R403">
        <v>277124398.91530764</v>
      </c>
      <c r="S403">
        <v>2431.3031094759722</v>
      </c>
      <c r="T403">
        <v>23035.371643911887</v>
      </c>
      <c r="U403">
        <f>Sustainable_Friendly_Table[[#This Row],[Total Energy(MJ)]]*AHP!$P$13/TOPSIS!$B$12</f>
        <v>2.420160227690598E-2</v>
      </c>
      <c r="V403">
        <f>Sustainable_Friendly_Table[[#This Row],[Total Cost(LKR Million)]]*AHP!$P$14/TOPSIS!$C$12</f>
        <v>7.3330735778353445E-3</v>
      </c>
      <c r="W403">
        <f>Sustainable_Friendly_Table[[#This Row],[Total Carbon (Metric T)]]*AHP!$P$15/TOPSIS!$D$12</f>
        <v>1.3319538011642106E-2</v>
      </c>
      <c r="X403">
        <f>((Sustainable_Friendly_Table[[#This Row],[Weighted Energy]]-TOPSIS!$B$13)^2+(Sustainable_Friendly_Table[[#This Row],[Weighted Cost]]-TOPSIS!$C$13)^2+(Sustainable_Friendly_Table[[#This Row],[Weighted Co2]]-TOPSIS!$D$13)^2)^0.5</f>
        <v>4.3302235425215687E-3</v>
      </c>
      <c r="Y403">
        <f>((Sustainable_Friendly_Table[[#This Row],[Weighted Energy]]-TOPSIS!$B$14)^2+(Sustainable_Friendly_Table[[#This Row],[Weighted Cost]]-TOPSIS!$C$14)^2+(Sustainable_Friendly_Table[[#This Row],[Weighted Co2]]-TOPSIS!$D$14)^2)^0.5</f>
        <v>1.7083659015910565E-3</v>
      </c>
      <c r="Z403">
        <f>Sustainable_Friendly_Table[[#This Row],[S- Worst-Euclidean Distance]]/(Sustainable_Friendly_Table[[#This Row],[S+ Best-Euclidean Distance]]+Sustainable_Friendly_Table[[#This Row],[S- Worst-Euclidean Distance]])</f>
        <v>0.28290810584194331</v>
      </c>
      <c r="AA403">
        <v>402</v>
      </c>
    </row>
    <row r="404" spans="1:27" x14ac:dyDescent="0.3">
      <c r="A404">
        <v>397</v>
      </c>
      <c r="B404" t="s">
        <v>142</v>
      </c>
      <c r="C404" t="s">
        <v>151</v>
      </c>
      <c r="D404" t="s">
        <v>154</v>
      </c>
      <c r="E404" t="s">
        <v>156</v>
      </c>
      <c r="F404" t="s">
        <v>159</v>
      </c>
      <c r="G404" t="s">
        <v>225</v>
      </c>
      <c r="H404">
        <v>431.40327357670361</v>
      </c>
      <c r="I404">
        <v>62</v>
      </c>
      <c r="J404">
        <v>1541322.3850068341</v>
      </c>
      <c r="K404">
        <v>36074.369363636361</v>
      </c>
      <c r="L404">
        <v>277438029.30123013</v>
      </c>
      <c r="M404">
        <v>5267384.7822727263</v>
      </c>
      <c r="N404">
        <v>2311983577.510251</v>
      </c>
      <c r="O404">
        <v>115568000</v>
      </c>
      <c r="P404">
        <v>21.029019868181816</v>
      </c>
      <c r="Q404">
        <v>23042.769655852167</v>
      </c>
      <c r="R404">
        <v>277474103.6705938</v>
      </c>
      <c r="S404">
        <v>2432.8189622925238</v>
      </c>
      <c r="T404">
        <v>23063.798675720351</v>
      </c>
      <c r="U404">
        <f>Sustainable_Friendly_Table[[#This Row],[Total Energy(MJ)]]*AHP!$P$13/TOPSIS!$B$12</f>
        <v>2.4232142407745794E-2</v>
      </c>
      <c r="V404">
        <f>Sustainable_Friendly_Table[[#This Row],[Total Cost(LKR Million)]]*AHP!$P$14/TOPSIS!$C$12</f>
        <v>7.3376455541527439E-3</v>
      </c>
      <c r="W404">
        <f>Sustainable_Friendly_Table[[#This Row],[Total Carbon (Metric T)]]*AHP!$P$15/TOPSIS!$D$12</f>
        <v>1.3335975121343832E-2</v>
      </c>
      <c r="X404">
        <f>((Sustainable_Friendly_Table[[#This Row],[Weighted Energy]]-TOPSIS!$B$13)^2+(Sustainable_Friendly_Table[[#This Row],[Weighted Cost]]-TOPSIS!$C$13)^2+(Sustainable_Friendly_Table[[#This Row],[Weighted Co2]]-TOPSIS!$D$13)^2)^0.5</f>
        <v>4.364903291788803E-3</v>
      </c>
      <c r="Y404">
        <f>((Sustainable_Friendly_Table[[#This Row],[Weighted Energy]]-TOPSIS!$B$14)^2+(Sustainable_Friendly_Table[[#This Row],[Weighted Cost]]-TOPSIS!$C$14)^2+(Sustainable_Friendly_Table[[#This Row],[Weighted Co2]]-TOPSIS!$D$14)^2)^0.5</f>
        <v>1.6737117120286459E-3</v>
      </c>
      <c r="Z404">
        <f>Sustainable_Friendly_Table[[#This Row],[S- Worst-Euclidean Distance]]/(Sustainable_Friendly_Table[[#This Row],[S+ Best-Euclidean Distance]]+Sustainable_Friendly_Table[[#This Row],[S- Worst-Euclidean Distance]])</f>
        <v>0.27716814384930499</v>
      </c>
      <c r="AA404">
        <v>403</v>
      </c>
    </row>
    <row r="405" spans="1:27" x14ac:dyDescent="0.3">
      <c r="A405">
        <v>415</v>
      </c>
      <c r="B405" t="s">
        <v>142</v>
      </c>
      <c r="C405" t="s">
        <v>151</v>
      </c>
      <c r="D405" t="s">
        <v>155</v>
      </c>
      <c r="E405" t="s">
        <v>156</v>
      </c>
      <c r="F405" t="s">
        <v>159</v>
      </c>
      <c r="G405" t="s">
        <v>225</v>
      </c>
      <c r="H405">
        <v>431.40972068170367</v>
      </c>
      <c r="I405">
        <v>62</v>
      </c>
      <c r="J405">
        <v>1541328.6258044739</v>
      </c>
      <c r="K405">
        <v>36055.949063636363</v>
      </c>
      <c r="L405">
        <v>277439152.64480531</v>
      </c>
      <c r="M405">
        <v>5266463.7672727266</v>
      </c>
      <c r="N405">
        <v>2311992938.7067108</v>
      </c>
      <c r="O405">
        <v>115568000</v>
      </c>
      <c r="P405">
        <v>21.015204643181818</v>
      </c>
      <c r="Q405">
        <v>23042.86295577688</v>
      </c>
      <c r="R405">
        <v>277475208.59386897</v>
      </c>
      <c r="S405">
        <v>2432.827402473984</v>
      </c>
      <c r="T405">
        <v>23063.878160420063</v>
      </c>
      <c r="U405">
        <f>Sustainable_Friendly_Table[[#This Row],[Total Energy(MJ)]]*AHP!$P$13/TOPSIS!$B$12</f>
        <v>2.4232238902005258E-2</v>
      </c>
      <c r="V405">
        <f>Sustainable_Friendly_Table[[#This Row],[Total Cost(LKR Million)]]*AHP!$P$14/TOPSIS!$C$12</f>
        <v>7.3376710106544092E-3</v>
      </c>
      <c r="W405">
        <f>Sustainable_Friendly_Table[[#This Row],[Total Carbon (Metric T)]]*AHP!$P$15/TOPSIS!$D$12</f>
        <v>1.3336021081074612E-2</v>
      </c>
      <c r="X405">
        <f>((Sustainable_Friendly_Table[[#This Row],[Weighted Energy]]-TOPSIS!$B$13)^2+(Sustainable_Friendly_Table[[#This Row],[Weighted Cost]]-TOPSIS!$C$13)^2+(Sustainable_Friendly_Table[[#This Row],[Weighted Co2]]-TOPSIS!$D$13)^2)^0.5</f>
        <v>4.3650129440745335E-3</v>
      </c>
      <c r="Y405">
        <f>((Sustainable_Friendly_Table[[#This Row],[Weighted Energy]]-TOPSIS!$B$14)^2+(Sustainable_Friendly_Table[[#This Row],[Weighted Cost]]-TOPSIS!$C$14)^2+(Sustainable_Friendly_Table[[#This Row],[Weighted Co2]]-TOPSIS!$D$14)^2)^0.5</f>
        <v>1.6736020926140455E-3</v>
      </c>
      <c r="Z405">
        <f>Sustainable_Friendly_Table[[#This Row],[S- Worst-Euclidean Distance]]/(Sustainable_Friendly_Table[[#This Row],[S+ Best-Euclidean Distance]]+Sustainable_Friendly_Table[[#This Row],[S- Worst-Euclidean Distance]])</f>
        <v>0.27714998926836804</v>
      </c>
      <c r="AA405">
        <v>404</v>
      </c>
    </row>
    <row r="406" spans="1:27" x14ac:dyDescent="0.3">
      <c r="A406">
        <v>399</v>
      </c>
      <c r="B406" t="s">
        <v>142</v>
      </c>
      <c r="C406" t="s">
        <v>151</v>
      </c>
      <c r="D406" t="s">
        <v>154</v>
      </c>
      <c r="E406" t="s">
        <v>156</v>
      </c>
      <c r="F406" t="s">
        <v>159</v>
      </c>
      <c r="G406" t="s">
        <v>224</v>
      </c>
      <c r="H406">
        <v>431.40327357670361</v>
      </c>
      <c r="I406">
        <v>31</v>
      </c>
      <c r="J406">
        <v>1541322.3850068341</v>
      </c>
      <c r="K406">
        <v>36074.369363636361</v>
      </c>
      <c r="L406">
        <v>277438029.30123013</v>
      </c>
      <c r="M406">
        <v>5267384.7822727263</v>
      </c>
      <c r="N406">
        <v>2311983577.510251</v>
      </c>
      <c r="O406">
        <v>116132200</v>
      </c>
      <c r="P406">
        <v>21.029019868181816</v>
      </c>
      <c r="Q406">
        <v>23042.769655852167</v>
      </c>
      <c r="R406">
        <v>277474103.6705938</v>
      </c>
      <c r="S406">
        <v>2433.383162292524</v>
      </c>
      <c r="T406">
        <v>23063.798675720351</v>
      </c>
      <c r="U406">
        <f>Sustainable_Friendly_Table[[#This Row],[Total Energy(MJ)]]*AHP!$P$13/TOPSIS!$B$12</f>
        <v>2.4232142407745794E-2</v>
      </c>
      <c r="V406">
        <f>Sustainable_Friendly_Table[[#This Row],[Total Cost(LKR Million)]]*AHP!$P$14/TOPSIS!$C$12</f>
        <v>7.3393472424763797E-3</v>
      </c>
      <c r="W406">
        <f>Sustainable_Friendly_Table[[#This Row],[Total Carbon (Metric T)]]*AHP!$P$15/TOPSIS!$D$12</f>
        <v>1.3335975121343832E-2</v>
      </c>
      <c r="X406">
        <f>((Sustainable_Friendly_Table[[#This Row],[Weighted Energy]]-TOPSIS!$B$13)^2+(Sustainable_Friendly_Table[[#This Row],[Weighted Cost]]-TOPSIS!$C$13)^2+(Sustainable_Friendly_Table[[#This Row],[Weighted Co2]]-TOPSIS!$D$13)^2)^0.5</f>
        <v>4.365344236280092E-3</v>
      </c>
      <c r="Y406">
        <f>((Sustainable_Friendly_Table[[#This Row],[Weighted Energy]]-TOPSIS!$B$14)^2+(Sustainable_Friendly_Table[[#This Row],[Weighted Cost]]-TOPSIS!$C$14)^2+(Sustainable_Friendly_Table[[#This Row],[Weighted Co2]]-TOPSIS!$D$14)^2)^0.5</f>
        <v>1.6732598384398786E-3</v>
      </c>
      <c r="Z406">
        <f>Sustainable_Friendly_Table[[#This Row],[S- Worst-Euclidean Distance]]/(Sustainable_Friendly_Table[[#This Row],[S+ Best-Euclidean Distance]]+Sustainable_Friendly_Table[[#This Row],[S- Worst-Euclidean Distance]])</f>
        <v>0.27709381468555261</v>
      </c>
      <c r="AA406">
        <v>405</v>
      </c>
    </row>
    <row r="407" spans="1:27" x14ac:dyDescent="0.3">
      <c r="A407">
        <v>417</v>
      </c>
      <c r="B407" t="s">
        <v>142</v>
      </c>
      <c r="C407" t="s">
        <v>151</v>
      </c>
      <c r="D407" t="s">
        <v>155</v>
      </c>
      <c r="E407" t="s">
        <v>156</v>
      </c>
      <c r="F407" t="s">
        <v>159</v>
      </c>
      <c r="G407" t="s">
        <v>224</v>
      </c>
      <c r="H407">
        <v>431.40972068170367</v>
      </c>
      <c r="I407">
        <v>31</v>
      </c>
      <c r="J407">
        <v>1541328.6258044739</v>
      </c>
      <c r="K407">
        <v>36055.949063636363</v>
      </c>
      <c r="L407">
        <v>277439152.64480531</v>
      </c>
      <c r="M407">
        <v>5266463.7672727266</v>
      </c>
      <c r="N407">
        <v>2311992938.7067108</v>
      </c>
      <c r="O407">
        <v>116132200</v>
      </c>
      <c r="P407">
        <v>21.015204643181818</v>
      </c>
      <c r="Q407">
        <v>23042.86295577688</v>
      </c>
      <c r="R407">
        <v>277475208.59386897</v>
      </c>
      <c r="S407">
        <v>2433.3916024739838</v>
      </c>
      <c r="T407">
        <v>23063.878160420063</v>
      </c>
      <c r="U407">
        <f>Sustainable_Friendly_Table[[#This Row],[Total Energy(MJ)]]*AHP!$P$13/TOPSIS!$B$12</f>
        <v>2.4232238902005258E-2</v>
      </c>
      <c r="V407">
        <f>Sustainable_Friendly_Table[[#This Row],[Total Cost(LKR Million)]]*AHP!$P$14/TOPSIS!$C$12</f>
        <v>7.3393726989780458E-3</v>
      </c>
      <c r="W407">
        <f>Sustainable_Friendly_Table[[#This Row],[Total Carbon (Metric T)]]*AHP!$P$15/TOPSIS!$D$12</f>
        <v>1.3336021081074612E-2</v>
      </c>
      <c r="X407">
        <f>((Sustainable_Friendly_Table[[#This Row],[Weighted Energy]]-TOPSIS!$B$13)^2+(Sustainable_Friendly_Table[[#This Row],[Weighted Cost]]-TOPSIS!$C$13)^2+(Sustainable_Friendly_Table[[#This Row],[Weighted Co2]]-TOPSIS!$D$13)^2)^0.5</f>
        <v>4.3654538874132419E-3</v>
      </c>
      <c r="Y407">
        <f>((Sustainable_Friendly_Table[[#This Row],[Weighted Energy]]-TOPSIS!$B$14)^2+(Sustainable_Friendly_Table[[#This Row],[Weighted Cost]]-TOPSIS!$C$14)^2+(Sustainable_Friendly_Table[[#This Row],[Weighted Co2]]-TOPSIS!$D$14)^2)^0.5</f>
        <v>1.6731502153106764E-3</v>
      </c>
      <c r="Z407">
        <f>Sustainable_Friendly_Table[[#This Row],[S- Worst-Euclidean Distance]]/(Sustainable_Friendly_Table[[#This Row],[S+ Best-Euclidean Distance]]+Sustainable_Friendly_Table[[#This Row],[S- Worst-Euclidean Distance]])</f>
        <v>0.27707565968034648</v>
      </c>
      <c r="AA407">
        <v>406</v>
      </c>
    </row>
    <row r="408" spans="1:27" x14ac:dyDescent="0.3">
      <c r="A408">
        <v>398</v>
      </c>
      <c r="B408" t="s">
        <v>142</v>
      </c>
      <c r="C408" t="s">
        <v>151</v>
      </c>
      <c r="D408" t="s">
        <v>154</v>
      </c>
      <c r="E408" t="s">
        <v>156</v>
      </c>
      <c r="F408" t="s">
        <v>159</v>
      </c>
      <c r="G408" t="s">
        <v>226</v>
      </c>
      <c r="H408">
        <v>431.40327357670361</v>
      </c>
      <c r="I408">
        <v>31</v>
      </c>
      <c r="J408">
        <v>1541322.3850068341</v>
      </c>
      <c r="K408">
        <v>36074.369363636361</v>
      </c>
      <c r="L408">
        <v>277438029.30123013</v>
      </c>
      <c r="M408">
        <v>5267384.7822727263</v>
      </c>
      <c r="N408">
        <v>2311983577.510251</v>
      </c>
      <c r="O408">
        <v>120900000</v>
      </c>
      <c r="P408">
        <v>21.029019868181816</v>
      </c>
      <c r="Q408">
        <v>23042.769655852167</v>
      </c>
      <c r="R408">
        <v>277474103.6705938</v>
      </c>
      <c r="S408">
        <v>2438.1509622925237</v>
      </c>
      <c r="T408">
        <v>23063.798675720351</v>
      </c>
      <c r="U408">
        <f>Sustainable_Friendly_Table[[#This Row],[Total Energy(MJ)]]*AHP!$P$13/TOPSIS!$B$12</f>
        <v>2.4232142407745794E-2</v>
      </c>
      <c r="V408">
        <f>Sustainable_Friendly_Table[[#This Row],[Total Cost(LKR Million)]]*AHP!$P$14/TOPSIS!$C$12</f>
        <v>7.3537274438046857E-3</v>
      </c>
      <c r="W408">
        <f>Sustainable_Friendly_Table[[#This Row],[Total Carbon (Metric T)]]*AHP!$P$15/TOPSIS!$D$12</f>
        <v>1.3335975121343832E-2</v>
      </c>
      <c r="X408">
        <f>((Sustainable_Friendly_Table[[#This Row],[Weighted Energy]]-TOPSIS!$B$13)^2+(Sustainable_Friendly_Table[[#This Row],[Weighted Cost]]-TOPSIS!$C$13)^2+(Sustainable_Friendly_Table[[#This Row],[Weighted Co2]]-TOPSIS!$D$13)^2)^0.5</f>
        <v>4.3690951481016246E-3</v>
      </c>
      <c r="Y408">
        <f>((Sustainable_Friendly_Table[[#This Row],[Weighted Energy]]-TOPSIS!$B$14)^2+(Sustainable_Friendly_Table[[#This Row],[Weighted Cost]]-TOPSIS!$C$14)^2+(Sustainable_Friendly_Table[[#This Row],[Weighted Co2]]-TOPSIS!$D$14)^2)^0.5</f>
        <v>1.6695056360385698E-3</v>
      </c>
      <c r="Z408">
        <f>Sustainable_Friendly_Table[[#This Row],[S- Worst-Euclidean Distance]]/(Sustainable_Friendly_Table[[#This Row],[S+ Best-Euclidean Distance]]+Sustainable_Friendly_Table[[#This Row],[S- Worst-Euclidean Distance]])</f>
        <v>0.27647226496962113</v>
      </c>
      <c r="AA408">
        <v>407</v>
      </c>
    </row>
    <row r="409" spans="1:27" x14ac:dyDescent="0.3">
      <c r="A409">
        <v>416</v>
      </c>
      <c r="B409" t="s">
        <v>142</v>
      </c>
      <c r="C409" t="s">
        <v>151</v>
      </c>
      <c r="D409" t="s">
        <v>155</v>
      </c>
      <c r="E409" t="s">
        <v>156</v>
      </c>
      <c r="F409" t="s">
        <v>159</v>
      </c>
      <c r="G409" t="s">
        <v>226</v>
      </c>
      <c r="H409">
        <v>431.40972068170367</v>
      </c>
      <c r="I409">
        <v>31</v>
      </c>
      <c r="J409">
        <v>1541328.6258044739</v>
      </c>
      <c r="K409">
        <v>36055.949063636363</v>
      </c>
      <c r="L409">
        <v>277439152.64480531</v>
      </c>
      <c r="M409">
        <v>5266463.7672727266</v>
      </c>
      <c r="N409">
        <v>2311992938.7067108</v>
      </c>
      <c r="O409">
        <v>120900000</v>
      </c>
      <c r="P409">
        <v>21.015204643181818</v>
      </c>
      <c r="Q409">
        <v>23042.86295577688</v>
      </c>
      <c r="R409">
        <v>277475208.59386897</v>
      </c>
      <c r="S409">
        <v>2438.1594024739838</v>
      </c>
      <c r="T409">
        <v>23063.878160420063</v>
      </c>
      <c r="U409">
        <f>Sustainable_Friendly_Table[[#This Row],[Total Energy(MJ)]]*AHP!$P$13/TOPSIS!$B$12</f>
        <v>2.4232238902005258E-2</v>
      </c>
      <c r="V409">
        <f>Sustainable_Friendly_Table[[#This Row],[Total Cost(LKR Million)]]*AHP!$P$14/TOPSIS!$C$12</f>
        <v>7.3537529003063519E-3</v>
      </c>
      <c r="W409">
        <f>Sustainable_Friendly_Table[[#This Row],[Total Carbon (Metric T)]]*AHP!$P$15/TOPSIS!$D$12</f>
        <v>1.3336021081074612E-2</v>
      </c>
      <c r="X409">
        <f>((Sustainable_Friendly_Table[[#This Row],[Weighted Energy]]-TOPSIS!$B$13)^2+(Sustainable_Friendly_Table[[#This Row],[Weighted Cost]]-TOPSIS!$C$13)^2+(Sustainable_Friendly_Table[[#This Row],[Weighted Co2]]-TOPSIS!$D$13)^2)^0.5</f>
        <v>4.3692047888845816E-3</v>
      </c>
      <c r="Y409">
        <f>((Sustainable_Friendly_Table[[#This Row],[Weighted Energy]]-TOPSIS!$B$14)^2+(Sustainable_Friendly_Table[[#This Row],[Weighted Cost]]-TOPSIS!$C$14)^2+(Sustainable_Friendly_Table[[#This Row],[Weighted Co2]]-TOPSIS!$D$14)^2)^0.5</f>
        <v>1.6693959856673016E-3</v>
      </c>
      <c r="Z409">
        <f>Sustainable_Friendly_Table[[#This Row],[S- Worst-Euclidean Distance]]/(Sustainable_Friendly_Table[[#This Row],[S+ Best-Euclidean Distance]]+Sustainable_Friendly_Table[[#This Row],[S- Worst-Euclidean Distance]])</f>
        <v>0.27645410716710034</v>
      </c>
      <c r="AA409">
        <v>408</v>
      </c>
    </row>
    <row r="410" spans="1:27" x14ac:dyDescent="0.3">
      <c r="A410">
        <v>46</v>
      </c>
      <c r="B410" t="s">
        <v>139</v>
      </c>
      <c r="C410" t="s">
        <v>150</v>
      </c>
      <c r="D410" t="s">
        <v>154</v>
      </c>
      <c r="E410" t="s">
        <v>157</v>
      </c>
      <c r="F410" t="s">
        <v>159</v>
      </c>
      <c r="G410" t="s">
        <v>225</v>
      </c>
      <c r="H410">
        <v>421.76275063140878</v>
      </c>
      <c r="I410">
        <v>60</v>
      </c>
      <c r="J410">
        <v>1542268.50049616</v>
      </c>
      <c r="K410">
        <v>50306.135672727265</v>
      </c>
      <c r="L410">
        <v>277608330.0893088</v>
      </c>
      <c r="M410">
        <v>4784506.7604545439</v>
      </c>
      <c r="N410">
        <v>2313402750.7442403</v>
      </c>
      <c r="O410">
        <v>111840000</v>
      </c>
      <c r="P410">
        <v>25.343808577272721</v>
      </c>
      <c r="Q410">
        <v>23056.914082417592</v>
      </c>
      <c r="R410">
        <v>277658636.22498155</v>
      </c>
      <c r="S410">
        <v>2430.0272575046947</v>
      </c>
      <c r="T410">
        <v>23082.257890994864</v>
      </c>
      <c r="U410">
        <f>Sustainable_Friendly_Table[[#This Row],[Total Energy(MJ)]]*AHP!$P$13/TOPSIS!$B$12</f>
        <v>2.4248257854476266E-2</v>
      </c>
      <c r="V410">
        <f>Sustainable_Friendly_Table[[#This Row],[Total Cost(LKR Million)]]*AHP!$P$14/TOPSIS!$C$12</f>
        <v>7.3292254700682222E-3</v>
      </c>
      <c r="W410">
        <f>Sustainable_Friendly_Table[[#This Row],[Total Carbon (Metric T)]]*AHP!$P$15/TOPSIS!$D$12</f>
        <v>1.3346648629169738E-2</v>
      </c>
      <c r="X410">
        <f>((Sustainable_Friendly_Table[[#This Row],[Weighted Energy]]-TOPSIS!$B$13)^2+(Sustainable_Friendly_Table[[#This Row],[Weighted Cost]]-TOPSIS!$C$13)^2+(Sustainable_Friendly_Table[[#This Row],[Weighted Co2]]-TOPSIS!$D$13)^2)^0.5</f>
        <v>4.3813499987627414E-3</v>
      </c>
      <c r="Y410">
        <f>((Sustainable_Friendly_Table[[#This Row],[Weighted Energy]]-TOPSIS!$B$14)^2+(Sustainable_Friendly_Table[[#This Row],[Weighted Cost]]-TOPSIS!$C$14)^2+(Sustainable_Friendly_Table[[#This Row],[Weighted Co2]]-TOPSIS!$D$14)^2)^0.5</f>
        <v>1.6574333400106093E-3</v>
      </c>
      <c r="Z410">
        <f>Sustainable_Friendly_Table[[#This Row],[S- Worst-Euclidean Distance]]/(Sustainable_Friendly_Table[[#This Row],[S+ Best-Euclidean Distance]]+Sustainable_Friendly_Table[[#This Row],[S- Worst-Euclidean Distance]])</f>
        <v>0.27446477991165708</v>
      </c>
      <c r="AA410">
        <v>409</v>
      </c>
    </row>
    <row r="411" spans="1:27" x14ac:dyDescent="0.3">
      <c r="A411">
        <v>64</v>
      </c>
      <c r="B411" t="s">
        <v>139</v>
      </c>
      <c r="C411" t="s">
        <v>150</v>
      </c>
      <c r="D411" t="s">
        <v>155</v>
      </c>
      <c r="E411" t="s">
        <v>157</v>
      </c>
      <c r="F411" t="s">
        <v>159</v>
      </c>
      <c r="G411" t="s">
        <v>225</v>
      </c>
      <c r="H411">
        <v>421.76919773640878</v>
      </c>
      <c r="I411">
        <v>60</v>
      </c>
      <c r="J411">
        <v>1542274.7412938001</v>
      </c>
      <c r="K411">
        <v>50287.715372727267</v>
      </c>
      <c r="L411">
        <v>277609453.43288404</v>
      </c>
      <c r="M411">
        <v>4783585.7454545442</v>
      </c>
      <c r="N411">
        <v>2313412111.9407001</v>
      </c>
      <c r="O411">
        <v>111840000</v>
      </c>
      <c r="P411">
        <v>25.329993352272723</v>
      </c>
      <c r="Q411">
        <v>23057.007382342312</v>
      </c>
      <c r="R411">
        <v>277659741.14825678</v>
      </c>
      <c r="S411">
        <v>2430.0356976861544</v>
      </c>
      <c r="T411">
        <v>23082.337375694584</v>
      </c>
      <c r="U411">
        <f>Sustainable_Friendly_Table[[#This Row],[Total Energy(MJ)]]*AHP!$P$13/TOPSIS!$B$12</f>
        <v>2.4248354348735731E-2</v>
      </c>
      <c r="V411">
        <f>Sustainable_Friendly_Table[[#This Row],[Total Cost(LKR Million)]]*AHP!$P$14/TOPSIS!$C$12</f>
        <v>7.3292509265698875E-3</v>
      </c>
      <c r="W411">
        <f>Sustainable_Friendly_Table[[#This Row],[Total Carbon (Metric T)]]*AHP!$P$15/TOPSIS!$D$12</f>
        <v>1.3346694588900523E-2</v>
      </c>
      <c r="X411">
        <f>((Sustainable_Friendly_Table[[#This Row],[Weighted Energy]]-TOPSIS!$B$13)^2+(Sustainable_Friendly_Table[[#This Row],[Weighted Cost]]-TOPSIS!$C$13)^2+(Sustainable_Friendly_Table[[#This Row],[Weighted Co2]]-TOPSIS!$D$13)^2)^0.5</f>
        <v>4.3814596574013225E-3</v>
      </c>
      <c r="Y411">
        <f>((Sustainable_Friendly_Table[[#This Row],[Weighted Energy]]-TOPSIS!$B$14)^2+(Sustainable_Friendly_Table[[#This Row],[Weighted Cost]]-TOPSIS!$C$14)^2+(Sustainable_Friendly_Table[[#This Row],[Weighted Co2]]-TOPSIS!$D$14)^2)^0.5</f>
        <v>1.6573237488512881E-3</v>
      </c>
      <c r="Z411">
        <f>Sustainable_Friendly_Table[[#This Row],[S- Worst-Euclidean Distance]]/(Sustainable_Friendly_Table[[#This Row],[S+ Best-Euclidean Distance]]+Sustainable_Friendly_Table[[#This Row],[S- Worst-Euclidean Distance]])</f>
        <v>0.2744466289576275</v>
      </c>
      <c r="AA411">
        <v>410</v>
      </c>
    </row>
    <row r="412" spans="1:27" x14ac:dyDescent="0.3">
      <c r="A412">
        <v>48</v>
      </c>
      <c r="B412" t="s">
        <v>139</v>
      </c>
      <c r="C412" t="s">
        <v>150</v>
      </c>
      <c r="D412" t="s">
        <v>154</v>
      </c>
      <c r="E412" t="s">
        <v>157</v>
      </c>
      <c r="F412" t="s">
        <v>159</v>
      </c>
      <c r="G412" t="s">
        <v>224</v>
      </c>
      <c r="H412">
        <v>421.76275063140878</v>
      </c>
      <c r="I412">
        <v>30</v>
      </c>
      <c r="J412">
        <v>1542268.50049616</v>
      </c>
      <c r="K412">
        <v>50306.135672727265</v>
      </c>
      <c r="L412">
        <v>277608330.0893088</v>
      </c>
      <c r="M412">
        <v>4784506.7604545439</v>
      </c>
      <c r="N412">
        <v>2313402750.7442403</v>
      </c>
      <c r="O412">
        <v>112386000</v>
      </c>
      <c r="P412">
        <v>25.343808577272721</v>
      </c>
      <c r="Q412">
        <v>23056.914082417592</v>
      </c>
      <c r="R412">
        <v>277658636.22498155</v>
      </c>
      <c r="S412">
        <v>2430.573257504695</v>
      </c>
      <c r="T412">
        <v>23082.257890994864</v>
      </c>
      <c r="U412">
        <f>Sustainable_Friendly_Table[[#This Row],[Total Energy(MJ)]]*AHP!$P$13/TOPSIS!$B$12</f>
        <v>2.4248257854476266E-2</v>
      </c>
      <c r="V412">
        <f>Sustainable_Friendly_Table[[#This Row],[Total Cost(LKR Million)]]*AHP!$P$14/TOPSIS!$C$12</f>
        <v>7.3308722652201284E-3</v>
      </c>
      <c r="W412">
        <f>Sustainable_Friendly_Table[[#This Row],[Total Carbon (Metric T)]]*AHP!$P$15/TOPSIS!$D$12</f>
        <v>1.3346648629169738E-2</v>
      </c>
      <c r="X412">
        <f>((Sustainable_Friendly_Table[[#This Row],[Weighted Energy]]-TOPSIS!$B$13)^2+(Sustainable_Friendly_Table[[#This Row],[Weighted Cost]]-TOPSIS!$C$13)^2+(Sustainable_Friendly_Table[[#This Row],[Weighted Co2]]-TOPSIS!$D$13)^2)^0.5</f>
        <v>4.3817719434412683E-3</v>
      </c>
      <c r="Y412">
        <f>((Sustainable_Friendly_Table[[#This Row],[Weighted Energy]]-TOPSIS!$B$14)^2+(Sustainable_Friendly_Table[[#This Row],[Weighted Cost]]-TOPSIS!$C$14)^2+(Sustainable_Friendly_Table[[#This Row],[Weighted Co2]]-TOPSIS!$D$14)^2)^0.5</f>
        <v>1.6569833533213083E-3</v>
      </c>
      <c r="Z412">
        <f>Sustainable_Friendly_Table[[#This Row],[S- Worst-Euclidean Distance]]/(Sustainable_Friendly_Table[[#This Row],[S+ Best-Euclidean Distance]]+Sustainable_Friendly_Table[[#This Row],[S- Worst-Euclidean Distance]])</f>
        <v>0.27439153797300414</v>
      </c>
      <c r="AA412">
        <v>411</v>
      </c>
    </row>
    <row r="413" spans="1:27" x14ac:dyDescent="0.3">
      <c r="A413">
        <v>66</v>
      </c>
      <c r="B413" t="s">
        <v>139</v>
      </c>
      <c r="C413" t="s">
        <v>150</v>
      </c>
      <c r="D413" t="s">
        <v>155</v>
      </c>
      <c r="E413" t="s">
        <v>157</v>
      </c>
      <c r="F413" t="s">
        <v>159</v>
      </c>
      <c r="G413" t="s">
        <v>224</v>
      </c>
      <c r="H413">
        <v>421.76919773640878</v>
      </c>
      <c r="I413">
        <v>30</v>
      </c>
      <c r="J413">
        <v>1542274.7412938001</v>
      </c>
      <c r="K413">
        <v>50287.715372727267</v>
      </c>
      <c r="L413">
        <v>277609453.43288404</v>
      </c>
      <c r="M413">
        <v>4783585.7454545442</v>
      </c>
      <c r="N413">
        <v>2313412111.9407001</v>
      </c>
      <c r="O413">
        <v>112386000</v>
      </c>
      <c r="P413">
        <v>25.329993352272723</v>
      </c>
      <c r="Q413">
        <v>23057.007382342312</v>
      </c>
      <c r="R413">
        <v>277659741.14825678</v>
      </c>
      <c r="S413">
        <v>2430.5816976861543</v>
      </c>
      <c r="T413">
        <v>23082.337375694584</v>
      </c>
      <c r="U413">
        <f>Sustainable_Friendly_Table[[#This Row],[Total Energy(MJ)]]*AHP!$P$13/TOPSIS!$B$12</f>
        <v>2.4248354348735731E-2</v>
      </c>
      <c r="V413">
        <f>Sustainable_Friendly_Table[[#This Row],[Total Cost(LKR Million)]]*AHP!$P$14/TOPSIS!$C$12</f>
        <v>7.330897721721792E-3</v>
      </c>
      <c r="W413">
        <f>Sustainable_Friendly_Table[[#This Row],[Total Carbon (Metric T)]]*AHP!$P$15/TOPSIS!$D$12</f>
        <v>1.3346694588900523E-2</v>
      </c>
      <c r="X413">
        <f>((Sustainable_Friendly_Table[[#This Row],[Weighted Energy]]-TOPSIS!$B$13)^2+(Sustainable_Friendly_Table[[#This Row],[Weighted Cost]]-TOPSIS!$C$13)^2+(Sustainable_Friendly_Table[[#This Row],[Weighted Co2]]-TOPSIS!$D$13)^2)^0.5</f>
        <v>4.3818816010875268E-3</v>
      </c>
      <c r="Y413">
        <f>((Sustainable_Friendly_Table[[#This Row],[Weighted Energy]]-TOPSIS!$B$14)^2+(Sustainable_Friendly_Table[[#This Row],[Weighted Cost]]-TOPSIS!$C$14)^2+(Sustainable_Friendly_Table[[#This Row],[Weighted Co2]]-TOPSIS!$D$14)^2)^0.5</f>
        <v>1.6568737577000185E-3</v>
      </c>
      <c r="Z413">
        <f>Sustainable_Friendly_Table[[#This Row],[S- Worst-Euclidean Distance]]/(Sustainable_Friendly_Table[[#This Row],[S+ Best-Euclidean Distance]]+Sustainable_Friendly_Table[[#This Row],[S- Worst-Euclidean Distance]])</f>
        <v>0.2743733864444351</v>
      </c>
      <c r="AA413">
        <v>412</v>
      </c>
    </row>
    <row r="414" spans="1:27" x14ac:dyDescent="0.3">
      <c r="A414">
        <v>47</v>
      </c>
      <c r="B414" t="s">
        <v>139</v>
      </c>
      <c r="C414" t="s">
        <v>150</v>
      </c>
      <c r="D414" t="s">
        <v>154</v>
      </c>
      <c r="E414" t="s">
        <v>157</v>
      </c>
      <c r="F414" t="s">
        <v>159</v>
      </c>
      <c r="G414" t="s">
        <v>226</v>
      </c>
      <c r="H414">
        <v>421.76275063140878</v>
      </c>
      <c r="I414">
        <v>30</v>
      </c>
      <c r="J414">
        <v>1542268.50049616</v>
      </c>
      <c r="K414">
        <v>50306.135672727265</v>
      </c>
      <c r="L414">
        <v>277608330.0893088</v>
      </c>
      <c r="M414">
        <v>4784506.7604545439</v>
      </c>
      <c r="N414">
        <v>2313402750.7442403</v>
      </c>
      <c r="O414">
        <v>117000000</v>
      </c>
      <c r="P414">
        <v>25.343808577272721</v>
      </c>
      <c r="Q414">
        <v>23056.914082417592</v>
      </c>
      <c r="R414">
        <v>277658636.22498155</v>
      </c>
      <c r="S414">
        <v>2435.187257504695</v>
      </c>
      <c r="T414">
        <v>23082.257890994864</v>
      </c>
      <c r="U414">
        <f>Sustainable_Friendly_Table[[#This Row],[Total Energy(MJ)]]*AHP!$P$13/TOPSIS!$B$12</f>
        <v>2.4248257854476266E-2</v>
      </c>
      <c r="V414">
        <f>Sustainable_Friendly_Table[[#This Row],[Total Cost(LKR Million)]]*AHP!$P$14/TOPSIS!$C$12</f>
        <v>7.3447885890862317E-3</v>
      </c>
      <c r="W414">
        <f>Sustainable_Friendly_Table[[#This Row],[Total Carbon (Metric T)]]*AHP!$P$15/TOPSIS!$D$12</f>
        <v>1.3346648629169738E-2</v>
      </c>
      <c r="X414">
        <f>((Sustainable_Friendly_Table[[#This Row],[Weighted Energy]]-TOPSIS!$B$13)^2+(Sustainable_Friendly_Table[[#This Row],[Weighted Cost]]-TOPSIS!$C$13)^2+(Sustainable_Friendly_Table[[#This Row],[Weighted Co2]]-TOPSIS!$D$13)^2)^0.5</f>
        <v>4.3853606804257509E-3</v>
      </c>
      <c r="Y414">
        <f>((Sustainable_Friendly_Table[[#This Row],[Weighted Energy]]-TOPSIS!$B$14)^2+(Sustainable_Friendly_Table[[#This Row],[Weighted Cost]]-TOPSIS!$C$14)^2+(Sustainable_Friendly_Table[[#This Row],[Weighted Co2]]-TOPSIS!$D$14)^2)^0.5</f>
        <v>1.6532413309702028E-3</v>
      </c>
      <c r="Z414">
        <f>Sustainable_Friendly_Table[[#This Row],[S- Worst-Euclidean Distance]]/(Sustainable_Friendly_Table[[#This Row],[S+ Best-Euclidean Distance]]+Sustainable_Friendly_Table[[#This Row],[S- Worst-Euclidean Distance]])</f>
        <v>0.27377881964239936</v>
      </c>
      <c r="AA414">
        <v>413</v>
      </c>
    </row>
    <row r="415" spans="1:27" x14ac:dyDescent="0.3">
      <c r="A415">
        <v>65</v>
      </c>
      <c r="B415" t="s">
        <v>139</v>
      </c>
      <c r="C415" t="s">
        <v>150</v>
      </c>
      <c r="D415" t="s">
        <v>155</v>
      </c>
      <c r="E415" t="s">
        <v>157</v>
      </c>
      <c r="F415" t="s">
        <v>159</v>
      </c>
      <c r="G415" t="s">
        <v>226</v>
      </c>
      <c r="H415">
        <v>421.76919773640878</v>
      </c>
      <c r="I415">
        <v>30</v>
      </c>
      <c r="J415">
        <v>1542274.7412938001</v>
      </c>
      <c r="K415">
        <v>50287.715372727267</v>
      </c>
      <c r="L415">
        <v>277609453.43288404</v>
      </c>
      <c r="M415">
        <v>4783585.7454545442</v>
      </c>
      <c r="N415">
        <v>2313412111.9407001</v>
      </c>
      <c r="O415">
        <v>117000000</v>
      </c>
      <c r="P415">
        <v>25.329993352272723</v>
      </c>
      <c r="Q415">
        <v>23057.007382342312</v>
      </c>
      <c r="R415">
        <v>277659741.14825678</v>
      </c>
      <c r="S415">
        <v>2435.1956976861543</v>
      </c>
      <c r="T415">
        <v>23082.337375694584</v>
      </c>
      <c r="U415">
        <f>Sustainable_Friendly_Table[[#This Row],[Total Energy(MJ)]]*AHP!$P$13/TOPSIS!$B$12</f>
        <v>2.4248354348735731E-2</v>
      </c>
      <c r="V415">
        <f>Sustainable_Friendly_Table[[#This Row],[Total Cost(LKR Million)]]*AHP!$P$14/TOPSIS!$C$12</f>
        <v>7.3448140455878953E-3</v>
      </c>
      <c r="W415">
        <f>Sustainable_Friendly_Table[[#This Row],[Total Carbon (Metric T)]]*AHP!$P$15/TOPSIS!$D$12</f>
        <v>1.3346694588900523E-2</v>
      </c>
      <c r="X415">
        <f>((Sustainable_Friendly_Table[[#This Row],[Weighted Energy]]-TOPSIS!$B$13)^2+(Sustainable_Friendly_Table[[#This Row],[Weighted Cost]]-TOPSIS!$C$13)^2+(Sustainable_Friendly_Table[[#This Row],[Weighted Co2]]-TOPSIS!$D$13)^2)^0.5</f>
        <v>4.3854703291170919E-3</v>
      </c>
      <c r="Y415">
        <f>((Sustainable_Friendly_Table[[#This Row],[Weighted Energy]]-TOPSIS!$B$14)^2+(Sustainable_Friendly_Table[[#This Row],[Weighted Cost]]-TOPSIS!$C$14)^2+(Sustainable_Friendly_Table[[#This Row],[Weighted Co2]]-TOPSIS!$D$14)^2)^0.5</f>
        <v>1.6531317015655534E-3</v>
      </c>
      <c r="Z415">
        <f>Sustainable_Friendly_Table[[#This Row],[S- Worst-Euclidean Distance]]/(Sustainable_Friendly_Table[[#This Row],[S+ Best-Euclidean Distance]]+Sustainable_Friendly_Table[[#This Row],[S- Worst-Euclidean Distance]])</f>
        <v>0.27376066400233895</v>
      </c>
      <c r="AA415">
        <v>414</v>
      </c>
    </row>
    <row r="416" spans="1:27" x14ac:dyDescent="0.3">
      <c r="A416">
        <v>406</v>
      </c>
      <c r="B416" t="s">
        <v>142</v>
      </c>
      <c r="C416" t="s">
        <v>151</v>
      </c>
      <c r="D416" t="s">
        <v>154</v>
      </c>
      <c r="E416" t="s">
        <v>157</v>
      </c>
      <c r="F416" t="s">
        <v>159</v>
      </c>
      <c r="G416" t="s">
        <v>225</v>
      </c>
      <c r="H416">
        <v>434.46005139488551</v>
      </c>
      <c r="I416">
        <v>62</v>
      </c>
      <c r="J416">
        <v>1544281.3459348339</v>
      </c>
      <c r="K416">
        <v>38803.635272727275</v>
      </c>
      <c r="L416">
        <v>277970642.26827013</v>
      </c>
      <c r="M416">
        <v>4721531.6004545446</v>
      </c>
      <c r="N416">
        <v>2316422018.9022508</v>
      </c>
      <c r="O416">
        <v>115568000</v>
      </c>
      <c r="P416">
        <v>23.758285777272725</v>
      </c>
      <c r="Q416">
        <v>23087.006121725764</v>
      </c>
      <c r="R416">
        <v>278009445.90354288</v>
      </c>
      <c r="S416">
        <v>2436.711550502705</v>
      </c>
      <c r="T416">
        <v>23110.764407503037</v>
      </c>
      <c r="U416">
        <f>Sustainable_Friendly_Table[[#This Row],[Total Energy(MJ)]]*AHP!$P$13/TOPSIS!$B$12</f>
        <v>2.4278894479575545E-2</v>
      </c>
      <c r="V416">
        <f>Sustainable_Friendly_Table[[#This Row],[Total Cost(LKR Million)]]*AHP!$P$14/TOPSIS!$C$12</f>
        <v>7.3493860219052912E-3</v>
      </c>
      <c r="W416">
        <f>Sustainable_Friendly_Table[[#This Row],[Total Carbon (Metric T)]]*AHP!$P$15/TOPSIS!$D$12</f>
        <v>1.3363131698602242E-2</v>
      </c>
      <c r="X416">
        <f>((Sustainable_Friendly_Table[[#This Row],[Weighted Energy]]-TOPSIS!$B$13)^2+(Sustainable_Friendly_Table[[#This Row],[Weighted Cost]]-TOPSIS!$C$13)^2+(Sustainable_Friendly_Table[[#This Row],[Weighted Co2]]-TOPSIS!$D$13)^2)^0.5</f>
        <v>4.4201527756819146E-3</v>
      </c>
      <c r="Y416">
        <f>((Sustainable_Friendly_Table[[#This Row],[Weighted Energy]]-TOPSIS!$B$14)^2+(Sustainable_Friendly_Table[[#This Row],[Weighted Cost]]-TOPSIS!$C$14)^2+(Sustainable_Friendly_Table[[#This Row],[Weighted Co2]]-TOPSIS!$D$14)^2)^0.5</f>
        <v>1.6184860204293946E-3</v>
      </c>
      <c r="Z416">
        <f>Sustainable_Friendly_Table[[#This Row],[S- Worst-Euclidean Distance]]/(Sustainable_Friendly_Table[[#This Row],[S+ Best-Euclidean Distance]]+Sustainable_Friendly_Table[[#This Row],[S- Worst-Euclidean Distance]])</f>
        <v>0.26802166433131386</v>
      </c>
      <c r="AA416">
        <v>415</v>
      </c>
    </row>
    <row r="417" spans="1:27" x14ac:dyDescent="0.3">
      <c r="A417">
        <v>424</v>
      </c>
      <c r="B417" t="s">
        <v>142</v>
      </c>
      <c r="C417" t="s">
        <v>151</v>
      </c>
      <c r="D417" t="s">
        <v>155</v>
      </c>
      <c r="E417" t="s">
        <v>157</v>
      </c>
      <c r="F417" t="s">
        <v>159</v>
      </c>
      <c r="G417" t="s">
        <v>225</v>
      </c>
      <c r="H417">
        <v>434.46649849988546</v>
      </c>
      <c r="I417">
        <v>62</v>
      </c>
      <c r="J417">
        <v>1544287.5867324739</v>
      </c>
      <c r="K417">
        <v>38785.214972727263</v>
      </c>
      <c r="L417">
        <v>277971765.61184531</v>
      </c>
      <c r="M417">
        <v>4720610.585454545</v>
      </c>
      <c r="N417">
        <v>2316431380.098711</v>
      </c>
      <c r="O417">
        <v>115568000</v>
      </c>
      <c r="P417">
        <v>23.744470552272723</v>
      </c>
      <c r="Q417">
        <v>23087.099421650484</v>
      </c>
      <c r="R417">
        <v>278010550.82681805</v>
      </c>
      <c r="S417">
        <v>2436.7199906841656</v>
      </c>
      <c r="T417">
        <v>23110.843892202756</v>
      </c>
      <c r="U417">
        <f>Sustainable_Friendly_Table[[#This Row],[Total Energy(MJ)]]*AHP!$P$13/TOPSIS!$B$12</f>
        <v>2.4278990973835006E-2</v>
      </c>
      <c r="V417">
        <f>Sustainable_Friendly_Table[[#This Row],[Total Cost(LKR Million)]]*AHP!$P$14/TOPSIS!$C$12</f>
        <v>7.34941147840696E-3</v>
      </c>
      <c r="W417">
        <f>Sustainable_Friendly_Table[[#This Row],[Total Carbon (Metric T)]]*AHP!$P$15/TOPSIS!$D$12</f>
        <v>1.3363177658333026E-2</v>
      </c>
      <c r="X417">
        <f>((Sustainable_Friendly_Table[[#This Row],[Weighted Energy]]-TOPSIS!$B$13)^2+(Sustainable_Friendly_Table[[#This Row],[Weighted Cost]]-TOPSIS!$C$13)^2+(Sustainable_Friendly_Table[[#This Row],[Weighted Co2]]-TOPSIS!$D$13)^2)^0.5</f>
        <v>4.4202624279799894E-3</v>
      </c>
      <c r="Y417">
        <f>((Sustainable_Friendly_Table[[#This Row],[Weighted Energy]]-TOPSIS!$B$14)^2+(Sustainable_Friendly_Table[[#This Row],[Weighted Cost]]-TOPSIS!$C$14)^2+(Sustainable_Friendly_Table[[#This Row],[Weighted Co2]]-TOPSIS!$D$14)^2)^0.5</f>
        <v>1.6183764037822487E-3</v>
      </c>
      <c r="Z417">
        <f>Sustainable_Friendly_Table[[#This Row],[S- Worst-Euclidean Distance]]/(Sustainable_Friendly_Table[[#This Row],[S+ Best-Euclidean Distance]]+Sustainable_Friendly_Table[[#This Row],[S- Worst-Euclidean Distance]])</f>
        <v>0.26800351020661434</v>
      </c>
      <c r="AA417">
        <v>416</v>
      </c>
    </row>
    <row r="418" spans="1:27" x14ac:dyDescent="0.3">
      <c r="A418">
        <v>408</v>
      </c>
      <c r="B418" t="s">
        <v>142</v>
      </c>
      <c r="C418" t="s">
        <v>151</v>
      </c>
      <c r="D418" t="s">
        <v>154</v>
      </c>
      <c r="E418" t="s">
        <v>157</v>
      </c>
      <c r="F418" t="s">
        <v>159</v>
      </c>
      <c r="G418" t="s">
        <v>224</v>
      </c>
      <c r="H418">
        <v>434.46005139488551</v>
      </c>
      <c r="I418">
        <v>31</v>
      </c>
      <c r="J418">
        <v>1544281.3459348339</v>
      </c>
      <c r="K418">
        <v>38803.635272727275</v>
      </c>
      <c r="L418">
        <v>277970642.26827013</v>
      </c>
      <c r="M418">
        <v>4721531.6004545446</v>
      </c>
      <c r="N418">
        <v>2316422018.9022508</v>
      </c>
      <c r="O418">
        <v>116132200</v>
      </c>
      <c r="P418">
        <v>23.758285777272725</v>
      </c>
      <c r="Q418">
        <v>23087.006121725764</v>
      </c>
      <c r="R418">
        <v>278009445.90354288</v>
      </c>
      <c r="S418">
        <v>2437.2757505027053</v>
      </c>
      <c r="T418">
        <v>23110.764407503037</v>
      </c>
      <c r="U418">
        <f>Sustainable_Friendly_Table[[#This Row],[Total Energy(MJ)]]*AHP!$P$13/TOPSIS!$B$12</f>
        <v>2.4278894479575545E-2</v>
      </c>
      <c r="V418">
        <f>Sustainable_Friendly_Table[[#This Row],[Total Cost(LKR Million)]]*AHP!$P$14/TOPSIS!$C$12</f>
        <v>7.3510877102289287E-3</v>
      </c>
      <c r="W418">
        <f>Sustainable_Friendly_Table[[#This Row],[Total Carbon (Metric T)]]*AHP!$P$15/TOPSIS!$D$12</f>
        <v>1.3363131698602242E-2</v>
      </c>
      <c r="X418">
        <f>((Sustainable_Friendly_Table[[#This Row],[Weighted Energy]]-TOPSIS!$B$13)^2+(Sustainable_Friendly_Table[[#This Row],[Weighted Cost]]-TOPSIS!$C$13)^2+(Sustainable_Friendly_Table[[#This Row],[Weighted Co2]]-TOPSIS!$D$13)^2)^0.5</f>
        <v>4.4205927286007024E-3</v>
      </c>
      <c r="Y418">
        <f>((Sustainable_Friendly_Table[[#This Row],[Weighted Energy]]-TOPSIS!$B$14)^2+(Sustainable_Friendly_Table[[#This Row],[Weighted Cost]]-TOPSIS!$C$14)^2+(Sustainable_Friendly_Table[[#This Row],[Weighted Co2]]-TOPSIS!$D$14)^2)^0.5</f>
        <v>1.6180310712446602E-3</v>
      </c>
      <c r="Z418">
        <f>Sustainable_Friendly_Table[[#This Row],[S- Worst-Euclidean Distance]]/(Sustainable_Friendly_Table[[#This Row],[S+ Best-Euclidean Distance]]+Sustainable_Friendly_Table[[#This Row],[S- Worst-Euclidean Distance]])</f>
        <v>0.26794699005526634</v>
      </c>
      <c r="AA418">
        <v>417</v>
      </c>
    </row>
    <row r="419" spans="1:27" x14ac:dyDescent="0.3">
      <c r="A419">
        <v>426</v>
      </c>
      <c r="B419" t="s">
        <v>142</v>
      </c>
      <c r="C419" t="s">
        <v>151</v>
      </c>
      <c r="D419" t="s">
        <v>155</v>
      </c>
      <c r="E419" t="s">
        <v>157</v>
      </c>
      <c r="F419" t="s">
        <v>159</v>
      </c>
      <c r="G419" t="s">
        <v>224</v>
      </c>
      <c r="H419">
        <v>434.46649849988546</v>
      </c>
      <c r="I419">
        <v>31</v>
      </c>
      <c r="J419">
        <v>1544287.5867324739</v>
      </c>
      <c r="K419">
        <v>38785.214972727263</v>
      </c>
      <c r="L419">
        <v>277971765.61184531</v>
      </c>
      <c r="M419">
        <v>4720610.585454545</v>
      </c>
      <c r="N419">
        <v>2316431380.098711</v>
      </c>
      <c r="O419">
        <v>116132200</v>
      </c>
      <c r="P419">
        <v>23.744470552272723</v>
      </c>
      <c r="Q419">
        <v>23087.099421650484</v>
      </c>
      <c r="R419">
        <v>278010550.82681805</v>
      </c>
      <c r="S419">
        <v>2437.2841906841654</v>
      </c>
      <c r="T419">
        <v>23110.843892202756</v>
      </c>
      <c r="U419">
        <f>Sustainable_Friendly_Table[[#This Row],[Total Energy(MJ)]]*AHP!$P$13/TOPSIS!$B$12</f>
        <v>2.4278990973835006E-2</v>
      </c>
      <c r="V419">
        <f>Sustainable_Friendly_Table[[#This Row],[Total Cost(LKR Million)]]*AHP!$P$14/TOPSIS!$C$12</f>
        <v>7.3511131667305949E-3</v>
      </c>
      <c r="W419">
        <f>Sustainable_Friendly_Table[[#This Row],[Total Carbon (Metric T)]]*AHP!$P$15/TOPSIS!$D$12</f>
        <v>1.3363177658333026E-2</v>
      </c>
      <c r="X419">
        <f>((Sustainable_Friendly_Table[[#This Row],[Weighted Energy]]-TOPSIS!$B$13)^2+(Sustainable_Friendly_Table[[#This Row],[Weighted Cost]]-TOPSIS!$C$13)^2+(Sustainable_Friendly_Table[[#This Row],[Weighted Co2]]-TOPSIS!$D$13)^2)^0.5</f>
        <v>4.4207023797851949E-3</v>
      </c>
      <c r="Y419">
        <f>((Sustainable_Friendly_Table[[#This Row],[Weighted Energy]]-TOPSIS!$B$14)^2+(Sustainable_Friendly_Table[[#This Row],[Weighted Cost]]-TOPSIS!$C$14)^2+(Sustainable_Friendly_Table[[#This Row],[Weighted Co2]]-TOPSIS!$D$14)^2)^0.5</f>
        <v>1.6179214505485096E-3</v>
      </c>
      <c r="Z419">
        <f>Sustainable_Friendly_Table[[#This Row],[S- Worst-Euclidean Distance]]/(Sustainable_Friendly_Table[[#This Row],[S+ Best-Euclidean Distance]]+Sustainable_Friendly_Table[[#This Row],[S- Worst-Euclidean Distance]])</f>
        <v>0.26792883544446594</v>
      </c>
      <c r="AA419">
        <v>418</v>
      </c>
    </row>
    <row r="420" spans="1:27" x14ac:dyDescent="0.3">
      <c r="A420">
        <v>407</v>
      </c>
      <c r="B420" t="s">
        <v>142</v>
      </c>
      <c r="C420" t="s">
        <v>151</v>
      </c>
      <c r="D420" t="s">
        <v>154</v>
      </c>
      <c r="E420" t="s">
        <v>157</v>
      </c>
      <c r="F420" t="s">
        <v>159</v>
      </c>
      <c r="G420" t="s">
        <v>226</v>
      </c>
      <c r="H420">
        <v>434.46005139488551</v>
      </c>
      <c r="I420">
        <v>31</v>
      </c>
      <c r="J420">
        <v>1544281.3459348339</v>
      </c>
      <c r="K420">
        <v>38803.635272727275</v>
      </c>
      <c r="L420">
        <v>277970642.26827013</v>
      </c>
      <c r="M420">
        <v>4721531.6004545446</v>
      </c>
      <c r="N420">
        <v>2316422018.9022508</v>
      </c>
      <c r="O420">
        <v>120900000</v>
      </c>
      <c r="P420">
        <v>23.758285777272725</v>
      </c>
      <c r="Q420">
        <v>23087.006121725764</v>
      </c>
      <c r="R420">
        <v>278009445.90354288</v>
      </c>
      <c r="S420">
        <v>2442.0435505027049</v>
      </c>
      <c r="T420">
        <v>23110.764407503037</v>
      </c>
      <c r="U420">
        <f>Sustainable_Friendly_Table[[#This Row],[Total Energy(MJ)]]*AHP!$P$13/TOPSIS!$B$12</f>
        <v>2.4278894479575545E-2</v>
      </c>
      <c r="V420">
        <f>Sustainable_Friendly_Table[[#This Row],[Total Cost(LKR Million)]]*AHP!$P$14/TOPSIS!$C$12</f>
        <v>7.3654679115572339E-3</v>
      </c>
      <c r="W420">
        <f>Sustainable_Friendly_Table[[#This Row],[Total Carbon (Metric T)]]*AHP!$P$15/TOPSIS!$D$12</f>
        <v>1.3363131698602242E-2</v>
      </c>
      <c r="X420">
        <f>((Sustainable_Friendly_Table[[#This Row],[Weighted Energy]]-TOPSIS!$B$13)^2+(Sustainable_Friendly_Table[[#This Row],[Weighted Cost]]-TOPSIS!$C$13)^2+(Sustainable_Friendly_Table[[#This Row],[Weighted Co2]]-TOPSIS!$D$13)^2)^0.5</f>
        <v>4.4243349607233267E-3</v>
      </c>
      <c r="Y420">
        <f>((Sustainable_Friendly_Table[[#This Row],[Weighted Energy]]-TOPSIS!$B$14)^2+(Sustainable_Friendly_Table[[#This Row],[Weighted Cost]]-TOPSIS!$C$14)^2+(Sustainable_Friendly_Table[[#This Row],[Weighted Co2]]-TOPSIS!$D$14)^2)^0.5</f>
        <v>1.6142530129820989E-3</v>
      </c>
      <c r="Z420">
        <f>Sustainable_Friendly_Table[[#This Row],[S- Worst-Euclidean Distance]]/(Sustainable_Friendly_Table[[#This Row],[S+ Best-Euclidean Distance]]+Sustainable_Friendly_Table[[#This Row],[S- Worst-Euclidean Distance]])</f>
        <v>0.26732292714973127</v>
      </c>
      <c r="AA420">
        <v>419</v>
      </c>
    </row>
    <row r="421" spans="1:27" x14ac:dyDescent="0.3">
      <c r="A421">
        <v>425</v>
      </c>
      <c r="B421" t="s">
        <v>142</v>
      </c>
      <c r="C421" t="s">
        <v>151</v>
      </c>
      <c r="D421" t="s">
        <v>155</v>
      </c>
      <c r="E421" t="s">
        <v>157</v>
      </c>
      <c r="F421" t="s">
        <v>159</v>
      </c>
      <c r="G421" t="s">
        <v>226</v>
      </c>
      <c r="H421">
        <v>434.46649849988546</v>
      </c>
      <c r="I421">
        <v>31</v>
      </c>
      <c r="J421">
        <v>1544287.5867324739</v>
      </c>
      <c r="K421">
        <v>38785.214972727263</v>
      </c>
      <c r="L421">
        <v>277971765.61184531</v>
      </c>
      <c r="M421">
        <v>4720610.585454545</v>
      </c>
      <c r="N421">
        <v>2316431380.098711</v>
      </c>
      <c r="O421">
        <v>120900000</v>
      </c>
      <c r="P421">
        <v>23.744470552272723</v>
      </c>
      <c r="Q421">
        <v>23087.099421650484</v>
      </c>
      <c r="R421">
        <v>278010550.82681805</v>
      </c>
      <c r="S421">
        <v>2442.0519906841655</v>
      </c>
      <c r="T421">
        <v>23110.843892202756</v>
      </c>
      <c r="U421">
        <f>Sustainable_Friendly_Table[[#This Row],[Total Energy(MJ)]]*AHP!$P$13/TOPSIS!$B$12</f>
        <v>2.4278990973835006E-2</v>
      </c>
      <c r="V421">
        <f>Sustainable_Friendly_Table[[#This Row],[Total Cost(LKR Million)]]*AHP!$P$14/TOPSIS!$C$12</f>
        <v>7.3654933680589018E-3</v>
      </c>
      <c r="W421">
        <f>Sustainable_Friendly_Table[[#This Row],[Total Carbon (Metric T)]]*AHP!$P$15/TOPSIS!$D$12</f>
        <v>1.3363177658333026E-2</v>
      </c>
      <c r="X421">
        <f>((Sustainable_Friendly_Table[[#This Row],[Weighted Energy]]-TOPSIS!$B$13)^2+(Sustainable_Friendly_Table[[#This Row],[Weighted Cost]]-TOPSIS!$C$13)^2+(Sustainable_Friendly_Table[[#This Row],[Weighted Co2]]-TOPSIS!$D$13)^2)^0.5</f>
        <v>4.4244446019019159E-3</v>
      </c>
      <c r="Y421">
        <f>((Sustainable_Friendly_Table[[#This Row],[Weighted Energy]]-TOPSIS!$B$14)^2+(Sustainable_Friendly_Table[[#This Row],[Weighted Cost]]-TOPSIS!$C$14)^2+(Sustainable_Friendly_Table[[#This Row],[Weighted Co2]]-TOPSIS!$D$14)^2)^0.5</f>
        <v>1.6141433624969226E-3</v>
      </c>
      <c r="Z421">
        <f>Sustainable_Friendly_Table[[#This Row],[S- Worst-Euclidean Distance]]/(Sustainable_Friendly_Table[[#This Row],[S+ Best-Euclidean Distance]]+Sustainable_Friendly_Table[[#This Row],[S- Worst-Euclidean Distance]])</f>
        <v>0.26730476926282815</v>
      </c>
      <c r="AA421">
        <v>420</v>
      </c>
    </row>
    <row r="422" spans="1:27" x14ac:dyDescent="0.3">
      <c r="A422">
        <v>148</v>
      </c>
      <c r="B422" t="s">
        <v>140</v>
      </c>
      <c r="C422" t="s">
        <v>150</v>
      </c>
      <c r="D422" t="s">
        <v>154</v>
      </c>
      <c r="E422" t="s">
        <v>156</v>
      </c>
      <c r="F422" t="s">
        <v>160</v>
      </c>
      <c r="G422" t="s">
        <v>225</v>
      </c>
      <c r="H422">
        <v>419.59984734278476</v>
      </c>
      <c r="I422">
        <v>60</v>
      </c>
      <c r="J422">
        <v>1546110.0676841983</v>
      </c>
      <c r="K422">
        <v>44765.229536363637</v>
      </c>
      <c r="L422">
        <v>278299812.18315572</v>
      </c>
      <c r="M422">
        <v>5720694.6013636356</v>
      </c>
      <c r="N422">
        <v>2319165101.5262976</v>
      </c>
      <c r="O422">
        <v>111840000</v>
      </c>
      <c r="P422">
        <v>22.704658077272725</v>
      </c>
      <c r="Q422">
        <v>23114.345511878761</v>
      </c>
      <c r="R422">
        <v>278344577.41269207</v>
      </c>
      <c r="S422">
        <v>2436.7257961276614</v>
      </c>
      <c r="T422">
        <v>23137.050169956034</v>
      </c>
      <c r="U422">
        <f>Sustainable_Friendly_Table[[#This Row],[Total Energy(MJ)]]*AHP!$P$13/TOPSIS!$B$12</f>
        <v>2.430816191155423E-2</v>
      </c>
      <c r="V422">
        <f>Sustainable_Friendly_Table[[#This Row],[Total Cost(LKR Million)]]*AHP!$P$14/TOPSIS!$C$12</f>
        <v>7.3494289882534859E-3</v>
      </c>
      <c r="W422">
        <f>Sustainable_Friendly_Table[[#This Row],[Total Carbon (Metric T)]]*AHP!$P$15/TOPSIS!$D$12</f>
        <v>1.3378330681174342E-2</v>
      </c>
      <c r="X422">
        <f>((Sustainable_Friendly_Table[[#This Row],[Weighted Energy]]-TOPSIS!$B$13)^2+(Sustainable_Friendly_Table[[#This Row],[Weighted Cost]]-TOPSIS!$C$13)^2+(Sustainable_Friendly_Table[[#This Row],[Weighted Co2]]-TOPSIS!$D$13)^2)^0.5</f>
        <v>4.4520218405579692E-3</v>
      </c>
      <c r="Y422">
        <f>((Sustainable_Friendly_Table[[#This Row],[Weighted Energy]]-TOPSIS!$B$14)^2+(Sustainable_Friendly_Table[[#This Row],[Weighted Cost]]-TOPSIS!$C$14)^2+(Sustainable_Friendly_Table[[#This Row],[Weighted Co2]]-TOPSIS!$D$14)^2)^0.5</f>
        <v>1.5867346085955704E-3</v>
      </c>
      <c r="Z422">
        <f>Sustainable_Friendly_Table[[#This Row],[S- Worst-Euclidean Distance]]/(Sustainable_Friendly_Table[[#This Row],[S+ Best-Euclidean Distance]]+Sustainable_Friendly_Table[[#This Row],[S- Worst-Euclidean Distance]])</f>
        <v>0.26275850366808301</v>
      </c>
      <c r="AA422">
        <v>421</v>
      </c>
    </row>
    <row r="423" spans="1:27" x14ac:dyDescent="0.3">
      <c r="A423">
        <v>166</v>
      </c>
      <c r="B423" t="s">
        <v>140</v>
      </c>
      <c r="C423" t="s">
        <v>150</v>
      </c>
      <c r="D423" t="s">
        <v>155</v>
      </c>
      <c r="E423" t="s">
        <v>156</v>
      </c>
      <c r="F423" t="s">
        <v>160</v>
      </c>
      <c r="G423" t="s">
        <v>225</v>
      </c>
      <c r="H423">
        <v>419.60629444778465</v>
      </c>
      <c r="I423">
        <v>60</v>
      </c>
      <c r="J423">
        <v>1546116.3084818386</v>
      </c>
      <c r="K423">
        <v>44746.809236363639</v>
      </c>
      <c r="L423">
        <v>278300935.52673095</v>
      </c>
      <c r="M423">
        <v>5719773.586363636</v>
      </c>
      <c r="N423">
        <v>2319174462.7227583</v>
      </c>
      <c r="O423">
        <v>111840000</v>
      </c>
      <c r="P423">
        <v>22.690842852272727</v>
      </c>
      <c r="Q423">
        <v>23114.438811803488</v>
      </c>
      <c r="R423">
        <v>278345682.3359673</v>
      </c>
      <c r="S423">
        <v>2436.734236309122</v>
      </c>
      <c r="T423">
        <v>23137.129654655761</v>
      </c>
      <c r="U423">
        <f>Sustainable_Friendly_Table[[#This Row],[Total Energy(MJ)]]*AHP!$P$13/TOPSIS!$B$12</f>
        <v>2.4308258405813698E-2</v>
      </c>
      <c r="V423">
        <f>Sustainable_Friendly_Table[[#This Row],[Total Cost(LKR Million)]]*AHP!$P$14/TOPSIS!$C$12</f>
        <v>7.3494544447551538E-3</v>
      </c>
      <c r="W423">
        <f>Sustainable_Friendly_Table[[#This Row],[Total Carbon (Metric T)]]*AHP!$P$15/TOPSIS!$D$12</f>
        <v>1.3378376640905132E-2</v>
      </c>
      <c r="X423">
        <f>((Sustainable_Friendly_Table[[#This Row],[Weighted Energy]]-TOPSIS!$B$13)^2+(Sustainable_Friendly_Table[[#This Row],[Weighted Cost]]-TOPSIS!$C$13)^2+(Sustainable_Friendly_Table[[#This Row],[Weighted Co2]]-TOPSIS!$D$13)^2)^0.5</f>
        <v>4.4521314994277134E-3</v>
      </c>
      <c r="Y423">
        <f>((Sustainable_Friendly_Table[[#This Row],[Weighted Energy]]-TOPSIS!$B$14)^2+(Sustainable_Friendly_Table[[#This Row],[Weighted Cost]]-TOPSIS!$C$14)^2+(Sustainable_Friendly_Table[[#This Row],[Weighted Co2]]-TOPSIS!$D$14)^2)^0.5</f>
        <v>1.5866250192332419E-3</v>
      </c>
      <c r="Z423">
        <f>Sustainable_Friendly_Table[[#This Row],[S- Worst-Euclidean Distance]]/(Sustainable_Friendly_Table[[#This Row],[S+ Best-Euclidean Distance]]+Sustainable_Friendly_Table[[#This Row],[S- Worst-Euclidean Distance]])</f>
        <v>0.26274035297337389</v>
      </c>
      <c r="AA423">
        <v>422</v>
      </c>
    </row>
    <row r="424" spans="1:27" x14ac:dyDescent="0.3">
      <c r="A424">
        <v>150</v>
      </c>
      <c r="B424" t="s">
        <v>140</v>
      </c>
      <c r="C424" t="s">
        <v>150</v>
      </c>
      <c r="D424" t="s">
        <v>154</v>
      </c>
      <c r="E424" t="s">
        <v>156</v>
      </c>
      <c r="F424" t="s">
        <v>160</v>
      </c>
      <c r="G424" t="s">
        <v>224</v>
      </c>
      <c r="H424">
        <v>419.59984734278476</v>
      </c>
      <c r="I424">
        <v>30</v>
      </c>
      <c r="J424">
        <v>1546110.0676841983</v>
      </c>
      <c r="K424">
        <v>44765.229536363637</v>
      </c>
      <c r="L424">
        <v>278299812.18315572</v>
      </c>
      <c r="M424">
        <v>5720694.6013636356</v>
      </c>
      <c r="N424">
        <v>2319165101.5262976</v>
      </c>
      <c r="O424">
        <v>112386000</v>
      </c>
      <c r="P424">
        <v>22.704658077272725</v>
      </c>
      <c r="Q424">
        <v>23114.345511878761</v>
      </c>
      <c r="R424">
        <v>278344577.41269207</v>
      </c>
      <c r="S424">
        <v>2437.2717961276612</v>
      </c>
      <c r="T424">
        <v>23137.050169956034</v>
      </c>
      <c r="U424">
        <f>Sustainable_Friendly_Table[[#This Row],[Total Energy(MJ)]]*AHP!$P$13/TOPSIS!$B$12</f>
        <v>2.430816191155423E-2</v>
      </c>
      <c r="V424">
        <f>Sustainable_Friendly_Table[[#This Row],[Total Cost(LKR Million)]]*AHP!$P$14/TOPSIS!$C$12</f>
        <v>7.3510757834053912E-3</v>
      </c>
      <c r="W424">
        <f>Sustainable_Friendly_Table[[#This Row],[Total Carbon (Metric T)]]*AHP!$P$15/TOPSIS!$D$12</f>
        <v>1.3378330681174342E-2</v>
      </c>
      <c r="X424">
        <f>((Sustainable_Friendly_Table[[#This Row],[Weighted Energy]]-TOPSIS!$B$13)^2+(Sustainable_Friendly_Table[[#This Row],[Weighted Cost]]-TOPSIS!$C$13)^2+(Sustainable_Friendly_Table[[#This Row],[Weighted Co2]]-TOPSIS!$D$13)^2)^0.5</f>
        <v>4.4524445604170694E-3</v>
      </c>
      <c r="Y424">
        <f>((Sustainable_Friendly_Table[[#This Row],[Weighted Energy]]-TOPSIS!$B$14)^2+(Sustainable_Friendly_Table[[#This Row],[Weighted Cost]]-TOPSIS!$C$14)^2+(Sustainable_Friendly_Table[[#This Row],[Weighted Co2]]-TOPSIS!$D$14)^2)^0.5</f>
        <v>1.5862855407623622E-3</v>
      </c>
      <c r="Z424">
        <f>Sustainable_Friendly_Table[[#This Row],[S- Worst-Euclidean Distance]]/(Sustainable_Friendly_Table[[#This Row],[S+ Best-Euclidean Distance]]+Sustainable_Friendly_Table[[#This Row],[S- Worst-Euclidean Distance]])</f>
        <v>0.26268528551268466</v>
      </c>
      <c r="AA424">
        <v>423</v>
      </c>
    </row>
    <row r="425" spans="1:27" x14ac:dyDescent="0.3">
      <c r="A425">
        <v>168</v>
      </c>
      <c r="B425" t="s">
        <v>140</v>
      </c>
      <c r="C425" t="s">
        <v>150</v>
      </c>
      <c r="D425" t="s">
        <v>155</v>
      </c>
      <c r="E425" t="s">
        <v>156</v>
      </c>
      <c r="F425" t="s">
        <v>160</v>
      </c>
      <c r="G425" t="s">
        <v>224</v>
      </c>
      <c r="H425">
        <v>419.60629444778465</v>
      </c>
      <c r="I425">
        <v>30</v>
      </c>
      <c r="J425">
        <v>1546116.3084818386</v>
      </c>
      <c r="K425">
        <v>44746.809236363639</v>
      </c>
      <c r="L425">
        <v>278300935.52673095</v>
      </c>
      <c r="M425">
        <v>5719773.586363636</v>
      </c>
      <c r="N425">
        <v>2319174462.7227583</v>
      </c>
      <c r="O425">
        <v>112386000</v>
      </c>
      <c r="P425">
        <v>22.690842852272727</v>
      </c>
      <c r="Q425">
        <v>23114.438811803488</v>
      </c>
      <c r="R425">
        <v>278345682.3359673</v>
      </c>
      <c r="S425">
        <v>2437.2802363091223</v>
      </c>
      <c r="T425">
        <v>23137.129654655761</v>
      </c>
      <c r="U425">
        <f>Sustainable_Friendly_Table[[#This Row],[Total Energy(MJ)]]*AHP!$P$13/TOPSIS!$B$12</f>
        <v>2.4308258405813698E-2</v>
      </c>
      <c r="V425">
        <f>Sustainable_Friendly_Table[[#This Row],[Total Cost(LKR Million)]]*AHP!$P$14/TOPSIS!$C$12</f>
        <v>7.35110123990706E-3</v>
      </c>
      <c r="W425">
        <f>Sustainable_Friendly_Table[[#This Row],[Total Carbon (Metric T)]]*AHP!$P$15/TOPSIS!$D$12</f>
        <v>1.3378376640905132E-2</v>
      </c>
      <c r="X425">
        <f>((Sustainable_Friendly_Table[[#This Row],[Weighted Energy]]-TOPSIS!$B$13)^2+(Sustainable_Friendly_Table[[#This Row],[Weighted Cost]]-TOPSIS!$C$13)^2+(Sustainable_Friendly_Table[[#This Row],[Weighted Co2]]-TOPSIS!$D$13)^2)^0.5</f>
        <v>4.45255421829113E-3</v>
      </c>
      <c r="Y425">
        <f>((Sustainable_Friendly_Table[[#This Row],[Weighted Energy]]-TOPSIS!$B$14)^2+(Sustainable_Friendly_Table[[#This Row],[Weighted Cost]]-TOPSIS!$C$14)^2+(Sustainable_Friendly_Table[[#This Row],[Weighted Co2]]-TOPSIS!$D$14)^2)^0.5</f>
        <v>1.5861759468031827E-3</v>
      </c>
      <c r="Z425">
        <f>Sustainable_Friendly_Table[[#This Row],[S- Worst-Euclidean Distance]]/(Sustainable_Friendly_Table[[#This Row],[S+ Best-Euclidean Distance]]+Sustainable_Friendly_Table[[#This Row],[S- Worst-Euclidean Distance]])</f>
        <v>0.26266713422165472</v>
      </c>
      <c r="AA425">
        <v>424</v>
      </c>
    </row>
    <row r="426" spans="1:27" x14ac:dyDescent="0.3">
      <c r="A426">
        <v>149</v>
      </c>
      <c r="B426" t="s">
        <v>140</v>
      </c>
      <c r="C426" t="s">
        <v>150</v>
      </c>
      <c r="D426" t="s">
        <v>154</v>
      </c>
      <c r="E426" t="s">
        <v>156</v>
      </c>
      <c r="F426" t="s">
        <v>160</v>
      </c>
      <c r="G426" t="s">
        <v>226</v>
      </c>
      <c r="H426">
        <v>419.59984734278476</v>
      </c>
      <c r="I426">
        <v>30</v>
      </c>
      <c r="J426">
        <v>1546110.0676841983</v>
      </c>
      <c r="K426">
        <v>44765.229536363637</v>
      </c>
      <c r="L426">
        <v>278299812.18315572</v>
      </c>
      <c r="M426">
        <v>5720694.6013636356</v>
      </c>
      <c r="N426">
        <v>2319165101.5262976</v>
      </c>
      <c r="O426">
        <v>117000000</v>
      </c>
      <c r="P426">
        <v>22.704658077272725</v>
      </c>
      <c r="Q426">
        <v>23114.345511878761</v>
      </c>
      <c r="R426">
        <v>278344577.41269207</v>
      </c>
      <c r="S426">
        <v>2441.8857961276613</v>
      </c>
      <c r="T426">
        <v>23137.050169956034</v>
      </c>
      <c r="U426">
        <f>Sustainable_Friendly_Table[[#This Row],[Total Energy(MJ)]]*AHP!$P$13/TOPSIS!$B$12</f>
        <v>2.430816191155423E-2</v>
      </c>
      <c r="V426">
        <f>Sustainable_Friendly_Table[[#This Row],[Total Cost(LKR Million)]]*AHP!$P$14/TOPSIS!$C$12</f>
        <v>7.3649921072714954E-3</v>
      </c>
      <c r="W426">
        <f>Sustainable_Friendly_Table[[#This Row],[Total Carbon (Metric T)]]*AHP!$P$15/TOPSIS!$D$12</f>
        <v>1.3378330681174342E-2</v>
      </c>
      <c r="X426">
        <f>((Sustainable_Friendly_Table[[#This Row],[Weighted Energy]]-TOPSIS!$B$13)^2+(Sustainable_Friendly_Table[[#This Row],[Weighted Cost]]-TOPSIS!$C$13)^2+(Sustainable_Friendly_Table[[#This Row],[Weighted Co2]]-TOPSIS!$D$13)^2)^0.5</f>
        <v>4.4560394762711989E-3</v>
      </c>
      <c r="Y426">
        <f>((Sustainable_Friendly_Table[[#This Row],[Weighted Energy]]-TOPSIS!$B$14)^2+(Sustainable_Friendly_Table[[#This Row],[Weighted Cost]]-TOPSIS!$C$14)^2+(Sustainable_Friendly_Table[[#This Row],[Weighted Co2]]-TOPSIS!$D$14)^2)^0.5</f>
        <v>1.5825540115523831E-3</v>
      </c>
      <c r="Z426">
        <f>Sustainable_Friendly_Table[[#This Row],[S- Worst-Euclidean Distance]]/(Sustainable_Friendly_Table[[#This Row],[S+ Best-Euclidean Distance]]+Sustainable_Friendly_Table[[#This Row],[S- Worst-Euclidean Distance]])</f>
        <v>0.2620732815917311</v>
      </c>
      <c r="AA426">
        <v>425</v>
      </c>
    </row>
    <row r="427" spans="1:27" x14ac:dyDescent="0.3">
      <c r="A427">
        <v>167</v>
      </c>
      <c r="B427" t="s">
        <v>140</v>
      </c>
      <c r="C427" t="s">
        <v>150</v>
      </c>
      <c r="D427" t="s">
        <v>155</v>
      </c>
      <c r="E427" t="s">
        <v>156</v>
      </c>
      <c r="F427" t="s">
        <v>160</v>
      </c>
      <c r="G427" t="s">
        <v>226</v>
      </c>
      <c r="H427">
        <v>419.60629444778465</v>
      </c>
      <c r="I427">
        <v>30</v>
      </c>
      <c r="J427">
        <v>1546116.3084818386</v>
      </c>
      <c r="K427">
        <v>44746.809236363639</v>
      </c>
      <c r="L427">
        <v>278300935.52673095</v>
      </c>
      <c r="M427">
        <v>5719773.586363636</v>
      </c>
      <c r="N427">
        <v>2319174462.7227583</v>
      </c>
      <c r="O427">
        <v>117000000</v>
      </c>
      <c r="P427">
        <v>22.690842852272727</v>
      </c>
      <c r="Q427">
        <v>23114.438811803488</v>
      </c>
      <c r="R427">
        <v>278345682.3359673</v>
      </c>
      <c r="S427">
        <v>2441.8942363091219</v>
      </c>
      <c r="T427">
        <v>23137.129654655761</v>
      </c>
      <c r="U427">
        <f>Sustainable_Friendly_Table[[#This Row],[Total Energy(MJ)]]*AHP!$P$13/TOPSIS!$B$12</f>
        <v>2.4308258405813698E-2</v>
      </c>
      <c r="V427">
        <f>Sustainable_Friendly_Table[[#This Row],[Total Cost(LKR Million)]]*AHP!$P$14/TOPSIS!$C$12</f>
        <v>7.3650175637731624E-3</v>
      </c>
      <c r="W427">
        <f>Sustainable_Friendly_Table[[#This Row],[Total Carbon (Metric T)]]*AHP!$P$15/TOPSIS!$D$12</f>
        <v>1.3378376640905132E-2</v>
      </c>
      <c r="X427">
        <f>((Sustainable_Friendly_Table[[#This Row],[Weighted Energy]]-TOPSIS!$B$13)^2+(Sustainable_Friendly_Table[[#This Row],[Weighted Cost]]-TOPSIS!$C$13)^2+(Sustainable_Friendly_Table[[#This Row],[Weighted Co2]]-TOPSIS!$D$13)^2)^0.5</f>
        <v>4.4561491251801392E-3</v>
      </c>
      <c r="Y427">
        <f>((Sustainable_Friendly_Table[[#This Row],[Weighted Energy]]-TOPSIS!$B$14)^2+(Sustainable_Friendly_Table[[#This Row],[Weighted Cost]]-TOPSIS!$C$14)^2+(Sustainable_Friendly_Table[[#This Row],[Weighted Co2]]-TOPSIS!$D$14)^2)^0.5</f>
        <v>1.5824443830313971E-3</v>
      </c>
      <c r="Z427">
        <f>Sustainable_Friendly_Table[[#This Row],[S- Worst-Euclidean Distance]]/(Sustainable_Friendly_Table[[#This Row],[S+ Best-Euclidean Distance]]+Sustainable_Friendly_Table[[#This Row],[S- Worst-Euclidean Distance]])</f>
        <v>0.26205512606197484</v>
      </c>
      <c r="AA427">
        <v>426</v>
      </c>
    </row>
    <row r="428" spans="1:27" x14ac:dyDescent="0.3">
      <c r="A428">
        <v>157</v>
      </c>
      <c r="B428" t="s">
        <v>140</v>
      </c>
      <c r="C428" t="s">
        <v>150</v>
      </c>
      <c r="D428" t="s">
        <v>154</v>
      </c>
      <c r="E428" t="s">
        <v>157</v>
      </c>
      <c r="F428" t="s">
        <v>160</v>
      </c>
      <c r="G428" t="s">
        <v>225</v>
      </c>
      <c r="H428">
        <v>422.65662516096654</v>
      </c>
      <c r="I428">
        <v>61</v>
      </c>
      <c r="J428">
        <v>1549069.0286121981</v>
      </c>
      <c r="K428">
        <v>47494.495445454537</v>
      </c>
      <c r="L428">
        <v>278832425.15019566</v>
      </c>
      <c r="M428">
        <v>5174841.419545453</v>
      </c>
      <c r="N428">
        <v>2323603542.9182968</v>
      </c>
      <c r="O428">
        <v>113704000</v>
      </c>
      <c r="P428">
        <v>25.433923986363631</v>
      </c>
      <c r="Q428">
        <v>23158.581977752357</v>
      </c>
      <c r="R428">
        <v>278879919.64564109</v>
      </c>
      <c r="S428">
        <v>2442.4823843378426</v>
      </c>
      <c r="T428">
        <v>23184.01590173872</v>
      </c>
      <c r="U428">
        <f>Sustainable_Friendly_Table[[#This Row],[Total Energy(MJ)]]*AHP!$P$13/TOPSIS!$B$12</f>
        <v>2.4354913983383974E-2</v>
      </c>
      <c r="V428">
        <f>Sustainable_Friendly_Table[[#This Row],[Total Cost(LKR Million)]]*AHP!$P$14/TOPSIS!$C$12</f>
        <v>7.366791481945874E-3</v>
      </c>
      <c r="W428">
        <f>Sustainable_Friendly_Table[[#This Row],[Total Carbon (Metric T)]]*AHP!$P$15/TOPSIS!$D$12</f>
        <v>1.3405487258432753E-2</v>
      </c>
      <c r="X428">
        <f>((Sustainable_Friendly_Table[[#This Row],[Weighted Energy]]-TOPSIS!$B$13)^2+(Sustainable_Friendly_Table[[#This Row],[Weighted Cost]]-TOPSIS!$C$13)^2+(Sustainable_Friendly_Table[[#This Row],[Weighted Co2]]-TOPSIS!$D$13)^2)^0.5</f>
        <v>4.508720244899251E-3</v>
      </c>
      <c r="Y428">
        <f>((Sustainable_Friendly_Table[[#This Row],[Weighted Energy]]-TOPSIS!$B$14)^2+(Sustainable_Friendly_Table[[#This Row],[Weighted Cost]]-TOPSIS!$C$14)^2+(Sustainable_Friendly_Table[[#This Row],[Weighted Co2]]-TOPSIS!$D$14)^2)^0.5</f>
        <v>1.5299960690507818E-3</v>
      </c>
      <c r="Z428">
        <f>Sustainable_Friendly_Table[[#This Row],[S- Worst-Euclidean Distance]]/(Sustainable_Friendly_Table[[#This Row],[S+ Best-Euclidean Distance]]+Sustainable_Friendly_Table[[#This Row],[S- Worst-Euclidean Distance]])</f>
        <v>0.25336445520984968</v>
      </c>
      <c r="AA428">
        <v>427</v>
      </c>
    </row>
    <row r="429" spans="1:27" x14ac:dyDescent="0.3">
      <c r="A429">
        <v>175</v>
      </c>
      <c r="B429" t="s">
        <v>140</v>
      </c>
      <c r="C429" t="s">
        <v>150</v>
      </c>
      <c r="D429" t="s">
        <v>155</v>
      </c>
      <c r="E429" t="s">
        <v>157</v>
      </c>
      <c r="F429" t="s">
        <v>160</v>
      </c>
      <c r="G429" t="s">
        <v>225</v>
      </c>
      <c r="H429">
        <v>422.66307226596655</v>
      </c>
      <c r="I429">
        <v>61</v>
      </c>
      <c r="J429">
        <v>1549075.2694098386</v>
      </c>
      <c r="K429">
        <v>47476.075145454539</v>
      </c>
      <c r="L429">
        <v>278833548.49377096</v>
      </c>
      <c r="M429">
        <v>5173920.4045454534</v>
      </c>
      <c r="N429">
        <v>2323612904.114758</v>
      </c>
      <c r="O429">
        <v>113704000</v>
      </c>
      <c r="P429">
        <v>25.420108761363633</v>
      </c>
      <c r="Q429">
        <v>23158.675277677085</v>
      </c>
      <c r="R429">
        <v>278881024.56891644</v>
      </c>
      <c r="S429">
        <v>2442.4908245193033</v>
      </c>
      <c r="T429">
        <v>23184.095386438446</v>
      </c>
      <c r="U429">
        <f>Sustainable_Friendly_Table[[#This Row],[Total Energy(MJ)]]*AHP!$P$13/TOPSIS!$B$12</f>
        <v>2.4355010477643449E-2</v>
      </c>
      <c r="V429">
        <f>Sustainable_Friendly_Table[[#This Row],[Total Cost(LKR Million)]]*AHP!$P$14/TOPSIS!$C$12</f>
        <v>7.366816938447541E-3</v>
      </c>
      <c r="W429">
        <f>Sustainable_Friendly_Table[[#This Row],[Total Carbon (Metric T)]]*AHP!$P$15/TOPSIS!$D$12</f>
        <v>1.340553321816354E-2</v>
      </c>
      <c r="X429">
        <f>((Sustainable_Friendly_Table[[#This Row],[Weighted Energy]]-TOPSIS!$B$13)^2+(Sustainable_Friendly_Table[[#This Row],[Weighted Cost]]-TOPSIS!$C$13)^2+(Sustainable_Friendly_Table[[#This Row],[Weighted Co2]]-TOPSIS!$D$13)^2)^0.5</f>
        <v>4.508829900202873E-3</v>
      </c>
      <c r="Y429">
        <f>((Sustainable_Friendly_Table[[#This Row],[Weighted Energy]]-TOPSIS!$B$14)^2+(Sustainable_Friendly_Table[[#This Row],[Weighted Cost]]-TOPSIS!$C$14)^2+(Sustainable_Friendly_Table[[#This Row],[Weighted Co2]]-TOPSIS!$D$14)^2)^0.5</f>
        <v>1.5298864688794848E-3</v>
      </c>
      <c r="Z429">
        <f>Sustainable_Friendly_Table[[#This Row],[S- Worst-Euclidean Distance]]/(Sustainable_Friendly_Table[[#This Row],[S+ Best-Euclidean Distance]]+Sustainable_Friendly_Table[[#This Row],[S- Worst-Euclidean Distance]])</f>
        <v>0.25334630331577668</v>
      </c>
      <c r="AA429">
        <v>428</v>
      </c>
    </row>
    <row r="430" spans="1:27" x14ac:dyDescent="0.3">
      <c r="A430">
        <v>159</v>
      </c>
      <c r="B430" t="s">
        <v>140</v>
      </c>
      <c r="C430" t="s">
        <v>150</v>
      </c>
      <c r="D430" t="s">
        <v>154</v>
      </c>
      <c r="E430" t="s">
        <v>157</v>
      </c>
      <c r="F430" t="s">
        <v>160</v>
      </c>
      <c r="G430" t="s">
        <v>224</v>
      </c>
      <c r="H430">
        <v>422.65662516096654</v>
      </c>
      <c r="I430">
        <v>31</v>
      </c>
      <c r="J430">
        <v>1549069.0286121981</v>
      </c>
      <c r="K430">
        <v>47494.495445454537</v>
      </c>
      <c r="L430">
        <v>278832425.15019566</v>
      </c>
      <c r="M430">
        <v>5174841.419545453</v>
      </c>
      <c r="N430">
        <v>2323603542.9182968</v>
      </c>
      <c r="O430">
        <v>116132200</v>
      </c>
      <c r="P430">
        <v>25.433923986363631</v>
      </c>
      <c r="Q430">
        <v>23158.581977752357</v>
      </c>
      <c r="R430">
        <v>278879919.64564109</v>
      </c>
      <c r="S430">
        <v>2444.9105843378425</v>
      </c>
      <c r="T430">
        <v>23184.01590173872</v>
      </c>
      <c r="U430">
        <f>Sustainable_Friendly_Table[[#This Row],[Total Energy(MJ)]]*AHP!$P$13/TOPSIS!$B$12</f>
        <v>2.4354913983383974E-2</v>
      </c>
      <c r="V430">
        <f>Sustainable_Friendly_Table[[#This Row],[Total Cost(LKR Million)]]*AHP!$P$14/TOPSIS!$C$12</f>
        <v>7.3741151962093479E-3</v>
      </c>
      <c r="W430">
        <f>Sustainable_Friendly_Table[[#This Row],[Total Carbon (Metric T)]]*AHP!$P$15/TOPSIS!$D$12</f>
        <v>1.3405487258432753E-2</v>
      </c>
      <c r="X430">
        <f>((Sustainable_Friendly_Table[[#This Row],[Weighted Energy]]-TOPSIS!$B$13)^2+(Sustainable_Friendly_Table[[#This Row],[Weighted Cost]]-TOPSIS!$C$13)^2+(Sustainable_Friendly_Table[[#This Row],[Weighted Co2]]-TOPSIS!$D$13)^2)^0.5</f>
        <v>4.5106090519623984E-3</v>
      </c>
      <c r="Y430">
        <f>((Sustainable_Friendly_Table[[#This Row],[Weighted Energy]]-TOPSIS!$B$14)^2+(Sustainable_Friendly_Table[[#This Row],[Weighted Cost]]-TOPSIS!$C$14)^2+(Sustainable_Friendly_Table[[#This Row],[Weighted Co2]]-TOPSIS!$D$14)^2)^0.5</f>
        <v>1.528020604305929E-3</v>
      </c>
      <c r="Z430">
        <f>Sustainable_Friendly_Table[[#This Row],[S- Worst-Euclidean Distance]]/(Sustainable_Friendly_Table[[#This Row],[S+ Best-Euclidean Distance]]+Sustainable_Friendly_Table[[#This Row],[S- Worst-Euclidean Distance]])</f>
        <v>0.25304095321026776</v>
      </c>
      <c r="AA430">
        <v>429</v>
      </c>
    </row>
    <row r="431" spans="1:27" x14ac:dyDescent="0.3">
      <c r="A431">
        <v>177</v>
      </c>
      <c r="B431" t="s">
        <v>140</v>
      </c>
      <c r="C431" t="s">
        <v>150</v>
      </c>
      <c r="D431" t="s">
        <v>155</v>
      </c>
      <c r="E431" t="s">
        <v>157</v>
      </c>
      <c r="F431" t="s">
        <v>160</v>
      </c>
      <c r="G431" t="s">
        <v>224</v>
      </c>
      <c r="H431">
        <v>422.66307226596655</v>
      </c>
      <c r="I431">
        <v>31</v>
      </c>
      <c r="J431">
        <v>1549075.2694098386</v>
      </c>
      <c r="K431">
        <v>47476.075145454539</v>
      </c>
      <c r="L431">
        <v>278833548.49377096</v>
      </c>
      <c r="M431">
        <v>5173920.4045454534</v>
      </c>
      <c r="N431">
        <v>2323612904.114758</v>
      </c>
      <c r="O431">
        <v>116132200</v>
      </c>
      <c r="P431">
        <v>25.420108761363633</v>
      </c>
      <c r="Q431">
        <v>23158.675277677085</v>
      </c>
      <c r="R431">
        <v>278881024.56891644</v>
      </c>
      <c r="S431">
        <v>2444.9190245193035</v>
      </c>
      <c r="T431">
        <v>23184.095386438446</v>
      </c>
      <c r="U431">
        <f>Sustainable_Friendly_Table[[#This Row],[Total Energy(MJ)]]*AHP!$P$13/TOPSIS!$B$12</f>
        <v>2.4355010477643449E-2</v>
      </c>
      <c r="V431">
        <f>Sustainable_Friendly_Table[[#This Row],[Total Cost(LKR Million)]]*AHP!$P$14/TOPSIS!$C$12</f>
        <v>7.3741406527110167E-3</v>
      </c>
      <c r="W431">
        <f>Sustainable_Friendly_Table[[#This Row],[Total Carbon (Metric T)]]*AHP!$P$15/TOPSIS!$D$12</f>
        <v>1.340553321816354E-2</v>
      </c>
      <c r="X431">
        <f>((Sustainable_Friendly_Table[[#This Row],[Weighted Energy]]-TOPSIS!$B$13)^2+(Sustainable_Friendly_Table[[#This Row],[Weighted Cost]]-TOPSIS!$C$13)^2+(Sustainable_Friendly_Table[[#This Row],[Weighted Co2]]-TOPSIS!$D$13)^2)^0.5</f>
        <v>4.5107187026810379E-3</v>
      </c>
      <c r="Y431">
        <f>((Sustainable_Friendly_Table[[#This Row],[Weighted Energy]]-TOPSIS!$B$14)^2+(Sustainable_Friendly_Table[[#This Row],[Weighted Cost]]-TOPSIS!$C$14)^2+(Sustainable_Friendly_Table[[#This Row],[Weighted Co2]]-TOPSIS!$D$14)^2)^0.5</f>
        <v>1.5279109844508081E-3</v>
      </c>
      <c r="Z431">
        <f>Sustainable_Friendly_Table[[#This Row],[S- Worst-Euclidean Distance]]/(Sustainable_Friendly_Table[[#This Row],[S+ Best-Euclidean Distance]]+Sustainable_Friendly_Table[[#This Row],[S- Worst-Euclidean Distance]])</f>
        <v>0.25302279881588774</v>
      </c>
      <c r="AA431">
        <v>430</v>
      </c>
    </row>
    <row r="432" spans="1:27" x14ac:dyDescent="0.3">
      <c r="A432">
        <v>158</v>
      </c>
      <c r="B432" t="s">
        <v>140</v>
      </c>
      <c r="C432" t="s">
        <v>150</v>
      </c>
      <c r="D432" t="s">
        <v>154</v>
      </c>
      <c r="E432" t="s">
        <v>157</v>
      </c>
      <c r="F432" t="s">
        <v>160</v>
      </c>
      <c r="G432" t="s">
        <v>226</v>
      </c>
      <c r="H432">
        <v>422.65662516096654</v>
      </c>
      <c r="I432">
        <v>31</v>
      </c>
      <c r="J432">
        <v>1549069.0286121981</v>
      </c>
      <c r="K432">
        <v>47494.495445454537</v>
      </c>
      <c r="L432">
        <v>278832425.15019566</v>
      </c>
      <c r="M432">
        <v>5174841.419545453</v>
      </c>
      <c r="N432">
        <v>2323603542.9182968</v>
      </c>
      <c r="O432">
        <v>120900000</v>
      </c>
      <c r="P432">
        <v>25.433923986363631</v>
      </c>
      <c r="Q432">
        <v>23158.581977752357</v>
      </c>
      <c r="R432">
        <v>278879919.64564109</v>
      </c>
      <c r="S432">
        <v>2449.6783843378425</v>
      </c>
      <c r="T432">
        <v>23184.01590173872</v>
      </c>
      <c r="U432">
        <f>Sustainable_Friendly_Table[[#This Row],[Total Energy(MJ)]]*AHP!$P$13/TOPSIS!$B$12</f>
        <v>2.4354913983383974E-2</v>
      </c>
      <c r="V432">
        <f>Sustainable_Friendly_Table[[#This Row],[Total Cost(LKR Million)]]*AHP!$P$14/TOPSIS!$C$12</f>
        <v>7.3884953975376557E-3</v>
      </c>
      <c r="W432">
        <f>Sustainable_Friendly_Table[[#This Row],[Total Carbon (Metric T)]]*AHP!$P$15/TOPSIS!$D$12</f>
        <v>1.3405487258432753E-2</v>
      </c>
      <c r="X432">
        <f>((Sustainable_Friendly_Table[[#This Row],[Weighted Energy]]-TOPSIS!$B$13)^2+(Sustainable_Friendly_Table[[#This Row],[Weighted Cost]]-TOPSIS!$C$13)^2+(Sustainable_Friendly_Table[[#This Row],[Weighted Co2]]-TOPSIS!$D$13)^2)^0.5</f>
        <v>4.5143500165511505E-3</v>
      </c>
      <c r="Y432">
        <f>((Sustainable_Friendly_Table[[#This Row],[Weighted Energy]]-TOPSIS!$B$14)^2+(Sustainable_Friendly_Table[[#This Row],[Weighted Cost]]-TOPSIS!$C$14)^2+(Sustainable_Friendly_Table[[#This Row],[Weighted Co2]]-TOPSIS!$D$14)^2)^0.5</f>
        <v>1.5242366907278744E-3</v>
      </c>
      <c r="Z432">
        <f>Sustainable_Friendly_Table[[#This Row],[S- Worst-Euclidean Distance]]/(Sustainable_Friendly_Table[[#This Row],[S+ Best-Euclidean Distance]]+Sustainable_Friendly_Table[[#This Row],[S- Worst-Euclidean Distance]])</f>
        <v>0.2524161305642148</v>
      </c>
      <c r="AA432">
        <v>431</v>
      </c>
    </row>
    <row r="433" spans="1:27" x14ac:dyDescent="0.3">
      <c r="A433">
        <v>176</v>
      </c>
      <c r="B433" t="s">
        <v>140</v>
      </c>
      <c r="C433" t="s">
        <v>150</v>
      </c>
      <c r="D433" t="s">
        <v>155</v>
      </c>
      <c r="E433" t="s">
        <v>157</v>
      </c>
      <c r="F433" t="s">
        <v>160</v>
      </c>
      <c r="G433" t="s">
        <v>226</v>
      </c>
      <c r="H433">
        <v>422.66307226596655</v>
      </c>
      <c r="I433">
        <v>31</v>
      </c>
      <c r="J433">
        <v>1549075.2694098386</v>
      </c>
      <c r="K433">
        <v>47476.075145454539</v>
      </c>
      <c r="L433">
        <v>278833548.49377096</v>
      </c>
      <c r="M433">
        <v>5173920.4045454534</v>
      </c>
      <c r="N433">
        <v>2323612904.114758</v>
      </c>
      <c r="O433">
        <v>120900000</v>
      </c>
      <c r="P433">
        <v>25.420108761363633</v>
      </c>
      <c r="Q433">
        <v>23158.675277677085</v>
      </c>
      <c r="R433">
        <v>278881024.56891644</v>
      </c>
      <c r="S433">
        <v>2449.6868245193032</v>
      </c>
      <c r="T433">
        <v>23184.095386438446</v>
      </c>
      <c r="U433">
        <f>Sustainable_Friendly_Table[[#This Row],[Total Energy(MJ)]]*AHP!$P$13/TOPSIS!$B$12</f>
        <v>2.4355010477643449E-2</v>
      </c>
      <c r="V433">
        <f>Sustainable_Friendly_Table[[#This Row],[Total Cost(LKR Million)]]*AHP!$P$14/TOPSIS!$C$12</f>
        <v>7.3885208540393228E-3</v>
      </c>
      <c r="W433">
        <f>Sustainable_Friendly_Table[[#This Row],[Total Carbon (Metric T)]]*AHP!$P$15/TOPSIS!$D$12</f>
        <v>1.340553321816354E-2</v>
      </c>
      <c r="X433">
        <f>((Sustainable_Friendly_Table[[#This Row],[Weighted Energy]]-TOPSIS!$B$13)^2+(Sustainable_Friendly_Table[[#This Row],[Weighted Cost]]-TOPSIS!$C$13)^2+(Sustainable_Friendly_Table[[#This Row],[Weighted Co2]]-TOPSIS!$D$13)^2)^0.5</f>
        <v>4.5144596574945703E-3</v>
      </c>
      <c r="Y433">
        <f>((Sustainable_Friendly_Table[[#This Row],[Weighted Energy]]-TOPSIS!$B$14)^2+(Sustainable_Friendly_Table[[#This Row],[Weighted Cost]]-TOPSIS!$C$14)^2+(Sustainable_Friendly_Table[[#This Row],[Weighted Co2]]-TOPSIS!$D$14)^2)^0.5</f>
        <v>1.5241270389053149E-3</v>
      </c>
      <c r="Z433">
        <f>Sustainable_Friendly_Table[[#This Row],[S- Worst-Euclidean Distance]]/(Sustainable_Friendly_Table[[#This Row],[S+ Best-Euclidean Distance]]+Sustainable_Friendly_Table[[#This Row],[S- Worst-Euclidean Distance]])</f>
        <v>0.25239797249478535</v>
      </c>
      <c r="AA433">
        <v>432</v>
      </c>
    </row>
    <row r="434" spans="1:27" x14ac:dyDescent="0.3">
      <c r="A434">
        <v>145</v>
      </c>
      <c r="B434" t="s">
        <v>140</v>
      </c>
      <c r="C434" t="s">
        <v>150</v>
      </c>
      <c r="D434" t="s">
        <v>154</v>
      </c>
      <c r="E434" t="s">
        <v>156</v>
      </c>
      <c r="F434" t="s">
        <v>159</v>
      </c>
      <c r="G434" t="s">
        <v>225</v>
      </c>
      <c r="H434">
        <v>424.72852500740612</v>
      </c>
      <c r="I434">
        <v>61</v>
      </c>
      <c r="J434">
        <v>1557091.1120802299</v>
      </c>
      <c r="K434">
        <v>43946.449763636367</v>
      </c>
      <c r="L434">
        <v>280276400.1744414</v>
      </c>
      <c r="M434">
        <v>5693401.9422727264</v>
      </c>
      <c r="N434">
        <v>2335636668.1203446</v>
      </c>
      <c r="O434">
        <v>113704000</v>
      </c>
      <c r="P434">
        <v>22.977584668181816</v>
      </c>
      <c r="Q434">
        <v>23278.512125599438</v>
      </c>
      <c r="R434">
        <v>280320346.62420505</v>
      </c>
      <c r="S434">
        <v>2455.0340700626175</v>
      </c>
      <c r="T434">
        <v>23301.489710267619</v>
      </c>
      <c r="U434">
        <f>Sustainable_Friendly_Table[[#This Row],[Total Energy(MJ)]]*AHP!$P$13/TOPSIS!$B$12</f>
        <v>2.4480708178989188E-2</v>
      </c>
      <c r="V434">
        <f>Sustainable_Friendly_Table[[#This Row],[Total Cost(LKR Million)]]*AHP!$P$14/TOPSIS!$C$12</f>
        <v>7.4046487259015557E-3</v>
      </c>
      <c r="W434">
        <f>Sustainable_Friendly_Table[[#This Row],[Total Carbon (Metric T)]]*AHP!$P$15/TOPSIS!$D$12</f>
        <v>1.3473413093633532E-2</v>
      </c>
      <c r="X434">
        <f>((Sustainable_Friendly_Table[[#This Row],[Weighted Energy]]-TOPSIS!$B$13)^2+(Sustainable_Friendly_Table[[#This Row],[Weighted Cost]]-TOPSIS!$C$13)^2+(Sustainable_Friendly_Table[[#This Row],[Weighted Co2]]-TOPSIS!$D$13)^2)^0.5</f>
        <v>4.656605285927309E-3</v>
      </c>
      <c r="Y434">
        <f>((Sustainable_Friendly_Table[[#This Row],[Weighted Energy]]-TOPSIS!$B$14)^2+(Sustainable_Friendly_Table[[#This Row],[Weighted Cost]]-TOPSIS!$C$14)^2+(Sustainable_Friendly_Table[[#This Row],[Weighted Co2]]-TOPSIS!$D$14)^2)^0.5</f>
        <v>1.3821336815165845E-3</v>
      </c>
      <c r="Z434">
        <f>Sustainable_Friendly_Table[[#This Row],[S- Worst-Euclidean Distance]]/(Sustainable_Friendly_Table[[#This Row],[S+ Best-Euclidean Distance]]+Sustainable_Friendly_Table[[#This Row],[S- Worst-Euclidean Distance]])</f>
        <v>0.22887786489330914</v>
      </c>
      <c r="AA434">
        <v>433</v>
      </c>
    </row>
    <row r="435" spans="1:27" x14ac:dyDescent="0.3">
      <c r="A435">
        <v>163</v>
      </c>
      <c r="B435" t="s">
        <v>140</v>
      </c>
      <c r="C435" t="s">
        <v>150</v>
      </c>
      <c r="D435" t="s">
        <v>155</v>
      </c>
      <c r="E435" t="s">
        <v>156</v>
      </c>
      <c r="F435" t="s">
        <v>159</v>
      </c>
      <c r="G435" t="s">
        <v>225</v>
      </c>
      <c r="H435">
        <v>424.73497211240618</v>
      </c>
      <c r="I435">
        <v>61</v>
      </c>
      <c r="J435">
        <v>1557097.3528778697</v>
      </c>
      <c r="K435">
        <v>43928.029463636369</v>
      </c>
      <c r="L435">
        <v>280277523.51801652</v>
      </c>
      <c r="M435">
        <v>5692480.9272727268</v>
      </c>
      <c r="N435">
        <v>2335646029.3168044</v>
      </c>
      <c r="O435">
        <v>113704000</v>
      </c>
      <c r="P435">
        <v>22.963769443181818</v>
      </c>
      <c r="Q435">
        <v>23278.605425524151</v>
      </c>
      <c r="R435">
        <v>280321451.54748017</v>
      </c>
      <c r="S435">
        <v>2455.0425102440772</v>
      </c>
      <c r="T435">
        <v>23301.569194967331</v>
      </c>
      <c r="U435">
        <f>Sustainable_Friendly_Table[[#This Row],[Total Energy(MJ)]]*AHP!$P$13/TOPSIS!$B$12</f>
        <v>2.4480804673248646E-2</v>
      </c>
      <c r="V435">
        <f>Sustainable_Friendly_Table[[#This Row],[Total Cost(LKR Million)]]*AHP!$P$14/TOPSIS!$C$12</f>
        <v>7.404674182403221E-3</v>
      </c>
      <c r="W435">
        <f>Sustainable_Friendly_Table[[#This Row],[Total Carbon (Metric T)]]*AHP!$P$15/TOPSIS!$D$12</f>
        <v>1.347345905336431E-2</v>
      </c>
      <c r="X435">
        <f>((Sustainable_Friendly_Table[[#This Row],[Weighted Energy]]-TOPSIS!$B$13)^2+(Sustainable_Friendly_Table[[#This Row],[Weighted Cost]]-TOPSIS!$C$13)^2+(Sustainable_Friendly_Table[[#This Row],[Weighted Co2]]-TOPSIS!$D$13)^2)^0.5</f>
        <v>4.6567149428639884E-3</v>
      </c>
      <c r="Y435">
        <f>((Sustainable_Friendly_Table[[#This Row],[Weighted Energy]]-TOPSIS!$B$14)^2+(Sustainable_Friendly_Table[[#This Row],[Weighted Cost]]-TOPSIS!$C$14)^2+(Sustainable_Friendly_Table[[#This Row],[Weighted Co2]]-TOPSIS!$D$14)^2)^0.5</f>
        <v>1.3820240945439494E-3</v>
      </c>
      <c r="Z435">
        <f>Sustainable_Friendly_Table[[#This Row],[S- Worst-Euclidean Distance]]/(Sustainable_Friendly_Table[[#This Row],[S+ Best-Euclidean Distance]]+Sustainable_Friendly_Table[[#This Row],[S- Worst-Euclidean Distance]])</f>
        <v>0.22885971491445142</v>
      </c>
      <c r="AA435">
        <v>434</v>
      </c>
    </row>
    <row r="436" spans="1:27" x14ac:dyDescent="0.3">
      <c r="A436">
        <v>147</v>
      </c>
      <c r="B436" t="s">
        <v>140</v>
      </c>
      <c r="C436" t="s">
        <v>150</v>
      </c>
      <c r="D436" t="s">
        <v>154</v>
      </c>
      <c r="E436" t="s">
        <v>156</v>
      </c>
      <c r="F436" t="s">
        <v>159</v>
      </c>
      <c r="G436" t="s">
        <v>224</v>
      </c>
      <c r="H436">
        <v>424.72852500740612</v>
      </c>
      <c r="I436">
        <v>31</v>
      </c>
      <c r="J436">
        <v>1557091.1120802299</v>
      </c>
      <c r="K436">
        <v>43946.449763636367</v>
      </c>
      <c r="L436">
        <v>280276400.1744414</v>
      </c>
      <c r="M436">
        <v>5693401.9422727264</v>
      </c>
      <c r="N436">
        <v>2335636668.1203446</v>
      </c>
      <c r="O436">
        <v>116132200</v>
      </c>
      <c r="P436">
        <v>22.977584668181816</v>
      </c>
      <c r="Q436">
        <v>23278.512125599438</v>
      </c>
      <c r="R436">
        <v>280320346.62420505</v>
      </c>
      <c r="S436">
        <v>2457.4622700626173</v>
      </c>
      <c r="T436">
        <v>23301.489710267619</v>
      </c>
      <c r="U436">
        <f>Sustainable_Friendly_Table[[#This Row],[Total Energy(MJ)]]*AHP!$P$13/TOPSIS!$B$12</f>
        <v>2.4480708178989188E-2</v>
      </c>
      <c r="V436">
        <f>Sustainable_Friendly_Table[[#This Row],[Total Cost(LKR Million)]]*AHP!$P$14/TOPSIS!$C$12</f>
        <v>7.4119724401650296E-3</v>
      </c>
      <c r="W436">
        <f>Sustainable_Friendly_Table[[#This Row],[Total Carbon (Metric T)]]*AHP!$P$15/TOPSIS!$D$12</f>
        <v>1.3473413093633532E-2</v>
      </c>
      <c r="X436">
        <f>((Sustainable_Friendly_Table[[#This Row],[Weighted Energy]]-TOPSIS!$B$13)^2+(Sustainable_Friendly_Table[[#This Row],[Weighted Cost]]-TOPSIS!$C$13)^2+(Sustainable_Friendly_Table[[#This Row],[Weighted Co2]]-TOPSIS!$D$13)^2)^0.5</f>
        <v>4.6584936484964741E-3</v>
      </c>
      <c r="Y436">
        <f>((Sustainable_Friendly_Table[[#This Row],[Weighted Energy]]-TOPSIS!$B$14)^2+(Sustainable_Friendly_Table[[#This Row],[Weighted Cost]]-TOPSIS!$C$14)^2+(Sustainable_Friendly_Table[[#This Row],[Weighted Co2]]-TOPSIS!$D$14)^2)^0.5</f>
        <v>1.3801474634002942E-3</v>
      </c>
      <c r="Z436">
        <f>Sustainable_Friendly_Table[[#This Row],[S- Worst-Euclidean Distance]]/(Sustainable_Friendly_Table[[#This Row],[S+ Best-Euclidean Distance]]+Sustainable_Friendly_Table[[#This Row],[S- Worst-Euclidean Distance]])</f>
        <v>0.22855265577569367</v>
      </c>
      <c r="AA436">
        <v>435</v>
      </c>
    </row>
    <row r="437" spans="1:27" x14ac:dyDescent="0.3">
      <c r="A437">
        <v>165</v>
      </c>
      <c r="B437" t="s">
        <v>140</v>
      </c>
      <c r="C437" t="s">
        <v>150</v>
      </c>
      <c r="D437" t="s">
        <v>155</v>
      </c>
      <c r="E437" t="s">
        <v>156</v>
      </c>
      <c r="F437" t="s">
        <v>159</v>
      </c>
      <c r="G437" t="s">
        <v>224</v>
      </c>
      <c r="H437">
        <v>424.73497211240618</v>
      </c>
      <c r="I437">
        <v>31</v>
      </c>
      <c r="J437">
        <v>1557097.3528778697</v>
      </c>
      <c r="K437">
        <v>43928.029463636369</v>
      </c>
      <c r="L437">
        <v>280277523.51801652</v>
      </c>
      <c r="M437">
        <v>5692480.9272727268</v>
      </c>
      <c r="N437">
        <v>2335646029.3168044</v>
      </c>
      <c r="O437">
        <v>116132200</v>
      </c>
      <c r="P437">
        <v>22.963769443181818</v>
      </c>
      <c r="Q437">
        <v>23278.605425524151</v>
      </c>
      <c r="R437">
        <v>280321451.54748017</v>
      </c>
      <c r="S437">
        <v>2457.4707102440771</v>
      </c>
      <c r="T437">
        <v>23301.569194967331</v>
      </c>
      <c r="U437">
        <f>Sustainable_Friendly_Table[[#This Row],[Total Energy(MJ)]]*AHP!$P$13/TOPSIS!$B$12</f>
        <v>2.4480804673248646E-2</v>
      </c>
      <c r="V437">
        <f>Sustainable_Friendly_Table[[#This Row],[Total Cost(LKR Million)]]*AHP!$P$14/TOPSIS!$C$12</f>
        <v>7.4119978966666949E-3</v>
      </c>
      <c r="W437">
        <f>Sustainable_Friendly_Table[[#This Row],[Total Carbon (Metric T)]]*AHP!$P$15/TOPSIS!$D$12</f>
        <v>1.347345905336431E-2</v>
      </c>
      <c r="X437">
        <f>((Sustainable_Friendly_Table[[#This Row],[Weighted Energy]]-TOPSIS!$B$13)^2+(Sustainable_Friendly_Table[[#This Row],[Weighted Cost]]-TOPSIS!$C$13)^2+(Sustainable_Friendly_Table[[#This Row],[Weighted Co2]]-TOPSIS!$D$13)^2)^0.5</f>
        <v>4.6586033010035189E-3</v>
      </c>
      <c r="Y437">
        <f>((Sustainable_Friendly_Table[[#This Row],[Weighted Energy]]-TOPSIS!$B$14)^2+(Sustainable_Friendly_Table[[#This Row],[Weighted Cost]]-TOPSIS!$C$14)^2+(Sustainable_Friendly_Table[[#This Row],[Weighted Co2]]-TOPSIS!$D$14)^2)^0.5</f>
        <v>1.3800378537996672E-3</v>
      </c>
      <c r="Z437">
        <f>Sustainable_Friendly_Table[[#This Row],[S- Worst-Euclidean Distance]]/(Sustainable_Friendly_Table[[#This Row],[S+ Best-Euclidean Distance]]+Sustainable_Friendly_Table[[#This Row],[S- Worst-Euclidean Distance]])</f>
        <v>0.22853450278329149</v>
      </c>
      <c r="AA437">
        <v>436</v>
      </c>
    </row>
    <row r="438" spans="1:27" x14ac:dyDescent="0.3">
      <c r="A438">
        <v>475</v>
      </c>
      <c r="B438" t="s">
        <v>143</v>
      </c>
      <c r="C438" t="s">
        <v>150</v>
      </c>
      <c r="D438" t="s">
        <v>154</v>
      </c>
      <c r="E438" t="s">
        <v>156</v>
      </c>
      <c r="F438" t="s">
        <v>161</v>
      </c>
      <c r="G438" t="s">
        <v>225</v>
      </c>
      <c r="H438">
        <v>426.32128931508515</v>
      </c>
      <c r="I438">
        <v>61</v>
      </c>
      <c r="J438">
        <v>1557464.9821624185</v>
      </c>
      <c r="K438">
        <v>34365.237399999998</v>
      </c>
      <c r="L438">
        <v>280343696.78923535</v>
      </c>
      <c r="M438">
        <v>5344830.0149999997</v>
      </c>
      <c r="N438">
        <v>2336197473.243628</v>
      </c>
      <c r="O438">
        <v>113704000</v>
      </c>
      <c r="P438">
        <v>22.213390213636362</v>
      </c>
      <c r="Q438">
        <v>23284.101483328159</v>
      </c>
      <c r="R438">
        <v>280378062.02663535</v>
      </c>
      <c r="S438">
        <v>2455.2463032586279</v>
      </c>
      <c r="T438">
        <v>23306.314873541796</v>
      </c>
      <c r="U438">
        <f>Sustainable_Friendly_Table[[#This Row],[Total Energy(MJ)]]*AHP!$P$13/TOPSIS!$B$12</f>
        <v>2.4485748533502678E-2</v>
      </c>
      <c r="V438">
        <f>Sustainable_Friendly_Table[[#This Row],[Total Cost(LKR Million)]]*AHP!$P$14/TOPSIS!$C$12</f>
        <v>7.4052888442133931E-3</v>
      </c>
      <c r="W438">
        <f>Sustainable_Friendly_Table[[#This Row],[Total Carbon (Metric T)]]*AHP!$P$15/TOPSIS!$D$12</f>
        <v>1.3476203104866529E-2</v>
      </c>
      <c r="X438">
        <f>((Sustainable_Friendly_Table[[#This Row],[Weighted Energy]]-TOPSIS!$B$13)^2+(Sustainable_Friendly_Table[[#This Row],[Weighted Cost]]-TOPSIS!$C$13)^2+(Sustainable_Friendly_Table[[#This Row],[Weighted Co2]]-TOPSIS!$D$13)^2)^0.5</f>
        <v>4.6623372731049492E-3</v>
      </c>
      <c r="Y438">
        <f>((Sustainable_Friendly_Table[[#This Row],[Weighted Energy]]-TOPSIS!$B$14)^2+(Sustainable_Friendly_Table[[#This Row],[Weighted Cost]]-TOPSIS!$C$14)^2+(Sustainable_Friendly_Table[[#This Row],[Weighted Co2]]-TOPSIS!$D$14)^2)^0.5</f>
        <v>1.3764177497195031E-3</v>
      </c>
      <c r="Z438">
        <f>Sustainable_Friendly_Table[[#This Row],[S- Worst-Euclidean Distance]]/(Sustainable_Friendly_Table[[#This Row],[S+ Best-Euclidean Distance]]+Sustainable_Friendly_Table[[#This Row],[S- Worst-Euclidean Distance]])</f>
        <v>0.22793071494324729</v>
      </c>
      <c r="AA438">
        <v>437</v>
      </c>
    </row>
    <row r="439" spans="1:27" x14ac:dyDescent="0.3">
      <c r="A439">
        <v>146</v>
      </c>
      <c r="B439" t="s">
        <v>140</v>
      </c>
      <c r="C439" t="s">
        <v>150</v>
      </c>
      <c r="D439" t="s">
        <v>154</v>
      </c>
      <c r="E439" t="s">
        <v>156</v>
      </c>
      <c r="F439" t="s">
        <v>159</v>
      </c>
      <c r="G439" t="s">
        <v>226</v>
      </c>
      <c r="H439">
        <v>424.72852500740612</v>
      </c>
      <c r="I439">
        <v>31</v>
      </c>
      <c r="J439">
        <v>1557091.1120802299</v>
      </c>
      <c r="K439">
        <v>43946.449763636367</v>
      </c>
      <c r="L439">
        <v>280276400.1744414</v>
      </c>
      <c r="M439">
        <v>5693401.9422727264</v>
      </c>
      <c r="N439">
        <v>2335636668.1203446</v>
      </c>
      <c r="O439">
        <v>120900000</v>
      </c>
      <c r="P439">
        <v>22.977584668181816</v>
      </c>
      <c r="Q439">
        <v>23278.512125599438</v>
      </c>
      <c r="R439">
        <v>280320346.62420505</v>
      </c>
      <c r="S439">
        <v>2462.2300700626174</v>
      </c>
      <c r="T439">
        <v>23301.489710267619</v>
      </c>
      <c r="U439">
        <f>Sustainable_Friendly_Table[[#This Row],[Total Energy(MJ)]]*AHP!$P$13/TOPSIS!$B$12</f>
        <v>2.4480708178989188E-2</v>
      </c>
      <c r="V439">
        <f>Sustainable_Friendly_Table[[#This Row],[Total Cost(LKR Million)]]*AHP!$P$14/TOPSIS!$C$12</f>
        <v>7.4263526414933374E-3</v>
      </c>
      <c r="W439">
        <f>Sustainable_Friendly_Table[[#This Row],[Total Carbon (Metric T)]]*AHP!$P$15/TOPSIS!$D$12</f>
        <v>1.3473413093633532E-2</v>
      </c>
      <c r="X439">
        <f>((Sustainable_Friendly_Table[[#This Row],[Weighted Energy]]-TOPSIS!$B$13)^2+(Sustainable_Friendly_Table[[#This Row],[Weighted Cost]]-TOPSIS!$C$13)^2+(Sustainable_Friendly_Table[[#This Row],[Weighted Co2]]-TOPSIS!$D$13)^2)^0.5</f>
        <v>4.6622327178029071E-3</v>
      </c>
      <c r="Y439">
        <f>((Sustainable_Friendly_Table[[#This Row],[Weighted Energy]]-TOPSIS!$B$14)^2+(Sustainable_Friendly_Table[[#This Row],[Weighted Cost]]-TOPSIS!$C$14)^2+(Sustainable_Friendly_Table[[#This Row],[Weighted Co2]]-TOPSIS!$D$14)^2)^0.5</f>
        <v>1.3763525465837262E-3</v>
      </c>
      <c r="Z439">
        <f>Sustainable_Friendly_Table[[#This Row],[S- Worst-Euclidean Distance]]/(Sustainable_Friendly_Table[[#This Row],[S+ Best-Euclidean Distance]]+Sustainable_Friendly_Table[[#This Row],[S- Worst-Euclidean Distance]])</f>
        <v>0.22792632484647521</v>
      </c>
      <c r="AA439">
        <v>438</v>
      </c>
    </row>
    <row r="440" spans="1:27" x14ac:dyDescent="0.3">
      <c r="A440">
        <v>493</v>
      </c>
      <c r="B440" t="s">
        <v>143</v>
      </c>
      <c r="C440" t="s">
        <v>150</v>
      </c>
      <c r="D440" t="s">
        <v>155</v>
      </c>
      <c r="E440" t="s">
        <v>156</v>
      </c>
      <c r="F440" t="s">
        <v>161</v>
      </c>
      <c r="G440" t="s">
        <v>225</v>
      </c>
      <c r="H440">
        <v>426.32773642008522</v>
      </c>
      <c r="I440">
        <v>61</v>
      </c>
      <c r="J440">
        <v>1557471.2229600586</v>
      </c>
      <c r="K440">
        <v>34346.817099999993</v>
      </c>
      <c r="L440">
        <v>280344820.13281053</v>
      </c>
      <c r="M440">
        <v>5343908.9999999991</v>
      </c>
      <c r="N440">
        <v>2336206834.4400878</v>
      </c>
      <c r="O440">
        <v>113704000</v>
      </c>
      <c r="P440">
        <v>22.199574988636364</v>
      </c>
      <c r="Q440">
        <v>23284.194783252871</v>
      </c>
      <c r="R440">
        <v>280379166.94991052</v>
      </c>
      <c r="S440">
        <v>2455.2547434400876</v>
      </c>
      <c r="T440">
        <v>23306.394358241509</v>
      </c>
      <c r="U440">
        <f>Sustainable_Friendly_Table[[#This Row],[Total Energy(MJ)]]*AHP!$P$13/TOPSIS!$B$12</f>
        <v>2.4485845027762139E-2</v>
      </c>
      <c r="V440">
        <f>Sustainable_Friendly_Table[[#This Row],[Total Cost(LKR Million)]]*AHP!$P$14/TOPSIS!$C$12</f>
        <v>7.4053143007150584E-3</v>
      </c>
      <c r="W440">
        <f>Sustainable_Friendly_Table[[#This Row],[Total Carbon (Metric T)]]*AHP!$P$15/TOPSIS!$D$12</f>
        <v>1.3476249064597308E-2</v>
      </c>
      <c r="X440">
        <f>((Sustainable_Friendly_Table[[#This Row],[Weighted Energy]]-TOPSIS!$B$13)^2+(Sustainable_Friendly_Table[[#This Row],[Weighted Cost]]-TOPSIS!$C$13)^2+(Sustainable_Friendly_Table[[#This Row],[Weighted Co2]]-TOPSIS!$D$13)^2)^0.5</f>
        <v>4.6624469305427537E-3</v>
      </c>
      <c r="Y440">
        <f>((Sustainable_Friendly_Table[[#This Row],[Weighted Energy]]-TOPSIS!$B$14)^2+(Sustainable_Friendly_Table[[#This Row],[Weighted Cost]]-TOPSIS!$C$14)^2+(Sustainable_Friendly_Table[[#This Row],[Weighted Co2]]-TOPSIS!$D$14)^2)^0.5</f>
        <v>1.3763081660142676E-3</v>
      </c>
      <c r="Z440">
        <f>Sustainable_Friendly_Table[[#This Row],[S- Worst-Euclidean Distance]]/(Sustainable_Friendly_Table[[#This Row],[S+ Best-Euclidean Distance]]+Sustainable_Friendly_Table[[#This Row],[S- Worst-Euclidean Distance]])</f>
        <v>0.2279125654224603</v>
      </c>
      <c r="AA440">
        <v>439</v>
      </c>
    </row>
    <row r="441" spans="1:27" x14ac:dyDescent="0.3">
      <c r="A441">
        <v>164</v>
      </c>
      <c r="B441" t="s">
        <v>140</v>
      </c>
      <c r="C441" t="s">
        <v>150</v>
      </c>
      <c r="D441" t="s">
        <v>155</v>
      </c>
      <c r="E441" t="s">
        <v>156</v>
      </c>
      <c r="F441" t="s">
        <v>159</v>
      </c>
      <c r="G441" t="s">
        <v>226</v>
      </c>
      <c r="H441">
        <v>424.73497211240618</v>
      </c>
      <c r="I441">
        <v>31</v>
      </c>
      <c r="J441">
        <v>1557097.3528778697</v>
      </c>
      <c r="K441">
        <v>43928.029463636369</v>
      </c>
      <c r="L441">
        <v>280277523.51801652</v>
      </c>
      <c r="M441">
        <v>5692480.9272727268</v>
      </c>
      <c r="N441">
        <v>2335646029.3168044</v>
      </c>
      <c r="O441">
        <v>120900000</v>
      </c>
      <c r="P441">
        <v>22.963769443181818</v>
      </c>
      <c r="Q441">
        <v>23278.605425524151</v>
      </c>
      <c r="R441">
        <v>280321451.54748017</v>
      </c>
      <c r="S441">
        <v>2462.2385102440771</v>
      </c>
      <c r="T441">
        <v>23301.569194967331</v>
      </c>
      <c r="U441">
        <f>Sustainable_Friendly_Table[[#This Row],[Total Energy(MJ)]]*AHP!$P$13/TOPSIS!$B$12</f>
        <v>2.4480804673248646E-2</v>
      </c>
      <c r="V441">
        <f>Sustainable_Friendly_Table[[#This Row],[Total Cost(LKR Million)]]*AHP!$P$14/TOPSIS!$C$12</f>
        <v>7.4263780979950018E-3</v>
      </c>
      <c r="W441">
        <f>Sustainable_Friendly_Table[[#This Row],[Total Carbon (Metric T)]]*AHP!$P$15/TOPSIS!$D$12</f>
        <v>1.347345905336431E-2</v>
      </c>
      <c r="X441">
        <f>((Sustainable_Friendly_Table[[#This Row],[Weighted Energy]]-TOPSIS!$B$13)^2+(Sustainable_Friendly_Table[[#This Row],[Weighted Cost]]-TOPSIS!$C$13)^2+(Sustainable_Friendly_Table[[#This Row],[Weighted Co2]]-TOPSIS!$D$13)^2)^0.5</f>
        <v>4.6623423608879262E-3</v>
      </c>
      <c r="Y441">
        <f>((Sustainable_Friendly_Table[[#This Row],[Weighted Energy]]-TOPSIS!$B$14)^2+(Sustainable_Friendly_Table[[#This Row],[Weighted Cost]]-TOPSIS!$C$14)^2+(Sustainable_Friendly_Table[[#This Row],[Weighted Co2]]-TOPSIS!$D$14)^2)^0.5</f>
        <v>1.376242900732451E-3</v>
      </c>
      <c r="Z441">
        <f>Sustainable_Friendly_Table[[#This Row],[S- Worst-Euclidean Distance]]/(Sustainable_Friendly_Table[[#This Row],[S+ Best-Euclidean Distance]]+Sustainable_Friendly_Table[[#This Row],[S- Worst-Euclidean Distance]])</f>
        <v>0.22790816741124456</v>
      </c>
      <c r="AA441">
        <v>440</v>
      </c>
    </row>
    <row r="442" spans="1:27" x14ac:dyDescent="0.3">
      <c r="A442">
        <v>477</v>
      </c>
      <c r="B442" t="s">
        <v>143</v>
      </c>
      <c r="C442" t="s">
        <v>150</v>
      </c>
      <c r="D442" t="s">
        <v>154</v>
      </c>
      <c r="E442" t="s">
        <v>156</v>
      </c>
      <c r="F442" t="s">
        <v>161</v>
      </c>
      <c r="G442" t="s">
        <v>224</v>
      </c>
      <c r="H442">
        <v>426.32128931508515</v>
      </c>
      <c r="I442">
        <v>31</v>
      </c>
      <c r="J442">
        <v>1557464.9821624185</v>
      </c>
      <c r="K442">
        <v>34365.237399999998</v>
      </c>
      <c r="L442">
        <v>280343696.78923535</v>
      </c>
      <c r="M442">
        <v>5344830.0149999997</v>
      </c>
      <c r="N442">
        <v>2336197473.243628</v>
      </c>
      <c r="O442">
        <v>116132200</v>
      </c>
      <c r="P442">
        <v>22.213390213636362</v>
      </c>
      <c r="Q442">
        <v>23284.101483328159</v>
      </c>
      <c r="R442">
        <v>280378062.02663535</v>
      </c>
      <c r="S442">
        <v>2457.6745032586277</v>
      </c>
      <c r="T442">
        <v>23306.314873541796</v>
      </c>
      <c r="U442">
        <f>Sustainable_Friendly_Table[[#This Row],[Total Energy(MJ)]]*AHP!$P$13/TOPSIS!$B$12</f>
        <v>2.4485748533502678E-2</v>
      </c>
      <c r="V442">
        <f>Sustainable_Friendly_Table[[#This Row],[Total Cost(LKR Million)]]*AHP!$P$14/TOPSIS!$C$12</f>
        <v>7.412612558476867E-3</v>
      </c>
      <c r="W442">
        <f>Sustainable_Friendly_Table[[#This Row],[Total Carbon (Metric T)]]*AHP!$P$15/TOPSIS!$D$12</f>
        <v>1.3476203104866529E-2</v>
      </c>
      <c r="X442">
        <f>((Sustainable_Friendly_Table[[#This Row],[Weighted Energy]]-TOPSIS!$B$13)^2+(Sustainable_Friendly_Table[[#This Row],[Weighted Cost]]-TOPSIS!$C$13)^2+(Sustainable_Friendly_Table[[#This Row],[Weighted Co2]]-TOPSIS!$D$13)^2)^0.5</f>
        <v>4.6642243201229887E-3</v>
      </c>
      <c r="Y442">
        <f>((Sustainable_Friendly_Table[[#This Row],[Weighted Energy]]-TOPSIS!$B$14)^2+(Sustainable_Friendly_Table[[#This Row],[Weighted Cost]]-TOPSIS!$C$14)^2+(Sustainable_Friendly_Table[[#This Row],[Weighted Co2]]-TOPSIS!$D$14)^2)^0.5</f>
        <v>1.3744266822853088E-3</v>
      </c>
      <c r="Z442">
        <f>Sustainable_Friendly_Table[[#This Row],[S- Worst-Euclidean Distance]]/(Sustainable_Friendly_Table[[#This Row],[S+ Best-Euclidean Distance]]+Sustainable_Friendly_Table[[#This Row],[S- Worst-Euclidean Distance]])</f>
        <v>0.22760492065813515</v>
      </c>
      <c r="AA442">
        <v>441</v>
      </c>
    </row>
    <row r="443" spans="1:27" x14ac:dyDescent="0.3">
      <c r="A443">
        <v>495</v>
      </c>
      <c r="B443" t="s">
        <v>143</v>
      </c>
      <c r="C443" t="s">
        <v>150</v>
      </c>
      <c r="D443" t="s">
        <v>155</v>
      </c>
      <c r="E443" t="s">
        <v>156</v>
      </c>
      <c r="F443" t="s">
        <v>161</v>
      </c>
      <c r="G443" t="s">
        <v>224</v>
      </c>
      <c r="H443">
        <v>426.32773642008522</v>
      </c>
      <c r="I443">
        <v>31</v>
      </c>
      <c r="J443">
        <v>1557471.2229600586</v>
      </c>
      <c r="K443">
        <v>34346.817099999993</v>
      </c>
      <c r="L443">
        <v>280344820.13281053</v>
      </c>
      <c r="M443">
        <v>5343908.9999999991</v>
      </c>
      <c r="N443">
        <v>2336206834.4400878</v>
      </c>
      <c r="O443">
        <v>116132200</v>
      </c>
      <c r="P443">
        <v>22.199574988636364</v>
      </c>
      <c r="Q443">
        <v>23284.194783252871</v>
      </c>
      <c r="R443">
        <v>280379166.94991052</v>
      </c>
      <c r="S443">
        <v>2457.6829434400879</v>
      </c>
      <c r="T443">
        <v>23306.394358241509</v>
      </c>
      <c r="U443">
        <f>Sustainable_Friendly_Table[[#This Row],[Total Energy(MJ)]]*AHP!$P$13/TOPSIS!$B$12</f>
        <v>2.4485845027762139E-2</v>
      </c>
      <c r="V443">
        <f>Sustainable_Friendly_Table[[#This Row],[Total Cost(LKR Million)]]*AHP!$P$14/TOPSIS!$C$12</f>
        <v>7.4126380149785332E-3</v>
      </c>
      <c r="W443">
        <f>Sustainable_Friendly_Table[[#This Row],[Total Carbon (Metric T)]]*AHP!$P$15/TOPSIS!$D$12</f>
        <v>1.3476249064597308E-2</v>
      </c>
      <c r="X443">
        <f>((Sustainable_Friendly_Table[[#This Row],[Weighted Energy]]-TOPSIS!$B$13)^2+(Sustainable_Friendly_Table[[#This Row],[Weighted Cost]]-TOPSIS!$C$13)^2+(Sustainable_Friendly_Table[[#This Row],[Weighted Co2]]-TOPSIS!$D$13)^2)^0.5</f>
        <v>4.6643339731673268E-3</v>
      </c>
      <c r="Y443">
        <f>((Sustainable_Friendly_Table[[#This Row],[Weighted Energy]]-TOPSIS!$B$14)^2+(Sustainable_Friendly_Table[[#This Row],[Weighted Cost]]-TOPSIS!$C$14)^2+(Sustainable_Friendly_Table[[#This Row],[Weighted Co2]]-TOPSIS!$D$14)^2)^0.5</f>
        <v>1.3743170754759418E-3</v>
      </c>
      <c r="Z443">
        <f>Sustainable_Friendly_Table[[#This Row],[S- Worst-Euclidean Distance]]/(Sustainable_Friendly_Table[[#This Row],[S+ Best-Euclidean Distance]]+Sustainable_Friendly_Table[[#This Row],[S- Worst-Euclidean Distance]])</f>
        <v>0.22758676803898378</v>
      </c>
      <c r="AA443">
        <v>442</v>
      </c>
    </row>
    <row r="444" spans="1:27" x14ac:dyDescent="0.3">
      <c r="A444">
        <v>476</v>
      </c>
      <c r="B444" t="s">
        <v>143</v>
      </c>
      <c r="C444" t="s">
        <v>150</v>
      </c>
      <c r="D444" t="s">
        <v>154</v>
      </c>
      <c r="E444" t="s">
        <v>156</v>
      </c>
      <c r="F444" t="s">
        <v>161</v>
      </c>
      <c r="G444" t="s">
        <v>226</v>
      </c>
      <c r="H444">
        <v>426.32128931508515</v>
      </c>
      <c r="I444">
        <v>31</v>
      </c>
      <c r="J444">
        <v>1557464.9821624185</v>
      </c>
      <c r="K444">
        <v>34365.237399999998</v>
      </c>
      <c r="L444">
        <v>280343696.78923535</v>
      </c>
      <c r="M444">
        <v>5344830.0149999997</v>
      </c>
      <c r="N444">
        <v>2336197473.243628</v>
      </c>
      <c r="O444">
        <v>120900000</v>
      </c>
      <c r="P444">
        <v>22.213390213636362</v>
      </c>
      <c r="Q444">
        <v>23284.101483328159</v>
      </c>
      <c r="R444">
        <v>280378062.02663535</v>
      </c>
      <c r="S444">
        <v>2462.4423032586278</v>
      </c>
      <c r="T444">
        <v>23306.314873541796</v>
      </c>
      <c r="U444">
        <f>Sustainable_Friendly_Table[[#This Row],[Total Energy(MJ)]]*AHP!$P$13/TOPSIS!$B$12</f>
        <v>2.4485748533502678E-2</v>
      </c>
      <c r="V444">
        <f>Sustainable_Friendly_Table[[#This Row],[Total Cost(LKR Million)]]*AHP!$P$14/TOPSIS!$C$12</f>
        <v>7.4269927598051748E-3</v>
      </c>
      <c r="W444">
        <f>Sustainable_Friendly_Table[[#This Row],[Total Carbon (Metric T)]]*AHP!$P$15/TOPSIS!$D$12</f>
        <v>1.3476203104866529E-2</v>
      </c>
      <c r="X444">
        <f>((Sustainable_Friendly_Table[[#This Row],[Weighted Energy]]-TOPSIS!$B$13)^2+(Sustainable_Friendly_Table[[#This Row],[Weighted Cost]]-TOPSIS!$C$13)^2+(Sustainable_Friendly_Table[[#This Row],[Weighted Co2]]-TOPSIS!$D$13)^2)^0.5</f>
        <v>4.6679607710816322E-3</v>
      </c>
      <c r="Y444">
        <f>((Sustainable_Friendly_Table[[#This Row],[Weighted Energy]]-TOPSIS!$B$14)^2+(Sustainable_Friendly_Table[[#This Row],[Weighted Cost]]-TOPSIS!$C$14)^2+(Sustainable_Friendly_Table[[#This Row],[Weighted Co2]]-TOPSIS!$D$14)^2)^0.5</f>
        <v>1.3706226420118115E-3</v>
      </c>
      <c r="Z444">
        <f>Sustainable_Friendly_Table[[#This Row],[S- Worst-Euclidean Distance]]/(Sustainable_Friendly_Table[[#This Row],[S+ Best-Euclidean Distance]]+Sustainable_Friendly_Table[[#This Row],[S- Worst-Euclidean Distance]])</f>
        <v>0.22697751248080705</v>
      </c>
      <c r="AA444">
        <v>443</v>
      </c>
    </row>
    <row r="445" spans="1:27" x14ac:dyDescent="0.3">
      <c r="A445">
        <v>494</v>
      </c>
      <c r="B445" t="s">
        <v>143</v>
      </c>
      <c r="C445" t="s">
        <v>150</v>
      </c>
      <c r="D445" t="s">
        <v>155</v>
      </c>
      <c r="E445" t="s">
        <v>156</v>
      </c>
      <c r="F445" t="s">
        <v>161</v>
      </c>
      <c r="G445" t="s">
        <v>226</v>
      </c>
      <c r="H445">
        <v>426.32773642008522</v>
      </c>
      <c r="I445">
        <v>31</v>
      </c>
      <c r="J445">
        <v>1557471.2229600586</v>
      </c>
      <c r="K445">
        <v>34346.817099999993</v>
      </c>
      <c r="L445">
        <v>280344820.13281053</v>
      </c>
      <c r="M445">
        <v>5343908.9999999991</v>
      </c>
      <c r="N445">
        <v>2336206834.4400878</v>
      </c>
      <c r="O445">
        <v>120900000</v>
      </c>
      <c r="P445">
        <v>22.199574988636364</v>
      </c>
      <c r="Q445">
        <v>23284.194783252871</v>
      </c>
      <c r="R445">
        <v>280379166.94991052</v>
      </c>
      <c r="S445">
        <v>2462.450743440088</v>
      </c>
      <c r="T445">
        <v>23306.394358241509</v>
      </c>
      <c r="U445">
        <f>Sustainable_Friendly_Table[[#This Row],[Total Energy(MJ)]]*AHP!$P$13/TOPSIS!$B$12</f>
        <v>2.4485845027762139E-2</v>
      </c>
      <c r="V445">
        <f>Sustainable_Friendly_Table[[#This Row],[Total Cost(LKR Million)]]*AHP!$P$14/TOPSIS!$C$12</f>
        <v>7.427018216306841E-3</v>
      </c>
      <c r="W445">
        <f>Sustainable_Friendly_Table[[#This Row],[Total Carbon (Metric T)]]*AHP!$P$15/TOPSIS!$D$12</f>
        <v>1.3476249064597308E-2</v>
      </c>
      <c r="X445">
        <f>((Sustainable_Friendly_Table[[#This Row],[Weighted Energy]]-TOPSIS!$B$13)^2+(Sustainable_Friendly_Table[[#This Row],[Weighted Cost]]-TOPSIS!$C$13)^2+(Sustainable_Friendly_Table[[#This Row],[Weighted Co2]]-TOPSIS!$D$13)^2)^0.5</f>
        <v>4.6680704147765827E-3</v>
      </c>
      <c r="Y445">
        <f>((Sustainable_Friendly_Table[[#This Row],[Weighted Energy]]-TOPSIS!$B$14)^2+(Sustainable_Friendly_Table[[#This Row],[Weighted Cost]]-TOPSIS!$C$14)^2+(Sustainable_Friendly_Table[[#This Row],[Weighted Co2]]-TOPSIS!$D$14)^2)^0.5</f>
        <v>1.3705129980783185E-3</v>
      </c>
      <c r="Z445">
        <f>Sustainable_Friendly_Table[[#This Row],[S- Worst-Euclidean Distance]]/(Sustainable_Friendly_Table[[#This Row],[S+ Best-Euclidean Distance]]+Sustainable_Friendly_Table[[#This Row],[S- Worst-Euclidean Distance]])</f>
        <v>0.22695935526215941</v>
      </c>
      <c r="AA445">
        <v>444</v>
      </c>
    </row>
    <row r="446" spans="1:27" x14ac:dyDescent="0.3">
      <c r="A446">
        <v>154</v>
      </c>
      <c r="B446" t="s">
        <v>140</v>
      </c>
      <c r="C446" t="s">
        <v>150</v>
      </c>
      <c r="D446" t="s">
        <v>154</v>
      </c>
      <c r="E446" t="s">
        <v>157</v>
      </c>
      <c r="F446" t="s">
        <v>159</v>
      </c>
      <c r="G446" t="s">
        <v>225</v>
      </c>
      <c r="H446">
        <v>427.78530282558791</v>
      </c>
      <c r="I446">
        <v>61</v>
      </c>
      <c r="J446">
        <v>1560050.0730082297</v>
      </c>
      <c r="K446">
        <v>46675.715672727267</v>
      </c>
      <c r="L446">
        <v>280809013.14148134</v>
      </c>
      <c r="M446">
        <v>5147548.7604545439</v>
      </c>
      <c r="N446">
        <v>2340075109.5123444</v>
      </c>
      <c r="O446">
        <v>113704000</v>
      </c>
      <c r="P446">
        <v>25.706850577272721</v>
      </c>
      <c r="Q446">
        <v>23322.748591473031</v>
      </c>
      <c r="R446">
        <v>280855688.85715407</v>
      </c>
      <c r="S446">
        <v>2458.9266582727992</v>
      </c>
      <c r="T446">
        <v>23348.455442050305</v>
      </c>
      <c r="U446">
        <f>Sustainable_Friendly_Table[[#This Row],[Total Energy(MJ)]]*AHP!$P$13/TOPSIS!$B$12</f>
        <v>2.4527460250818933E-2</v>
      </c>
      <c r="V446">
        <f>Sustainable_Friendly_Table[[#This Row],[Total Cost(LKR Million)]]*AHP!$P$14/TOPSIS!$C$12</f>
        <v>7.4163891936541047E-3</v>
      </c>
      <c r="W446">
        <f>Sustainable_Friendly_Table[[#This Row],[Total Carbon (Metric T)]]*AHP!$P$15/TOPSIS!$D$12</f>
        <v>1.3500569670891941E-2</v>
      </c>
      <c r="X446">
        <f>((Sustainable_Friendly_Table[[#This Row],[Weighted Energy]]-TOPSIS!$B$13)^2+(Sustainable_Friendly_Table[[#This Row],[Weighted Cost]]-TOPSIS!$C$13)^2+(Sustainable_Friendly_Table[[#This Row],[Weighted Co2]]-TOPSIS!$D$13)^2)^0.5</f>
        <v>4.7118597728698381E-3</v>
      </c>
      <c r="Y446">
        <f>((Sustainable_Friendly_Table[[#This Row],[Weighted Energy]]-TOPSIS!$B$14)^2+(Sustainable_Friendly_Table[[#This Row],[Weighted Cost]]-TOPSIS!$C$14)^2+(Sustainable_Friendly_Table[[#This Row],[Weighted Co2]]-TOPSIS!$D$14)^2)^0.5</f>
        <v>1.3269361452192101E-3</v>
      </c>
      <c r="Z446">
        <f>Sustainable_Friendly_Table[[#This Row],[S- Worst-Euclidean Distance]]/(Sustainable_Friendly_Table[[#This Row],[S+ Best-Euclidean Distance]]+Sustainable_Friendly_Table[[#This Row],[S- Worst-Euclidean Distance]])</f>
        <v>0.21973521927515535</v>
      </c>
      <c r="AA446">
        <v>445</v>
      </c>
    </row>
    <row r="447" spans="1:27" x14ac:dyDescent="0.3">
      <c r="A447">
        <v>172</v>
      </c>
      <c r="B447" t="s">
        <v>140</v>
      </c>
      <c r="C447" t="s">
        <v>150</v>
      </c>
      <c r="D447" t="s">
        <v>155</v>
      </c>
      <c r="E447" t="s">
        <v>157</v>
      </c>
      <c r="F447" t="s">
        <v>159</v>
      </c>
      <c r="G447" t="s">
        <v>225</v>
      </c>
      <c r="H447">
        <v>427.79174993058797</v>
      </c>
      <c r="I447">
        <v>61</v>
      </c>
      <c r="J447">
        <v>1560056.3138058698</v>
      </c>
      <c r="K447">
        <v>46657.295372727269</v>
      </c>
      <c r="L447">
        <v>280810136.48505658</v>
      </c>
      <c r="M447">
        <v>5146627.7454545442</v>
      </c>
      <c r="N447">
        <v>2340084470.7088046</v>
      </c>
      <c r="O447">
        <v>113704000</v>
      </c>
      <c r="P447">
        <v>25.693035352272723</v>
      </c>
      <c r="Q447">
        <v>23322.841891397751</v>
      </c>
      <c r="R447">
        <v>280856793.7804293</v>
      </c>
      <c r="S447">
        <v>2458.9350984542589</v>
      </c>
      <c r="T447">
        <v>23348.534926750024</v>
      </c>
      <c r="U447">
        <f>Sustainable_Friendly_Table[[#This Row],[Total Energy(MJ)]]*AHP!$P$13/TOPSIS!$B$12</f>
        <v>2.4527556745078401E-2</v>
      </c>
      <c r="V447">
        <f>Sustainable_Friendly_Table[[#This Row],[Total Cost(LKR Million)]]*AHP!$P$14/TOPSIS!$C$12</f>
        <v>7.41641465015577E-3</v>
      </c>
      <c r="W447">
        <f>Sustainable_Friendly_Table[[#This Row],[Total Carbon (Metric T)]]*AHP!$P$15/TOPSIS!$D$12</f>
        <v>1.3500615630622725E-2</v>
      </c>
      <c r="X447">
        <f>((Sustainable_Friendly_Table[[#This Row],[Weighted Energy]]-TOPSIS!$B$13)^2+(Sustainable_Friendly_Table[[#This Row],[Weighted Cost]]-TOPSIS!$C$13)^2+(Sustainable_Friendly_Table[[#This Row],[Weighted Co2]]-TOPSIS!$D$13)^2)^0.5</f>
        <v>4.711969429647145E-3</v>
      </c>
      <c r="Y447">
        <f>((Sustainable_Friendly_Table[[#This Row],[Weighted Energy]]-TOPSIS!$B$14)^2+(Sustainable_Friendly_Table[[#This Row],[Weighted Cost]]-TOPSIS!$C$14)^2+(Sustainable_Friendly_Table[[#This Row],[Weighted Co2]]-TOPSIS!$D$14)^2)^0.5</f>
        <v>1.3268265652978744E-3</v>
      </c>
      <c r="Z447">
        <f>Sustainable_Friendly_Table[[#This Row],[S- Worst-Euclidean Distance]]/(Sustainable_Friendly_Table[[#This Row],[S+ Best-Euclidean Distance]]+Sustainable_Friendly_Table[[#This Row],[S- Worst-Euclidean Distance]])</f>
        <v>0.21971707049029973</v>
      </c>
      <c r="AA447">
        <v>446</v>
      </c>
    </row>
    <row r="448" spans="1:27" x14ac:dyDescent="0.3">
      <c r="A448">
        <v>156</v>
      </c>
      <c r="B448" t="s">
        <v>140</v>
      </c>
      <c r="C448" t="s">
        <v>150</v>
      </c>
      <c r="D448" t="s">
        <v>154</v>
      </c>
      <c r="E448" t="s">
        <v>157</v>
      </c>
      <c r="F448" t="s">
        <v>159</v>
      </c>
      <c r="G448" t="s">
        <v>224</v>
      </c>
      <c r="H448">
        <v>427.78530282558791</v>
      </c>
      <c r="I448">
        <v>31</v>
      </c>
      <c r="J448">
        <v>1560050.0730082297</v>
      </c>
      <c r="K448">
        <v>46675.715672727267</v>
      </c>
      <c r="L448">
        <v>280809013.14148134</v>
      </c>
      <c r="M448">
        <v>5147548.7604545439</v>
      </c>
      <c r="N448">
        <v>2340075109.5123444</v>
      </c>
      <c r="O448">
        <v>116132200</v>
      </c>
      <c r="P448">
        <v>25.706850577272721</v>
      </c>
      <c r="Q448">
        <v>23322.748591473031</v>
      </c>
      <c r="R448">
        <v>280855688.85715407</v>
      </c>
      <c r="S448">
        <v>2461.354858272799</v>
      </c>
      <c r="T448">
        <v>23348.455442050305</v>
      </c>
      <c r="U448">
        <f>Sustainable_Friendly_Table[[#This Row],[Total Energy(MJ)]]*AHP!$P$13/TOPSIS!$B$12</f>
        <v>2.4527460250818933E-2</v>
      </c>
      <c r="V448">
        <f>Sustainable_Friendly_Table[[#This Row],[Total Cost(LKR Million)]]*AHP!$P$14/TOPSIS!$C$12</f>
        <v>7.4237129079175795E-3</v>
      </c>
      <c r="W448">
        <f>Sustainable_Friendly_Table[[#This Row],[Total Carbon (Metric T)]]*AHP!$P$15/TOPSIS!$D$12</f>
        <v>1.3500569670891941E-2</v>
      </c>
      <c r="X448">
        <f>((Sustainable_Friendly_Table[[#This Row],[Weighted Energy]]-TOPSIS!$B$13)^2+(Sustainable_Friendly_Table[[#This Row],[Weighted Cost]]-TOPSIS!$C$13)^2+(Sustainable_Friendly_Table[[#This Row],[Weighted Co2]]-TOPSIS!$D$13)^2)^0.5</f>
        <v>4.7137442411534294E-3</v>
      </c>
      <c r="Y448">
        <f>((Sustainable_Friendly_Table[[#This Row],[Weighted Energy]]-TOPSIS!$B$14)^2+(Sustainable_Friendly_Table[[#This Row],[Weighted Cost]]-TOPSIS!$C$14)^2+(Sustainable_Friendly_Table[[#This Row],[Weighted Co2]]-TOPSIS!$D$14)^2)^0.5</f>
        <v>1.3249320768624986E-3</v>
      </c>
      <c r="Z448">
        <f>Sustainable_Friendly_Table[[#This Row],[S- Worst-Euclidean Distance]]/(Sustainable_Friendly_Table[[#This Row],[S+ Best-Euclidean Distance]]+Sustainable_Friendly_Table[[#This Row],[S- Worst-Euclidean Distance]])</f>
        <v>0.21940769915248901</v>
      </c>
      <c r="AA448">
        <v>447</v>
      </c>
    </row>
    <row r="449" spans="1:27" x14ac:dyDescent="0.3">
      <c r="A449">
        <v>174</v>
      </c>
      <c r="B449" t="s">
        <v>140</v>
      </c>
      <c r="C449" t="s">
        <v>150</v>
      </c>
      <c r="D449" t="s">
        <v>155</v>
      </c>
      <c r="E449" t="s">
        <v>157</v>
      </c>
      <c r="F449" t="s">
        <v>159</v>
      </c>
      <c r="G449" t="s">
        <v>224</v>
      </c>
      <c r="H449">
        <v>427.79174993058797</v>
      </c>
      <c r="I449">
        <v>31</v>
      </c>
      <c r="J449">
        <v>1560056.3138058698</v>
      </c>
      <c r="K449">
        <v>46657.295372727269</v>
      </c>
      <c r="L449">
        <v>280810136.48505658</v>
      </c>
      <c r="M449">
        <v>5146627.7454545442</v>
      </c>
      <c r="N449">
        <v>2340084470.7088046</v>
      </c>
      <c r="O449">
        <v>116132200</v>
      </c>
      <c r="P449">
        <v>25.693035352272723</v>
      </c>
      <c r="Q449">
        <v>23322.841891397751</v>
      </c>
      <c r="R449">
        <v>280856793.7804293</v>
      </c>
      <c r="S449">
        <v>2461.3632984542587</v>
      </c>
      <c r="T449">
        <v>23348.534926750024</v>
      </c>
      <c r="U449">
        <f>Sustainable_Friendly_Table[[#This Row],[Total Energy(MJ)]]*AHP!$P$13/TOPSIS!$B$12</f>
        <v>2.4527556745078401E-2</v>
      </c>
      <c r="V449">
        <f>Sustainable_Friendly_Table[[#This Row],[Total Cost(LKR Million)]]*AHP!$P$14/TOPSIS!$C$12</f>
        <v>7.4237383644192448E-3</v>
      </c>
      <c r="W449">
        <f>Sustainable_Friendly_Table[[#This Row],[Total Carbon (Metric T)]]*AHP!$P$15/TOPSIS!$D$12</f>
        <v>1.3500615630622725E-2</v>
      </c>
      <c r="X449">
        <f>((Sustainable_Friendly_Table[[#This Row],[Weighted Energy]]-TOPSIS!$B$13)^2+(Sustainable_Friendly_Table[[#This Row],[Weighted Cost]]-TOPSIS!$C$13)^2+(Sustainable_Friendly_Table[[#This Row],[Weighted Co2]]-TOPSIS!$D$13)^2)^0.5</f>
        <v>4.713853893643676E-3</v>
      </c>
      <c r="Y449">
        <f>((Sustainable_Friendly_Table[[#This Row],[Weighted Energy]]-TOPSIS!$B$14)^2+(Sustainable_Friendly_Table[[#This Row],[Weighted Cost]]-TOPSIS!$C$14)^2+(Sustainable_Friendly_Table[[#This Row],[Weighted Co2]]-TOPSIS!$D$14)^2)^0.5</f>
        <v>1.3248224719042171E-3</v>
      </c>
      <c r="Z449">
        <f>Sustainable_Friendly_Table[[#This Row],[S- Worst-Euclidean Distance]]/(Sustainable_Friendly_Table[[#This Row],[S+ Best-Euclidean Distance]]+Sustainable_Friendly_Table[[#This Row],[S- Worst-Euclidean Distance]])</f>
        <v>0.21938954693161722</v>
      </c>
      <c r="AA449">
        <v>448</v>
      </c>
    </row>
    <row r="450" spans="1:27" x14ac:dyDescent="0.3">
      <c r="A450">
        <v>155</v>
      </c>
      <c r="B450" t="s">
        <v>140</v>
      </c>
      <c r="C450" t="s">
        <v>150</v>
      </c>
      <c r="D450" t="s">
        <v>154</v>
      </c>
      <c r="E450" t="s">
        <v>157</v>
      </c>
      <c r="F450" t="s">
        <v>159</v>
      </c>
      <c r="G450" t="s">
        <v>226</v>
      </c>
      <c r="H450">
        <v>427.78530282558791</v>
      </c>
      <c r="I450">
        <v>31</v>
      </c>
      <c r="J450">
        <v>1560050.0730082297</v>
      </c>
      <c r="K450">
        <v>46675.715672727267</v>
      </c>
      <c r="L450">
        <v>280809013.14148134</v>
      </c>
      <c r="M450">
        <v>5147548.7604545439</v>
      </c>
      <c r="N450">
        <v>2340075109.5123444</v>
      </c>
      <c r="O450">
        <v>120900000</v>
      </c>
      <c r="P450">
        <v>25.706850577272721</v>
      </c>
      <c r="Q450">
        <v>23322.748591473031</v>
      </c>
      <c r="R450">
        <v>280855688.85715407</v>
      </c>
      <c r="S450">
        <v>2466.1226582727991</v>
      </c>
      <c r="T450">
        <v>23348.455442050305</v>
      </c>
      <c r="U450">
        <f>Sustainable_Friendly_Table[[#This Row],[Total Energy(MJ)]]*AHP!$P$13/TOPSIS!$B$12</f>
        <v>2.4527460250818933E-2</v>
      </c>
      <c r="V450">
        <f>Sustainable_Friendly_Table[[#This Row],[Total Cost(LKR Million)]]*AHP!$P$14/TOPSIS!$C$12</f>
        <v>7.4380931092458873E-3</v>
      </c>
      <c r="W450">
        <f>Sustainable_Friendly_Table[[#This Row],[Total Carbon (Metric T)]]*AHP!$P$15/TOPSIS!$D$12</f>
        <v>1.3500569670891941E-2</v>
      </c>
      <c r="X450">
        <f>((Sustainable_Friendly_Table[[#This Row],[Weighted Energy]]-TOPSIS!$B$13)^2+(Sustainable_Friendly_Table[[#This Row],[Weighted Cost]]-TOPSIS!$C$13)^2+(Sustainable_Friendly_Table[[#This Row],[Weighted Co2]]-TOPSIS!$D$13)^2)^0.5</f>
        <v>4.7174753071380186E-3</v>
      </c>
      <c r="Y450">
        <f>((Sustainable_Friendly_Table[[#This Row],[Weighted Energy]]-TOPSIS!$B$14)^2+(Sustainable_Friendly_Table[[#This Row],[Weighted Cost]]-TOPSIS!$C$14)^2+(Sustainable_Friendly_Table[[#This Row],[Weighted Co2]]-TOPSIS!$D$14)^2)^0.5</f>
        <v>1.3211063472091697E-3</v>
      </c>
      <c r="Z450">
        <f>Sustainable_Friendly_Table[[#This Row],[S- Worst-Euclidean Distance]]/(Sustainable_Friendly_Table[[#This Row],[S+ Best-Euclidean Distance]]+Sustainable_Friendly_Table[[#This Row],[S- Worst-Euclidean Distance]])</f>
        <v>0.21877759096924726</v>
      </c>
      <c r="AA450">
        <v>449</v>
      </c>
    </row>
    <row r="451" spans="1:27" x14ac:dyDescent="0.3">
      <c r="A451">
        <v>173</v>
      </c>
      <c r="B451" t="s">
        <v>140</v>
      </c>
      <c r="C451" t="s">
        <v>150</v>
      </c>
      <c r="D451" t="s">
        <v>155</v>
      </c>
      <c r="E451" t="s">
        <v>157</v>
      </c>
      <c r="F451" t="s">
        <v>159</v>
      </c>
      <c r="G451" t="s">
        <v>226</v>
      </c>
      <c r="H451">
        <v>427.79174993058797</v>
      </c>
      <c r="I451">
        <v>31</v>
      </c>
      <c r="J451">
        <v>1560056.3138058698</v>
      </c>
      <c r="K451">
        <v>46657.295372727269</v>
      </c>
      <c r="L451">
        <v>280810136.48505658</v>
      </c>
      <c r="M451">
        <v>5146627.7454545442</v>
      </c>
      <c r="N451">
        <v>2340084470.7088046</v>
      </c>
      <c r="O451">
        <v>120900000</v>
      </c>
      <c r="P451">
        <v>25.693035352272723</v>
      </c>
      <c r="Q451">
        <v>23322.841891397751</v>
      </c>
      <c r="R451">
        <v>280856793.7804293</v>
      </c>
      <c r="S451">
        <v>2466.1310984542588</v>
      </c>
      <c r="T451">
        <v>23348.534926750024</v>
      </c>
      <c r="U451">
        <f>Sustainable_Friendly_Table[[#This Row],[Total Energy(MJ)]]*AHP!$P$13/TOPSIS!$B$12</f>
        <v>2.4527556745078401E-2</v>
      </c>
      <c r="V451">
        <f>Sustainable_Friendly_Table[[#This Row],[Total Cost(LKR Million)]]*AHP!$P$14/TOPSIS!$C$12</f>
        <v>7.4381185657475509E-3</v>
      </c>
      <c r="W451">
        <f>Sustainable_Friendly_Table[[#This Row],[Total Carbon (Metric T)]]*AHP!$P$15/TOPSIS!$D$12</f>
        <v>1.3500615630622725E-2</v>
      </c>
      <c r="X451">
        <f>((Sustainable_Friendly_Table[[#This Row],[Weighted Energy]]-TOPSIS!$B$13)^2+(Sustainable_Friendly_Table[[#This Row],[Weighted Cost]]-TOPSIS!$C$13)^2+(Sustainable_Friendly_Table[[#This Row],[Weighted Co2]]-TOPSIS!$D$13)^2)^0.5</f>
        <v>4.7175849505026093E-3</v>
      </c>
      <c r="Y451">
        <f>((Sustainable_Friendly_Table[[#This Row],[Weighted Energy]]-TOPSIS!$B$14)^2+(Sustainable_Friendly_Table[[#This Row],[Weighted Cost]]-TOPSIS!$C$14)^2+(Sustainable_Friendly_Table[[#This Row],[Weighted Co2]]-TOPSIS!$D$14)^2)^0.5</f>
        <v>1.3209967019409325E-3</v>
      </c>
      <c r="Z451">
        <f>Sustainable_Friendly_Table[[#This Row],[S- Worst-Euclidean Distance]]/(Sustainable_Friendly_Table[[#This Row],[S+ Best-Euclidean Distance]]+Sustainable_Friendly_Table[[#This Row],[S- Worst-Euclidean Distance]])</f>
        <v>0.21875943358427302</v>
      </c>
      <c r="AA451">
        <v>450</v>
      </c>
    </row>
    <row r="452" spans="1:27" x14ac:dyDescent="0.3">
      <c r="A452">
        <v>484</v>
      </c>
      <c r="B452" t="s">
        <v>143</v>
      </c>
      <c r="C452" t="s">
        <v>150</v>
      </c>
      <c r="D452" t="s">
        <v>154</v>
      </c>
      <c r="E452" t="s">
        <v>157</v>
      </c>
      <c r="F452" t="s">
        <v>161</v>
      </c>
      <c r="G452" t="s">
        <v>225</v>
      </c>
      <c r="H452">
        <v>429.37806713326705</v>
      </c>
      <c r="I452">
        <v>62</v>
      </c>
      <c r="J452">
        <v>1560423.9430904188</v>
      </c>
      <c r="K452">
        <v>37094.503309090906</v>
      </c>
      <c r="L452">
        <v>280876309.75627542</v>
      </c>
      <c r="M452">
        <v>4798976.8331818171</v>
      </c>
      <c r="N452">
        <v>2340635914.6356282</v>
      </c>
      <c r="O452">
        <v>115568000</v>
      </c>
      <c r="P452">
        <v>24.942656122727268</v>
      </c>
      <c r="Q452">
        <v>23328.337949201763</v>
      </c>
      <c r="R452">
        <v>280913404.25958449</v>
      </c>
      <c r="S452">
        <v>2461.00289146881</v>
      </c>
      <c r="T452">
        <v>23353.280605324489</v>
      </c>
      <c r="U452">
        <f>Sustainable_Friendly_Table[[#This Row],[Total Energy(MJ)]]*AHP!$P$13/TOPSIS!$B$12</f>
        <v>2.4532500605332432E-2</v>
      </c>
      <c r="V452">
        <f>Sustainable_Friendly_Table[[#This Row],[Total Cost(LKR Million)]]*AHP!$P$14/TOPSIS!$C$12</f>
        <v>7.4226513379057829E-3</v>
      </c>
      <c r="W452">
        <f>Sustainable_Friendly_Table[[#This Row],[Total Carbon (Metric T)]]*AHP!$P$15/TOPSIS!$D$12</f>
        <v>1.3503359682124943E-2</v>
      </c>
      <c r="X452">
        <f>((Sustainable_Friendly_Table[[#This Row],[Weighted Energy]]-TOPSIS!$B$13)^2+(Sustainable_Friendly_Table[[#This Row],[Weighted Cost]]-TOPSIS!$C$13)^2+(Sustainable_Friendly_Table[[#This Row],[Weighted Co2]]-TOPSIS!$D$13)^2)^0.5</f>
        <v>4.7190368936911387E-3</v>
      </c>
      <c r="Y452">
        <f>((Sustainable_Friendly_Table[[#This Row],[Weighted Energy]]-TOPSIS!$B$14)^2+(Sustainable_Friendly_Table[[#This Row],[Weighted Cost]]-TOPSIS!$C$14)^2+(Sustainable_Friendly_Table[[#This Row],[Weighted Co2]]-TOPSIS!$D$14)^2)^0.5</f>
        <v>1.3196771017237152E-3</v>
      </c>
      <c r="Z452">
        <f>Sustainable_Friendly_Table[[#This Row],[S- Worst-Euclidean Distance]]/(Sustainable_Friendly_Table[[#This Row],[S+ Best-Euclidean Distance]]+Sustainable_Friendly_Table[[#This Row],[S- Worst-Euclidean Distance]])</f>
        <v>0.21853611592231975</v>
      </c>
      <c r="AA452">
        <v>451</v>
      </c>
    </row>
    <row r="453" spans="1:27" x14ac:dyDescent="0.3">
      <c r="A453">
        <v>502</v>
      </c>
      <c r="B453" t="s">
        <v>143</v>
      </c>
      <c r="C453" t="s">
        <v>150</v>
      </c>
      <c r="D453" t="s">
        <v>155</v>
      </c>
      <c r="E453" t="s">
        <v>157</v>
      </c>
      <c r="F453" t="s">
        <v>161</v>
      </c>
      <c r="G453" t="s">
        <v>225</v>
      </c>
      <c r="H453">
        <v>429.38451423826695</v>
      </c>
      <c r="I453">
        <v>62</v>
      </c>
      <c r="J453">
        <v>1560430.1838880586</v>
      </c>
      <c r="K453">
        <v>37076.0830090909</v>
      </c>
      <c r="L453">
        <v>280877433.09985059</v>
      </c>
      <c r="M453">
        <v>4798055.8181818174</v>
      </c>
      <c r="N453">
        <v>2340645275.832088</v>
      </c>
      <c r="O453">
        <v>115568000</v>
      </c>
      <c r="P453">
        <v>24.92884089772727</v>
      </c>
      <c r="Q453">
        <v>23328.431249126475</v>
      </c>
      <c r="R453">
        <v>280914509.18285966</v>
      </c>
      <c r="S453">
        <v>2461.0113316502698</v>
      </c>
      <c r="T453">
        <v>23353.360090024202</v>
      </c>
      <c r="U453">
        <f>Sustainable_Friendly_Table[[#This Row],[Total Energy(MJ)]]*AHP!$P$13/TOPSIS!$B$12</f>
        <v>2.453259709959189E-2</v>
      </c>
      <c r="V453">
        <f>Sustainable_Friendly_Table[[#This Row],[Total Cost(LKR Million)]]*AHP!$P$14/TOPSIS!$C$12</f>
        <v>7.4226767944074483E-3</v>
      </c>
      <c r="W453">
        <f>Sustainable_Friendly_Table[[#This Row],[Total Carbon (Metric T)]]*AHP!$P$15/TOPSIS!$D$12</f>
        <v>1.3503405641855723E-2</v>
      </c>
      <c r="X453">
        <f>((Sustainable_Friendly_Table[[#This Row],[Weighted Energy]]-TOPSIS!$B$13)^2+(Sustainable_Friendly_Table[[#This Row],[Weighted Cost]]-TOPSIS!$C$13)^2+(Sustainable_Friendly_Table[[#This Row],[Weighted Co2]]-TOPSIS!$D$13)^2)^0.5</f>
        <v>4.7191465477106872E-3</v>
      </c>
      <c r="Y453">
        <f>((Sustainable_Friendly_Table[[#This Row],[Weighted Energy]]-TOPSIS!$B$14)^2+(Sustainable_Friendly_Table[[#This Row],[Weighted Cost]]-TOPSIS!$C$14)^2+(Sustainable_Friendly_Table[[#This Row],[Weighted Co2]]-TOPSIS!$D$14)^2)^0.5</f>
        <v>1.3195675055548786E-3</v>
      </c>
      <c r="Z453">
        <f>Sustainable_Friendly_Table[[#This Row],[S- Worst-Euclidean Distance]]/(Sustainable_Friendly_Table[[#This Row],[S+ Best-Euclidean Distance]]+Sustainable_Friendly_Table[[#This Row],[S- Worst-Euclidean Distance]])</f>
        <v>0.21851796490368569</v>
      </c>
      <c r="AA453">
        <v>452</v>
      </c>
    </row>
    <row r="454" spans="1:27" x14ac:dyDescent="0.3">
      <c r="A454">
        <v>486</v>
      </c>
      <c r="B454" t="s">
        <v>143</v>
      </c>
      <c r="C454" t="s">
        <v>150</v>
      </c>
      <c r="D454" t="s">
        <v>154</v>
      </c>
      <c r="E454" t="s">
        <v>157</v>
      </c>
      <c r="F454" t="s">
        <v>161</v>
      </c>
      <c r="G454" t="s">
        <v>224</v>
      </c>
      <c r="H454">
        <v>429.37806713326705</v>
      </c>
      <c r="I454">
        <v>31</v>
      </c>
      <c r="J454">
        <v>1560423.9430904188</v>
      </c>
      <c r="K454">
        <v>37094.503309090906</v>
      </c>
      <c r="L454">
        <v>280876309.75627542</v>
      </c>
      <c r="M454">
        <v>4798976.8331818171</v>
      </c>
      <c r="N454">
        <v>2340635914.6356282</v>
      </c>
      <c r="O454">
        <v>116132200</v>
      </c>
      <c r="P454">
        <v>24.942656122727268</v>
      </c>
      <c r="Q454">
        <v>23328.337949201763</v>
      </c>
      <c r="R454">
        <v>280913404.25958449</v>
      </c>
      <c r="S454">
        <v>2461.5670914688103</v>
      </c>
      <c r="T454">
        <v>23353.280605324489</v>
      </c>
      <c r="U454">
        <f>Sustainable_Friendly_Table[[#This Row],[Total Energy(MJ)]]*AHP!$P$13/TOPSIS!$B$12</f>
        <v>2.4532500605332432E-2</v>
      </c>
      <c r="V454">
        <f>Sustainable_Friendly_Table[[#This Row],[Total Cost(LKR Million)]]*AHP!$P$14/TOPSIS!$C$12</f>
        <v>7.4243530262294195E-3</v>
      </c>
      <c r="W454">
        <f>Sustainable_Friendly_Table[[#This Row],[Total Carbon (Metric T)]]*AHP!$P$15/TOPSIS!$D$12</f>
        <v>1.3503359682124943E-2</v>
      </c>
      <c r="X454">
        <f>((Sustainable_Friendly_Table[[#This Row],[Weighted Energy]]-TOPSIS!$B$13)^2+(Sustainable_Friendly_Table[[#This Row],[Weighted Cost]]-TOPSIS!$C$13)^2+(Sustainable_Friendly_Table[[#This Row],[Weighted Co2]]-TOPSIS!$D$13)^2)^0.5</f>
        <v>4.7194754014903513E-3</v>
      </c>
      <c r="Y454">
        <f>((Sustainable_Friendly_Table[[#This Row],[Weighted Energy]]-TOPSIS!$B$14)^2+(Sustainable_Friendly_Table[[#This Row],[Weighted Cost]]-TOPSIS!$C$14)^2+(Sustainable_Friendly_Table[[#This Row],[Weighted Co2]]-TOPSIS!$D$14)^2)^0.5</f>
        <v>1.3192136110074064E-3</v>
      </c>
      <c r="Z454">
        <f>Sustainable_Friendly_Table[[#This Row],[S- Worst-Euclidean Distance]]/(Sustainable_Friendly_Table[[#This Row],[S+ Best-Euclidean Distance]]+Sustainable_Friendly_Table[[#This Row],[S- Worst-Euclidean Distance]])</f>
        <v>0.2184602665043924</v>
      </c>
      <c r="AA454">
        <v>453</v>
      </c>
    </row>
    <row r="455" spans="1:27" x14ac:dyDescent="0.3">
      <c r="A455">
        <v>504</v>
      </c>
      <c r="B455" t="s">
        <v>143</v>
      </c>
      <c r="C455" t="s">
        <v>150</v>
      </c>
      <c r="D455" t="s">
        <v>155</v>
      </c>
      <c r="E455" t="s">
        <v>157</v>
      </c>
      <c r="F455" t="s">
        <v>161</v>
      </c>
      <c r="G455" t="s">
        <v>224</v>
      </c>
      <c r="H455">
        <v>429.38451423826695</v>
      </c>
      <c r="I455">
        <v>31</v>
      </c>
      <c r="J455">
        <v>1560430.1838880586</v>
      </c>
      <c r="K455">
        <v>37076.0830090909</v>
      </c>
      <c r="L455">
        <v>280877433.09985059</v>
      </c>
      <c r="M455">
        <v>4798055.8181818174</v>
      </c>
      <c r="N455">
        <v>2340645275.832088</v>
      </c>
      <c r="O455">
        <v>116132200</v>
      </c>
      <c r="P455">
        <v>24.92884089772727</v>
      </c>
      <c r="Q455">
        <v>23328.431249126475</v>
      </c>
      <c r="R455">
        <v>280914509.18285966</v>
      </c>
      <c r="S455">
        <v>2461.57553165027</v>
      </c>
      <c r="T455">
        <v>23353.360090024202</v>
      </c>
      <c r="U455">
        <f>Sustainable_Friendly_Table[[#This Row],[Total Energy(MJ)]]*AHP!$P$13/TOPSIS!$B$12</f>
        <v>2.453259709959189E-2</v>
      </c>
      <c r="V455">
        <f>Sustainable_Friendly_Table[[#This Row],[Total Cost(LKR Million)]]*AHP!$P$14/TOPSIS!$C$12</f>
        <v>7.4243784827310848E-3</v>
      </c>
      <c r="W455">
        <f>Sustainable_Friendly_Table[[#This Row],[Total Carbon (Metric T)]]*AHP!$P$15/TOPSIS!$D$12</f>
        <v>1.3503405641855723E-2</v>
      </c>
      <c r="X455">
        <f>((Sustainable_Friendly_Table[[#This Row],[Weighted Energy]]-TOPSIS!$B$13)^2+(Sustainable_Friendly_Table[[#This Row],[Weighted Cost]]-TOPSIS!$C$13)^2+(Sustainable_Friendly_Table[[#This Row],[Weighted Co2]]-TOPSIS!$D$13)^2)^0.5</f>
        <v>4.7195850545002542E-3</v>
      </c>
      <c r="Y455">
        <f>((Sustainable_Friendly_Table[[#This Row],[Weighted Energy]]-TOPSIS!$B$14)^2+(Sustainable_Friendly_Table[[#This Row],[Weighted Cost]]-TOPSIS!$C$14)^2+(Sustainable_Friendly_Table[[#This Row],[Weighted Co2]]-TOPSIS!$D$14)^2)^0.5</f>
        <v>1.3191040091697405E-3</v>
      </c>
      <c r="Z455">
        <f>Sustainable_Friendly_Table[[#This Row],[S- Worst-Euclidean Distance]]/(Sustainable_Friendly_Table[[#This Row],[S+ Best-Euclidean Distance]]+Sustainable_Friendly_Table[[#This Row],[S- Worst-Euclidean Distance]])</f>
        <v>0.21844211471422559</v>
      </c>
      <c r="AA455">
        <v>454</v>
      </c>
    </row>
    <row r="456" spans="1:27" x14ac:dyDescent="0.3">
      <c r="A456">
        <v>485</v>
      </c>
      <c r="B456" t="s">
        <v>143</v>
      </c>
      <c r="C456" t="s">
        <v>150</v>
      </c>
      <c r="D456" t="s">
        <v>154</v>
      </c>
      <c r="E456" t="s">
        <v>157</v>
      </c>
      <c r="F456" t="s">
        <v>161</v>
      </c>
      <c r="G456" t="s">
        <v>226</v>
      </c>
      <c r="H456">
        <v>429.37806713326705</v>
      </c>
      <c r="I456">
        <v>31</v>
      </c>
      <c r="J456">
        <v>1560423.9430904188</v>
      </c>
      <c r="K456">
        <v>37094.503309090906</v>
      </c>
      <c r="L456">
        <v>280876309.75627542</v>
      </c>
      <c r="M456">
        <v>4798976.8331818171</v>
      </c>
      <c r="N456">
        <v>2340635914.6356282</v>
      </c>
      <c r="O456">
        <v>120900000</v>
      </c>
      <c r="P456">
        <v>24.942656122727268</v>
      </c>
      <c r="Q456">
        <v>23328.337949201763</v>
      </c>
      <c r="R456">
        <v>280913404.25958449</v>
      </c>
      <c r="S456">
        <v>2466.3348914688099</v>
      </c>
      <c r="T456">
        <v>23353.280605324489</v>
      </c>
      <c r="U456">
        <f>Sustainable_Friendly_Table[[#This Row],[Total Energy(MJ)]]*AHP!$P$13/TOPSIS!$B$12</f>
        <v>2.4532500605332432E-2</v>
      </c>
      <c r="V456">
        <f>Sustainable_Friendly_Table[[#This Row],[Total Cost(LKR Million)]]*AHP!$P$14/TOPSIS!$C$12</f>
        <v>7.4387332275577256E-3</v>
      </c>
      <c r="W456">
        <f>Sustainable_Friendly_Table[[#This Row],[Total Carbon (Metric T)]]*AHP!$P$15/TOPSIS!$D$12</f>
        <v>1.3503359682124943E-2</v>
      </c>
      <c r="X456">
        <f>((Sustainable_Friendly_Table[[#This Row],[Weighted Energy]]-TOPSIS!$B$13)^2+(Sustainable_Friendly_Table[[#This Row],[Weighted Cost]]-TOPSIS!$C$13)^2+(Sustainable_Friendly_Table[[#This Row],[Weighted Co2]]-TOPSIS!$D$13)^2)^0.5</f>
        <v>4.7232038890760077E-3</v>
      </c>
      <c r="Y456">
        <f>((Sustainable_Friendly_Table[[#This Row],[Weighted Energy]]-TOPSIS!$B$14)^2+(Sustainable_Friendly_Table[[#This Row],[Weighted Cost]]-TOPSIS!$C$14)^2+(Sustainable_Friendly_Table[[#This Row],[Weighted Co2]]-TOPSIS!$D$14)^2)^0.5</f>
        <v>1.3153782474500555E-3</v>
      </c>
      <c r="Z456">
        <f>Sustainable_Friendly_Table[[#This Row],[S- Worst-Euclidean Distance]]/(Sustainable_Friendly_Table[[#This Row],[S+ Best-Euclidean Distance]]+Sustainable_Friendly_Table[[#This Row],[S- Worst-Euclidean Distance]])</f>
        <v>0.2178289899368297</v>
      </c>
      <c r="AA456">
        <v>455</v>
      </c>
    </row>
    <row r="457" spans="1:27" x14ac:dyDescent="0.3">
      <c r="A457">
        <v>503</v>
      </c>
      <c r="B457" t="s">
        <v>143</v>
      </c>
      <c r="C457" t="s">
        <v>150</v>
      </c>
      <c r="D457" t="s">
        <v>155</v>
      </c>
      <c r="E457" t="s">
        <v>157</v>
      </c>
      <c r="F457" t="s">
        <v>161</v>
      </c>
      <c r="G457" t="s">
        <v>226</v>
      </c>
      <c r="H457">
        <v>429.38451423826695</v>
      </c>
      <c r="I457">
        <v>31</v>
      </c>
      <c r="J457">
        <v>1560430.1838880586</v>
      </c>
      <c r="K457">
        <v>37076.0830090909</v>
      </c>
      <c r="L457">
        <v>280877433.09985059</v>
      </c>
      <c r="M457">
        <v>4798055.8181818174</v>
      </c>
      <c r="N457">
        <v>2340645275.832088</v>
      </c>
      <c r="O457">
        <v>120900000</v>
      </c>
      <c r="P457">
        <v>24.92884089772727</v>
      </c>
      <c r="Q457">
        <v>23328.431249126475</v>
      </c>
      <c r="R457">
        <v>280914509.18285966</v>
      </c>
      <c r="S457">
        <v>2466.3433316502701</v>
      </c>
      <c r="T457">
        <v>23353.360090024202</v>
      </c>
      <c r="U457">
        <f>Sustainable_Friendly_Table[[#This Row],[Total Energy(MJ)]]*AHP!$P$13/TOPSIS!$B$12</f>
        <v>2.453259709959189E-2</v>
      </c>
      <c r="V457">
        <f>Sustainable_Friendly_Table[[#This Row],[Total Cost(LKR Million)]]*AHP!$P$14/TOPSIS!$C$12</f>
        <v>7.4387586840593918E-3</v>
      </c>
      <c r="W457">
        <f>Sustainable_Friendly_Table[[#This Row],[Total Carbon (Metric T)]]*AHP!$P$15/TOPSIS!$D$12</f>
        <v>1.3503405641855723E-2</v>
      </c>
      <c r="X457">
        <f>((Sustainable_Friendly_Table[[#This Row],[Weighted Energy]]-TOPSIS!$B$13)^2+(Sustainable_Friendly_Table[[#This Row],[Weighted Cost]]-TOPSIS!$C$13)^2+(Sustainable_Friendly_Table[[#This Row],[Weighted Co2]]-TOPSIS!$D$13)^2)^0.5</f>
        <v>4.7233135330307704E-3</v>
      </c>
      <c r="Y457">
        <f>((Sustainable_Friendly_Table[[#This Row],[Weighted Energy]]-TOPSIS!$B$14)^2+(Sustainable_Friendly_Table[[#This Row],[Weighted Cost]]-TOPSIS!$C$14)^2+(Sustainable_Friendly_Table[[#This Row],[Weighted Co2]]-TOPSIS!$D$14)^2)^0.5</f>
        <v>1.3152686043331604E-3</v>
      </c>
      <c r="Z457">
        <f>Sustainable_Friendly_Table[[#This Row],[S- Worst-Euclidean Distance]]/(Sustainable_Friendly_Table[[#This Row],[S+ Best-Euclidean Distance]]+Sustainable_Friendly_Table[[#This Row],[S- Worst-Euclidean Distance]])</f>
        <v>0.21781083281038632</v>
      </c>
      <c r="AA457">
        <v>456</v>
      </c>
    </row>
    <row r="458" spans="1:27" x14ac:dyDescent="0.3">
      <c r="A458">
        <v>256</v>
      </c>
      <c r="B458" t="s">
        <v>141</v>
      </c>
      <c r="C458" t="s">
        <v>150</v>
      </c>
      <c r="D458" t="s">
        <v>154</v>
      </c>
      <c r="E458" t="s">
        <v>156</v>
      </c>
      <c r="F458" t="s">
        <v>160</v>
      </c>
      <c r="G458" t="s">
        <v>225</v>
      </c>
      <c r="H458">
        <v>427.25867526001252</v>
      </c>
      <c r="I458">
        <v>61</v>
      </c>
      <c r="J458">
        <v>1569711.3900404281</v>
      </c>
      <c r="K458">
        <v>41134.809536363631</v>
      </c>
      <c r="L458">
        <v>282548050.20727706</v>
      </c>
      <c r="M458">
        <v>5448413.1013636356</v>
      </c>
      <c r="N458">
        <v>2354567085.0606422</v>
      </c>
      <c r="O458">
        <v>113704000</v>
      </c>
      <c r="P458">
        <v>21.252490077272725</v>
      </c>
      <c r="Q458">
        <v>23467.185281104397</v>
      </c>
      <c r="R458">
        <v>282589185.0168134</v>
      </c>
      <c r="S458">
        <v>2473.7194981620059</v>
      </c>
      <c r="T458">
        <v>23488.437771181671</v>
      </c>
      <c r="U458">
        <f>Sustainable_Friendly_Table[[#This Row],[Total Energy(MJ)]]*AHP!$P$13/TOPSIS!$B$12</f>
        <v>2.4678848525430726E-2</v>
      </c>
      <c r="V458">
        <f>Sustainable_Friendly_Table[[#This Row],[Total Cost(LKR Million)]]*AHP!$P$14/TOPSIS!$C$12</f>
        <v>7.4610060013692373E-3</v>
      </c>
      <c r="W458">
        <f>Sustainable_Friendly_Table[[#This Row],[Total Carbon (Metric T)]]*AHP!$P$15/TOPSIS!$D$12</f>
        <v>1.3581510407713793E-2</v>
      </c>
      <c r="X458">
        <f>((Sustainable_Friendly_Table[[#This Row],[Weighted Energy]]-TOPSIS!$B$13)^2+(Sustainable_Friendly_Table[[#This Row],[Weighted Cost]]-TOPSIS!$C$13)^2+(Sustainable_Friendly_Table[[#This Row],[Weighted Co2]]-TOPSIS!$D$13)^2)^0.5</f>
        <v>4.8892167220073827E-3</v>
      </c>
      <c r="Y458">
        <f>((Sustainable_Friendly_Table[[#This Row],[Weighted Energy]]-TOPSIS!$B$14)^2+(Sustainable_Friendly_Table[[#This Row],[Weighted Cost]]-TOPSIS!$C$14)^2+(Sustainable_Friendly_Table[[#This Row],[Weighted Co2]]-TOPSIS!$D$14)^2)^0.5</f>
        <v>1.149645105754058E-3</v>
      </c>
      <c r="Z458">
        <f>Sustainable_Friendly_Table[[#This Row],[S- Worst-Euclidean Distance]]/(Sustainable_Friendly_Table[[#This Row],[S+ Best-Euclidean Distance]]+Sustainable_Friendly_Table[[#This Row],[S- Worst-Euclidean Distance]])</f>
        <v>0.19037446766358992</v>
      </c>
      <c r="AA458">
        <v>457</v>
      </c>
    </row>
    <row r="459" spans="1:27" x14ac:dyDescent="0.3">
      <c r="A459">
        <v>274</v>
      </c>
      <c r="B459" t="s">
        <v>141</v>
      </c>
      <c r="C459" t="s">
        <v>150</v>
      </c>
      <c r="D459" t="s">
        <v>155</v>
      </c>
      <c r="E459" t="s">
        <v>156</v>
      </c>
      <c r="F459" t="s">
        <v>160</v>
      </c>
      <c r="G459" t="s">
        <v>225</v>
      </c>
      <c r="H459">
        <v>427.26512236501242</v>
      </c>
      <c r="I459">
        <v>61</v>
      </c>
      <c r="J459">
        <v>1569717.6308380684</v>
      </c>
      <c r="K459">
        <v>41116.389236363633</v>
      </c>
      <c r="L459">
        <v>282549173.5508523</v>
      </c>
      <c r="M459">
        <v>5447492.086363636</v>
      </c>
      <c r="N459">
        <v>2354576446.2571025</v>
      </c>
      <c r="O459">
        <v>113704000</v>
      </c>
      <c r="P459">
        <v>21.238674852272723</v>
      </c>
      <c r="Q459">
        <v>23467.278581029121</v>
      </c>
      <c r="R459">
        <v>282590289.94008869</v>
      </c>
      <c r="S459">
        <v>2473.7279383434661</v>
      </c>
      <c r="T459">
        <v>23488.517255881394</v>
      </c>
      <c r="U459">
        <f>Sustainable_Friendly_Table[[#This Row],[Total Energy(MJ)]]*AHP!$P$13/TOPSIS!$B$12</f>
        <v>2.4678945019690198E-2</v>
      </c>
      <c r="V459">
        <f>Sustainable_Friendly_Table[[#This Row],[Total Cost(LKR Million)]]*AHP!$P$14/TOPSIS!$C$12</f>
        <v>7.4610314578709026E-3</v>
      </c>
      <c r="W459">
        <f>Sustainable_Friendly_Table[[#This Row],[Total Carbon (Metric T)]]*AHP!$P$15/TOPSIS!$D$12</f>
        <v>1.3581556367444578E-2</v>
      </c>
      <c r="X459">
        <f>((Sustainable_Friendly_Table[[#This Row],[Weighted Energy]]-TOPSIS!$B$13)^2+(Sustainable_Friendly_Table[[#This Row],[Weighted Cost]]-TOPSIS!$C$13)^2+(Sustainable_Friendly_Table[[#This Row],[Weighted Co2]]-TOPSIS!$D$13)^2)^0.5</f>
        <v>4.8893263819569689E-3</v>
      </c>
      <c r="Y459">
        <f>((Sustainable_Friendly_Table[[#This Row],[Weighted Energy]]-TOPSIS!$B$14)^2+(Sustainable_Friendly_Table[[#This Row],[Weighted Cost]]-TOPSIS!$C$14)^2+(Sustainable_Friendly_Table[[#This Row],[Weighted Co2]]-TOPSIS!$D$14)^2)^0.5</f>
        <v>1.1495355574660218E-3</v>
      </c>
      <c r="Z459">
        <f>Sustainable_Friendly_Table[[#This Row],[S- Worst-Euclidean Distance]]/(Sustainable_Friendly_Table[[#This Row],[S+ Best-Euclidean Distance]]+Sustainable_Friendly_Table[[#This Row],[S- Worst-Euclidean Distance]])</f>
        <v>0.19035632359163676</v>
      </c>
      <c r="AA459">
        <v>458</v>
      </c>
    </row>
    <row r="460" spans="1:27" x14ac:dyDescent="0.3">
      <c r="A460">
        <v>258</v>
      </c>
      <c r="B460" t="s">
        <v>141</v>
      </c>
      <c r="C460" t="s">
        <v>150</v>
      </c>
      <c r="D460" t="s">
        <v>154</v>
      </c>
      <c r="E460" t="s">
        <v>156</v>
      </c>
      <c r="F460" t="s">
        <v>160</v>
      </c>
      <c r="G460" t="s">
        <v>224</v>
      </c>
      <c r="H460">
        <v>427.25867526001252</v>
      </c>
      <c r="I460">
        <v>31</v>
      </c>
      <c r="J460">
        <v>1569711.3900404281</v>
      </c>
      <c r="K460">
        <v>41134.809536363631</v>
      </c>
      <c r="L460">
        <v>282548050.20727706</v>
      </c>
      <c r="M460">
        <v>5448413.1013636356</v>
      </c>
      <c r="N460">
        <v>2354567085.0606422</v>
      </c>
      <c r="O460">
        <v>116132200</v>
      </c>
      <c r="P460">
        <v>21.252490077272725</v>
      </c>
      <c r="Q460">
        <v>23467.185281104397</v>
      </c>
      <c r="R460">
        <v>282589185.0168134</v>
      </c>
      <c r="S460">
        <v>2476.1476981620058</v>
      </c>
      <c r="T460">
        <v>23488.437771181671</v>
      </c>
      <c r="U460">
        <f>Sustainable_Friendly_Table[[#This Row],[Total Energy(MJ)]]*AHP!$P$13/TOPSIS!$B$12</f>
        <v>2.4678848525430726E-2</v>
      </c>
      <c r="V460">
        <f>Sustainable_Friendly_Table[[#This Row],[Total Cost(LKR Million)]]*AHP!$P$14/TOPSIS!$C$12</f>
        <v>7.4683297156327112E-3</v>
      </c>
      <c r="W460">
        <f>Sustainable_Friendly_Table[[#This Row],[Total Carbon (Metric T)]]*AHP!$P$15/TOPSIS!$D$12</f>
        <v>1.3581510407713793E-2</v>
      </c>
      <c r="X460">
        <f>((Sustainable_Friendly_Table[[#This Row],[Weighted Energy]]-TOPSIS!$B$13)^2+(Sustainable_Friendly_Table[[#This Row],[Weighted Cost]]-TOPSIS!$C$13)^2+(Sustainable_Friendly_Table[[#This Row],[Weighted Co2]]-TOPSIS!$D$13)^2)^0.5</f>
        <v>4.8910996645004931E-3</v>
      </c>
      <c r="Y460">
        <f>((Sustainable_Friendly_Table[[#This Row],[Weighted Energy]]-TOPSIS!$B$14)^2+(Sustainable_Friendly_Table[[#This Row],[Weighted Cost]]-TOPSIS!$C$14)^2+(Sustainable_Friendly_Table[[#This Row],[Weighted Co2]]-TOPSIS!$D$14)^2)^0.5</f>
        <v>1.1476161664495342E-3</v>
      </c>
      <c r="Z460">
        <f>Sustainable_Friendly_Table[[#This Row],[S- Worst-Euclidean Distance]]/(Sustainable_Friendly_Table[[#This Row],[S+ Best-Euclidean Distance]]+Sustainable_Friendly_Table[[#This Row],[S- Worst-Euclidean Distance]])</f>
        <v>0.19004308177041476</v>
      </c>
      <c r="AA460">
        <v>459</v>
      </c>
    </row>
    <row r="461" spans="1:27" x14ac:dyDescent="0.3">
      <c r="A461">
        <v>276</v>
      </c>
      <c r="B461" t="s">
        <v>141</v>
      </c>
      <c r="C461" t="s">
        <v>150</v>
      </c>
      <c r="D461" t="s">
        <v>155</v>
      </c>
      <c r="E461" t="s">
        <v>156</v>
      </c>
      <c r="F461" t="s">
        <v>160</v>
      </c>
      <c r="G461" t="s">
        <v>224</v>
      </c>
      <c r="H461">
        <v>427.26512236501242</v>
      </c>
      <c r="I461">
        <v>31</v>
      </c>
      <c r="J461">
        <v>1569717.6308380684</v>
      </c>
      <c r="K461">
        <v>41116.389236363633</v>
      </c>
      <c r="L461">
        <v>282549173.5508523</v>
      </c>
      <c r="M461">
        <v>5447492.086363636</v>
      </c>
      <c r="N461">
        <v>2354576446.2571025</v>
      </c>
      <c r="O461">
        <v>116132200</v>
      </c>
      <c r="P461">
        <v>21.238674852272723</v>
      </c>
      <c r="Q461">
        <v>23467.278581029121</v>
      </c>
      <c r="R461">
        <v>282590289.94008869</v>
      </c>
      <c r="S461">
        <v>2476.1561383434664</v>
      </c>
      <c r="T461">
        <v>23488.517255881394</v>
      </c>
      <c r="U461">
        <f>Sustainable_Friendly_Table[[#This Row],[Total Energy(MJ)]]*AHP!$P$13/TOPSIS!$B$12</f>
        <v>2.4678945019690198E-2</v>
      </c>
      <c r="V461">
        <f>Sustainable_Friendly_Table[[#This Row],[Total Cost(LKR Million)]]*AHP!$P$14/TOPSIS!$C$12</f>
        <v>7.4683551721343791E-3</v>
      </c>
      <c r="W461">
        <f>Sustainable_Friendly_Table[[#This Row],[Total Carbon (Metric T)]]*AHP!$P$15/TOPSIS!$D$12</f>
        <v>1.3581556367444578E-2</v>
      </c>
      <c r="X461">
        <f>((Sustainable_Friendly_Table[[#This Row],[Weighted Energy]]-TOPSIS!$B$13)^2+(Sustainable_Friendly_Table[[#This Row],[Weighted Cost]]-TOPSIS!$C$13)^2+(Sustainable_Friendly_Table[[#This Row],[Weighted Co2]]-TOPSIS!$D$13)^2)^0.5</f>
        <v>4.8912093203514551E-3</v>
      </c>
      <c r="Y461">
        <f>((Sustainable_Friendly_Table[[#This Row],[Weighted Energy]]-TOPSIS!$B$14)^2+(Sustainable_Friendly_Table[[#This Row],[Weighted Cost]]-TOPSIS!$C$14)^2+(Sustainable_Friendly_Table[[#This Row],[Weighted Co2]]-TOPSIS!$D$14)^2)^0.5</f>
        <v>1.1475065869366809E-3</v>
      </c>
      <c r="Z461">
        <f>Sustainable_Friendly_Table[[#This Row],[S- Worst-Euclidean Distance]]/(Sustainable_Friendly_Table[[#This Row],[S+ Best-Euclidean Distance]]+Sustainable_Friendly_Table[[#This Row],[S- Worst-Euclidean Distance]])</f>
        <v>0.19002493320670266</v>
      </c>
      <c r="AA461">
        <v>460</v>
      </c>
    </row>
    <row r="462" spans="1:27" x14ac:dyDescent="0.3">
      <c r="A462">
        <v>257</v>
      </c>
      <c r="B462" t="s">
        <v>141</v>
      </c>
      <c r="C462" t="s">
        <v>150</v>
      </c>
      <c r="D462" t="s">
        <v>154</v>
      </c>
      <c r="E462" t="s">
        <v>156</v>
      </c>
      <c r="F462" t="s">
        <v>160</v>
      </c>
      <c r="G462" t="s">
        <v>226</v>
      </c>
      <c r="H462">
        <v>427.25867526001252</v>
      </c>
      <c r="I462">
        <v>31</v>
      </c>
      <c r="J462">
        <v>1569711.3900404281</v>
      </c>
      <c r="K462">
        <v>41134.809536363631</v>
      </c>
      <c r="L462">
        <v>282548050.20727706</v>
      </c>
      <c r="M462">
        <v>5448413.1013636356</v>
      </c>
      <c r="N462">
        <v>2354567085.0606422</v>
      </c>
      <c r="O462">
        <v>120900000</v>
      </c>
      <c r="P462">
        <v>21.252490077272725</v>
      </c>
      <c r="Q462">
        <v>23467.185281104397</v>
      </c>
      <c r="R462">
        <v>282589185.0168134</v>
      </c>
      <c r="S462">
        <v>2480.9154981620059</v>
      </c>
      <c r="T462">
        <v>23488.437771181671</v>
      </c>
      <c r="U462">
        <f>Sustainable_Friendly_Table[[#This Row],[Total Energy(MJ)]]*AHP!$P$13/TOPSIS!$B$12</f>
        <v>2.4678848525430726E-2</v>
      </c>
      <c r="V462">
        <f>Sustainable_Friendly_Table[[#This Row],[Total Cost(LKR Million)]]*AHP!$P$14/TOPSIS!$C$12</f>
        <v>7.4827099169610181E-3</v>
      </c>
      <c r="W462">
        <f>Sustainable_Friendly_Table[[#This Row],[Total Carbon (Metric T)]]*AHP!$P$15/TOPSIS!$D$12</f>
        <v>1.3581510407713793E-2</v>
      </c>
      <c r="X462">
        <f>((Sustainable_Friendly_Table[[#This Row],[Weighted Energy]]-TOPSIS!$B$13)^2+(Sustainable_Friendly_Table[[#This Row],[Weighted Cost]]-TOPSIS!$C$13)^2+(Sustainable_Friendly_Table[[#This Row],[Weighted Co2]]-TOPSIS!$D$13)^2)^0.5</f>
        <v>4.8948266187763788E-3</v>
      </c>
      <c r="Y462">
        <f>((Sustainable_Friendly_Table[[#This Row],[Weighted Energy]]-TOPSIS!$B$14)^2+(Sustainable_Friendly_Table[[#This Row],[Weighted Cost]]-TOPSIS!$C$14)^2+(Sustainable_Friendly_Table[[#This Row],[Weighted Co2]]-TOPSIS!$D$14)^2)^0.5</f>
        <v>1.1437582940414671E-3</v>
      </c>
      <c r="Z462">
        <f>Sustainable_Friendly_Table[[#This Row],[S- Worst-Euclidean Distance]]/(Sustainable_Friendly_Table[[#This Row],[S+ Best-Euclidean Distance]]+Sustainable_Friendly_Table[[#This Row],[S- Worst-Euclidean Distance]])</f>
        <v>0.18940833167944038</v>
      </c>
      <c r="AA462">
        <v>461</v>
      </c>
    </row>
    <row r="463" spans="1:27" x14ac:dyDescent="0.3">
      <c r="A463">
        <v>275</v>
      </c>
      <c r="B463" t="s">
        <v>141</v>
      </c>
      <c r="C463" t="s">
        <v>150</v>
      </c>
      <c r="D463" t="s">
        <v>155</v>
      </c>
      <c r="E463" t="s">
        <v>156</v>
      </c>
      <c r="F463" t="s">
        <v>160</v>
      </c>
      <c r="G463" t="s">
        <v>226</v>
      </c>
      <c r="H463">
        <v>427.26512236501242</v>
      </c>
      <c r="I463">
        <v>31</v>
      </c>
      <c r="J463">
        <v>1569717.6308380684</v>
      </c>
      <c r="K463">
        <v>41116.389236363633</v>
      </c>
      <c r="L463">
        <v>282549173.5508523</v>
      </c>
      <c r="M463">
        <v>5447492.086363636</v>
      </c>
      <c r="N463">
        <v>2354576446.2571025</v>
      </c>
      <c r="O463">
        <v>120900000</v>
      </c>
      <c r="P463">
        <v>21.238674852272723</v>
      </c>
      <c r="Q463">
        <v>23467.278581029121</v>
      </c>
      <c r="R463">
        <v>282590289.94008869</v>
      </c>
      <c r="S463">
        <v>2480.9239383434665</v>
      </c>
      <c r="T463">
        <v>23488.517255881394</v>
      </c>
      <c r="U463">
        <f>Sustainable_Friendly_Table[[#This Row],[Total Energy(MJ)]]*AHP!$P$13/TOPSIS!$B$12</f>
        <v>2.4678945019690198E-2</v>
      </c>
      <c r="V463">
        <f>Sustainable_Friendly_Table[[#This Row],[Total Cost(LKR Million)]]*AHP!$P$14/TOPSIS!$C$12</f>
        <v>7.4827353734626852E-3</v>
      </c>
      <c r="W463">
        <f>Sustainable_Friendly_Table[[#This Row],[Total Carbon (Metric T)]]*AHP!$P$15/TOPSIS!$D$12</f>
        <v>1.3581556367444578E-2</v>
      </c>
      <c r="X463">
        <f>((Sustainable_Friendly_Table[[#This Row],[Weighted Energy]]-TOPSIS!$B$13)^2+(Sustainable_Friendly_Table[[#This Row],[Weighted Cost]]-TOPSIS!$C$13)^2+(Sustainable_Friendly_Table[[#This Row],[Weighted Co2]]-TOPSIS!$D$13)^2)^0.5</f>
        <v>4.8949362659218704E-3</v>
      </c>
      <c r="Y463">
        <f>((Sustainable_Friendly_Table[[#This Row],[Weighted Energy]]-TOPSIS!$B$14)^2+(Sustainable_Friendly_Table[[#This Row],[Weighted Cost]]-TOPSIS!$C$14)^2+(Sustainable_Friendly_Table[[#This Row],[Weighted Co2]]-TOPSIS!$D$14)^2)^0.5</f>
        <v>1.1436486649730464E-3</v>
      </c>
      <c r="Z463">
        <f>Sustainable_Friendly_Table[[#This Row],[S- Worst-Euclidean Distance]]/(Sustainable_Friendly_Table[[#This Row],[S+ Best-Euclidean Distance]]+Sustainable_Friendly_Table[[#This Row],[S- Worst-Euclidean Distance]])</f>
        <v>0.18939017635106078</v>
      </c>
      <c r="AA463">
        <v>462</v>
      </c>
    </row>
    <row r="464" spans="1:27" x14ac:dyDescent="0.3">
      <c r="A464">
        <v>265</v>
      </c>
      <c r="B464" t="s">
        <v>141</v>
      </c>
      <c r="C464" t="s">
        <v>150</v>
      </c>
      <c r="D464" t="s">
        <v>154</v>
      </c>
      <c r="E464" t="s">
        <v>157</v>
      </c>
      <c r="F464" t="s">
        <v>160</v>
      </c>
      <c r="G464" t="s">
        <v>225</v>
      </c>
      <c r="H464">
        <v>430.31545307819431</v>
      </c>
      <c r="I464">
        <v>62</v>
      </c>
      <c r="J464">
        <v>1572670.3509684282</v>
      </c>
      <c r="K464">
        <v>43864.075445454539</v>
      </c>
      <c r="L464">
        <v>283080663.17431712</v>
      </c>
      <c r="M464">
        <v>4902559.919545453</v>
      </c>
      <c r="N464">
        <v>2359005526.4526424</v>
      </c>
      <c r="O464">
        <v>115568000</v>
      </c>
      <c r="P464">
        <v>23.981755986363634</v>
      </c>
      <c r="Q464">
        <v>23511.421746978001</v>
      </c>
      <c r="R464">
        <v>283124527.24976259</v>
      </c>
      <c r="S464">
        <v>2479.4760863721881</v>
      </c>
      <c r="T464">
        <v>23535.403502964364</v>
      </c>
      <c r="U464">
        <f>Sustainable_Friendly_Table[[#This Row],[Total Energy(MJ)]]*AHP!$P$13/TOPSIS!$B$12</f>
        <v>2.4725600597260484E-2</v>
      </c>
      <c r="V464">
        <f>Sustainable_Friendly_Table[[#This Row],[Total Cost(LKR Million)]]*AHP!$P$14/TOPSIS!$C$12</f>
        <v>7.4783684950616271E-3</v>
      </c>
      <c r="W464">
        <f>Sustainable_Friendly_Table[[#This Row],[Total Carbon (Metric T)]]*AHP!$P$15/TOPSIS!$D$12</f>
        <v>1.3608666984972206E-2</v>
      </c>
      <c r="X464">
        <f>((Sustainable_Friendly_Table[[#This Row],[Weighted Energy]]-TOPSIS!$B$13)^2+(Sustainable_Friendly_Table[[#This Row],[Weighted Cost]]-TOPSIS!$C$13)^2+(Sustainable_Friendly_Table[[#This Row],[Weighted Co2]]-TOPSIS!$D$13)^2)^0.5</f>
        <v>4.9459145270988655E-3</v>
      </c>
      <c r="Y464">
        <f>((Sustainable_Friendly_Table[[#This Row],[Weighted Energy]]-TOPSIS!$B$14)^2+(Sustainable_Friendly_Table[[#This Row],[Weighted Cost]]-TOPSIS!$C$14)^2+(Sustainable_Friendly_Table[[#This Row],[Weighted Co2]]-TOPSIS!$D$14)^2)^0.5</f>
        <v>1.0928932697348785E-3</v>
      </c>
      <c r="Z464">
        <f>Sustainable_Friendly_Table[[#This Row],[S- Worst-Euclidean Distance]]/(Sustainable_Friendly_Table[[#This Row],[S+ Best-Euclidean Distance]]+Sustainable_Friendly_Table[[#This Row],[S- Worst-Euclidean Distance]])</f>
        <v>0.18097831666507122</v>
      </c>
      <c r="AA464">
        <v>463</v>
      </c>
    </row>
    <row r="465" spans="1:27" x14ac:dyDescent="0.3">
      <c r="A465">
        <v>283</v>
      </c>
      <c r="B465" t="s">
        <v>141</v>
      </c>
      <c r="C465" t="s">
        <v>150</v>
      </c>
      <c r="D465" t="s">
        <v>155</v>
      </c>
      <c r="E465" t="s">
        <v>157</v>
      </c>
      <c r="F465" t="s">
        <v>160</v>
      </c>
      <c r="G465" t="s">
        <v>225</v>
      </c>
      <c r="H465">
        <v>430.32190018319432</v>
      </c>
      <c r="I465">
        <v>62</v>
      </c>
      <c r="J465">
        <v>1572676.5917660682</v>
      </c>
      <c r="K465">
        <v>43845.655145454541</v>
      </c>
      <c r="L465">
        <v>283081786.5178923</v>
      </c>
      <c r="M465">
        <v>4901638.9045454534</v>
      </c>
      <c r="N465">
        <v>2359014887.6491027</v>
      </c>
      <c r="O465">
        <v>115568000</v>
      </c>
      <c r="P465">
        <v>23.967940761363632</v>
      </c>
      <c r="Q465">
        <v>23511.515046902721</v>
      </c>
      <c r="R465">
        <v>283125632.17303777</v>
      </c>
      <c r="S465">
        <v>2479.4845265536478</v>
      </c>
      <c r="T465">
        <v>23535.482987664083</v>
      </c>
      <c r="U465">
        <f>Sustainable_Friendly_Table[[#This Row],[Total Energy(MJ)]]*AHP!$P$13/TOPSIS!$B$12</f>
        <v>2.4725697091519946E-2</v>
      </c>
      <c r="V465">
        <f>Sustainable_Friendly_Table[[#This Row],[Total Cost(LKR Million)]]*AHP!$P$14/TOPSIS!$C$12</f>
        <v>7.4783939515632916E-3</v>
      </c>
      <c r="W465">
        <f>Sustainable_Friendly_Table[[#This Row],[Total Carbon (Metric T)]]*AHP!$P$15/TOPSIS!$D$12</f>
        <v>1.3608712944702991E-2</v>
      </c>
      <c r="X465">
        <f>((Sustainable_Friendly_Table[[#This Row],[Weighted Energy]]-TOPSIS!$B$13)^2+(Sustainable_Friendly_Table[[#This Row],[Weighted Cost]]-TOPSIS!$C$13)^2+(Sustainable_Friendly_Table[[#This Row],[Weighted Co2]]-TOPSIS!$D$13)^2)^0.5</f>
        <v>4.9460241837984437E-3</v>
      </c>
      <c r="Y465">
        <f>((Sustainable_Friendly_Table[[#This Row],[Weighted Energy]]-TOPSIS!$B$14)^2+(Sustainable_Friendly_Table[[#This Row],[Weighted Cost]]-TOPSIS!$C$14)^2+(Sustainable_Friendly_Table[[#This Row],[Weighted Co2]]-TOPSIS!$D$14)^2)^0.5</f>
        <v>1.0927837071140979E-3</v>
      </c>
      <c r="Z465">
        <f>Sustainable_Friendly_Table[[#This Row],[S- Worst-Euclidean Distance]]/(Sustainable_Friendly_Table[[#This Row],[S+ Best-Euclidean Distance]]+Sustainable_Friendly_Table[[#This Row],[S- Worst-Euclidean Distance]])</f>
        <v>0.18096017075796797</v>
      </c>
      <c r="AA465">
        <v>464</v>
      </c>
    </row>
    <row r="466" spans="1:27" x14ac:dyDescent="0.3">
      <c r="A466">
        <v>267</v>
      </c>
      <c r="B466" t="s">
        <v>141</v>
      </c>
      <c r="C466" t="s">
        <v>150</v>
      </c>
      <c r="D466" t="s">
        <v>154</v>
      </c>
      <c r="E466" t="s">
        <v>157</v>
      </c>
      <c r="F466" t="s">
        <v>160</v>
      </c>
      <c r="G466" t="s">
        <v>224</v>
      </c>
      <c r="H466">
        <v>430.31545307819431</v>
      </c>
      <c r="I466">
        <v>31</v>
      </c>
      <c r="J466">
        <v>1572670.3509684282</v>
      </c>
      <c r="K466">
        <v>43864.075445454539</v>
      </c>
      <c r="L466">
        <v>283080663.17431712</v>
      </c>
      <c r="M466">
        <v>4902559.919545453</v>
      </c>
      <c r="N466">
        <v>2359005526.4526424</v>
      </c>
      <c r="O466">
        <v>116132200</v>
      </c>
      <c r="P466">
        <v>23.981755986363634</v>
      </c>
      <c r="Q466">
        <v>23511.421746978001</v>
      </c>
      <c r="R466">
        <v>283124527.24976259</v>
      </c>
      <c r="S466">
        <v>2480.0402863721879</v>
      </c>
      <c r="T466">
        <v>23535.403502964364</v>
      </c>
      <c r="U466">
        <f>Sustainable_Friendly_Table[[#This Row],[Total Energy(MJ)]]*AHP!$P$13/TOPSIS!$B$12</f>
        <v>2.4725600597260484E-2</v>
      </c>
      <c r="V466">
        <f>Sustainable_Friendly_Table[[#This Row],[Total Cost(LKR Million)]]*AHP!$P$14/TOPSIS!$C$12</f>
        <v>7.480070183385262E-3</v>
      </c>
      <c r="W466">
        <f>Sustainable_Friendly_Table[[#This Row],[Total Carbon (Metric T)]]*AHP!$P$15/TOPSIS!$D$12</f>
        <v>1.3608666984972206E-2</v>
      </c>
      <c r="X466">
        <f>((Sustainable_Friendly_Table[[#This Row],[Weighted Energy]]-TOPSIS!$B$13)^2+(Sustainable_Friendly_Table[[#This Row],[Weighted Cost]]-TOPSIS!$C$13)^2+(Sustainable_Friendly_Table[[#This Row],[Weighted Co2]]-TOPSIS!$D$13)^2)^0.5</f>
        <v>4.9463520898833623E-3</v>
      </c>
      <c r="Y466">
        <f>((Sustainable_Friendly_Table[[#This Row],[Weighted Energy]]-TOPSIS!$B$14)^2+(Sustainable_Friendly_Table[[#This Row],[Weighted Cost]]-TOPSIS!$C$14)^2+(Sustainable_Friendly_Table[[#This Row],[Weighted Co2]]-TOPSIS!$D$14)^2)^0.5</f>
        <v>1.092420351401697E-3</v>
      </c>
      <c r="Z466">
        <f>Sustainable_Friendly_Table[[#This Row],[S- Worst-Euclidean Distance]]/(Sustainable_Friendly_Table[[#This Row],[S+ Best-Euclidean Distance]]+Sustainable_Friendly_Table[[#This Row],[S- Worst-Euclidean Distance]])</f>
        <v>0.18090106259563382</v>
      </c>
      <c r="AA466">
        <v>465</v>
      </c>
    </row>
    <row r="467" spans="1:27" x14ac:dyDescent="0.3">
      <c r="A467">
        <v>285</v>
      </c>
      <c r="B467" t="s">
        <v>141</v>
      </c>
      <c r="C467" t="s">
        <v>150</v>
      </c>
      <c r="D467" t="s">
        <v>155</v>
      </c>
      <c r="E467" t="s">
        <v>157</v>
      </c>
      <c r="F467" t="s">
        <v>160</v>
      </c>
      <c r="G467" t="s">
        <v>224</v>
      </c>
      <c r="H467">
        <v>430.32190018319432</v>
      </c>
      <c r="I467">
        <v>31</v>
      </c>
      <c r="J467">
        <v>1572676.5917660682</v>
      </c>
      <c r="K467">
        <v>43845.655145454541</v>
      </c>
      <c r="L467">
        <v>283081786.5178923</v>
      </c>
      <c r="M467">
        <v>4901638.9045454534</v>
      </c>
      <c r="N467">
        <v>2359014887.6491027</v>
      </c>
      <c r="O467">
        <v>116132200</v>
      </c>
      <c r="P467">
        <v>23.967940761363632</v>
      </c>
      <c r="Q467">
        <v>23511.515046902721</v>
      </c>
      <c r="R467">
        <v>283125632.17303777</v>
      </c>
      <c r="S467">
        <v>2480.0487265536481</v>
      </c>
      <c r="T467">
        <v>23535.482987664083</v>
      </c>
      <c r="U467">
        <f>Sustainable_Friendly_Table[[#This Row],[Total Energy(MJ)]]*AHP!$P$13/TOPSIS!$B$12</f>
        <v>2.4725697091519946E-2</v>
      </c>
      <c r="V467">
        <f>Sustainable_Friendly_Table[[#This Row],[Total Cost(LKR Million)]]*AHP!$P$14/TOPSIS!$C$12</f>
        <v>7.4800956398869281E-3</v>
      </c>
      <c r="W467">
        <f>Sustainable_Friendly_Table[[#This Row],[Total Carbon (Metric T)]]*AHP!$P$15/TOPSIS!$D$12</f>
        <v>1.3608712944702991E-2</v>
      </c>
      <c r="X467">
        <f>((Sustainable_Friendly_Table[[#This Row],[Weighted Energy]]-TOPSIS!$B$13)^2+(Sustainable_Friendly_Table[[#This Row],[Weighted Cost]]-TOPSIS!$C$13)^2+(Sustainable_Friendly_Table[[#This Row],[Weighted Co2]]-TOPSIS!$D$13)^2)^0.5</f>
        <v>4.9464617456403161E-3</v>
      </c>
      <c r="Y467">
        <f>((Sustainable_Friendly_Table[[#This Row],[Weighted Energy]]-TOPSIS!$B$14)^2+(Sustainable_Friendly_Table[[#This Row],[Weighted Cost]]-TOPSIS!$C$14)^2+(Sustainable_Friendly_Table[[#This Row],[Weighted Co2]]-TOPSIS!$D$14)^2)^0.5</f>
        <v>1.0923107810036968E-3</v>
      </c>
      <c r="Z467">
        <f>Sustainable_Friendly_Table[[#This Row],[S- Worst-Euclidean Distance]]/(Sustainable_Friendly_Table[[#This Row],[S+ Best-Euclidean Distance]]+Sustainable_Friendly_Table[[#This Row],[S- Worst-Euclidean Distance]])</f>
        <v>0.180882915556804</v>
      </c>
      <c r="AA467">
        <v>466</v>
      </c>
    </row>
    <row r="468" spans="1:27" x14ac:dyDescent="0.3">
      <c r="A468">
        <v>266</v>
      </c>
      <c r="B468" t="s">
        <v>141</v>
      </c>
      <c r="C468" t="s">
        <v>150</v>
      </c>
      <c r="D468" t="s">
        <v>154</v>
      </c>
      <c r="E468" t="s">
        <v>157</v>
      </c>
      <c r="F468" t="s">
        <v>160</v>
      </c>
      <c r="G468" t="s">
        <v>226</v>
      </c>
      <c r="H468">
        <v>430.31545307819431</v>
      </c>
      <c r="I468">
        <v>31</v>
      </c>
      <c r="J468">
        <v>1572670.3509684282</v>
      </c>
      <c r="K468">
        <v>43864.075445454539</v>
      </c>
      <c r="L468">
        <v>283080663.17431712</v>
      </c>
      <c r="M468">
        <v>4902559.919545453</v>
      </c>
      <c r="N468">
        <v>2359005526.4526424</v>
      </c>
      <c r="O468">
        <v>120900000</v>
      </c>
      <c r="P468">
        <v>23.981755986363634</v>
      </c>
      <c r="Q468">
        <v>23511.421746978001</v>
      </c>
      <c r="R468">
        <v>283124527.24976259</v>
      </c>
      <c r="S468">
        <v>2484.808086372188</v>
      </c>
      <c r="T468">
        <v>23535.403502964364</v>
      </c>
      <c r="U468">
        <f>Sustainable_Friendly_Table[[#This Row],[Total Energy(MJ)]]*AHP!$P$13/TOPSIS!$B$12</f>
        <v>2.4725600597260484E-2</v>
      </c>
      <c r="V468">
        <f>Sustainable_Friendly_Table[[#This Row],[Total Cost(LKR Million)]]*AHP!$P$14/TOPSIS!$C$12</f>
        <v>7.4944503847135698E-3</v>
      </c>
      <c r="W468">
        <f>Sustainable_Friendly_Table[[#This Row],[Total Carbon (Metric T)]]*AHP!$P$15/TOPSIS!$D$12</f>
        <v>1.3608666984972206E-2</v>
      </c>
      <c r="X468">
        <f>((Sustainable_Friendly_Table[[#This Row],[Weighted Energy]]-TOPSIS!$B$13)^2+(Sustainable_Friendly_Table[[#This Row],[Weighted Cost]]-TOPSIS!$C$13)^2+(Sustainable_Friendly_Table[[#This Row],[Weighted Co2]]-TOPSIS!$D$13)^2)^0.5</f>
        <v>4.9500715507433237E-3</v>
      </c>
      <c r="Y468">
        <f>((Sustainable_Friendly_Table[[#This Row],[Weighted Energy]]-TOPSIS!$B$14)^2+(Sustainable_Friendly_Table[[#This Row],[Weighted Cost]]-TOPSIS!$C$14)^2+(Sustainable_Friendly_Table[[#This Row],[Weighted Co2]]-TOPSIS!$D$14)^2)^0.5</f>
        <v>1.0885219586342155E-3</v>
      </c>
      <c r="Z468">
        <f>Sustainable_Friendly_Table[[#This Row],[S- Worst-Euclidean Distance]]/(Sustainable_Friendly_Table[[#This Row],[S+ Best-Euclidean Distance]]+Sustainable_Friendly_Table[[#This Row],[S- Worst-Euclidean Distance]])</f>
        <v>0.18026084334767895</v>
      </c>
      <c r="AA468">
        <v>467</v>
      </c>
    </row>
    <row r="469" spans="1:27" x14ac:dyDescent="0.3">
      <c r="A469">
        <v>284</v>
      </c>
      <c r="B469" t="s">
        <v>141</v>
      </c>
      <c r="C469" t="s">
        <v>150</v>
      </c>
      <c r="D469" t="s">
        <v>155</v>
      </c>
      <c r="E469" t="s">
        <v>157</v>
      </c>
      <c r="F469" t="s">
        <v>160</v>
      </c>
      <c r="G469" t="s">
        <v>226</v>
      </c>
      <c r="H469">
        <v>430.32190018319432</v>
      </c>
      <c r="I469">
        <v>31</v>
      </c>
      <c r="J469">
        <v>1572676.5917660682</v>
      </c>
      <c r="K469">
        <v>43845.655145454541</v>
      </c>
      <c r="L469">
        <v>283081786.5178923</v>
      </c>
      <c r="M469">
        <v>4901638.9045454534</v>
      </c>
      <c r="N469">
        <v>2359014887.6491027</v>
      </c>
      <c r="O469">
        <v>120900000</v>
      </c>
      <c r="P469">
        <v>23.967940761363632</v>
      </c>
      <c r="Q469">
        <v>23511.515046902721</v>
      </c>
      <c r="R469">
        <v>283125632.17303777</v>
      </c>
      <c r="S469">
        <v>2484.8165265536481</v>
      </c>
      <c r="T469">
        <v>23535.482987664083</v>
      </c>
      <c r="U469">
        <f>Sustainable_Friendly_Table[[#This Row],[Total Energy(MJ)]]*AHP!$P$13/TOPSIS!$B$12</f>
        <v>2.4725697091519946E-2</v>
      </c>
      <c r="V469">
        <f>Sustainable_Friendly_Table[[#This Row],[Total Cost(LKR Million)]]*AHP!$P$14/TOPSIS!$C$12</f>
        <v>7.4944758412152359E-3</v>
      </c>
      <c r="W469">
        <f>Sustainable_Friendly_Table[[#This Row],[Total Carbon (Metric T)]]*AHP!$P$15/TOPSIS!$D$12</f>
        <v>1.3608712944702991E-2</v>
      </c>
      <c r="X469">
        <f>((Sustainable_Friendly_Table[[#This Row],[Weighted Energy]]-TOPSIS!$B$13)^2+(Sustainable_Friendly_Table[[#This Row],[Weighted Cost]]-TOPSIS!$C$13)^2+(Sustainable_Friendly_Table[[#This Row],[Weighted Co2]]-TOPSIS!$D$13)^2)^0.5</f>
        <v>4.9501811980580263E-3</v>
      </c>
      <c r="Y469">
        <f>((Sustainable_Friendly_Table[[#This Row],[Weighted Energy]]-TOPSIS!$B$14)^2+(Sustainable_Friendly_Table[[#This Row],[Weighted Cost]]-TOPSIS!$C$14)^2+(Sustainable_Friendly_Table[[#This Row],[Weighted Co2]]-TOPSIS!$D$14)^2)^0.5</f>
        <v>1.0884123321188556E-3</v>
      </c>
      <c r="Z469">
        <f>Sustainable_Friendly_Table[[#This Row],[S- Worst-Euclidean Distance]]/(Sustainable_Friendly_Table[[#This Row],[S+ Best-Euclidean Distance]]+Sustainable_Friendly_Table[[#This Row],[S- Worst-Euclidean Distance]])</f>
        <v>0.18024268841406418</v>
      </c>
      <c r="AA469">
        <v>468</v>
      </c>
    </row>
    <row r="470" spans="1:27" x14ac:dyDescent="0.3">
      <c r="A470">
        <v>367</v>
      </c>
      <c r="B470" t="s">
        <v>142</v>
      </c>
      <c r="C470" t="s">
        <v>150</v>
      </c>
      <c r="D470" t="s">
        <v>154</v>
      </c>
      <c r="E470" t="s">
        <v>156</v>
      </c>
      <c r="F470" t="s">
        <v>161</v>
      </c>
      <c r="G470" t="s">
        <v>225</v>
      </c>
      <c r="H470">
        <v>429.17936992865651</v>
      </c>
      <c r="I470">
        <v>62</v>
      </c>
      <c r="J470">
        <v>1573885.4662432584</v>
      </c>
      <c r="K470">
        <v>37995.657399999996</v>
      </c>
      <c r="L470">
        <v>283299383.92378652</v>
      </c>
      <c r="M470">
        <v>5490046.8149999995</v>
      </c>
      <c r="N470">
        <v>2360828199.3648877</v>
      </c>
      <c r="O470">
        <v>115568000</v>
      </c>
      <c r="P470">
        <v>21.487306213636359</v>
      </c>
      <c r="Q470">
        <v>23529.587720336713</v>
      </c>
      <c r="R470">
        <v>283337379.58118653</v>
      </c>
      <c r="S470">
        <v>2481.8862461798876</v>
      </c>
      <c r="T470">
        <v>23551.075026550348</v>
      </c>
      <c r="U470">
        <f>Sustainable_Friendly_Table[[#This Row],[Total Energy(MJ)]]*AHP!$P$13/TOPSIS!$B$12</f>
        <v>2.4744189243691466E-2</v>
      </c>
      <c r="V470">
        <f>Sustainable_Friendly_Table[[#This Row],[Total Cost(LKR Million)]]*AHP!$P$14/TOPSIS!$C$12</f>
        <v>7.4856377981507068E-3</v>
      </c>
      <c r="W470">
        <f>Sustainable_Friendly_Table[[#This Row],[Total Carbon (Metric T)]]*AHP!$P$15/TOPSIS!$D$12</f>
        <v>1.3617728590633734E-2</v>
      </c>
      <c r="X470">
        <f>((Sustainable_Friendly_Table[[#This Row],[Weighted Energy]]-TOPSIS!$B$13)^2+(Sustainable_Friendly_Table[[#This Row],[Weighted Cost]]-TOPSIS!$C$13)^2+(Sustainable_Friendly_Table[[#This Row],[Weighted Co2]]-TOPSIS!$D$13)^2)^0.5</f>
        <v>4.9677438760811236E-3</v>
      </c>
      <c r="Y470">
        <f>((Sustainable_Friendly_Table[[#This Row],[Weighted Energy]]-TOPSIS!$B$14)^2+(Sustainable_Friendly_Table[[#This Row],[Weighted Cost]]-TOPSIS!$C$14)^2+(Sustainable_Friendly_Table[[#This Row],[Weighted Co2]]-TOPSIS!$D$14)^2)^0.5</f>
        <v>1.0710329282816711E-3</v>
      </c>
      <c r="Z470">
        <f>Sustainable_Friendly_Table[[#This Row],[S- Worst-Euclidean Distance]]/(Sustainable_Friendly_Table[[#This Row],[S+ Best-Euclidean Distance]]+Sustainable_Friendly_Table[[#This Row],[S- Worst-Euclidean Distance]])</f>
        <v>0.17735925055350435</v>
      </c>
      <c r="AA470">
        <v>469</v>
      </c>
    </row>
    <row r="471" spans="1:27" x14ac:dyDescent="0.3">
      <c r="A471">
        <v>385</v>
      </c>
      <c r="B471" t="s">
        <v>142</v>
      </c>
      <c r="C471" t="s">
        <v>150</v>
      </c>
      <c r="D471" t="s">
        <v>155</v>
      </c>
      <c r="E471" t="s">
        <v>156</v>
      </c>
      <c r="F471" t="s">
        <v>161</v>
      </c>
      <c r="G471" t="s">
        <v>225</v>
      </c>
      <c r="H471">
        <v>429.18581703365641</v>
      </c>
      <c r="I471">
        <v>62</v>
      </c>
      <c r="J471">
        <v>1573891.707040898</v>
      </c>
      <c r="K471">
        <v>37977.237099999998</v>
      </c>
      <c r="L471">
        <v>283300507.26736164</v>
      </c>
      <c r="M471">
        <v>5489125.7999999998</v>
      </c>
      <c r="N471">
        <v>2360837560.561347</v>
      </c>
      <c r="O471">
        <v>115568000</v>
      </c>
      <c r="P471">
        <v>21.47349098863636</v>
      </c>
      <c r="Q471">
        <v>23529.681020261422</v>
      </c>
      <c r="R471">
        <v>283338484.50446165</v>
      </c>
      <c r="S471">
        <v>2481.8946863613473</v>
      </c>
      <c r="T471">
        <v>23551.154511250057</v>
      </c>
      <c r="U471">
        <f>Sustainable_Friendly_Table[[#This Row],[Total Energy(MJ)]]*AHP!$P$13/TOPSIS!$B$12</f>
        <v>2.4744285737950924E-2</v>
      </c>
      <c r="V471">
        <f>Sustainable_Friendly_Table[[#This Row],[Total Cost(LKR Million)]]*AHP!$P$14/TOPSIS!$C$12</f>
        <v>7.4856632546523713E-3</v>
      </c>
      <c r="W471">
        <f>Sustainable_Friendly_Table[[#This Row],[Total Carbon (Metric T)]]*AHP!$P$15/TOPSIS!$D$12</f>
        <v>1.3617774550364514E-2</v>
      </c>
      <c r="X471">
        <f>((Sustainable_Friendly_Table[[#This Row],[Weighted Energy]]-TOPSIS!$B$13)^2+(Sustainable_Friendly_Table[[#This Row],[Weighted Cost]]-TOPSIS!$C$13)^2+(Sustainable_Friendly_Table[[#This Row],[Weighted Co2]]-TOPSIS!$D$13)^2)^0.5</f>
        <v>4.9678535330792747E-3</v>
      </c>
      <c r="Y471">
        <f>((Sustainable_Friendly_Table[[#This Row],[Weighted Energy]]-TOPSIS!$B$14)^2+(Sustainable_Friendly_Table[[#This Row],[Weighted Cost]]-TOPSIS!$C$14)^2+(Sustainable_Friendly_Table[[#This Row],[Weighted Co2]]-TOPSIS!$D$14)^2)^0.5</f>
        <v>1.0709233657928883E-3</v>
      </c>
      <c r="Z471">
        <f>Sustainable_Friendly_Table[[#This Row],[S- Worst-Euclidean Distance]]/(Sustainable_Friendly_Table[[#This Row],[S+ Best-Euclidean Distance]]+Sustainable_Friendly_Table[[#This Row],[S- Worst-Euclidean Distance]])</f>
        <v>0.17734110461886746</v>
      </c>
      <c r="AA471">
        <v>470</v>
      </c>
    </row>
    <row r="472" spans="1:27" x14ac:dyDescent="0.3">
      <c r="A472">
        <v>369</v>
      </c>
      <c r="B472" t="s">
        <v>142</v>
      </c>
      <c r="C472" t="s">
        <v>150</v>
      </c>
      <c r="D472" t="s">
        <v>154</v>
      </c>
      <c r="E472" t="s">
        <v>156</v>
      </c>
      <c r="F472" t="s">
        <v>161</v>
      </c>
      <c r="G472" t="s">
        <v>224</v>
      </c>
      <c r="H472">
        <v>429.17936992865651</v>
      </c>
      <c r="I472">
        <v>31</v>
      </c>
      <c r="J472">
        <v>1573885.4662432584</v>
      </c>
      <c r="K472">
        <v>37995.657399999996</v>
      </c>
      <c r="L472">
        <v>283299383.92378652</v>
      </c>
      <c r="M472">
        <v>5490046.8149999995</v>
      </c>
      <c r="N472">
        <v>2360828199.3648877</v>
      </c>
      <c r="O472">
        <v>116132200</v>
      </c>
      <c r="P472">
        <v>21.487306213636359</v>
      </c>
      <c r="Q472">
        <v>23529.587720336713</v>
      </c>
      <c r="R472">
        <v>283337379.58118653</v>
      </c>
      <c r="S472">
        <v>2482.4504461798879</v>
      </c>
      <c r="T472">
        <v>23551.075026550348</v>
      </c>
      <c r="U472">
        <f>Sustainable_Friendly_Table[[#This Row],[Total Energy(MJ)]]*AHP!$P$13/TOPSIS!$B$12</f>
        <v>2.4744189243691466E-2</v>
      </c>
      <c r="V472">
        <f>Sustainable_Friendly_Table[[#This Row],[Total Cost(LKR Million)]]*AHP!$P$14/TOPSIS!$C$12</f>
        <v>7.4873394864743426E-3</v>
      </c>
      <c r="W472">
        <f>Sustainable_Friendly_Table[[#This Row],[Total Carbon (Metric T)]]*AHP!$P$15/TOPSIS!$D$12</f>
        <v>1.3617728590633734E-2</v>
      </c>
      <c r="X472">
        <f>((Sustainable_Friendly_Table[[#This Row],[Weighted Energy]]-TOPSIS!$B$13)^2+(Sustainable_Friendly_Table[[#This Row],[Weighted Cost]]-TOPSIS!$C$13)^2+(Sustainable_Friendly_Table[[#This Row],[Weighted Co2]]-TOPSIS!$D$13)^2)^0.5</f>
        <v>4.9681820061511228E-3</v>
      </c>
      <c r="Y472">
        <f>((Sustainable_Friendly_Table[[#This Row],[Weighted Energy]]-TOPSIS!$B$14)^2+(Sustainable_Friendly_Table[[#This Row],[Weighted Cost]]-TOPSIS!$C$14)^2+(Sustainable_Friendly_Table[[#This Row],[Weighted Co2]]-TOPSIS!$D$14)^2)^0.5</f>
        <v>1.0705619079552566E-3</v>
      </c>
      <c r="Z472">
        <f>Sustainable_Friendly_Table[[#This Row],[S- Worst-Euclidean Distance]]/(Sustainable_Friendly_Table[[#This Row],[S+ Best-Euclidean Distance]]+Sustainable_Friendly_Table[[#This Row],[S- Worst-Euclidean Distance]])</f>
        <v>0.17728221682897438</v>
      </c>
      <c r="AA472">
        <v>471</v>
      </c>
    </row>
    <row r="473" spans="1:27" x14ac:dyDescent="0.3">
      <c r="A473">
        <v>387</v>
      </c>
      <c r="B473" t="s">
        <v>142</v>
      </c>
      <c r="C473" t="s">
        <v>150</v>
      </c>
      <c r="D473" t="s">
        <v>155</v>
      </c>
      <c r="E473" t="s">
        <v>156</v>
      </c>
      <c r="F473" t="s">
        <v>161</v>
      </c>
      <c r="G473" t="s">
        <v>224</v>
      </c>
      <c r="H473">
        <v>429.18581703365641</v>
      </c>
      <c r="I473">
        <v>31</v>
      </c>
      <c r="J473">
        <v>1573891.707040898</v>
      </c>
      <c r="K473">
        <v>37977.237099999998</v>
      </c>
      <c r="L473">
        <v>283300507.26736164</v>
      </c>
      <c r="M473">
        <v>5489125.7999999998</v>
      </c>
      <c r="N473">
        <v>2360837560.561347</v>
      </c>
      <c r="O473">
        <v>116132200</v>
      </c>
      <c r="P473">
        <v>21.47349098863636</v>
      </c>
      <c r="Q473">
        <v>23529.681020261422</v>
      </c>
      <c r="R473">
        <v>283338484.50446165</v>
      </c>
      <c r="S473">
        <v>2482.4588863613471</v>
      </c>
      <c r="T473">
        <v>23551.154511250057</v>
      </c>
      <c r="U473">
        <f>Sustainable_Friendly_Table[[#This Row],[Total Energy(MJ)]]*AHP!$P$13/TOPSIS!$B$12</f>
        <v>2.4744285737950924E-2</v>
      </c>
      <c r="V473">
        <f>Sustainable_Friendly_Table[[#This Row],[Total Cost(LKR Million)]]*AHP!$P$14/TOPSIS!$C$12</f>
        <v>7.4873649429760061E-3</v>
      </c>
      <c r="W473">
        <f>Sustainable_Friendly_Table[[#This Row],[Total Carbon (Metric T)]]*AHP!$P$15/TOPSIS!$D$12</f>
        <v>1.3617774550364514E-2</v>
      </c>
      <c r="X473">
        <f>((Sustainable_Friendly_Table[[#This Row],[Weighted Energy]]-TOPSIS!$B$13)^2+(Sustainable_Friendly_Table[[#This Row],[Weighted Cost]]-TOPSIS!$C$13)^2+(Sustainable_Friendly_Table[[#This Row],[Weighted Co2]]-TOPSIS!$D$13)^2)^0.5</f>
        <v>4.9682916621982438E-3</v>
      </c>
      <c r="Y473">
        <f>((Sustainable_Friendly_Table[[#This Row],[Weighted Energy]]-TOPSIS!$B$14)^2+(Sustainable_Friendly_Table[[#This Row],[Weighted Cost]]-TOPSIS!$C$14)^2+(Sustainable_Friendly_Table[[#This Row],[Weighted Co2]]-TOPSIS!$D$14)^2)^0.5</f>
        <v>1.0704523377247678E-3</v>
      </c>
      <c r="Z473">
        <f>Sustainable_Friendly_Table[[#This Row],[S- Worst-Euclidean Distance]]/(Sustainable_Friendly_Table[[#This Row],[S+ Best-Euclidean Distance]]+Sustainable_Friendly_Table[[#This Row],[S- Worst-Euclidean Distance]])</f>
        <v>0.17726406976987516</v>
      </c>
      <c r="AA473">
        <v>472</v>
      </c>
    </row>
    <row r="474" spans="1:27" x14ac:dyDescent="0.3">
      <c r="A474">
        <v>368</v>
      </c>
      <c r="B474" t="s">
        <v>142</v>
      </c>
      <c r="C474" t="s">
        <v>150</v>
      </c>
      <c r="D474" t="s">
        <v>154</v>
      </c>
      <c r="E474" t="s">
        <v>156</v>
      </c>
      <c r="F474" t="s">
        <v>161</v>
      </c>
      <c r="G474" t="s">
        <v>226</v>
      </c>
      <c r="H474">
        <v>429.17936992865651</v>
      </c>
      <c r="I474">
        <v>31</v>
      </c>
      <c r="J474">
        <v>1573885.4662432584</v>
      </c>
      <c r="K474">
        <v>37995.657399999996</v>
      </c>
      <c r="L474">
        <v>283299383.92378652</v>
      </c>
      <c r="M474">
        <v>5490046.8149999995</v>
      </c>
      <c r="N474">
        <v>2360828199.3648877</v>
      </c>
      <c r="O474">
        <v>120900000</v>
      </c>
      <c r="P474">
        <v>21.487306213636359</v>
      </c>
      <c r="Q474">
        <v>23529.587720336713</v>
      </c>
      <c r="R474">
        <v>283337379.58118653</v>
      </c>
      <c r="S474">
        <v>2487.218246179888</v>
      </c>
      <c r="T474">
        <v>23551.075026550348</v>
      </c>
      <c r="U474">
        <f>Sustainable_Friendly_Table[[#This Row],[Total Energy(MJ)]]*AHP!$P$13/TOPSIS!$B$12</f>
        <v>2.4744189243691466E-2</v>
      </c>
      <c r="V474">
        <f>Sustainable_Friendly_Table[[#This Row],[Total Cost(LKR Million)]]*AHP!$P$14/TOPSIS!$C$12</f>
        <v>7.5017196878026503E-3</v>
      </c>
      <c r="W474">
        <f>Sustainable_Friendly_Table[[#This Row],[Total Carbon (Metric T)]]*AHP!$P$15/TOPSIS!$D$12</f>
        <v>1.3617728590633734E-2</v>
      </c>
      <c r="X474">
        <f>((Sustainable_Friendly_Table[[#This Row],[Weighted Energy]]-TOPSIS!$B$13)^2+(Sustainable_Friendly_Table[[#This Row],[Weighted Cost]]-TOPSIS!$C$13)^2+(Sustainable_Friendly_Table[[#This Row],[Weighted Co2]]-TOPSIS!$D$13)^2)^0.5</f>
        <v>4.9719061610928031E-3</v>
      </c>
      <c r="Y474">
        <f>((Sustainable_Friendly_Table[[#This Row],[Weighted Energy]]-TOPSIS!$B$14)^2+(Sustainable_Friendly_Table[[#This Row],[Weighted Cost]]-TOPSIS!$C$14)^2+(Sustainable_Friendly_Table[[#This Row],[Weighted Co2]]-TOPSIS!$D$14)^2)^0.5</f>
        <v>1.0666816287538358E-3</v>
      </c>
      <c r="Z474">
        <f>Sustainable_Friendly_Table[[#This Row],[S- Worst-Euclidean Distance]]/(Sustainable_Friendly_Table[[#This Row],[S+ Best-Euclidean Distance]]+Sustainable_Friendly_Table[[#This Row],[S- Worst-Euclidean Distance]])</f>
        <v>0.17664421978717743</v>
      </c>
      <c r="AA474">
        <v>473</v>
      </c>
    </row>
    <row r="475" spans="1:27" x14ac:dyDescent="0.3">
      <c r="A475">
        <v>386</v>
      </c>
      <c r="B475" t="s">
        <v>142</v>
      </c>
      <c r="C475" t="s">
        <v>150</v>
      </c>
      <c r="D475" t="s">
        <v>155</v>
      </c>
      <c r="E475" t="s">
        <v>156</v>
      </c>
      <c r="F475" t="s">
        <v>161</v>
      </c>
      <c r="G475" t="s">
        <v>226</v>
      </c>
      <c r="H475">
        <v>429.18581703365641</v>
      </c>
      <c r="I475">
        <v>31</v>
      </c>
      <c r="J475">
        <v>1573891.707040898</v>
      </c>
      <c r="K475">
        <v>37977.237099999998</v>
      </c>
      <c r="L475">
        <v>283300507.26736164</v>
      </c>
      <c r="M475">
        <v>5489125.7999999998</v>
      </c>
      <c r="N475">
        <v>2360837560.561347</v>
      </c>
      <c r="O475">
        <v>120900000</v>
      </c>
      <c r="P475">
        <v>21.47349098863636</v>
      </c>
      <c r="Q475">
        <v>23529.681020261422</v>
      </c>
      <c r="R475">
        <v>283338484.50446165</v>
      </c>
      <c r="S475">
        <v>2487.2266863613472</v>
      </c>
      <c r="T475">
        <v>23551.154511250057</v>
      </c>
      <c r="U475">
        <f>Sustainable_Friendly_Table[[#This Row],[Total Energy(MJ)]]*AHP!$P$13/TOPSIS!$B$12</f>
        <v>2.4744285737950924E-2</v>
      </c>
      <c r="V475">
        <f>Sustainable_Friendly_Table[[#This Row],[Total Cost(LKR Million)]]*AHP!$P$14/TOPSIS!$C$12</f>
        <v>7.5017451443043139E-3</v>
      </c>
      <c r="W475">
        <f>Sustainable_Friendly_Table[[#This Row],[Total Carbon (Metric T)]]*AHP!$P$15/TOPSIS!$D$12</f>
        <v>1.3617774550364514E-2</v>
      </c>
      <c r="X475">
        <f>((Sustainable_Friendly_Table[[#This Row],[Weighted Energy]]-TOPSIS!$B$13)^2+(Sustainable_Friendly_Table[[#This Row],[Weighted Cost]]-TOPSIS!$C$13)^2+(Sustainable_Friendly_Table[[#This Row],[Weighted Co2]]-TOPSIS!$D$13)^2)^0.5</f>
        <v>4.9720158086310031E-3</v>
      </c>
      <c r="Y475">
        <f>((Sustainable_Friendly_Table[[#This Row],[Weighted Energy]]-TOPSIS!$B$14)^2+(Sustainable_Friendly_Table[[#This Row],[Weighted Cost]]-TOPSIS!$C$14)^2+(Sustainable_Friendly_Table[[#This Row],[Weighted Co2]]-TOPSIS!$D$14)^2)^0.5</f>
        <v>1.0665720031183057E-3</v>
      </c>
      <c r="Z475">
        <f>Sustainable_Friendly_Table[[#This Row],[S- Worst-Euclidean Distance]]/(Sustainable_Friendly_Table[[#This Row],[S+ Best-Euclidean Distance]]+Sustainable_Friendly_Table[[#This Row],[S- Worst-Euclidean Distance]])</f>
        <v>0.17662606496225353</v>
      </c>
      <c r="AA475">
        <v>474</v>
      </c>
    </row>
    <row r="476" spans="1:27" x14ac:dyDescent="0.3">
      <c r="A476">
        <v>376</v>
      </c>
      <c r="B476" t="s">
        <v>142</v>
      </c>
      <c r="C476" t="s">
        <v>150</v>
      </c>
      <c r="D476" t="s">
        <v>154</v>
      </c>
      <c r="E476" t="s">
        <v>157</v>
      </c>
      <c r="F476" t="s">
        <v>161</v>
      </c>
      <c r="G476" t="s">
        <v>225</v>
      </c>
      <c r="H476">
        <v>432.2361477468383</v>
      </c>
      <c r="I476">
        <v>62</v>
      </c>
      <c r="J476">
        <v>1576844.4271712583</v>
      </c>
      <c r="K476">
        <v>40724.923309090904</v>
      </c>
      <c r="L476">
        <v>283831996.89082652</v>
      </c>
      <c r="M476">
        <v>4944193.6331818169</v>
      </c>
      <c r="N476">
        <v>2365266640.7568874</v>
      </c>
      <c r="O476">
        <v>115568000</v>
      </c>
      <c r="P476">
        <v>24.216572122727271</v>
      </c>
      <c r="Q476">
        <v>23573.824186210313</v>
      </c>
      <c r="R476">
        <v>283872721.81413561</v>
      </c>
      <c r="S476">
        <v>2485.7788343900693</v>
      </c>
      <c r="T476">
        <v>23598.040758333042</v>
      </c>
      <c r="U476">
        <f>Sustainable_Friendly_Table[[#This Row],[Total Energy(MJ)]]*AHP!$P$13/TOPSIS!$B$12</f>
        <v>2.4790941315521214E-2</v>
      </c>
      <c r="V476">
        <f>Sustainable_Friendly_Table[[#This Row],[Total Cost(LKR Million)]]*AHP!$P$14/TOPSIS!$C$12</f>
        <v>7.4973782659032559E-3</v>
      </c>
      <c r="W476">
        <f>Sustainable_Friendly_Table[[#This Row],[Total Carbon (Metric T)]]*AHP!$P$15/TOPSIS!$D$12</f>
        <v>1.3644885167892149E-2</v>
      </c>
      <c r="X476">
        <f>((Sustainable_Friendly_Table[[#This Row],[Weighted Energy]]-TOPSIS!$B$13)^2+(Sustainable_Friendly_Table[[#This Row],[Weighted Cost]]-TOPSIS!$C$13)^2+(Sustainable_Friendly_Table[[#This Row],[Weighted Co2]]-TOPSIS!$D$13)^2)^0.5</f>
        <v>5.0229976556832798E-3</v>
      </c>
      <c r="Y476">
        <f>((Sustainable_Friendly_Table[[#This Row],[Weighted Energy]]-TOPSIS!$B$14)^2+(Sustainable_Friendly_Table[[#This Row],[Weighted Cost]]-TOPSIS!$C$14)^2+(Sustainable_Friendly_Table[[#This Row],[Weighted Co2]]-TOPSIS!$D$14)^2)^0.5</f>
        <v>1.0158513935441295E-3</v>
      </c>
      <c r="Z476">
        <f>Sustainable_Friendly_Table[[#This Row],[S- Worst-Euclidean Distance]]/(Sustainable_Friendly_Table[[#This Row],[S+ Best-Euclidean Distance]]+Sustainable_Friendly_Table[[#This Row],[S- Worst-Euclidean Distance]])</f>
        <v>0.16821937181458349</v>
      </c>
      <c r="AA476">
        <v>475</v>
      </c>
    </row>
    <row r="477" spans="1:27" x14ac:dyDescent="0.3">
      <c r="A477">
        <v>394</v>
      </c>
      <c r="B477" t="s">
        <v>142</v>
      </c>
      <c r="C477" t="s">
        <v>150</v>
      </c>
      <c r="D477" t="s">
        <v>155</v>
      </c>
      <c r="E477" t="s">
        <v>157</v>
      </c>
      <c r="F477" t="s">
        <v>161</v>
      </c>
      <c r="G477" t="s">
        <v>225</v>
      </c>
      <c r="H477">
        <v>432.24259485183831</v>
      </c>
      <c r="I477">
        <v>62</v>
      </c>
      <c r="J477">
        <v>1576850.6679688981</v>
      </c>
      <c r="K477">
        <v>40706.503009090906</v>
      </c>
      <c r="L477">
        <v>283833120.23440164</v>
      </c>
      <c r="M477">
        <v>4943272.6181818172</v>
      </c>
      <c r="N477">
        <v>2365276001.9533472</v>
      </c>
      <c r="O477">
        <v>115568000</v>
      </c>
      <c r="P477">
        <v>24.202756897727269</v>
      </c>
      <c r="Q477">
        <v>23573.917486135026</v>
      </c>
      <c r="R477">
        <v>283873826.73741072</v>
      </c>
      <c r="S477">
        <v>2485.787274571529</v>
      </c>
      <c r="T477">
        <v>23598.120243032754</v>
      </c>
      <c r="U477">
        <f>Sustainable_Friendly_Table[[#This Row],[Total Energy(MJ)]]*AHP!$P$13/TOPSIS!$B$12</f>
        <v>2.4791037809780671E-2</v>
      </c>
      <c r="V477">
        <f>Sustainable_Friendly_Table[[#This Row],[Total Cost(LKR Million)]]*AHP!$P$14/TOPSIS!$C$12</f>
        <v>7.4974037224049203E-3</v>
      </c>
      <c r="W477">
        <f>Sustainable_Friendly_Table[[#This Row],[Total Carbon (Metric T)]]*AHP!$P$15/TOPSIS!$D$12</f>
        <v>1.3644931127622927E-2</v>
      </c>
      <c r="X477">
        <f>((Sustainable_Friendly_Table[[#This Row],[Weighted Energy]]-TOPSIS!$B$13)^2+(Sustainable_Friendly_Table[[#This Row],[Weighted Cost]]-TOPSIS!$C$13)^2+(Sustainable_Friendly_Table[[#This Row],[Weighted Co2]]-TOPSIS!$D$13)^2)^0.5</f>
        <v>5.0231073125466853E-3</v>
      </c>
      <c r="Y477">
        <f>((Sustainable_Friendly_Table[[#This Row],[Weighted Energy]]-TOPSIS!$B$14)^2+(Sustainable_Friendly_Table[[#This Row],[Weighted Cost]]-TOPSIS!$C$14)^2+(Sustainable_Friendly_Table[[#This Row],[Weighted Co2]]-TOPSIS!$D$14)^2)^0.5</f>
        <v>1.0157418433227217E-3</v>
      </c>
      <c r="Z477">
        <f>Sustainable_Friendly_Table[[#This Row],[S- Worst-Euclidean Distance]]/(Sustainable_Friendly_Table[[#This Row],[S+ Best-Euclidean Distance]]+Sustainable_Friendly_Table[[#This Row],[S- Worst-Euclidean Distance]])</f>
        <v>0.16820122793355094</v>
      </c>
      <c r="AA477">
        <v>476</v>
      </c>
    </row>
    <row r="478" spans="1:27" x14ac:dyDescent="0.3">
      <c r="A478">
        <v>378</v>
      </c>
      <c r="B478" t="s">
        <v>142</v>
      </c>
      <c r="C478" t="s">
        <v>150</v>
      </c>
      <c r="D478" t="s">
        <v>154</v>
      </c>
      <c r="E478" t="s">
        <v>157</v>
      </c>
      <c r="F478" t="s">
        <v>161</v>
      </c>
      <c r="G478" t="s">
        <v>224</v>
      </c>
      <c r="H478">
        <v>432.2361477468383</v>
      </c>
      <c r="I478">
        <v>31</v>
      </c>
      <c r="J478">
        <v>1576844.4271712583</v>
      </c>
      <c r="K478">
        <v>40724.923309090904</v>
      </c>
      <c r="L478">
        <v>283831996.89082652</v>
      </c>
      <c r="M478">
        <v>4944193.6331818169</v>
      </c>
      <c r="N478">
        <v>2365266640.7568874</v>
      </c>
      <c r="O478">
        <v>116132200</v>
      </c>
      <c r="P478">
        <v>24.216572122727271</v>
      </c>
      <c r="Q478">
        <v>23573.824186210313</v>
      </c>
      <c r="R478">
        <v>283872721.81413561</v>
      </c>
      <c r="S478">
        <v>2486.3430343900695</v>
      </c>
      <c r="T478">
        <v>23598.040758333042</v>
      </c>
      <c r="U478">
        <f>Sustainable_Friendly_Table[[#This Row],[Total Energy(MJ)]]*AHP!$P$13/TOPSIS!$B$12</f>
        <v>2.4790941315521214E-2</v>
      </c>
      <c r="V478">
        <f>Sustainable_Friendly_Table[[#This Row],[Total Cost(LKR Million)]]*AHP!$P$14/TOPSIS!$C$12</f>
        <v>7.4990799542268925E-3</v>
      </c>
      <c r="W478">
        <f>Sustainable_Friendly_Table[[#This Row],[Total Carbon (Metric T)]]*AHP!$P$15/TOPSIS!$D$12</f>
        <v>1.3644885167892149E-2</v>
      </c>
      <c r="X478">
        <f>((Sustainable_Friendly_Table[[#This Row],[Weighted Energy]]-TOPSIS!$B$13)^2+(Sustainable_Friendly_Table[[#This Row],[Weighted Cost]]-TOPSIS!$C$13)^2+(Sustainable_Friendly_Table[[#This Row],[Weighted Co2]]-TOPSIS!$D$13)^2)^0.5</f>
        <v>5.0234349437547014E-3</v>
      </c>
      <c r="Y478">
        <f>((Sustainable_Friendly_Table[[#This Row],[Weighted Energy]]-TOPSIS!$B$14)^2+(Sustainable_Friendly_Table[[#This Row],[Weighted Cost]]-TOPSIS!$C$14)^2+(Sustainable_Friendly_Table[[#This Row],[Weighted Co2]]-TOPSIS!$D$14)^2)^0.5</f>
        <v>1.0153744512742648E-3</v>
      </c>
      <c r="Z478">
        <f>Sustainable_Friendly_Table[[#This Row],[S- Worst-Euclidean Distance]]/(Sustainable_Friendly_Table[[#This Row],[S+ Best-Euclidean Distance]]+Sustainable_Friendly_Table[[#This Row],[S- Worst-Euclidean Distance]])</f>
        <v>0.16814149691661107</v>
      </c>
      <c r="AA478">
        <v>477</v>
      </c>
    </row>
    <row r="479" spans="1:27" x14ac:dyDescent="0.3">
      <c r="A479">
        <v>396</v>
      </c>
      <c r="B479" t="s">
        <v>142</v>
      </c>
      <c r="C479" t="s">
        <v>150</v>
      </c>
      <c r="D479" t="s">
        <v>155</v>
      </c>
      <c r="E479" t="s">
        <v>157</v>
      </c>
      <c r="F479" t="s">
        <v>161</v>
      </c>
      <c r="G479" t="s">
        <v>224</v>
      </c>
      <c r="H479">
        <v>432.24259485183831</v>
      </c>
      <c r="I479">
        <v>31</v>
      </c>
      <c r="J479">
        <v>1576850.6679688981</v>
      </c>
      <c r="K479">
        <v>40706.503009090906</v>
      </c>
      <c r="L479">
        <v>283833120.23440164</v>
      </c>
      <c r="M479">
        <v>4943272.6181818172</v>
      </c>
      <c r="N479">
        <v>2365276001.9533472</v>
      </c>
      <c r="O479">
        <v>116132200</v>
      </c>
      <c r="P479">
        <v>24.202756897727269</v>
      </c>
      <c r="Q479">
        <v>23573.917486135026</v>
      </c>
      <c r="R479">
        <v>283873826.73741072</v>
      </c>
      <c r="S479">
        <v>2486.3514745715288</v>
      </c>
      <c r="T479">
        <v>23598.120243032754</v>
      </c>
      <c r="U479">
        <f>Sustainable_Friendly_Table[[#This Row],[Total Energy(MJ)]]*AHP!$P$13/TOPSIS!$B$12</f>
        <v>2.4791037809780671E-2</v>
      </c>
      <c r="V479">
        <f>Sustainable_Friendly_Table[[#This Row],[Total Cost(LKR Million)]]*AHP!$P$14/TOPSIS!$C$12</f>
        <v>7.4991054107285569E-3</v>
      </c>
      <c r="W479">
        <f>Sustainable_Friendly_Table[[#This Row],[Total Carbon (Metric T)]]*AHP!$P$15/TOPSIS!$D$12</f>
        <v>1.3644931127622927E-2</v>
      </c>
      <c r="X479">
        <f>((Sustainable_Friendly_Table[[#This Row],[Weighted Energy]]-TOPSIS!$B$13)^2+(Sustainable_Friendly_Table[[#This Row],[Weighted Cost]]-TOPSIS!$C$13)^2+(Sustainable_Friendly_Table[[#This Row],[Weighted Co2]]-TOPSIS!$D$13)^2)^0.5</f>
        <v>5.0235445996959279E-3</v>
      </c>
      <c r="Y479">
        <f>((Sustainable_Friendly_Table[[#This Row],[Weighted Energy]]-TOPSIS!$B$14)^2+(Sustainable_Friendly_Table[[#This Row],[Weighted Cost]]-TOPSIS!$C$14)^2+(Sustainable_Friendly_Table[[#This Row],[Weighted Co2]]-TOPSIS!$D$14)^2)^0.5</f>
        <v>1.0152648922570249E-3</v>
      </c>
      <c r="Z479">
        <f>Sustainable_Friendly_Table[[#This Row],[S- Worst-Euclidean Distance]]/(Sustainable_Friendly_Table[[#This Row],[S+ Best-Euclidean Distance]]+Sustainable_Friendly_Table[[#This Row],[S- Worst-Euclidean Distance]])</f>
        <v>0.16812335173181425</v>
      </c>
      <c r="AA479">
        <v>478</v>
      </c>
    </row>
    <row r="480" spans="1:27" x14ac:dyDescent="0.3">
      <c r="A480">
        <v>377</v>
      </c>
      <c r="B480" t="s">
        <v>142</v>
      </c>
      <c r="C480" t="s">
        <v>150</v>
      </c>
      <c r="D480" t="s">
        <v>154</v>
      </c>
      <c r="E480" t="s">
        <v>157</v>
      </c>
      <c r="F480" t="s">
        <v>161</v>
      </c>
      <c r="G480" t="s">
        <v>226</v>
      </c>
      <c r="H480">
        <v>432.2361477468383</v>
      </c>
      <c r="I480">
        <v>31</v>
      </c>
      <c r="J480">
        <v>1576844.4271712583</v>
      </c>
      <c r="K480">
        <v>40724.923309090904</v>
      </c>
      <c r="L480">
        <v>283831996.89082652</v>
      </c>
      <c r="M480">
        <v>4944193.6331818169</v>
      </c>
      <c r="N480">
        <v>2365266640.7568874</v>
      </c>
      <c r="O480">
        <v>120900000</v>
      </c>
      <c r="P480">
        <v>24.216572122727271</v>
      </c>
      <c r="Q480">
        <v>23573.824186210313</v>
      </c>
      <c r="R480">
        <v>283872721.81413561</v>
      </c>
      <c r="S480">
        <v>2491.1108343900696</v>
      </c>
      <c r="T480">
        <v>23598.040758333042</v>
      </c>
      <c r="U480">
        <f>Sustainable_Friendly_Table[[#This Row],[Total Energy(MJ)]]*AHP!$P$13/TOPSIS!$B$12</f>
        <v>2.4790941315521214E-2</v>
      </c>
      <c r="V480">
        <f>Sustainable_Friendly_Table[[#This Row],[Total Cost(LKR Million)]]*AHP!$P$14/TOPSIS!$C$12</f>
        <v>7.5134601555552002E-3</v>
      </c>
      <c r="W480">
        <f>Sustainable_Friendly_Table[[#This Row],[Total Carbon (Metric T)]]*AHP!$P$15/TOPSIS!$D$12</f>
        <v>1.3644885167892149E-2</v>
      </c>
      <c r="X480">
        <f>((Sustainable_Friendly_Table[[#This Row],[Weighted Energy]]-TOPSIS!$B$13)^2+(Sustainable_Friendly_Table[[#This Row],[Weighted Cost]]-TOPSIS!$C$13)^2+(Sustainable_Friendly_Table[[#This Row],[Weighted Co2]]-TOPSIS!$D$13)^2)^0.5</f>
        <v>5.0271517505625909E-3</v>
      </c>
      <c r="Y480">
        <f>((Sustainable_Friendly_Table[[#This Row],[Weighted Energy]]-TOPSIS!$B$14)^2+(Sustainable_Friendly_Table[[#This Row],[Weighted Cost]]-TOPSIS!$C$14)^2+(Sustainable_Friendly_Table[[#This Row],[Weighted Co2]]-TOPSIS!$D$14)^2)^0.5</f>
        <v>1.0114493735410544E-3</v>
      </c>
      <c r="Z480">
        <f>Sustainable_Friendly_Table[[#This Row],[S- Worst-Euclidean Distance]]/(Sustainable_Friendly_Table[[#This Row],[S+ Best-Euclidean Distance]]+Sustainable_Friendly_Table[[#This Row],[S- Worst-Euclidean Distance]])</f>
        <v>0.16749729825733298</v>
      </c>
      <c r="AA480">
        <v>479</v>
      </c>
    </row>
    <row r="481" spans="1:27" x14ac:dyDescent="0.3">
      <c r="A481">
        <v>395</v>
      </c>
      <c r="B481" t="s">
        <v>142</v>
      </c>
      <c r="C481" t="s">
        <v>150</v>
      </c>
      <c r="D481" t="s">
        <v>155</v>
      </c>
      <c r="E481" t="s">
        <v>157</v>
      </c>
      <c r="F481" t="s">
        <v>161</v>
      </c>
      <c r="G481" t="s">
        <v>226</v>
      </c>
      <c r="H481">
        <v>432.24259485183831</v>
      </c>
      <c r="I481">
        <v>31</v>
      </c>
      <c r="J481">
        <v>1576850.6679688981</v>
      </c>
      <c r="K481">
        <v>40706.503009090906</v>
      </c>
      <c r="L481">
        <v>283833120.23440164</v>
      </c>
      <c r="M481">
        <v>4943272.6181818172</v>
      </c>
      <c r="N481">
        <v>2365276001.9533472</v>
      </c>
      <c r="O481">
        <v>120900000</v>
      </c>
      <c r="P481">
        <v>24.202756897727269</v>
      </c>
      <c r="Q481">
        <v>23573.917486135026</v>
      </c>
      <c r="R481">
        <v>283873826.73741072</v>
      </c>
      <c r="S481">
        <v>2491.1192745715289</v>
      </c>
      <c r="T481">
        <v>23598.120243032754</v>
      </c>
      <c r="U481">
        <f>Sustainable_Friendly_Table[[#This Row],[Total Energy(MJ)]]*AHP!$P$13/TOPSIS!$B$12</f>
        <v>2.4791037809780671E-2</v>
      </c>
      <c r="V481">
        <f>Sustainable_Friendly_Table[[#This Row],[Total Cost(LKR Million)]]*AHP!$P$14/TOPSIS!$C$12</f>
        <v>7.513485612056863E-3</v>
      </c>
      <c r="W481">
        <f>Sustainable_Friendly_Table[[#This Row],[Total Carbon (Metric T)]]*AHP!$P$15/TOPSIS!$D$12</f>
        <v>1.3644931127622927E-2</v>
      </c>
      <c r="X481">
        <f>((Sustainable_Friendly_Table[[#This Row],[Weighted Energy]]-TOPSIS!$B$13)^2+(Sustainable_Friendly_Table[[#This Row],[Weighted Cost]]-TOPSIS!$C$13)^2+(Sustainable_Friendly_Table[[#This Row],[Weighted Co2]]-TOPSIS!$D$13)^2)^0.5</f>
        <v>5.0272613982487594E-3</v>
      </c>
      <c r="Y481">
        <f>((Sustainable_Friendly_Table[[#This Row],[Weighted Energy]]-TOPSIS!$B$14)^2+(Sustainable_Friendly_Table[[#This Row],[Weighted Cost]]-TOPSIS!$C$14)^2+(Sustainable_Friendly_Table[[#This Row],[Weighted Co2]]-TOPSIS!$D$14)^2)^0.5</f>
        <v>1.0113397512829133E-3</v>
      </c>
      <c r="Z481">
        <f>Sustainable_Friendly_Table[[#This Row],[S- Worst-Euclidean Distance]]/(Sustainable_Friendly_Table[[#This Row],[S+ Best-Euclidean Distance]]+Sustainable_Friendly_Table[[#This Row],[S- Worst-Euclidean Distance]])</f>
        <v>0.16747914396719979</v>
      </c>
      <c r="AA481">
        <v>480</v>
      </c>
    </row>
    <row r="482" spans="1:27" x14ac:dyDescent="0.3">
      <c r="A482">
        <v>253</v>
      </c>
      <c r="B482" t="s">
        <v>141</v>
      </c>
      <c r="C482" t="s">
        <v>150</v>
      </c>
      <c r="D482" t="s">
        <v>154</v>
      </c>
      <c r="E482" t="s">
        <v>156</v>
      </c>
      <c r="F482" t="s">
        <v>159</v>
      </c>
      <c r="G482" t="s">
        <v>225</v>
      </c>
      <c r="H482">
        <v>432.38735292463389</v>
      </c>
      <c r="I482">
        <v>62</v>
      </c>
      <c r="J482">
        <v>1580692.4344364596</v>
      </c>
      <c r="K482">
        <v>40316.029763636354</v>
      </c>
      <c r="L482">
        <v>284524638.19856274</v>
      </c>
      <c r="M482">
        <v>5421120.4422727264</v>
      </c>
      <c r="N482">
        <v>2371038651.6546893</v>
      </c>
      <c r="O482">
        <v>115568000</v>
      </c>
      <c r="P482">
        <v>21.525416668181812</v>
      </c>
      <c r="Q482">
        <v>23631.351894825068</v>
      </c>
      <c r="R482">
        <v>284564954.22832638</v>
      </c>
      <c r="S482">
        <v>2492.0277720969621</v>
      </c>
      <c r="T482">
        <v>23652.877311493248</v>
      </c>
      <c r="U482">
        <f>Sustainable_Friendly_Table[[#This Row],[Total Energy(MJ)]]*AHP!$P$13/TOPSIS!$B$12</f>
        <v>2.4851394792865685E-2</v>
      </c>
      <c r="V482">
        <f>Sustainable_Friendly_Table[[#This Row],[Total Cost(LKR Million)]]*AHP!$P$14/TOPSIS!$C$12</f>
        <v>7.5162257390173053E-3</v>
      </c>
      <c r="W482">
        <f>Sustainable_Friendly_Table[[#This Row],[Total Carbon (Metric T)]]*AHP!$P$15/TOPSIS!$D$12</f>
        <v>1.3676592820172976E-2</v>
      </c>
      <c r="X482">
        <f>((Sustainable_Friendly_Table[[#This Row],[Weighted Energy]]-TOPSIS!$B$13)^2+(Sustainable_Friendly_Table[[#This Row],[Weighted Cost]]-TOPSIS!$C$13)^2+(Sustainable_Friendly_Table[[#This Row],[Weighted Co2]]-TOPSIS!$D$13)^2)^0.5</f>
        <v>5.0937997410587816E-3</v>
      </c>
      <c r="Y482">
        <f>((Sustainable_Friendly_Table[[#This Row],[Weighted Energy]]-TOPSIS!$B$14)^2+(Sustainable_Friendly_Table[[#This Row],[Weighted Cost]]-TOPSIS!$C$14)^2+(Sustainable_Friendly_Table[[#This Row],[Weighted Co2]]-TOPSIS!$D$14)^2)^0.5</f>
        <v>9.4505660771450925E-4</v>
      </c>
      <c r="Z482">
        <f>Sustainable_Friendly_Table[[#This Row],[S- Worst-Euclidean Distance]]/(Sustainable_Friendly_Table[[#This Row],[S+ Best-Euclidean Distance]]+Sustainable_Friendly_Table[[#This Row],[S- Worst-Euclidean Distance]])</f>
        <v>0.15649595770008409</v>
      </c>
      <c r="AA482">
        <v>481</v>
      </c>
    </row>
    <row r="483" spans="1:27" x14ac:dyDescent="0.3">
      <c r="A483">
        <v>271</v>
      </c>
      <c r="B483" t="s">
        <v>141</v>
      </c>
      <c r="C483" t="s">
        <v>150</v>
      </c>
      <c r="D483" t="s">
        <v>155</v>
      </c>
      <c r="E483" t="s">
        <v>156</v>
      </c>
      <c r="F483" t="s">
        <v>159</v>
      </c>
      <c r="G483" t="s">
        <v>225</v>
      </c>
      <c r="H483">
        <v>432.39380002963378</v>
      </c>
      <c r="I483">
        <v>62</v>
      </c>
      <c r="J483">
        <v>1580698.6752340996</v>
      </c>
      <c r="K483">
        <v>40297.609463636356</v>
      </c>
      <c r="L483">
        <v>284525761.54213792</v>
      </c>
      <c r="M483">
        <v>5420199.4272727268</v>
      </c>
      <c r="N483">
        <v>2371048012.8511496</v>
      </c>
      <c r="O483">
        <v>115568000</v>
      </c>
      <c r="P483">
        <v>21.511601443181814</v>
      </c>
      <c r="Q483">
        <v>23631.445194749787</v>
      </c>
      <c r="R483">
        <v>284566059.15160155</v>
      </c>
      <c r="S483">
        <v>2492.0362122784222</v>
      </c>
      <c r="T483">
        <v>23652.956796192968</v>
      </c>
      <c r="U483">
        <f>Sustainable_Friendly_Table[[#This Row],[Total Energy(MJ)]]*AHP!$P$13/TOPSIS!$B$12</f>
        <v>2.485149128712515E-2</v>
      </c>
      <c r="V483">
        <f>Sustainable_Friendly_Table[[#This Row],[Total Cost(LKR Million)]]*AHP!$P$14/TOPSIS!$C$12</f>
        <v>7.5162511955189724E-3</v>
      </c>
      <c r="W483">
        <f>Sustainable_Friendly_Table[[#This Row],[Total Carbon (Metric T)]]*AHP!$P$15/TOPSIS!$D$12</f>
        <v>1.3676638779903761E-2</v>
      </c>
      <c r="X483">
        <f>((Sustainable_Friendly_Table[[#This Row],[Weighted Energy]]-TOPSIS!$B$13)^2+(Sustainable_Friendly_Table[[#This Row],[Weighted Cost]]-TOPSIS!$C$13)^2+(Sustainable_Friendly_Table[[#This Row],[Weighted Co2]]-TOPSIS!$D$13)^2)^0.5</f>
        <v>5.0939093992070274E-3</v>
      </c>
      <c r="Y483">
        <f>((Sustainable_Friendly_Table[[#This Row],[Weighted Energy]]-TOPSIS!$B$14)^2+(Sustainable_Friendly_Table[[#This Row],[Weighted Cost]]-TOPSIS!$C$14)^2+(Sustainable_Friendly_Table[[#This Row],[Weighted Co2]]-TOPSIS!$D$14)^2)^0.5</f>
        <v>9.4494707325583609E-4</v>
      </c>
      <c r="Z483">
        <f>Sustainable_Friendly_Table[[#This Row],[S- Worst-Euclidean Distance]]/(Sustainable_Friendly_Table[[#This Row],[S+ Best-Euclidean Distance]]+Sustainable_Friendly_Table[[#This Row],[S- Worst-Euclidean Distance]])</f>
        <v>0.15647781621649515</v>
      </c>
      <c r="AA483">
        <v>482</v>
      </c>
    </row>
    <row r="484" spans="1:27" x14ac:dyDescent="0.3">
      <c r="A484">
        <v>255</v>
      </c>
      <c r="B484" t="s">
        <v>141</v>
      </c>
      <c r="C484" t="s">
        <v>150</v>
      </c>
      <c r="D484" t="s">
        <v>154</v>
      </c>
      <c r="E484" t="s">
        <v>156</v>
      </c>
      <c r="F484" t="s">
        <v>159</v>
      </c>
      <c r="G484" t="s">
        <v>224</v>
      </c>
      <c r="H484">
        <v>432.38735292463389</v>
      </c>
      <c r="I484">
        <v>31</v>
      </c>
      <c r="J484">
        <v>1580692.4344364596</v>
      </c>
      <c r="K484">
        <v>40316.029763636354</v>
      </c>
      <c r="L484">
        <v>284524638.19856274</v>
      </c>
      <c r="M484">
        <v>5421120.4422727264</v>
      </c>
      <c r="N484">
        <v>2371038651.6546893</v>
      </c>
      <c r="O484">
        <v>116132200</v>
      </c>
      <c r="P484">
        <v>21.525416668181812</v>
      </c>
      <c r="Q484">
        <v>23631.351894825068</v>
      </c>
      <c r="R484">
        <v>284564954.22832638</v>
      </c>
      <c r="S484">
        <v>2492.5919720969619</v>
      </c>
      <c r="T484">
        <v>23652.877311493248</v>
      </c>
      <c r="U484">
        <f>Sustainable_Friendly_Table[[#This Row],[Total Energy(MJ)]]*AHP!$P$13/TOPSIS!$B$12</f>
        <v>2.4851394792865685E-2</v>
      </c>
      <c r="V484">
        <f>Sustainable_Friendly_Table[[#This Row],[Total Cost(LKR Million)]]*AHP!$P$14/TOPSIS!$C$12</f>
        <v>7.5179274273409419E-3</v>
      </c>
      <c r="W484">
        <f>Sustainable_Friendly_Table[[#This Row],[Total Carbon (Metric T)]]*AHP!$P$15/TOPSIS!$D$12</f>
        <v>1.3676592820172976E-2</v>
      </c>
      <c r="X484">
        <f>((Sustainable_Friendly_Table[[#This Row],[Weighted Energy]]-TOPSIS!$B$13)^2+(Sustainable_Friendly_Table[[#This Row],[Weighted Cost]]-TOPSIS!$C$13)^2+(Sustainable_Friendly_Table[[#This Row],[Weighted Co2]]-TOPSIS!$D$13)^2)^0.5</f>
        <v>5.0942372473410024E-3</v>
      </c>
      <c r="Y484">
        <f>((Sustainable_Friendly_Table[[#This Row],[Weighted Energy]]-TOPSIS!$B$14)^2+(Sustainable_Friendly_Table[[#This Row],[Weighted Cost]]-TOPSIS!$C$14)^2+(Sustainable_Friendly_Table[[#This Row],[Weighted Co2]]-TOPSIS!$D$14)^2)^0.5</f>
        <v>9.4457787363968918E-4</v>
      </c>
      <c r="Z484">
        <f>Sustainable_Friendly_Table[[#This Row],[S- Worst-Euclidean Distance]]/(Sustainable_Friendly_Table[[#This Row],[S+ Best-Euclidean Distance]]+Sustainable_Friendly_Table[[#This Row],[S- Worst-Euclidean Distance]])</f>
        <v>0.15641774995858651</v>
      </c>
      <c r="AA484">
        <v>483</v>
      </c>
    </row>
    <row r="485" spans="1:27" x14ac:dyDescent="0.3">
      <c r="A485">
        <v>273</v>
      </c>
      <c r="B485" t="s">
        <v>141</v>
      </c>
      <c r="C485" t="s">
        <v>150</v>
      </c>
      <c r="D485" t="s">
        <v>155</v>
      </c>
      <c r="E485" t="s">
        <v>156</v>
      </c>
      <c r="F485" t="s">
        <v>159</v>
      </c>
      <c r="G485" t="s">
        <v>224</v>
      </c>
      <c r="H485">
        <v>432.39380002963378</v>
      </c>
      <c r="I485">
        <v>31</v>
      </c>
      <c r="J485">
        <v>1580698.6752340996</v>
      </c>
      <c r="K485">
        <v>40297.609463636356</v>
      </c>
      <c r="L485">
        <v>284525761.54213792</v>
      </c>
      <c r="M485">
        <v>5420199.4272727268</v>
      </c>
      <c r="N485">
        <v>2371048012.8511496</v>
      </c>
      <c r="O485">
        <v>116132200</v>
      </c>
      <c r="P485">
        <v>21.511601443181814</v>
      </c>
      <c r="Q485">
        <v>23631.445194749787</v>
      </c>
      <c r="R485">
        <v>284566059.15160155</v>
      </c>
      <c r="S485">
        <v>2492.6004122784225</v>
      </c>
      <c r="T485">
        <v>23652.956796192968</v>
      </c>
      <c r="U485">
        <f>Sustainable_Friendly_Table[[#This Row],[Total Energy(MJ)]]*AHP!$P$13/TOPSIS!$B$12</f>
        <v>2.485149128712515E-2</v>
      </c>
      <c r="V485">
        <f>Sustainable_Friendly_Table[[#This Row],[Total Cost(LKR Million)]]*AHP!$P$14/TOPSIS!$C$12</f>
        <v>7.517952883842609E-3</v>
      </c>
      <c r="W485">
        <f>Sustainable_Friendly_Table[[#This Row],[Total Carbon (Metric T)]]*AHP!$P$15/TOPSIS!$D$12</f>
        <v>1.3676638779903761E-2</v>
      </c>
      <c r="X485">
        <f>((Sustainable_Friendly_Table[[#This Row],[Weighted Energy]]-TOPSIS!$B$13)^2+(Sustainable_Friendly_Table[[#This Row],[Weighted Cost]]-TOPSIS!$C$13)^2+(Sustainable_Friendly_Table[[#This Row],[Weighted Co2]]-TOPSIS!$D$13)^2)^0.5</f>
        <v>5.0943469045750794E-3</v>
      </c>
      <c r="Y485">
        <f>((Sustainable_Friendly_Table[[#This Row],[Weighted Energy]]-TOPSIS!$B$14)^2+(Sustainable_Friendly_Table[[#This Row],[Weighted Cost]]-TOPSIS!$C$14)^2+(Sustainable_Friendly_Table[[#This Row],[Weighted Co2]]-TOPSIS!$D$14)^2)^0.5</f>
        <v>9.4446832952601147E-4</v>
      </c>
      <c r="Z485">
        <f>Sustainable_Friendly_Table[[#This Row],[S- Worst-Euclidean Distance]]/(Sustainable_Friendly_Table[[#This Row],[S+ Best-Euclidean Distance]]+Sustainable_Friendly_Table[[#This Row],[S- Worst-Euclidean Distance]])</f>
        <v>0.15639960702765243</v>
      </c>
      <c r="AA485">
        <v>484</v>
      </c>
    </row>
    <row r="486" spans="1:27" x14ac:dyDescent="0.3">
      <c r="A486">
        <v>254</v>
      </c>
      <c r="B486" t="s">
        <v>141</v>
      </c>
      <c r="C486" t="s">
        <v>150</v>
      </c>
      <c r="D486" t="s">
        <v>154</v>
      </c>
      <c r="E486" t="s">
        <v>156</v>
      </c>
      <c r="F486" t="s">
        <v>159</v>
      </c>
      <c r="G486" t="s">
        <v>226</v>
      </c>
      <c r="H486">
        <v>432.38735292463389</v>
      </c>
      <c r="I486">
        <v>31</v>
      </c>
      <c r="J486">
        <v>1580692.4344364596</v>
      </c>
      <c r="K486">
        <v>40316.029763636354</v>
      </c>
      <c r="L486">
        <v>284524638.19856274</v>
      </c>
      <c r="M486">
        <v>5421120.4422727264</v>
      </c>
      <c r="N486">
        <v>2371038651.6546893</v>
      </c>
      <c r="O486">
        <v>120900000</v>
      </c>
      <c r="P486">
        <v>21.525416668181812</v>
      </c>
      <c r="Q486">
        <v>23631.351894825068</v>
      </c>
      <c r="R486">
        <v>284564954.22832638</v>
      </c>
      <c r="S486">
        <v>2497.3597720969619</v>
      </c>
      <c r="T486">
        <v>23652.877311493248</v>
      </c>
      <c r="U486">
        <f>Sustainable_Friendly_Table[[#This Row],[Total Energy(MJ)]]*AHP!$P$13/TOPSIS!$B$12</f>
        <v>2.4851394792865685E-2</v>
      </c>
      <c r="V486">
        <f>Sustainable_Friendly_Table[[#This Row],[Total Cost(LKR Million)]]*AHP!$P$14/TOPSIS!$C$12</f>
        <v>7.532307628669248E-3</v>
      </c>
      <c r="W486">
        <f>Sustainable_Friendly_Table[[#This Row],[Total Carbon (Metric T)]]*AHP!$P$15/TOPSIS!$D$12</f>
        <v>1.3676592820172976E-2</v>
      </c>
      <c r="X486">
        <f>((Sustainable_Friendly_Table[[#This Row],[Weighted Energy]]-TOPSIS!$B$13)^2+(Sustainable_Friendly_Table[[#This Row],[Weighted Cost]]-TOPSIS!$C$13)^2+(Sustainable_Friendly_Table[[#This Row],[Weighted Co2]]-TOPSIS!$D$13)^2)^0.5</f>
        <v>5.0979555982924142E-3</v>
      </c>
      <c r="Y486">
        <f>((Sustainable_Friendly_Table[[#This Row],[Weighted Energy]]-TOPSIS!$B$14)^2+(Sustainable_Friendly_Table[[#This Row],[Weighted Cost]]-TOPSIS!$C$14)^2+(Sustainable_Friendly_Table[[#This Row],[Weighted Co2]]-TOPSIS!$D$14)^2)^0.5</f>
        <v>9.4064551198715367E-4</v>
      </c>
      <c r="Z486">
        <f>Sustainable_Friendly_Table[[#This Row],[S- Worst-Euclidean Distance]]/(Sustainable_Friendly_Table[[#This Row],[S+ Best-Euclidean Distance]]+Sustainable_Friendly_Table[[#This Row],[S- Worst-Euclidean Distance]])</f>
        <v>0.15577208939763945</v>
      </c>
      <c r="AA486">
        <v>485</v>
      </c>
    </row>
    <row r="487" spans="1:27" x14ac:dyDescent="0.3">
      <c r="A487">
        <v>272</v>
      </c>
      <c r="B487" t="s">
        <v>141</v>
      </c>
      <c r="C487" t="s">
        <v>150</v>
      </c>
      <c r="D487" t="s">
        <v>155</v>
      </c>
      <c r="E487" t="s">
        <v>156</v>
      </c>
      <c r="F487" t="s">
        <v>159</v>
      </c>
      <c r="G487" t="s">
        <v>226</v>
      </c>
      <c r="H487">
        <v>432.39380002963378</v>
      </c>
      <c r="I487">
        <v>31</v>
      </c>
      <c r="J487">
        <v>1580698.6752340996</v>
      </c>
      <c r="K487">
        <v>40297.609463636356</v>
      </c>
      <c r="L487">
        <v>284525761.54213792</v>
      </c>
      <c r="M487">
        <v>5420199.4272727268</v>
      </c>
      <c r="N487">
        <v>2371048012.8511496</v>
      </c>
      <c r="O487">
        <v>120900000</v>
      </c>
      <c r="P487">
        <v>21.511601443181814</v>
      </c>
      <c r="Q487">
        <v>23631.445194749787</v>
      </c>
      <c r="R487">
        <v>284566059.15160155</v>
      </c>
      <c r="S487">
        <v>2497.3682122784226</v>
      </c>
      <c r="T487">
        <v>23652.956796192968</v>
      </c>
      <c r="U487">
        <f>Sustainable_Friendly_Table[[#This Row],[Total Energy(MJ)]]*AHP!$P$13/TOPSIS!$B$12</f>
        <v>2.485149128712515E-2</v>
      </c>
      <c r="V487">
        <f>Sustainable_Friendly_Table[[#This Row],[Total Cost(LKR Million)]]*AHP!$P$14/TOPSIS!$C$12</f>
        <v>7.5323330851709159E-3</v>
      </c>
      <c r="W487">
        <f>Sustainable_Friendly_Table[[#This Row],[Total Carbon (Metric T)]]*AHP!$P$15/TOPSIS!$D$12</f>
        <v>1.3676638779903761E-2</v>
      </c>
      <c r="X487">
        <f>((Sustainable_Friendly_Table[[#This Row],[Weighted Energy]]-TOPSIS!$B$13)^2+(Sustainable_Friendly_Table[[#This Row],[Weighted Cost]]-TOPSIS!$C$13)^2+(Sustainable_Friendly_Table[[#This Row],[Weighted Co2]]-TOPSIS!$D$13)^2)^0.5</f>
        <v>5.0980652473519277E-3</v>
      </c>
      <c r="Y487">
        <f>((Sustainable_Friendly_Table[[#This Row],[Weighted Energy]]-TOPSIS!$B$14)^2+(Sustainable_Friendly_Table[[#This Row],[Weighted Cost]]-TOPSIS!$C$14)^2+(Sustainable_Friendly_Table[[#This Row],[Weighted Co2]]-TOPSIS!$D$14)^2)^0.5</f>
        <v>9.4053589908561709E-4</v>
      </c>
      <c r="Z487">
        <f>Sustainable_Friendly_Table[[#This Row],[S- Worst-Euclidean Distance]]/(Sustainable_Friendly_Table[[#This Row],[S+ Best-Euclidean Distance]]+Sustainable_Friendly_Table[[#This Row],[S- Worst-Euclidean Distance]])</f>
        <v>0.15575393642954602</v>
      </c>
      <c r="AA487">
        <v>486</v>
      </c>
    </row>
    <row r="488" spans="1:27" x14ac:dyDescent="0.3">
      <c r="A488">
        <v>262</v>
      </c>
      <c r="B488" t="s">
        <v>141</v>
      </c>
      <c r="C488" t="s">
        <v>150</v>
      </c>
      <c r="D488" t="s">
        <v>154</v>
      </c>
      <c r="E488" t="s">
        <v>157</v>
      </c>
      <c r="F488" t="s">
        <v>159</v>
      </c>
      <c r="G488" t="s">
        <v>225</v>
      </c>
      <c r="H488">
        <v>435.44413074281567</v>
      </c>
      <c r="I488">
        <v>62</v>
      </c>
      <c r="J488">
        <v>1583651.3953644598</v>
      </c>
      <c r="K488">
        <v>43045.295672727269</v>
      </c>
      <c r="L488">
        <v>285057251.16560274</v>
      </c>
      <c r="M488">
        <v>4875267.2604545439</v>
      </c>
      <c r="N488">
        <v>2375477093.0466895</v>
      </c>
      <c r="O488">
        <v>115568000</v>
      </c>
      <c r="P488">
        <v>24.254682577272725</v>
      </c>
      <c r="Q488">
        <v>23675.588360698675</v>
      </c>
      <c r="R488">
        <v>285100296.46127546</v>
      </c>
      <c r="S488">
        <v>2495.9203603071442</v>
      </c>
      <c r="T488">
        <v>23699.843043275949</v>
      </c>
      <c r="U488">
        <f>Sustainable_Friendly_Table[[#This Row],[Total Energy(MJ)]]*AHP!$P$13/TOPSIS!$B$12</f>
        <v>2.4898146864695436E-2</v>
      </c>
      <c r="V488">
        <f>Sustainable_Friendly_Table[[#This Row],[Total Cost(LKR Million)]]*AHP!$P$14/TOPSIS!$C$12</f>
        <v>7.527966206769857E-3</v>
      </c>
      <c r="W488">
        <f>Sustainable_Friendly_Table[[#This Row],[Total Carbon (Metric T)]]*AHP!$P$15/TOPSIS!$D$12</f>
        <v>1.3703749397431395E-2</v>
      </c>
      <c r="X488">
        <f>((Sustainable_Friendly_Table[[#This Row],[Weighted Energy]]-TOPSIS!$B$13)^2+(Sustainable_Friendly_Table[[#This Row],[Weighted Cost]]-TOPSIS!$C$13)^2+(Sustainable_Friendly_Table[[#This Row],[Weighted Co2]]-TOPSIS!$D$13)^2)^0.5</f>
        <v>5.1490544307864006E-3</v>
      </c>
      <c r="Y488">
        <f>((Sustainable_Friendly_Table[[#This Row],[Weighted Energy]]-TOPSIS!$B$14)^2+(Sustainable_Friendly_Table[[#This Row],[Weighted Cost]]-TOPSIS!$C$14)^2+(Sustainable_Friendly_Table[[#This Row],[Weighted Co2]]-TOPSIS!$D$14)^2)^0.5</f>
        <v>8.8989550544941391E-4</v>
      </c>
      <c r="Z488">
        <f>Sustainable_Friendly_Table[[#This Row],[S- Worst-Euclidean Distance]]/(Sustainable_Friendly_Table[[#This Row],[S+ Best-Euclidean Distance]]+Sustainable_Friendly_Table[[#This Row],[S- Worst-Euclidean Distance]])</f>
        <v>0.14735931160974347</v>
      </c>
      <c r="AA488">
        <v>487</v>
      </c>
    </row>
    <row r="489" spans="1:27" x14ac:dyDescent="0.3">
      <c r="A489">
        <v>280</v>
      </c>
      <c r="B489" t="s">
        <v>141</v>
      </c>
      <c r="C489" t="s">
        <v>150</v>
      </c>
      <c r="D489" t="s">
        <v>155</v>
      </c>
      <c r="E489" t="s">
        <v>157</v>
      </c>
      <c r="F489" t="s">
        <v>159</v>
      </c>
      <c r="G489" t="s">
        <v>225</v>
      </c>
      <c r="H489">
        <v>435.45057784781568</v>
      </c>
      <c r="I489">
        <v>62</v>
      </c>
      <c r="J489">
        <v>1583657.6361620999</v>
      </c>
      <c r="K489">
        <v>43026.875372727271</v>
      </c>
      <c r="L489">
        <v>285058374.50917798</v>
      </c>
      <c r="M489">
        <v>4874346.2454545442</v>
      </c>
      <c r="N489">
        <v>2375486454.2431498</v>
      </c>
      <c r="O489">
        <v>115568000</v>
      </c>
      <c r="P489">
        <v>24.240867352272723</v>
      </c>
      <c r="Q489">
        <v>23675.681660623392</v>
      </c>
      <c r="R489">
        <v>285101401.38455069</v>
      </c>
      <c r="S489">
        <v>2495.9288004886039</v>
      </c>
      <c r="T489">
        <v>23699.922527975665</v>
      </c>
      <c r="U489">
        <f>Sustainable_Friendly_Table[[#This Row],[Total Energy(MJ)]]*AHP!$P$13/TOPSIS!$B$12</f>
        <v>2.4898243358954901E-2</v>
      </c>
      <c r="V489">
        <f>Sustainable_Friendly_Table[[#This Row],[Total Cost(LKR Million)]]*AHP!$P$14/TOPSIS!$C$12</f>
        <v>7.5279916632715214E-3</v>
      </c>
      <c r="W489">
        <f>Sustainable_Friendly_Table[[#This Row],[Total Carbon (Metric T)]]*AHP!$P$15/TOPSIS!$D$12</f>
        <v>1.3703795357162176E-2</v>
      </c>
      <c r="X489">
        <f>((Sustainable_Friendly_Table[[#This Row],[Weighted Energy]]-TOPSIS!$B$13)^2+(Sustainable_Friendly_Table[[#This Row],[Weighted Cost]]-TOPSIS!$C$13)^2+(Sustainable_Friendly_Table[[#This Row],[Weighted Co2]]-TOPSIS!$D$13)^2)^0.5</f>
        <v>5.1491640887714749E-3</v>
      </c>
      <c r="Y489">
        <f>((Sustainable_Friendly_Table[[#This Row],[Weighted Energy]]-TOPSIS!$B$14)^2+(Sustainable_Friendly_Table[[#This Row],[Weighted Cost]]-TOPSIS!$C$14)^2+(Sustainable_Friendly_Table[[#This Row],[Weighted Co2]]-TOPSIS!$D$14)^2)^0.5</f>
        <v>8.897859892482683E-4</v>
      </c>
      <c r="Z489">
        <f>Sustainable_Friendly_Table[[#This Row],[S- Worst-Euclidean Distance]]/(Sustainable_Friendly_Table[[#This Row],[S+ Best-Euclidean Distance]]+Sustainable_Friendly_Table[[#This Row],[S- Worst-Euclidean Distance]])</f>
        <v>0.14734117317625545</v>
      </c>
      <c r="AA489">
        <v>488</v>
      </c>
    </row>
    <row r="490" spans="1:27" x14ac:dyDescent="0.3">
      <c r="A490">
        <v>264</v>
      </c>
      <c r="B490" t="s">
        <v>141</v>
      </c>
      <c r="C490" t="s">
        <v>150</v>
      </c>
      <c r="D490" t="s">
        <v>154</v>
      </c>
      <c r="E490" t="s">
        <v>157</v>
      </c>
      <c r="F490" t="s">
        <v>159</v>
      </c>
      <c r="G490" t="s">
        <v>224</v>
      </c>
      <c r="H490">
        <v>435.44413074281567</v>
      </c>
      <c r="I490">
        <v>31</v>
      </c>
      <c r="J490">
        <v>1583651.3953644598</v>
      </c>
      <c r="K490">
        <v>43045.295672727269</v>
      </c>
      <c r="L490">
        <v>285057251.16560274</v>
      </c>
      <c r="M490">
        <v>4875267.2604545439</v>
      </c>
      <c r="N490">
        <v>2375477093.0466895</v>
      </c>
      <c r="O490">
        <v>116132200</v>
      </c>
      <c r="P490">
        <v>24.254682577272725</v>
      </c>
      <c r="Q490">
        <v>23675.588360698675</v>
      </c>
      <c r="R490">
        <v>285100296.46127546</v>
      </c>
      <c r="S490">
        <v>2496.484560307144</v>
      </c>
      <c r="T490">
        <v>23699.843043275949</v>
      </c>
      <c r="U490">
        <f>Sustainable_Friendly_Table[[#This Row],[Total Energy(MJ)]]*AHP!$P$13/TOPSIS!$B$12</f>
        <v>2.4898146864695436E-2</v>
      </c>
      <c r="V490">
        <f>Sustainable_Friendly_Table[[#This Row],[Total Cost(LKR Million)]]*AHP!$P$14/TOPSIS!$C$12</f>
        <v>7.5296678950934918E-3</v>
      </c>
      <c r="W490">
        <f>Sustainable_Friendly_Table[[#This Row],[Total Carbon (Metric T)]]*AHP!$P$15/TOPSIS!$D$12</f>
        <v>1.3703749397431395E-2</v>
      </c>
      <c r="X490">
        <f>((Sustainable_Friendly_Table[[#This Row],[Weighted Energy]]-TOPSIS!$B$13)^2+(Sustainable_Friendly_Table[[#This Row],[Weighted Cost]]-TOPSIS!$C$13)^2+(Sustainable_Friendly_Table[[#This Row],[Weighted Co2]]-TOPSIS!$D$13)^2)^0.5</f>
        <v>5.1494911222975002E-3</v>
      </c>
      <c r="Y490">
        <f>((Sustainable_Friendly_Table[[#This Row],[Weighted Energy]]-TOPSIS!$B$14)^2+(Sustainable_Friendly_Table[[#This Row],[Weighted Cost]]-TOPSIS!$C$14)^2+(Sustainable_Friendly_Table[[#This Row],[Weighted Co2]]-TOPSIS!$D$14)^2)^0.5</f>
        <v>8.8940954314515122E-4</v>
      </c>
      <c r="Z490">
        <f>Sustainable_Friendly_Table[[#This Row],[S- Worst-Euclidean Distance]]/(Sustainable_Friendly_Table[[#This Row],[S+ Best-Euclidean Distance]]+Sustainable_Friendly_Table[[#This Row],[S- Worst-Euclidean Distance]])</f>
        <v>0.14728004191801977</v>
      </c>
      <c r="AA490">
        <v>489</v>
      </c>
    </row>
    <row r="491" spans="1:27" x14ac:dyDescent="0.3">
      <c r="A491">
        <v>282</v>
      </c>
      <c r="B491" t="s">
        <v>141</v>
      </c>
      <c r="C491" t="s">
        <v>150</v>
      </c>
      <c r="D491" t="s">
        <v>155</v>
      </c>
      <c r="E491" t="s">
        <v>157</v>
      </c>
      <c r="F491" t="s">
        <v>159</v>
      </c>
      <c r="G491" t="s">
        <v>224</v>
      </c>
      <c r="H491">
        <v>435.45057784781568</v>
      </c>
      <c r="I491">
        <v>31</v>
      </c>
      <c r="J491">
        <v>1583657.6361620999</v>
      </c>
      <c r="K491">
        <v>43026.875372727271</v>
      </c>
      <c r="L491">
        <v>285058374.50917798</v>
      </c>
      <c r="M491">
        <v>4874346.2454545442</v>
      </c>
      <c r="N491">
        <v>2375486454.2431498</v>
      </c>
      <c r="O491">
        <v>116132200</v>
      </c>
      <c r="P491">
        <v>24.240867352272723</v>
      </c>
      <c r="Q491">
        <v>23675.681660623392</v>
      </c>
      <c r="R491">
        <v>285101401.38455069</v>
      </c>
      <c r="S491">
        <v>2496.4930004886041</v>
      </c>
      <c r="T491">
        <v>23699.922527975665</v>
      </c>
      <c r="U491">
        <f>Sustainable_Friendly_Table[[#This Row],[Total Energy(MJ)]]*AHP!$P$13/TOPSIS!$B$12</f>
        <v>2.4898243358954901E-2</v>
      </c>
      <c r="V491">
        <f>Sustainable_Friendly_Table[[#This Row],[Total Cost(LKR Million)]]*AHP!$P$14/TOPSIS!$C$12</f>
        <v>7.5296933515951589E-3</v>
      </c>
      <c r="W491">
        <f>Sustainable_Friendly_Table[[#This Row],[Total Carbon (Metric T)]]*AHP!$P$15/TOPSIS!$D$12</f>
        <v>1.3703795357162176E-2</v>
      </c>
      <c r="X491">
        <f>((Sustainable_Friendly_Table[[#This Row],[Weighted Energy]]-TOPSIS!$B$13)^2+(Sustainable_Friendly_Table[[#This Row],[Weighted Cost]]-TOPSIS!$C$13)^2+(Sustainable_Friendly_Table[[#This Row],[Weighted Co2]]-TOPSIS!$D$13)^2)^0.5</f>
        <v>5.1496007793955783E-3</v>
      </c>
      <c r="Y491">
        <f>((Sustainable_Friendly_Table[[#This Row],[Weighted Energy]]-TOPSIS!$B$14)^2+(Sustainable_Friendly_Table[[#This Row],[Weighted Cost]]-TOPSIS!$C$14)^2+(Sustainable_Friendly_Table[[#This Row],[Weighted Co2]]-TOPSIS!$D$14)^2)^0.5</f>
        <v>8.8930001580972678E-4</v>
      </c>
      <c r="Z491">
        <f>Sustainable_Friendly_Table[[#This Row],[S- Worst-Euclidean Distance]]/(Sustainable_Friendly_Table[[#This Row],[S+ Best-Euclidean Distance]]+Sustainable_Friendly_Table[[#This Row],[S- Worst-Euclidean Distance]])</f>
        <v>0.14726190178778936</v>
      </c>
      <c r="AA491">
        <v>490</v>
      </c>
    </row>
    <row r="492" spans="1:27" x14ac:dyDescent="0.3">
      <c r="A492">
        <v>263</v>
      </c>
      <c r="B492" t="s">
        <v>141</v>
      </c>
      <c r="C492" t="s">
        <v>150</v>
      </c>
      <c r="D492" t="s">
        <v>154</v>
      </c>
      <c r="E492" t="s">
        <v>157</v>
      </c>
      <c r="F492" t="s">
        <v>159</v>
      </c>
      <c r="G492" t="s">
        <v>226</v>
      </c>
      <c r="H492">
        <v>435.44413074281567</v>
      </c>
      <c r="I492">
        <v>31</v>
      </c>
      <c r="J492">
        <v>1583651.3953644598</v>
      </c>
      <c r="K492">
        <v>43045.295672727269</v>
      </c>
      <c r="L492">
        <v>285057251.16560274</v>
      </c>
      <c r="M492">
        <v>4875267.2604545439</v>
      </c>
      <c r="N492">
        <v>2375477093.0466895</v>
      </c>
      <c r="O492">
        <v>120900000</v>
      </c>
      <c r="P492">
        <v>24.254682577272725</v>
      </c>
      <c r="Q492">
        <v>23675.588360698675</v>
      </c>
      <c r="R492">
        <v>285100296.46127546</v>
      </c>
      <c r="S492">
        <v>2501.252360307144</v>
      </c>
      <c r="T492">
        <v>23699.843043275949</v>
      </c>
      <c r="U492">
        <f>Sustainable_Friendly_Table[[#This Row],[Total Energy(MJ)]]*AHP!$P$13/TOPSIS!$B$12</f>
        <v>2.4898146864695436E-2</v>
      </c>
      <c r="V492">
        <f>Sustainable_Friendly_Table[[#This Row],[Total Cost(LKR Million)]]*AHP!$P$14/TOPSIS!$C$12</f>
        <v>7.5440480964217996E-3</v>
      </c>
      <c r="W492">
        <f>Sustainable_Friendly_Table[[#This Row],[Total Carbon (Metric T)]]*AHP!$P$15/TOPSIS!$D$12</f>
        <v>1.3703749397431395E-2</v>
      </c>
      <c r="X492">
        <f>((Sustainable_Friendly_Table[[#This Row],[Weighted Energy]]-TOPSIS!$B$13)^2+(Sustainable_Friendly_Table[[#This Row],[Weighted Cost]]-TOPSIS!$C$13)^2+(Sustainable_Friendly_Table[[#This Row],[Weighted Co2]]-TOPSIS!$D$13)^2)^0.5</f>
        <v>5.1532023664091877E-3</v>
      </c>
      <c r="Y492">
        <f>((Sustainable_Friendly_Table[[#This Row],[Weighted Energy]]-TOPSIS!$B$14)^2+(Sustainable_Friendly_Table[[#This Row],[Weighted Cost]]-TOPSIS!$C$14)^2+(Sustainable_Friendly_Table[[#This Row],[Weighted Co2]]-TOPSIS!$D$14)^2)^0.5</f>
        <v>8.8542284580278596E-4</v>
      </c>
      <c r="Z492">
        <f>Sustainable_Friendly_Table[[#This Row],[S- Worst-Euclidean Distance]]/(Sustainable_Friendly_Table[[#This Row],[S+ Best-Euclidean Distance]]+Sustainable_Friendly_Table[[#This Row],[S- Worst-Euclidean Distance]])</f>
        <v>0.1466265606304207</v>
      </c>
      <c r="AA492">
        <v>491</v>
      </c>
    </row>
    <row r="493" spans="1:27" x14ac:dyDescent="0.3">
      <c r="A493">
        <v>281</v>
      </c>
      <c r="B493" t="s">
        <v>141</v>
      </c>
      <c r="C493" t="s">
        <v>150</v>
      </c>
      <c r="D493" t="s">
        <v>155</v>
      </c>
      <c r="E493" t="s">
        <v>157</v>
      </c>
      <c r="F493" t="s">
        <v>159</v>
      </c>
      <c r="G493" t="s">
        <v>226</v>
      </c>
      <c r="H493">
        <v>435.45057784781568</v>
      </c>
      <c r="I493">
        <v>31</v>
      </c>
      <c r="J493">
        <v>1583657.6361620999</v>
      </c>
      <c r="K493">
        <v>43026.875372727271</v>
      </c>
      <c r="L493">
        <v>285058374.50917798</v>
      </c>
      <c r="M493">
        <v>4874346.2454545442</v>
      </c>
      <c r="N493">
        <v>2375486454.2431498</v>
      </c>
      <c r="O493">
        <v>120900000</v>
      </c>
      <c r="P493">
        <v>24.240867352272723</v>
      </c>
      <c r="Q493">
        <v>23675.681660623392</v>
      </c>
      <c r="R493">
        <v>285101401.38455069</v>
      </c>
      <c r="S493">
        <v>2501.2608004886042</v>
      </c>
      <c r="T493">
        <v>23699.922527975665</v>
      </c>
      <c r="U493">
        <f>Sustainable_Friendly_Table[[#This Row],[Total Energy(MJ)]]*AHP!$P$13/TOPSIS!$B$12</f>
        <v>2.4898243358954901E-2</v>
      </c>
      <c r="V493">
        <f>Sustainable_Friendly_Table[[#This Row],[Total Cost(LKR Million)]]*AHP!$P$14/TOPSIS!$C$12</f>
        <v>7.5440735529234667E-3</v>
      </c>
      <c r="W493">
        <f>Sustainable_Friendly_Table[[#This Row],[Total Carbon (Metric T)]]*AHP!$P$15/TOPSIS!$D$12</f>
        <v>1.3703795357162176E-2</v>
      </c>
      <c r="X493">
        <f>((Sustainable_Friendly_Table[[#This Row],[Weighted Energy]]-TOPSIS!$B$13)^2+(Sustainable_Friendly_Table[[#This Row],[Weighted Cost]]-TOPSIS!$C$13)^2+(Sustainable_Friendly_Table[[#This Row],[Weighted Co2]]-TOPSIS!$D$13)^2)^0.5</f>
        <v>5.1533120155716613E-3</v>
      </c>
      <c r="Y493">
        <f>((Sustainable_Friendly_Table[[#This Row],[Weighted Energy]]-TOPSIS!$B$14)^2+(Sustainable_Friendly_Table[[#This Row],[Weighted Cost]]-TOPSIS!$C$14)^2+(Sustainable_Friendly_Table[[#This Row],[Weighted Co2]]-TOPSIS!$D$14)^2)^0.5</f>
        <v>8.853132387410999E-4</v>
      </c>
      <c r="Z493">
        <f>Sustainable_Friendly_Table[[#This Row],[S- Worst-Euclidean Distance]]/(Sustainable_Friendly_Table[[#This Row],[S+ Best-Euclidean Distance]]+Sustainable_Friendly_Table[[#This Row],[S- Worst-Euclidean Distance]])</f>
        <v>0.14660840861234314</v>
      </c>
      <c r="AA493">
        <v>492</v>
      </c>
    </row>
    <row r="494" spans="1:27" x14ac:dyDescent="0.3">
      <c r="A494">
        <v>472</v>
      </c>
      <c r="B494" t="s">
        <v>143</v>
      </c>
      <c r="C494" t="s">
        <v>150</v>
      </c>
      <c r="D494" t="s">
        <v>154</v>
      </c>
      <c r="E494" t="s">
        <v>156</v>
      </c>
      <c r="F494" t="s">
        <v>160</v>
      </c>
      <c r="G494" t="s">
        <v>225</v>
      </c>
      <c r="H494">
        <v>445.04516436680001</v>
      </c>
      <c r="I494">
        <v>64</v>
      </c>
      <c r="J494">
        <v>1600815.2864763548</v>
      </c>
      <c r="K494">
        <v>33873.969536363635</v>
      </c>
      <c r="L494">
        <v>288146751.56574386</v>
      </c>
      <c r="M494">
        <v>5393956.8013636358</v>
      </c>
      <c r="N494">
        <v>2401222929.7145324</v>
      </c>
      <c r="O494">
        <v>119296000</v>
      </c>
      <c r="P494">
        <v>22.704658077272725</v>
      </c>
      <c r="Q494">
        <v>23932.188532821507</v>
      </c>
      <c r="R494">
        <v>288180625.53528023</v>
      </c>
      <c r="S494">
        <v>2525.9128865158959</v>
      </c>
      <c r="T494">
        <v>23954.89319089878</v>
      </c>
      <c r="U494">
        <f>Sustainable_Friendly_Table[[#This Row],[Total Energy(MJ)]]*AHP!$P$13/TOPSIS!$B$12</f>
        <v>2.5167155654332311E-2</v>
      </c>
      <c r="V494">
        <f>Sustainable_Friendly_Table[[#This Row],[Total Cost(LKR Million)]]*AHP!$P$14/TOPSIS!$C$12</f>
        <v>7.6184269151104702E-3</v>
      </c>
      <c r="W494">
        <f>Sustainable_Friendly_Table[[#This Row],[Total Carbon (Metric T)]]*AHP!$P$15/TOPSIS!$D$12</f>
        <v>1.3851224775239552E-2</v>
      </c>
      <c r="X494">
        <f>((Sustainable_Friendly_Table[[#This Row],[Weighted Energy]]-TOPSIS!$B$13)^2+(Sustainable_Friendly_Table[[#This Row],[Weighted Cost]]-TOPSIS!$C$13)^2+(Sustainable_Friendly_Table[[#This Row],[Weighted Co2]]-TOPSIS!$D$13)^2)^0.5</f>
        <v>5.4687816328674466E-3</v>
      </c>
      <c r="Y494">
        <f>((Sustainable_Friendly_Table[[#This Row],[Weighted Energy]]-TOPSIS!$B$14)^2+(Sustainable_Friendly_Table[[#This Row],[Weighted Cost]]-TOPSIS!$C$14)^2+(Sustainable_Friendly_Table[[#This Row],[Weighted Co2]]-TOPSIS!$D$14)^2)^0.5</f>
        <v>5.7005954606483434E-4</v>
      </c>
      <c r="Z494">
        <f>Sustainable_Friendly_Table[[#This Row],[S- Worst-Euclidean Distance]]/(Sustainable_Friendly_Table[[#This Row],[S+ Best-Euclidean Distance]]+Sustainable_Friendly_Table[[#This Row],[S- Worst-Euclidean Distance]])</f>
        <v>9.4398830698446318E-2</v>
      </c>
      <c r="AA494">
        <v>493</v>
      </c>
    </row>
    <row r="495" spans="1:27" x14ac:dyDescent="0.3">
      <c r="A495">
        <v>490</v>
      </c>
      <c r="B495" t="s">
        <v>143</v>
      </c>
      <c r="C495" t="s">
        <v>150</v>
      </c>
      <c r="D495" t="s">
        <v>155</v>
      </c>
      <c r="E495" t="s">
        <v>156</v>
      </c>
      <c r="F495" t="s">
        <v>160</v>
      </c>
      <c r="G495" t="s">
        <v>225</v>
      </c>
      <c r="H495">
        <v>445.0516114717999</v>
      </c>
      <c r="I495">
        <v>64</v>
      </c>
      <c r="J495">
        <v>1600821.5272739951</v>
      </c>
      <c r="K495">
        <v>33855.549236363629</v>
      </c>
      <c r="L495">
        <v>288147874.9093191</v>
      </c>
      <c r="M495">
        <v>5393035.7863636352</v>
      </c>
      <c r="N495">
        <v>2401232290.9109926</v>
      </c>
      <c r="O495">
        <v>119296000</v>
      </c>
      <c r="P495">
        <v>22.690842852272727</v>
      </c>
      <c r="Q495">
        <v>23932.281832746223</v>
      </c>
      <c r="R495">
        <v>288181730.45855546</v>
      </c>
      <c r="S495">
        <v>2525.9213266973561</v>
      </c>
      <c r="T495">
        <v>23954.972675598496</v>
      </c>
      <c r="U495">
        <f>Sustainable_Friendly_Table[[#This Row],[Total Energy(MJ)]]*AHP!$P$13/TOPSIS!$B$12</f>
        <v>2.5167252148591779E-2</v>
      </c>
      <c r="V495">
        <f>Sustainable_Friendly_Table[[#This Row],[Total Cost(LKR Million)]]*AHP!$P$14/TOPSIS!$C$12</f>
        <v>7.6184523716121364E-3</v>
      </c>
      <c r="W495">
        <f>Sustainable_Friendly_Table[[#This Row],[Total Carbon (Metric T)]]*AHP!$P$15/TOPSIS!$D$12</f>
        <v>1.3851270734970333E-2</v>
      </c>
      <c r="X495">
        <f>((Sustainable_Friendly_Table[[#This Row],[Weighted Energy]]-TOPSIS!$B$13)^2+(Sustainable_Friendly_Table[[#This Row],[Weighted Cost]]-TOPSIS!$C$13)^2+(Sustainable_Friendly_Table[[#This Row],[Weighted Co2]]-TOPSIS!$D$13)^2)^0.5</f>
        <v>5.4688912868124046E-3</v>
      </c>
      <c r="Y495">
        <f>((Sustainable_Friendly_Table[[#This Row],[Weighted Energy]]-TOPSIS!$B$14)^2+(Sustainable_Friendly_Table[[#This Row],[Weighted Cost]]-TOPSIS!$C$14)^2+(Sustainable_Friendly_Table[[#This Row],[Weighted Co2]]-TOPSIS!$D$14)^2)^0.5</f>
        <v>5.6995004973651043E-4</v>
      </c>
      <c r="Z495">
        <f>Sustainable_Friendly_Table[[#This Row],[S- Worst-Euclidean Distance]]/(Sustainable_Friendly_Table[[#This Row],[S+ Best-Euclidean Distance]]+Sustainable_Friendly_Table[[#This Row],[S- Worst-Euclidean Distance]])</f>
        <v>9.4380696225118285E-2</v>
      </c>
      <c r="AA495">
        <v>494</v>
      </c>
    </row>
    <row r="496" spans="1:27" x14ac:dyDescent="0.3">
      <c r="A496">
        <v>474</v>
      </c>
      <c r="B496" t="s">
        <v>143</v>
      </c>
      <c r="C496" t="s">
        <v>150</v>
      </c>
      <c r="D496" t="s">
        <v>154</v>
      </c>
      <c r="E496" t="s">
        <v>156</v>
      </c>
      <c r="F496" t="s">
        <v>160</v>
      </c>
      <c r="G496" t="s">
        <v>224</v>
      </c>
      <c r="H496">
        <v>445.04516436680001</v>
      </c>
      <c r="I496">
        <v>32</v>
      </c>
      <c r="J496">
        <v>1600815.2864763548</v>
      </c>
      <c r="K496">
        <v>33873.969536363635</v>
      </c>
      <c r="L496">
        <v>288146751.56574386</v>
      </c>
      <c r="M496">
        <v>5393956.8013636358</v>
      </c>
      <c r="N496">
        <v>2401222929.7145324</v>
      </c>
      <c r="O496">
        <v>119878400</v>
      </c>
      <c r="P496">
        <v>22.704658077272725</v>
      </c>
      <c r="Q496">
        <v>23932.188532821507</v>
      </c>
      <c r="R496">
        <v>288180625.53528023</v>
      </c>
      <c r="S496">
        <v>2526.4952865158957</v>
      </c>
      <c r="T496">
        <v>23954.89319089878</v>
      </c>
      <c r="U496">
        <f>Sustainable_Friendly_Table[[#This Row],[Total Energy(MJ)]]*AHP!$P$13/TOPSIS!$B$12</f>
        <v>2.5167155654332311E-2</v>
      </c>
      <c r="V496">
        <f>Sustainable_Friendly_Table[[#This Row],[Total Cost(LKR Million)]]*AHP!$P$14/TOPSIS!$C$12</f>
        <v>7.6201834966058354E-3</v>
      </c>
      <c r="W496">
        <f>Sustainable_Friendly_Table[[#This Row],[Total Carbon (Metric T)]]*AHP!$P$15/TOPSIS!$D$12</f>
        <v>1.3851224775239552E-2</v>
      </c>
      <c r="X496">
        <f>((Sustainable_Friendly_Table[[#This Row],[Weighted Energy]]-TOPSIS!$B$13)^2+(Sustainable_Friendly_Table[[#This Row],[Weighted Cost]]-TOPSIS!$C$13)^2+(Sustainable_Friendly_Table[[#This Row],[Weighted Co2]]-TOPSIS!$D$13)^2)^0.5</f>
        <v>5.469235121004834E-3</v>
      </c>
      <c r="Y496">
        <f>((Sustainable_Friendly_Table[[#This Row],[Weighted Energy]]-TOPSIS!$B$14)^2+(Sustainable_Friendly_Table[[#This Row],[Weighted Cost]]-TOPSIS!$C$14)^2+(Sustainable_Friendly_Table[[#This Row],[Weighted Co2]]-TOPSIS!$D$14)^2)^0.5</f>
        <v>5.6955528069489779E-4</v>
      </c>
      <c r="Z496">
        <f>Sustainable_Friendly_Table[[#This Row],[S- Worst-Euclidean Distance]]/(Sustainable_Friendly_Table[[#This Row],[S+ Best-Euclidean Distance]]+Sustainable_Friendly_Table[[#This Row],[S- Worst-Euclidean Distance]])</f>
        <v>9.4316120085006699E-2</v>
      </c>
      <c r="AA496">
        <v>495</v>
      </c>
    </row>
    <row r="497" spans="1:27" x14ac:dyDescent="0.3">
      <c r="A497">
        <v>492</v>
      </c>
      <c r="B497" t="s">
        <v>143</v>
      </c>
      <c r="C497" t="s">
        <v>150</v>
      </c>
      <c r="D497" t="s">
        <v>155</v>
      </c>
      <c r="E497" t="s">
        <v>156</v>
      </c>
      <c r="F497" t="s">
        <v>160</v>
      </c>
      <c r="G497" t="s">
        <v>224</v>
      </c>
      <c r="H497">
        <v>445.0516114717999</v>
      </c>
      <c r="I497">
        <v>32</v>
      </c>
      <c r="J497">
        <v>1600821.5272739951</v>
      </c>
      <c r="K497">
        <v>33855.549236363629</v>
      </c>
      <c r="L497">
        <v>288147874.9093191</v>
      </c>
      <c r="M497">
        <v>5393035.7863636352</v>
      </c>
      <c r="N497">
        <v>2401232290.9109926</v>
      </c>
      <c r="O497">
        <v>119878400</v>
      </c>
      <c r="P497">
        <v>22.690842852272727</v>
      </c>
      <c r="Q497">
        <v>23932.281832746223</v>
      </c>
      <c r="R497">
        <v>288181730.45855546</v>
      </c>
      <c r="S497">
        <v>2526.5037266973563</v>
      </c>
      <c r="T497">
        <v>23954.972675598496</v>
      </c>
      <c r="U497">
        <f>Sustainable_Friendly_Table[[#This Row],[Total Energy(MJ)]]*AHP!$P$13/TOPSIS!$B$12</f>
        <v>2.5167252148591779E-2</v>
      </c>
      <c r="V497">
        <f>Sustainable_Friendly_Table[[#This Row],[Total Cost(LKR Million)]]*AHP!$P$14/TOPSIS!$C$12</f>
        <v>7.6202089531075034E-3</v>
      </c>
      <c r="W497">
        <f>Sustainable_Friendly_Table[[#This Row],[Total Carbon (Metric T)]]*AHP!$P$15/TOPSIS!$D$12</f>
        <v>1.3851270734970333E-2</v>
      </c>
      <c r="X497">
        <f>((Sustainable_Friendly_Table[[#This Row],[Weighted Energy]]-TOPSIS!$B$13)^2+(Sustainable_Friendly_Table[[#This Row],[Weighted Cost]]-TOPSIS!$C$13)^2+(Sustainable_Friendly_Table[[#This Row],[Weighted Co2]]-TOPSIS!$D$13)^2)^0.5</f>
        <v>5.469344774033714E-3</v>
      </c>
      <c r="Y497">
        <f>((Sustainable_Friendly_Table[[#This Row],[Weighted Energy]]-TOPSIS!$B$14)^2+(Sustainable_Friendly_Table[[#This Row],[Weighted Cost]]-TOPSIS!$C$14)^2+(Sustainable_Friendly_Table[[#This Row],[Weighted Co2]]-TOPSIS!$D$14)^2)^0.5</f>
        <v>5.6944576592972266E-4</v>
      </c>
      <c r="Z497">
        <f>Sustainable_Friendly_Table[[#This Row],[S- Worst-Euclidean Distance]]/(Sustainable_Friendly_Table[[#This Row],[S+ Best-Euclidean Distance]]+Sustainable_Friendly_Table[[#This Row],[S- Worst-Euclidean Distance]])</f>
        <v>9.4297982710486686E-2</v>
      </c>
      <c r="AA497">
        <v>496</v>
      </c>
    </row>
    <row r="498" spans="1:27" x14ac:dyDescent="0.3">
      <c r="A498">
        <v>473</v>
      </c>
      <c r="B498" t="s">
        <v>143</v>
      </c>
      <c r="C498" t="s">
        <v>150</v>
      </c>
      <c r="D498" t="s">
        <v>154</v>
      </c>
      <c r="E498" t="s">
        <v>156</v>
      </c>
      <c r="F498" t="s">
        <v>160</v>
      </c>
      <c r="G498" t="s">
        <v>226</v>
      </c>
      <c r="H498">
        <v>445.04516436680001</v>
      </c>
      <c r="I498">
        <v>32</v>
      </c>
      <c r="J498">
        <v>1600815.2864763548</v>
      </c>
      <c r="K498">
        <v>33873.969536363635</v>
      </c>
      <c r="L498">
        <v>288146751.56574386</v>
      </c>
      <c r="M498">
        <v>5393956.8013636358</v>
      </c>
      <c r="N498">
        <v>2401222929.7145324</v>
      </c>
      <c r="O498">
        <v>124800000</v>
      </c>
      <c r="P498">
        <v>22.704658077272725</v>
      </c>
      <c r="Q498">
        <v>23932.188532821507</v>
      </c>
      <c r="R498">
        <v>288180625.53528023</v>
      </c>
      <c r="S498">
        <v>2531.4168865158958</v>
      </c>
      <c r="T498">
        <v>23954.89319089878</v>
      </c>
      <c r="U498">
        <f>Sustainable_Friendly_Table[[#This Row],[Total Energy(MJ)]]*AHP!$P$13/TOPSIS!$B$12</f>
        <v>2.5167155654332311E-2</v>
      </c>
      <c r="V498">
        <f>Sustainable_Friendly_Table[[#This Row],[Total Cost(LKR Million)]]*AHP!$P$14/TOPSIS!$C$12</f>
        <v>7.635027575396346E-3</v>
      </c>
      <c r="W498">
        <f>Sustainable_Friendly_Table[[#This Row],[Total Carbon (Metric T)]]*AHP!$P$15/TOPSIS!$D$12</f>
        <v>1.3851224775239552E-2</v>
      </c>
      <c r="X498">
        <f>((Sustainable_Friendly_Table[[#This Row],[Weighted Energy]]-TOPSIS!$B$13)^2+(Sustainable_Friendly_Table[[#This Row],[Weighted Cost]]-TOPSIS!$C$13)^2+(Sustainable_Friendly_Table[[#This Row],[Weighted Co2]]-TOPSIS!$D$13)^2)^0.5</f>
        <v>5.4730883566680563E-3</v>
      </c>
      <c r="Y498">
        <f>((Sustainable_Friendly_Table[[#This Row],[Weighted Energy]]-TOPSIS!$B$14)^2+(Sustainable_Friendly_Table[[#This Row],[Weighted Cost]]-TOPSIS!$C$14)^2+(Sustainable_Friendly_Table[[#This Row],[Weighted Co2]]-TOPSIS!$D$14)^2)^0.5</f>
        <v>5.6549392256309095E-4</v>
      </c>
      <c r="Z498">
        <f>Sustainable_Friendly_Table[[#This Row],[S- Worst-Euclidean Distance]]/(Sustainable_Friendly_Table[[#This Row],[S+ Best-Euclidean Distance]]+Sustainable_Friendly_Table[[#This Row],[S- Worst-Euclidean Distance]])</f>
        <v>9.3646802579477564E-2</v>
      </c>
      <c r="AA498">
        <v>497</v>
      </c>
    </row>
    <row r="499" spans="1:27" x14ac:dyDescent="0.3">
      <c r="A499">
        <v>491</v>
      </c>
      <c r="B499" t="s">
        <v>143</v>
      </c>
      <c r="C499" t="s">
        <v>150</v>
      </c>
      <c r="D499" t="s">
        <v>155</v>
      </c>
      <c r="E499" t="s">
        <v>156</v>
      </c>
      <c r="F499" t="s">
        <v>160</v>
      </c>
      <c r="G499" t="s">
        <v>226</v>
      </c>
      <c r="H499">
        <v>445.0516114717999</v>
      </c>
      <c r="I499">
        <v>32</v>
      </c>
      <c r="J499">
        <v>1600821.5272739951</v>
      </c>
      <c r="K499">
        <v>33855.549236363629</v>
      </c>
      <c r="L499">
        <v>288147874.9093191</v>
      </c>
      <c r="M499">
        <v>5393035.7863636352</v>
      </c>
      <c r="N499">
        <v>2401232290.9109926</v>
      </c>
      <c r="O499">
        <v>124800000</v>
      </c>
      <c r="P499">
        <v>22.690842852272727</v>
      </c>
      <c r="Q499">
        <v>23932.281832746223</v>
      </c>
      <c r="R499">
        <v>288181730.45855546</v>
      </c>
      <c r="S499">
        <v>2531.425326697356</v>
      </c>
      <c r="T499">
        <v>23954.972675598496</v>
      </c>
      <c r="U499">
        <f>Sustainable_Friendly_Table[[#This Row],[Total Energy(MJ)]]*AHP!$P$13/TOPSIS!$B$12</f>
        <v>2.5167252148591779E-2</v>
      </c>
      <c r="V499">
        <f>Sustainable_Friendly_Table[[#This Row],[Total Cost(LKR Million)]]*AHP!$P$14/TOPSIS!$C$12</f>
        <v>7.635053031898013E-3</v>
      </c>
      <c r="W499">
        <f>Sustainable_Friendly_Table[[#This Row],[Total Carbon (Metric T)]]*AHP!$P$15/TOPSIS!$D$12</f>
        <v>1.3851270734970333E-2</v>
      </c>
      <c r="X499">
        <f>((Sustainable_Friendly_Table[[#This Row],[Weighted Energy]]-TOPSIS!$B$13)^2+(Sustainable_Friendly_Table[[#This Row],[Weighted Cost]]-TOPSIS!$C$13)^2+(Sustainable_Friendly_Table[[#This Row],[Weighted Co2]]-TOPSIS!$D$13)^2)^0.5</f>
        <v>5.4731980015407097E-3</v>
      </c>
      <c r="Y499">
        <f>((Sustainable_Friendly_Table[[#This Row],[Weighted Energy]]-TOPSIS!$B$14)^2+(Sustainable_Friendly_Table[[#This Row],[Weighted Cost]]-TOPSIS!$C$14)^2+(Sustainable_Friendly_Table[[#This Row],[Weighted Co2]]-TOPSIS!$D$14)^2)^0.5</f>
        <v>5.6538428947068293E-4</v>
      </c>
      <c r="Z499">
        <f>Sustainable_Friendly_Table[[#This Row],[S- Worst-Euclidean Distance]]/(Sustainable_Friendly_Table[[#This Row],[S+ Best-Euclidean Distance]]+Sustainable_Friendly_Table[[#This Row],[S- Worst-Euclidean Distance]])</f>
        <v>9.3628646961104442E-2</v>
      </c>
      <c r="AA499">
        <v>498</v>
      </c>
    </row>
    <row r="500" spans="1:27" x14ac:dyDescent="0.3">
      <c r="A500">
        <v>481</v>
      </c>
      <c r="B500" t="s">
        <v>143</v>
      </c>
      <c r="C500" t="s">
        <v>150</v>
      </c>
      <c r="D500" t="s">
        <v>154</v>
      </c>
      <c r="E500" t="s">
        <v>157</v>
      </c>
      <c r="F500" t="s">
        <v>160</v>
      </c>
      <c r="G500" t="s">
        <v>225</v>
      </c>
      <c r="H500">
        <v>448.10194218498179</v>
      </c>
      <c r="I500">
        <v>64</v>
      </c>
      <c r="J500">
        <v>1603774.2474043551</v>
      </c>
      <c r="K500">
        <v>36603.235445454542</v>
      </c>
      <c r="L500">
        <v>288679364.53278393</v>
      </c>
      <c r="M500">
        <v>4848103.6195454532</v>
      </c>
      <c r="N500">
        <v>2405661371.1065326</v>
      </c>
      <c r="O500">
        <v>119296000</v>
      </c>
      <c r="P500">
        <v>25.433923986363631</v>
      </c>
      <c r="Q500">
        <v>23976.424998695111</v>
      </c>
      <c r="R500">
        <v>288715967.76822937</v>
      </c>
      <c r="S500">
        <v>2529.805474726078</v>
      </c>
      <c r="T500">
        <v>24001.858922681473</v>
      </c>
      <c r="U500">
        <f>Sustainable_Friendly_Table[[#This Row],[Total Energy(MJ)]]*AHP!$P$13/TOPSIS!$B$12</f>
        <v>2.5213907726162065E-2</v>
      </c>
      <c r="V500">
        <f>Sustainable_Friendly_Table[[#This Row],[Total Cost(LKR Million)]]*AHP!$P$14/TOPSIS!$C$12</f>
        <v>7.630167382863021E-3</v>
      </c>
      <c r="W500">
        <f>Sustainable_Friendly_Table[[#This Row],[Total Carbon (Metric T)]]*AHP!$P$15/TOPSIS!$D$12</f>
        <v>1.3878381352497965E-2</v>
      </c>
      <c r="X500">
        <f>((Sustainable_Friendly_Table[[#This Row],[Weighted Energy]]-TOPSIS!$B$13)^2+(Sustainable_Friendly_Table[[#This Row],[Weighted Cost]]-TOPSIS!$C$13)^2+(Sustainable_Friendly_Table[[#This Row],[Weighted Co2]]-TOPSIS!$D$13)^2)^0.5</f>
        <v>5.5240336546508312E-3</v>
      </c>
      <c r="Y500">
        <f>((Sustainable_Friendly_Table[[#This Row],[Weighted Energy]]-TOPSIS!$B$14)^2+(Sustainable_Friendly_Table[[#This Row],[Weighted Cost]]-TOPSIS!$C$14)^2+(Sustainable_Friendly_Table[[#This Row],[Weighted Co2]]-TOPSIS!$D$14)^2)^0.5</f>
        <v>5.1493635085316891E-4</v>
      </c>
      <c r="Z500">
        <f>Sustainable_Friendly_Table[[#This Row],[S- Worst-Euclidean Distance]]/(Sustainable_Friendly_Table[[#This Row],[S+ Best-Euclidean Distance]]+Sustainable_Friendly_Table[[#This Row],[S- Worst-Euclidean Distance]])</f>
        <v>8.5268903535511656E-2</v>
      </c>
      <c r="AA500">
        <v>499</v>
      </c>
    </row>
    <row r="501" spans="1:27" x14ac:dyDescent="0.3">
      <c r="A501">
        <v>499</v>
      </c>
      <c r="B501" t="s">
        <v>143</v>
      </c>
      <c r="C501" t="s">
        <v>150</v>
      </c>
      <c r="D501" t="s">
        <v>155</v>
      </c>
      <c r="E501" t="s">
        <v>157</v>
      </c>
      <c r="F501" t="s">
        <v>160</v>
      </c>
      <c r="G501" t="s">
        <v>225</v>
      </c>
      <c r="H501">
        <v>448.1083892899818</v>
      </c>
      <c r="I501">
        <v>64</v>
      </c>
      <c r="J501">
        <v>1603780.4882019949</v>
      </c>
      <c r="K501">
        <v>36584.815145454537</v>
      </c>
      <c r="L501">
        <v>288680487.87635911</v>
      </c>
      <c r="M501">
        <v>4847182.6045454536</v>
      </c>
      <c r="N501">
        <v>2405670732.3029923</v>
      </c>
      <c r="O501">
        <v>119296000</v>
      </c>
      <c r="P501">
        <v>25.420108761363633</v>
      </c>
      <c r="Q501">
        <v>23976.518298619823</v>
      </c>
      <c r="R501">
        <v>288717072.69150454</v>
      </c>
      <c r="S501">
        <v>2529.8139149075378</v>
      </c>
      <c r="T501">
        <v>24001.938407381185</v>
      </c>
      <c r="U501">
        <f>Sustainable_Friendly_Table[[#This Row],[Total Energy(MJ)]]*AHP!$P$13/TOPSIS!$B$12</f>
        <v>2.5214004220421526E-2</v>
      </c>
      <c r="V501">
        <f>Sustainable_Friendly_Table[[#This Row],[Total Cost(LKR Million)]]*AHP!$P$14/TOPSIS!$C$12</f>
        <v>7.6301928393646863E-3</v>
      </c>
      <c r="W501">
        <f>Sustainable_Friendly_Table[[#This Row],[Total Carbon (Metric T)]]*AHP!$P$15/TOPSIS!$D$12</f>
        <v>1.3878427312228747E-2</v>
      </c>
      <c r="X501">
        <f>((Sustainable_Friendly_Table[[#This Row],[Weighted Energy]]-TOPSIS!$B$13)^2+(Sustainable_Friendly_Table[[#This Row],[Weighted Cost]]-TOPSIS!$C$13)^2+(Sustainable_Friendly_Table[[#This Row],[Weighted Co2]]-TOPSIS!$D$13)^2)^0.5</f>
        <v>5.5241433085386898E-3</v>
      </c>
      <c r="Y501">
        <f>((Sustainable_Friendly_Table[[#This Row],[Weighted Energy]]-TOPSIS!$B$14)^2+(Sustainable_Friendly_Table[[#This Row],[Weighted Cost]]-TOPSIS!$C$14)^2+(Sustainable_Friendly_Table[[#This Row],[Weighted Co2]]-TOPSIS!$D$14)^2)^0.5</f>
        <v>5.1482689822747473E-4</v>
      </c>
      <c r="Z501">
        <f>Sustainable_Friendly_Table[[#This Row],[S- Worst-Euclidean Distance]]/(Sustainable_Friendly_Table[[#This Row],[S+ Best-Euclidean Distance]]+Sustainable_Friendly_Table[[#This Row],[S- Worst-Euclidean Distance]])</f>
        <v>8.5250776307962906E-2</v>
      </c>
      <c r="AA501">
        <v>500</v>
      </c>
    </row>
    <row r="502" spans="1:27" x14ac:dyDescent="0.3">
      <c r="A502">
        <v>483</v>
      </c>
      <c r="B502" t="s">
        <v>143</v>
      </c>
      <c r="C502" t="s">
        <v>150</v>
      </c>
      <c r="D502" t="s">
        <v>154</v>
      </c>
      <c r="E502" t="s">
        <v>157</v>
      </c>
      <c r="F502" t="s">
        <v>160</v>
      </c>
      <c r="G502" t="s">
        <v>224</v>
      </c>
      <c r="H502">
        <v>448.10194218498179</v>
      </c>
      <c r="I502">
        <v>32</v>
      </c>
      <c r="J502">
        <v>1603774.2474043551</v>
      </c>
      <c r="K502">
        <v>36603.235445454542</v>
      </c>
      <c r="L502">
        <v>288679364.53278393</v>
      </c>
      <c r="M502">
        <v>4848103.6195454532</v>
      </c>
      <c r="N502">
        <v>2405661371.1065326</v>
      </c>
      <c r="O502">
        <v>119878400</v>
      </c>
      <c r="P502">
        <v>25.433923986363631</v>
      </c>
      <c r="Q502">
        <v>23976.424998695111</v>
      </c>
      <c r="R502">
        <v>288715967.76822937</v>
      </c>
      <c r="S502">
        <v>2530.3878747260778</v>
      </c>
      <c r="T502">
        <v>24001.858922681473</v>
      </c>
      <c r="U502">
        <f>Sustainable_Friendly_Table[[#This Row],[Total Energy(MJ)]]*AHP!$P$13/TOPSIS!$B$12</f>
        <v>2.5213907726162065E-2</v>
      </c>
      <c r="V502">
        <f>Sustainable_Friendly_Table[[#This Row],[Total Cost(LKR Million)]]*AHP!$P$14/TOPSIS!$C$12</f>
        <v>7.6319239643583862E-3</v>
      </c>
      <c r="W502">
        <f>Sustainable_Friendly_Table[[#This Row],[Total Carbon (Metric T)]]*AHP!$P$15/TOPSIS!$D$12</f>
        <v>1.3878381352497965E-2</v>
      </c>
      <c r="X502">
        <f>((Sustainable_Friendly_Table[[#This Row],[Weighted Energy]]-TOPSIS!$B$13)^2+(Sustainable_Friendly_Table[[#This Row],[Weighted Cost]]-TOPSIS!$C$13)^2+(Sustainable_Friendly_Table[[#This Row],[Weighted Co2]]-TOPSIS!$D$13)^2)^0.5</f>
        <v>5.5244863403520368E-3</v>
      </c>
      <c r="Y502">
        <f>((Sustainable_Friendly_Table[[#This Row],[Weighted Energy]]-TOPSIS!$B$14)^2+(Sustainable_Friendly_Table[[#This Row],[Weighted Cost]]-TOPSIS!$C$14)^2+(Sustainable_Friendly_Table[[#This Row],[Weighted Co2]]-TOPSIS!$D$14)^2)^0.5</f>
        <v>5.1441814053800516E-4</v>
      </c>
      <c r="Z502">
        <f>Sustainable_Friendly_Table[[#This Row],[S- Worst-Euclidean Distance]]/(Sustainable_Friendly_Table[[#This Row],[S+ Best-Euclidean Distance]]+Sustainable_Friendly_Table[[#This Row],[S- Worst-Euclidean Distance]])</f>
        <v>8.518401676427706E-2</v>
      </c>
      <c r="AA502">
        <v>501</v>
      </c>
    </row>
    <row r="503" spans="1:27" x14ac:dyDescent="0.3">
      <c r="A503">
        <v>501</v>
      </c>
      <c r="B503" t="s">
        <v>143</v>
      </c>
      <c r="C503" t="s">
        <v>150</v>
      </c>
      <c r="D503" t="s">
        <v>155</v>
      </c>
      <c r="E503" t="s">
        <v>157</v>
      </c>
      <c r="F503" t="s">
        <v>160</v>
      </c>
      <c r="G503" t="s">
        <v>224</v>
      </c>
      <c r="H503">
        <v>448.1083892899818</v>
      </c>
      <c r="I503">
        <v>32</v>
      </c>
      <c r="J503">
        <v>1603780.4882019949</v>
      </c>
      <c r="K503">
        <v>36584.815145454537</v>
      </c>
      <c r="L503">
        <v>288680487.87635911</v>
      </c>
      <c r="M503">
        <v>4847182.6045454536</v>
      </c>
      <c r="N503">
        <v>2405670732.3029923</v>
      </c>
      <c r="O503">
        <v>119878400</v>
      </c>
      <c r="P503">
        <v>25.420108761363633</v>
      </c>
      <c r="Q503">
        <v>23976.518298619823</v>
      </c>
      <c r="R503">
        <v>288717072.69150454</v>
      </c>
      <c r="S503">
        <v>2530.396314907538</v>
      </c>
      <c r="T503">
        <v>24001.938407381185</v>
      </c>
      <c r="U503">
        <f>Sustainable_Friendly_Table[[#This Row],[Total Energy(MJ)]]*AHP!$P$13/TOPSIS!$B$12</f>
        <v>2.5214004220421526E-2</v>
      </c>
      <c r="V503">
        <f>Sustainable_Friendly_Table[[#This Row],[Total Cost(LKR Million)]]*AHP!$P$14/TOPSIS!$C$12</f>
        <v>7.6319494208600524E-3</v>
      </c>
      <c r="W503">
        <f>Sustainable_Friendly_Table[[#This Row],[Total Carbon (Metric T)]]*AHP!$P$15/TOPSIS!$D$12</f>
        <v>1.3878427312228747E-2</v>
      </c>
      <c r="X503">
        <f>((Sustainable_Friendly_Table[[#This Row],[Weighted Energy]]-TOPSIS!$B$13)^2+(Sustainable_Friendly_Table[[#This Row],[Weighted Cost]]-TOPSIS!$C$13)^2+(Sustainable_Friendly_Table[[#This Row],[Weighted Co2]]-TOPSIS!$D$13)^2)^0.5</f>
        <v>5.524595993348912E-3</v>
      </c>
      <c r="Y503">
        <f>((Sustainable_Friendly_Table[[#This Row],[Weighted Energy]]-TOPSIS!$B$14)^2+(Sustainable_Friendly_Table[[#This Row],[Weighted Cost]]-TOPSIS!$C$14)^2+(Sustainable_Friendly_Table[[#This Row],[Weighted Co2]]-TOPSIS!$D$14)^2)^0.5</f>
        <v>5.1430866457406971E-4</v>
      </c>
      <c r="Z503">
        <f>Sustainable_Friendly_Table[[#This Row],[S- Worst-Euclidean Distance]]/(Sustainable_Friendly_Table[[#This Row],[S+ Best-Euclidean Distance]]+Sustainable_Friendly_Table[[#This Row],[S- Worst-Euclidean Distance]])</f>
        <v>8.5165885819922973E-2</v>
      </c>
      <c r="AA503">
        <v>502</v>
      </c>
    </row>
    <row r="504" spans="1:27" x14ac:dyDescent="0.3">
      <c r="A504">
        <v>482</v>
      </c>
      <c r="B504" t="s">
        <v>143</v>
      </c>
      <c r="C504" t="s">
        <v>150</v>
      </c>
      <c r="D504" t="s">
        <v>154</v>
      </c>
      <c r="E504" t="s">
        <v>157</v>
      </c>
      <c r="F504" t="s">
        <v>160</v>
      </c>
      <c r="G504" t="s">
        <v>226</v>
      </c>
      <c r="H504">
        <v>448.10194218498179</v>
      </c>
      <c r="I504">
        <v>32</v>
      </c>
      <c r="J504">
        <v>1603774.2474043551</v>
      </c>
      <c r="K504">
        <v>36603.235445454542</v>
      </c>
      <c r="L504">
        <v>288679364.53278393</v>
      </c>
      <c r="M504">
        <v>4848103.6195454532</v>
      </c>
      <c r="N504">
        <v>2405661371.1065326</v>
      </c>
      <c r="O504">
        <v>124800000</v>
      </c>
      <c r="P504">
        <v>25.433923986363631</v>
      </c>
      <c r="Q504">
        <v>23976.424998695111</v>
      </c>
      <c r="R504">
        <v>288715967.76822937</v>
      </c>
      <c r="S504">
        <v>2535.309474726078</v>
      </c>
      <c r="T504">
        <v>24001.858922681473</v>
      </c>
      <c r="U504">
        <f>Sustainable_Friendly_Table[[#This Row],[Total Energy(MJ)]]*AHP!$P$13/TOPSIS!$B$12</f>
        <v>2.5213907726162065E-2</v>
      </c>
      <c r="V504">
        <f>Sustainable_Friendly_Table[[#This Row],[Total Cost(LKR Million)]]*AHP!$P$14/TOPSIS!$C$12</f>
        <v>7.6467680431488967E-3</v>
      </c>
      <c r="W504">
        <f>Sustainable_Friendly_Table[[#This Row],[Total Carbon (Metric T)]]*AHP!$P$15/TOPSIS!$D$12</f>
        <v>1.3878381352497965E-2</v>
      </c>
      <c r="X504">
        <f>((Sustainable_Friendly_Table[[#This Row],[Weighted Energy]]-TOPSIS!$B$13)^2+(Sustainable_Friendly_Table[[#This Row],[Weighted Cost]]-TOPSIS!$C$13)^2+(Sustainable_Friendly_Table[[#This Row],[Weighted Co2]]-TOPSIS!$D$13)^2)^0.5</f>
        <v>5.5283325902712871E-3</v>
      </c>
      <c r="Y504">
        <f>((Sustainable_Friendly_Table[[#This Row],[Weighted Energy]]-TOPSIS!$B$14)^2+(Sustainable_Friendly_Table[[#This Row],[Weighted Cost]]-TOPSIS!$C$14)^2+(Sustainable_Friendly_Table[[#This Row],[Weighted Co2]]-TOPSIS!$D$14)^2)^0.5</f>
        <v>5.1025947797139325E-4</v>
      </c>
      <c r="Z504">
        <f>Sustainable_Friendly_Table[[#This Row],[S- Worst-Euclidean Distance]]/(Sustainable_Friendly_Table[[#This Row],[S+ Best-Euclidean Distance]]+Sustainable_Friendly_Table[[#This Row],[S- Worst-Euclidean Distance]])</f>
        <v>8.449974302037698E-2</v>
      </c>
      <c r="AA504">
        <v>503</v>
      </c>
    </row>
    <row r="505" spans="1:27" x14ac:dyDescent="0.3">
      <c r="A505">
        <v>500</v>
      </c>
      <c r="B505" t="s">
        <v>143</v>
      </c>
      <c r="C505" t="s">
        <v>150</v>
      </c>
      <c r="D505" t="s">
        <v>155</v>
      </c>
      <c r="E505" t="s">
        <v>157</v>
      </c>
      <c r="F505" t="s">
        <v>160</v>
      </c>
      <c r="G505" t="s">
        <v>226</v>
      </c>
      <c r="H505">
        <v>448.1083892899818</v>
      </c>
      <c r="I505">
        <v>32</v>
      </c>
      <c r="J505">
        <v>1603780.4882019949</v>
      </c>
      <c r="K505">
        <v>36584.815145454537</v>
      </c>
      <c r="L505">
        <v>288680487.87635911</v>
      </c>
      <c r="M505">
        <v>4847182.6045454536</v>
      </c>
      <c r="N505">
        <v>2405670732.3029923</v>
      </c>
      <c r="O505">
        <v>124800000</v>
      </c>
      <c r="P505">
        <v>25.420108761363633</v>
      </c>
      <c r="Q505">
        <v>23976.518298619823</v>
      </c>
      <c r="R505">
        <v>288717072.69150454</v>
      </c>
      <c r="S505">
        <v>2535.3179149075381</v>
      </c>
      <c r="T505">
        <v>24001.938407381185</v>
      </c>
      <c r="U505">
        <f>Sustainable_Friendly_Table[[#This Row],[Total Energy(MJ)]]*AHP!$P$13/TOPSIS!$B$12</f>
        <v>2.5214004220421526E-2</v>
      </c>
      <c r="V505">
        <f>Sustainable_Friendly_Table[[#This Row],[Total Cost(LKR Million)]]*AHP!$P$14/TOPSIS!$C$12</f>
        <v>7.6467934996505638E-3</v>
      </c>
      <c r="W505">
        <f>Sustainable_Friendly_Table[[#This Row],[Total Carbon (Metric T)]]*AHP!$P$15/TOPSIS!$D$12</f>
        <v>1.3878427312228747E-2</v>
      </c>
      <c r="X505">
        <f>((Sustainable_Friendly_Table[[#This Row],[Weighted Energy]]-TOPSIS!$B$13)^2+(Sustainable_Friendly_Table[[#This Row],[Weighted Cost]]-TOPSIS!$C$13)^2+(Sustainable_Friendly_Table[[#This Row],[Weighted Co2]]-TOPSIS!$D$13)^2)^0.5</f>
        <v>5.5284422353320184E-3</v>
      </c>
      <c r="Y505">
        <f>((Sustainable_Friendly_Table[[#This Row],[Weighted Energy]]-TOPSIS!$B$14)^2+(Sustainable_Friendly_Table[[#This Row],[Weighted Cost]]-TOPSIS!$C$14)^2+(Sustainable_Friendly_Table[[#This Row],[Weighted Co2]]-TOPSIS!$D$14)^2)^0.5</f>
        <v>5.1014985029661198E-4</v>
      </c>
      <c r="Z505">
        <f>Sustainable_Friendly_Table[[#This Row],[S- Worst-Euclidean Distance]]/(Sustainable_Friendly_Table[[#This Row],[S+ Best-Euclidean Distance]]+Sustainable_Friendly_Table[[#This Row],[S- Worst-Euclidean Distance]])</f>
        <v>8.4481588268021629E-2</v>
      </c>
      <c r="AA505">
        <v>504</v>
      </c>
    </row>
    <row r="506" spans="1:27" x14ac:dyDescent="0.3">
      <c r="A506">
        <v>469</v>
      </c>
      <c r="B506" t="s">
        <v>143</v>
      </c>
      <c r="C506" t="s">
        <v>150</v>
      </c>
      <c r="D506" t="s">
        <v>154</v>
      </c>
      <c r="E506" t="s">
        <v>156</v>
      </c>
      <c r="F506" t="s">
        <v>159</v>
      </c>
      <c r="G506" t="s">
        <v>225</v>
      </c>
      <c r="H506">
        <v>450.17384203142137</v>
      </c>
      <c r="I506">
        <v>64</v>
      </c>
      <c r="J506">
        <v>1611796.3308723869</v>
      </c>
      <c r="K506">
        <v>33055.189763636357</v>
      </c>
      <c r="L506">
        <v>290123339.55702966</v>
      </c>
      <c r="M506">
        <v>5366664.1422727266</v>
      </c>
      <c r="N506">
        <v>2417694496.3085804</v>
      </c>
      <c r="O506">
        <v>119296000</v>
      </c>
      <c r="P506">
        <v>22.977584668181816</v>
      </c>
      <c r="Q506">
        <v>24096.355146542184</v>
      </c>
      <c r="R506">
        <v>290156394.74679333</v>
      </c>
      <c r="S506">
        <v>2542.3571604508534</v>
      </c>
      <c r="T506">
        <v>24119.332731210365</v>
      </c>
      <c r="U506">
        <f>Sustainable_Friendly_Table[[#This Row],[Total Energy(MJ)]]*AHP!$P$13/TOPSIS!$B$12</f>
        <v>2.533970192176728E-2</v>
      </c>
      <c r="V506">
        <f>Sustainable_Friendly_Table[[#This Row],[Total Cost(LKR Million)]]*AHP!$P$14/TOPSIS!$C$12</f>
        <v>7.6680246268187044E-3</v>
      </c>
      <c r="W506">
        <f>Sustainable_Friendly_Table[[#This Row],[Total Carbon (Metric T)]]*AHP!$P$15/TOPSIS!$D$12</f>
        <v>1.394630718769874E-2</v>
      </c>
      <c r="X506">
        <f>((Sustainable_Friendly_Table[[#This Row],[Weighted Energy]]-TOPSIS!$B$13)^2+(Sustainable_Friendly_Table[[#This Row],[Weighted Cost]]-TOPSIS!$C$13)^2+(Sustainable_Friendly_Table[[#This Row],[Weighted Co2]]-TOPSIS!$D$13)^2)^0.5</f>
        <v>5.6719185499925946E-3</v>
      </c>
      <c r="Y506">
        <f>((Sustainable_Friendly_Table[[#This Row],[Weighted Energy]]-TOPSIS!$B$14)^2+(Sustainable_Friendly_Table[[#This Row],[Weighted Cost]]-TOPSIS!$C$14)^2+(Sustainable_Friendly_Table[[#This Row],[Weighted Co2]]-TOPSIS!$D$14)^2)^0.5</f>
        <v>3.6723652538250059E-4</v>
      </c>
      <c r="Z506">
        <f>Sustainable_Friendly_Table[[#This Row],[S- Worst-Euclidean Distance]]/(Sustainable_Friendly_Table[[#This Row],[S+ Best-Euclidean Distance]]+Sustainable_Friendly_Table[[#This Row],[S- Worst-Euclidean Distance]])</f>
        <v>6.0809255731803069E-2</v>
      </c>
      <c r="AA506">
        <v>505</v>
      </c>
    </row>
    <row r="507" spans="1:27" x14ac:dyDescent="0.3">
      <c r="A507">
        <v>487</v>
      </c>
      <c r="B507" t="s">
        <v>143</v>
      </c>
      <c r="C507" t="s">
        <v>150</v>
      </c>
      <c r="D507" t="s">
        <v>155</v>
      </c>
      <c r="E507" t="s">
        <v>156</v>
      </c>
      <c r="F507" t="s">
        <v>159</v>
      </c>
      <c r="G507" t="s">
        <v>225</v>
      </c>
      <c r="H507">
        <v>450.18028913642127</v>
      </c>
      <c r="I507">
        <v>65</v>
      </c>
      <c r="J507">
        <v>1611802.5716700268</v>
      </c>
      <c r="K507">
        <v>33036.769463636359</v>
      </c>
      <c r="L507">
        <v>290124462.90060484</v>
      </c>
      <c r="M507">
        <v>5365743.127272726</v>
      </c>
      <c r="N507">
        <v>2417703857.5050402</v>
      </c>
      <c r="O507">
        <v>121160000</v>
      </c>
      <c r="P507">
        <v>22.963769443181818</v>
      </c>
      <c r="Q507">
        <v>24096.4484464669</v>
      </c>
      <c r="R507">
        <v>290157499.6700685</v>
      </c>
      <c r="S507">
        <v>2544.2296006323127</v>
      </c>
      <c r="T507">
        <v>24119.412215910081</v>
      </c>
      <c r="U507">
        <f>Sustainable_Friendly_Table[[#This Row],[Total Energy(MJ)]]*AHP!$P$13/TOPSIS!$B$12</f>
        <v>2.5339798416026741E-2</v>
      </c>
      <c r="V507">
        <f>Sustainable_Friendly_Table[[#This Row],[Total Cost(LKR Million)]]*AHP!$P$14/TOPSIS!$C$12</f>
        <v>7.6736721092602071E-3</v>
      </c>
      <c r="W507">
        <f>Sustainable_Friendly_Table[[#This Row],[Total Carbon (Metric T)]]*AHP!$P$15/TOPSIS!$D$12</f>
        <v>1.3946353147429522E-2</v>
      </c>
      <c r="X507">
        <f>((Sustainable_Friendly_Table[[#This Row],[Weighted Energy]]-TOPSIS!$B$13)^2+(Sustainable_Friendly_Table[[#This Row],[Weighted Cost]]-TOPSIS!$C$13)^2+(Sustainable_Friendly_Table[[#This Row],[Weighted Co2]]-TOPSIS!$D$13)^2)^0.5</f>
        <v>5.6734785818316489E-3</v>
      </c>
      <c r="Y507">
        <f>((Sustainable_Friendly_Table[[#This Row],[Weighted Energy]]-TOPSIS!$B$14)^2+(Sustainable_Friendly_Table[[#This Row],[Weighted Cost]]-TOPSIS!$C$14)^2+(Sustainable_Friendly_Table[[#This Row],[Weighted Co2]]-TOPSIS!$D$14)^2)^0.5</f>
        <v>3.6540778052897304E-4</v>
      </c>
      <c r="Z507">
        <f>Sustainable_Friendly_Table[[#This Row],[S- Worst-Euclidean Distance]]/(Sustainable_Friendly_Table[[#This Row],[S+ Best-Euclidean Distance]]+Sustainable_Friendly_Table[[#This Row],[S- Worst-Euclidean Distance]])</f>
        <v>6.0509133406864417E-2</v>
      </c>
      <c r="AA507">
        <v>506</v>
      </c>
    </row>
    <row r="508" spans="1:27" x14ac:dyDescent="0.3">
      <c r="A508">
        <v>471</v>
      </c>
      <c r="B508" t="s">
        <v>143</v>
      </c>
      <c r="C508" t="s">
        <v>150</v>
      </c>
      <c r="D508" t="s">
        <v>154</v>
      </c>
      <c r="E508" t="s">
        <v>156</v>
      </c>
      <c r="F508" t="s">
        <v>159</v>
      </c>
      <c r="G508" t="s">
        <v>224</v>
      </c>
      <c r="H508">
        <v>450.17384203142137</v>
      </c>
      <c r="I508">
        <v>33</v>
      </c>
      <c r="J508">
        <v>1611796.3308723869</v>
      </c>
      <c r="K508">
        <v>33055.189763636357</v>
      </c>
      <c r="L508">
        <v>290123339.55702966</v>
      </c>
      <c r="M508">
        <v>5366664.1422727266</v>
      </c>
      <c r="N508">
        <v>2417694496.3085804</v>
      </c>
      <c r="O508">
        <v>123624600</v>
      </c>
      <c r="P508">
        <v>22.977584668181816</v>
      </c>
      <c r="Q508">
        <v>24096.355146542184</v>
      </c>
      <c r="R508">
        <v>290156394.74679333</v>
      </c>
      <c r="S508">
        <v>2546.6857604508532</v>
      </c>
      <c r="T508">
        <v>24119.332731210365</v>
      </c>
      <c r="U508">
        <f>Sustainable_Friendly_Table[[#This Row],[Total Energy(MJ)]]*AHP!$P$13/TOPSIS!$B$12</f>
        <v>2.533970192176728E-2</v>
      </c>
      <c r="V508">
        <f>Sustainable_Friendly_Table[[#This Row],[Total Cost(LKR Million)]]*AHP!$P$14/TOPSIS!$C$12</f>
        <v>7.6810801533654782E-3</v>
      </c>
      <c r="W508">
        <f>Sustainable_Friendly_Table[[#This Row],[Total Carbon (Metric T)]]*AHP!$P$15/TOPSIS!$D$12</f>
        <v>1.394630718769874E-2</v>
      </c>
      <c r="X508">
        <f>((Sustainable_Friendly_Table[[#This Row],[Weighted Energy]]-TOPSIS!$B$13)^2+(Sustainable_Friendly_Table[[#This Row],[Weighted Cost]]-TOPSIS!$C$13)^2+(Sustainable_Friendly_Table[[#This Row],[Weighted Co2]]-TOPSIS!$D$13)^2)^0.5</f>
        <v>5.6752946169469579E-3</v>
      </c>
      <c r="Y508">
        <f>((Sustainable_Friendly_Table[[#This Row],[Weighted Energy]]-TOPSIS!$B$14)^2+(Sustainable_Friendly_Table[[#This Row],[Weighted Cost]]-TOPSIS!$C$14)^2+(Sustainable_Friendly_Table[[#This Row],[Weighted Co2]]-TOPSIS!$D$14)^2)^0.5</f>
        <v>3.63364957701997E-4</v>
      </c>
      <c r="Z508">
        <f>Sustainable_Friendly_Table[[#This Row],[S- Worst-Euclidean Distance]]/(Sustainable_Friendly_Table[[#This Row],[S+ Best-Euclidean Distance]]+Sustainable_Friendly_Table[[#This Row],[S- Worst-Euclidean Distance]])</f>
        <v>6.0173115111083315E-2</v>
      </c>
      <c r="AA508">
        <v>507</v>
      </c>
    </row>
    <row r="509" spans="1:27" x14ac:dyDescent="0.3">
      <c r="A509">
        <v>489</v>
      </c>
      <c r="B509" t="s">
        <v>143</v>
      </c>
      <c r="C509" t="s">
        <v>150</v>
      </c>
      <c r="D509" t="s">
        <v>155</v>
      </c>
      <c r="E509" t="s">
        <v>156</v>
      </c>
      <c r="F509" t="s">
        <v>159</v>
      </c>
      <c r="G509" t="s">
        <v>224</v>
      </c>
      <c r="H509">
        <v>450.18028913642127</v>
      </c>
      <c r="I509">
        <v>33</v>
      </c>
      <c r="J509">
        <v>1611802.5716700268</v>
      </c>
      <c r="K509">
        <v>33036.769463636359</v>
      </c>
      <c r="L509">
        <v>290124462.90060484</v>
      </c>
      <c r="M509">
        <v>5365743.127272726</v>
      </c>
      <c r="N509">
        <v>2417703857.5050402</v>
      </c>
      <c r="O509">
        <v>123624600</v>
      </c>
      <c r="P509">
        <v>22.963769443181818</v>
      </c>
      <c r="Q509">
        <v>24096.4484464669</v>
      </c>
      <c r="R509">
        <v>290157499.6700685</v>
      </c>
      <c r="S509">
        <v>2546.6942006323129</v>
      </c>
      <c r="T509">
        <v>24119.412215910081</v>
      </c>
      <c r="U509">
        <f>Sustainable_Friendly_Table[[#This Row],[Total Energy(MJ)]]*AHP!$P$13/TOPSIS!$B$12</f>
        <v>2.5339798416026741E-2</v>
      </c>
      <c r="V509">
        <f>Sustainable_Friendly_Table[[#This Row],[Total Cost(LKR Million)]]*AHP!$P$14/TOPSIS!$C$12</f>
        <v>7.6811056098671435E-3</v>
      </c>
      <c r="W509">
        <f>Sustainable_Friendly_Table[[#This Row],[Total Carbon (Metric T)]]*AHP!$P$15/TOPSIS!$D$12</f>
        <v>1.3946353147429522E-2</v>
      </c>
      <c r="X509">
        <f>((Sustainable_Friendly_Table[[#This Row],[Weighted Energy]]-TOPSIS!$B$13)^2+(Sustainable_Friendly_Table[[#This Row],[Weighted Cost]]-TOPSIS!$C$13)^2+(Sustainable_Friendly_Table[[#This Row],[Weighted Co2]]-TOPSIS!$D$13)^2)^0.5</f>
        <v>5.675404265545198E-3</v>
      </c>
      <c r="Y509">
        <f>((Sustainable_Friendly_Table[[#This Row],[Weighted Energy]]-TOPSIS!$B$14)^2+(Sustainable_Friendly_Table[[#This Row],[Weighted Cost]]-TOPSIS!$C$14)^2+(Sustainable_Friendly_Table[[#This Row],[Weighted Co2]]-TOPSIS!$D$14)^2)^0.5</f>
        <v>3.6325541270305916E-4</v>
      </c>
      <c r="Z509">
        <f>Sustainable_Friendly_Table[[#This Row],[S- Worst-Euclidean Distance]]/(Sustainable_Friendly_Table[[#This Row],[S+ Best-Euclidean Distance]]+Sustainable_Friendly_Table[[#This Row],[S- Worst-Euclidean Distance]])</f>
        <v>6.0154973463984844E-2</v>
      </c>
      <c r="AA509">
        <v>508</v>
      </c>
    </row>
    <row r="510" spans="1:27" x14ac:dyDescent="0.3">
      <c r="A510">
        <v>470</v>
      </c>
      <c r="B510" t="s">
        <v>143</v>
      </c>
      <c r="C510" t="s">
        <v>150</v>
      </c>
      <c r="D510" t="s">
        <v>154</v>
      </c>
      <c r="E510" t="s">
        <v>156</v>
      </c>
      <c r="F510" t="s">
        <v>159</v>
      </c>
      <c r="G510" t="s">
        <v>226</v>
      </c>
      <c r="H510">
        <v>450.17384203142137</v>
      </c>
      <c r="I510">
        <v>33</v>
      </c>
      <c r="J510">
        <v>1611796.3308723869</v>
      </c>
      <c r="K510">
        <v>33055.189763636357</v>
      </c>
      <c r="L510">
        <v>290123339.55702966</v>
      </c>
      <c r="M510">
        <v>5366664.1422727266</v>
      </c>
      <c r="N510">
        <v>2417694496.3085804</v>
      </c>
      <c r="O510">
        <v>128700000</v>
      </c>
      <c r="P510">
        <v>22.977584668181816</v>
      </c>
      <c r="Q510">
        <v>24096.355146542184</v>
      </c>
      <c r="R510">
        <v>290156394.74679333</v>
      </c>
      <c r="S510">
        <v>2551.7611604508534</v>
      </c>
      <c r="T510">
        <v>24119.332731210365</v>
      </c>
      <c r="U510">
        <f>Sustainable_Friendly_Table[[#This Row],[Total Energy(MJ)]]*AHP!$P$13/TOPSIS!$B$12</f>
        <v>2.533970192176728E-2</v>
      </c>
      <c r="V510">
        <f>Sustainable_Friendly_Table[[#This Row],[Total Cost(LKR Million)]]*AHP!$P$14/TOPSIS!$C$12</f>
        <v>7.6963881096181932E-3</v>
      </c>
      <c r="W510">
        <f>Sustainable_Friendly_Table[[#This Row],[Total Carbon (Metric T)]]*AHP!$P$15/TOPSIS!$D$12</f>
        <v>1.394630718769874E-2</v>
      </c>
      <c r="X510">
        <f>((Sustainable_Friendly_Table[[#This Row],[Weighted Energy]]-TOPSIS!$B$13)^2+(Sustainable_Friendly_Table[[#This Row],[Weighted Cost]]-TOPSIS!$C$13)^2+(Sustainable_Friendly_Table[[#This Row],[Weighted Co2]]-TOPSIS!$D$13)^2)^0.5</f>
        <v>5.6792888157463544E-3</v>
      </c>
      <c r="Y510">
        <f>((Sustainable_Friendly_Table[[#This Row],[Weighted Energy]]-TOPSIS!$B$14)^2+(Sustainable_Friendly_Table[[#This Row],[Weighted Cost]]-TOPSIS!$C$14)^2+(Sustainable_Friendly_Table[[#This Row],[Weighted Co2]]-TOPSIS!$D$14)^2)^0.5</f>
        <v>3.5937682363259925E-4</v>
      </c>
      <c r="Z510">
        <f>Sustainable_Friendly_Table[[#This Row],[S- Worst-Euclidean Distance]]/(Sustainable_Friendly_Table[[#This Row],[S+ Best-Euclidean Distance]]+Sustainable_Friendly_Table[[#This Row],[S- Worst-Euclidean Distance]])</f>
        <v>5.9512621677387544E-2</v>
      </c>
      <c r="AA510">
        <v>509</v>
      </c>
    </row>
    <row r="511" spans="1:27" x14ac:dyDescent="0.3">
      <c r="A511">
        <v>488</v>
      </c>
      <c r="B511" t="s">
        <v>143</v>
      </c>
      <c r="C511" t="s">
        <v>150</v>
      </c>
      <c r="D511" t="s">
        <v>155</v>
      </c>
      <c r="E511" t="s">
        <v>156</v>
      </c>
      <c r="F511" t="s">
        <v>159</v>
      </c>
      <c r="G511" t="s">
        <v>226</v>
      </c>
      <c r="H511">
        <v>450.18028913642127</v>
      </c>
      <c r="I511">
        <v>33</v>
      </c>
      <c r="J511">
        <v>1611802.5716700268</v>
      </c>
      <c r="K511">
        <v>33036.769463636359</v>
      </c>
      <c r="L511">
        <v>290124462.90060484</v>
      </c>
      <c r="M511">
        <v>5365743.127272726</v>
      </c>
      <c r="N511">
        <v>2417703857.5050402</v>
      </c>
      <c r="O511">
        <v>128700000</v>
      </c>
      <c r="P511">
        <v>22.963769443181818</v>
      </c>
      <c r="Q511">
        <v>24096.4484464669</v>
      </c>
      <c r="R511">
        <v>290157499.6700685</v>
      </c>
      <c r="S511">
        <v>2551.7696006323126</v>
      </c>
      <c r="T511">
        <v>24119.412215910081</v>
      </c>
      <c r="U511">
        <f>Sustainable_Friendly_Table[[#This Row],[Total Energy(MJ)]]*AHP!$P$13/TOPSIS!$B$12</f>
        <v>2.5339798416026741E-2</v>
      </c>
      <c r="V511">
        <f>Sustainable_Friendly_Table[[#This Row],[Total Cost(LKR Million)]]*AHP!$P$14/TOPSIS!$C$12</f>
        <v>7.6964135661198559E-3</v>
      </c>
      <c r="W511">
        <f>Sustainable_Friendly_Table[[#This Row],[Total Carbon (Metric T)]]*AHP!$P$15/TOPSIS!$D$12</f>
        <v>1.3946353147429522E-2</v>
      </c>
      <c r="X511">
        <f>((Sustainable_Friendly_Table[[#This Row],[Weighted Energy]]-TOPSIS!$B$13)^2+(Sustainable_Friendly_Table[[#This Row],[Weighted Cost]]-TOPSIS!$C$13)^2+(Sustainable_Friendly_Table[[#This Row],[Weighted Co2]]-TOPSIS!$D$13)^2)^0.5</f>
        <v>5.6793984558452292E-3</v>
      </c>
      <c r="Y511">
        <f>((Sustainable_Friendly_Table[[#This Row],[Weighted Energy]]-TOPSIS!$B$14)^2+(Sustainable_Friendly_Table[[#This Row],[Weighted Cost]]-TOPSIS!$C$14)^2+(Sustainable_Friendly_Table[[#This Row],[Weighted Co2]]-TOPSIS!$D$14)^2)^0.5</f>
        <v>3.5926714727425364E-4</v>
      </c>
      <c r="Z511">
        <f>Sustainable_Friendly_Table[[#This Row],[S- Worst-Euclidean Distance]]/(Sustainable_Friendly_Table[[#This Row],[S+ Best-Euclidean Distance]]+Sustainable_Friendly_Table[[#This Row],[S- Worst-Euclidean Distance]])</f>
        <v>5.9494459684712744E-2</v>
      </c>
      <c r="AA511">
        <v>510</v>
      </c>
    </row>
    <row r="512" spans="1:27" x14ac:dyDescent="0.3">
      <c r="A512">
        <v>478</v>
      </c>
      <c r="B512" t="s">
        <v>143</v>
      </c>
      <c r="C512" t="s">
        <v>150</v>
      </c>
      <c r="D512" t="s">
        <v>154</v>
      </c>
      <c r="E512" t="s">
        <v>157</v>
      </c>
      <c r="F512" t="s">
        <v>159</v>
      </c>
      <c r="G512" t="s">
        <v>225</v>
      </c>
      <c r="H512">
        <v>453.23061984960316</v>
      </c>
      <c r="I512">
        <v>65</v>
      </c>
      <c r="J512">
        <v>1614755.2918003863</v>
      </c>
      <c r="K512">
        <v>35784.455672727272</v>
      </c>
      <c r="L512">
        <v>290655952.52406955</v>
      </c>
      <c r="M512">
        <v>4820810.9604545441</v>
      </c>
      <c r="N512">
        <v>2422132937.7005796</v>
      </c>
      <c r="O512">
        <v>121160000</v>
      </c>
      <c r="P512">
        <v>25.706850577272721</v>
      </c>
      <c r="Q512">
        <v>24140.591612415774</v>
      </c>
      <c r="R512">
        <v>290691736.97974229</v>
      </c>
      <c r="S512">
        <v>2548.1137486610342</v>
      </c>
      <c r="T512">
        <v>24166.298462993047</v>
      </c>
      <c r="U512">
        <f>Sustainable_Friendly_Table[[#This Row],[Total Energy(MJ)]]*AHP!$P$13/TOPSIS!$B$12</f>
        <v>2.538645399359702E-2</v>
      </c>
      <c r="V512">
        <f>Sustainable_Friendly_Table[[#This Row],[Total Cost(LKR Million)]]*AHP!$P$14/TOPSIS!$C$12</f>
        <v>7.6853871205110899E-3</v>
      </c>
      <c r="W512">
        <f>Sustainable_Friendly_Table[[#This Row],[Total Carbon (Metric T)]]*AHP!$P$15/TOPSIS!$D$12</f>
        <v>1.3973463764957148E-2</v>
      </c>
      <c r="X512">
        <f>((Sustainable_Friendly_Table[[#This Row],[Weighted Energy]]-TOPSIS!$B$13)^2+(Sustainable_Friendly_Table[[#This Row],[Weighted Cost]]-TOPSIS!$C$13)^2+(Sustainable_Friendly_Table[[#This Row],[Weighted Co2]]-TOPSIS!$D$13)^2)^0.5</f>
        <v>5.7286198081479894E-3</v>
      </c>
      <c r="Y512">
        <f>((Sustainable_Friendly_Table[[#This Row],[Weighted Energy]]-TOPSIS!$B$14)^2+(Sustainable_Friendly_Table[[#This Row],[Weighted Cost]]-TOPSIS!$C$14)^2+(Sustainable_Friendly_Table[[#This Row],[Weighted Co2]]-TOPSIS!$D$14)^2)^0.5</f>
        <v>3.1046579419833107E-4</v>
      </c>
      <c r="Z512">
        <f>Sustainable_Friendly_Table[[#This Row],[S- Worst-Euclidean Distance]]/(Sustainable_Friendly_Table[[#This Row],[S+ Best-Euclidean Distance]]+Sustainable_Friendly_Table[[#This Row],[S- Worst-Euclidean Distance]])</f>
        <v>5.1409404443233608E-2</v>
      </c>
      <c r="AA512">
        <v>511</v>
      </c>
    </row>
    <row r="513" spans="1:27" x14ac:dyDescent="0.3">
      <c r="A513">
        <v>496</v>
      </c>
      <c r="B513" t="s">
        <v>143</v>
      </c>
      <c r="C513" t="s">
        <v>150</v>
      </c>
      <c r="D513" t="s">
        <v>155</v>
      </c>
      <c r="E513" t="s">
        <v>157</v>
      </c>
      <c r="F513" t="s">
        <v>159</v>
      </c>
      <c r="G513" t="s">
        <v>225</v>
      </c>
      <c r="H513">
        <v>453.23706695460305</v>
      </c>
      <c r="I513">
        <v>65</v>
      </c>
      <c r="J513">
        <v>1614761.5325980266</v>
      </c>
      <c r="K513">
        <v>35766.035372727267</v>
      </c>
      <c r="L513">
        <v>290657075.86764479</v>
      </c>
      <c r="M513">
        <v>4819889.9454545444</v>
      </c>
      <c r="N513">
        <v>2422142298.8970399</v>
      </c>
      <c r="O513">
        <v>121160000</v>
      </c>
      <c r="P513">
        <v>25.693035352272723</v>
      </c>
      <c r="Q513">
        <v>24140.684912340501</v>
      </c>
      <c r="R513">
        <v>290692841.90301752</v>
      </c>
      <c r="S513">
        <v>2548.1221888424943</v>
      </c>
      <c r="T513">
        <v>24166.377947692774</v>
      </c>
      <c r="U513">
        <f>Sustainable_Friendly_Table[[#This Row],[Total Energy(MJ)]]*AHP!$P$13/TOPSIS!$B$12</f>
        <v>2.5386550487856485E-2</v>
      </c>
      <c r="V513">
        <f>Sustainable_Friendly_Table[[#This Row],[Total Cost(LKR Million)]]*AHP!$P$14/TOPSIS!$C$12</f>
        <v>7.685412577012757E-3</v>
      </c>
      <c r="W513">
        <f>Sustainable_Friendly_Table[[#This Row],[Total Carbon (Metric T)]]*AHP!$P$15/TOPSIS!$D$12</f>
        <v>1.3973509724687935E-2</v>
      </c>
      <c r="X513">
        <f>((Sustainable_Friendly_Table[[#This Row],[Weighted Energy]]-TOPSIS!$B$13)^2+(Sustainable_Friendly_Table[[#This Row],[Weighted Cost]]-TOPSIS!$C$13)^2+(Sustainable_Friendly_Table[[#This Row],[Weighted Co2]]-TOPSIS!$D$13)^2)^0.5</f>
        <v>5.72872946059061E-3</v>
      </c>
      <c r="Y513">
        <f>((Sustainable_Friendly_Table[[#This Row],[Weighted Energy]]-TOPSIS!$B$14)^2+(Sustainable_Friendly_Table[[#This Row],[Weighted Cost]]-TOPSIS!$C$14)^2+(Sustainable_Friendly_Table[[#This Row],[Weighted Co2]]-TOPSIS!$D$14)^2)^0.5</f>
        <v>3.103564883342763E-4</v>
      </c>
      <c r="Z513">
        <f>Sustainable_Friendly_Table[[#This Row],[S- Worst-Euclidean Distance]]/(Sustainable_Friendly_Table[[#This Row],[S+ Best-Euclidean Distance]]+Sustainable_Friendly_Table[[#This Row],[S- Worst-Euclidean Distance]])</f>
        <v>5.1391301756440112E-2</v>
      </c>
      <c r="AA513">
        <v>512</v>
      </c>
    </row>
    <row r="514" spans="1:27" x14ac:dyDescent="0.3">
      <c r="A514">
        <v>480</v>
      </c>
      <c r="B514" t="s">
        <v>143</v>
      </c>
      <c r="C514" t="s">
        <v>150</v>
      </c>
      <c r="D514" t="s">
        <v>154</v>
      </c>
      <c r="E514" t="s">
        <v>157</v>
      </c>
      <c r="F514" t="s">
        <v>159</v>
      </c>
      <c r="G514" t="s">
        <v>224</v>
      </c>
      <c r="H514">
        <v>453.23061984960316</v>
      </c>
      <c r="I514">
        <v>33</v>
      </c>
      <c r="J514">
        <v>1614755.2918003863</v>
      </c>
      <c r="K514">
        <v>35784.455672727272</v>
      </c>
      <c r="L514">
        <v>290655952.52406955</v>
      </c>
      <c r="M514">
        <v>4820810.9604545441</v>
      </c>
      <c r="N514">
        <v>2422132937.7005796</v>
      </c>
      <c r="O514">
        <v>123624600</v>
      </c>
      <c r="P514">
        <v>25.706850577272721</v>
      </c>
      <c r="Q514">
        <v>24140.591612415774</v>
      </c>
      <c r="R514">
        <v>290691736.97974229</v>
      </c>
      <c r="S514">
        <v>2550.5783486610339</v>
      </c>
      <c r="T514">
        <v>24166.298462993047</v>
      </c>
      <c r="U514">
        <f>Sustainable_Friendly_Table[[#This Row],[Total Energy(MJ)]]*AHP!$P$13/TOPSIS!$B$12</f>
        <v>2.538645399359702E-2</v>
      </c>
      <c r="V514">
        <f>Sustainable_Friendly_Table[[#This Row],[Total Cost(LKR Million)]]*AHP!$P$14/TOPSIS!$C$12</f>
        <v>7.6928206211180255E-3</v>
      </c>
      <c r="W514">
        <f>Sustainable_Friendly_Table[[#This Row],[Total Carbon (Metric T)]]*AHP!$P$15/TOPSIS!$D$12</f>
        <v>1.3973463764957148E-2</v>
      </c>
      <c r="X514">
        <f>((Sustainable_Friendly_Table[[#This Row],[Weighted Energy]]-TOPSIS!$B$13)^2+(Sustainable_Friendly_Table[[#This Row],[Weighted Cost]]-TOPSIS!$C$13)^2+(Sustainable_Friendly_Table[[#This Row],[Weighted Co2]]-TOPSIS!$D$13)^2)^0.5</f>
        <v>5.730542158666853E-3</v>
      </c>
      <c r="Y514">
        <f>((Sustainable_Friendly_Table[[#This Row],[Weighted Energy]]-TOPSIS!$B$14)^2+(Sustainable_Friendly_Table[[#This Row],[Weighted Cost]]-TOPSIS!$C$14)^2+(Sustainable_Friendly_Table[[#This Row],[Weighted Co2]]-TOPSIS!$D$14)^2)^0.5</f>
        <v>3.0821230546596891E-4</v>
      </c>
      <c r="Z514">
        <f>Sustainable_Friendly_Table[[#This Row],[S- Worst-Euclidean Distance]]/(Sustainable_Friendly_Table[[#This Row],[S+ Best-Euclidean Distance]]+Sustainable_Friendly_Table[[#This Row],[S- Worst-Euclidean Distance]])</f>
        <v>5.1039052390123775E-2</v>
      </c>
      <c r="AA514">
        <v>513</v>
      </c>
    </row>
    <row r="515" spans="1:27" x14ac:dyDescent="0.3">
      <c r="A515">
        <v>498</v>
      </c>
      <c r="B515" t="s">
        <v>143</v>
      </c>
      <c r="C515" t="s">
        <v>150</v>
      </c>
      <c r="D515" t="s">
        <v>155</v>
      </c>
      <c r="E515" t="s">
        <v>157</v>
      </c>
      <c r="F515" t="s">
        <v>159</v>
      </c>
      <c r="G515" t="s">
        <v>224</v>
      </c>
      <c r="H515">
        <v>453.23706695460305</v>
      </c>
      <c r="I515">
        <v>33</v>
      </c>
      <c r="J515">
        <v>1614761.5325980266</v>
      </c>
      <c r="K515">
        <v>35766.035372727267</v>
      </c>
      <c r="L515">
        <v>290657075.86764479</v>
      </c>
      <c r="M515">
        <v>4819889.9454545444</v>
      </c>
      <c r="N515">
        <v>2422142298.8970399</v>
      </c>
      <c r="O515">
        <v>123624600</v>
      </c>
      <c r="P515">
        <v>25.693035352272723</v>
      </c>
      <c r="Q515">
        <v>24140.684912340501</v>
      </c>
      <c r="R515">
        <v>290692841.90301752</v>
      </c>
      <c r="S515">
        <v>2550.5867888424946</v>
      </c>
      <c r="T515">
        <v>24166.377947692774</v>
      </c>
      <c r="U515">
        <f>Sustainable_Friendly_Table[[#This Row],[Total Energy(MJ)]]*AHP!$P$13/TOPSIS!$B$12</f>
        <v>2.5386550487856485E-2</v>
      </c>
      <c r="V515">
        <f>Sustainable_Friendly_Table[[#This Row],[Total Cost(LKR Million)]]*AHP!$P$14/TOPSIS!$C$12</f>
        <v>7.6928460776196925E-3</v>
      </c>
      <c r="W515">
        <f>Sustainable_Friendly_Table[[#This Row],[Total Carbon (Metric T)]]*AHP!$P$15/TOPSIS!$D$12</f>
        <v>1.3973509724687935E-2</v>
      </c>
      <c r="X515">
        <f>((Sustainable_Friendly_Table[[#This Row],[Weighted Energy]]-TOPSIS!$B$13)^2+(Sustainable_Friendly_Table[[#This Row],[Weighted Cost]]-TOPSIS!$C$13)^2+(Sustainable_Friendly_Table[[#This Row],[Weighted Co2]]-TOPSIS!$D$13)^2)^0.5</f>
        <v>5.7306518073473338E-3</v>
      </c>
      <c r="Y515">
        <f>((Sustainable_Friendly_Table[[#This Row],[Weighted Energy]]-TOPSIS!$B$14)^2+(Sustainable_Friendly_Table[[#This Row],[Weighted Cost]]-TOPSIS!$C$14)^2+(Sustainable_Friendly_Table[[#This Row],[Weighted Co2]]-TOPSIS!$D$14)^2)^0.5</f>
        <v>3.0810281431118449E-4</v>
      </c>
      <c r="Z515">
        <f>Sustainable_Friendly_Table[[#This Row],[S- Worst-Euclidean Distance]]/(Sustainable_Friendly_Table[[#This Row],[S+ Best-Euclidean Distance]]+Sustainable_Friendly_Table[[#This Row],[S- Worst-Euclidean Distance]])</f>
        <v>5.1020919645608211E-2</v>
      </c>
      <c r="AA515">
        <v>514</v>
      </c>
    </row>
    <row r="516" spans="1:27" x14ac:dyDescent="0.3">
      <c r="A516">
        <v>479</v>
      </c>
      <c r="B516" t="s">
        <v>143</v>
      </c>
      <c r="C516" t="s">
        <v>150</v>
      </c>
      <c r="D516" t="s">
        <v>154</v>
      </c>
      <c r="E516" t="s">
        <v>157</v>
      </c>
      <c r="F516" t="s">
        <v>159</v>
      </c>
      <c r="G516" t="s">
        <v>226</v>
      </c>
      <c r="H516">
        <v>453.23061984960316</v>
      </c>
      <c r="I516">
        <v>33</v>
      </c>
      <c r="J516">
        <v>1614755.2918003863</v>
      </c>
      <c r="K516">
        <v>35784.455672727272</v>
      </c>
      <c r="L516">
        <v>290655952.52406955</v>
      </c>
      <c r="M516">
        <v>4820810.9604545441</v>
      </c>
      <c r="N516">
        <v>2422132937.7005796</v>
      </c>
      <c r="O516">
        <v>128700000</v>
      </c>
      <c r="P516">
        <v>25.706850577272721</v>
      </c>
      <c r="Q516">
        <v>24140.591612415774</v>
      </c>
      <c r="R516">
        <v>290691736.97974229</v>
      </c>
      <c r="S516">
        <v>2555.6537486610341</v>
      </c>
      <c r="T516">
        <v>24166.298462993047</v>
      </c>
      <c r="U516">
        <f>Sustainable_Friendly_Table[[#This Row],[Total Energy(MJ)]]*AHP!$P$13/TOPSIS!$B$12</f>
        <v>2.538645399359702E-2</v>
      </c>
      <c r="V516">
        <f>Sustainable_Friendly_Table[[#This Row],[Total Cost(LKR Million)]]*AHP!$P$14/TOPSIS!$C$12</f>
        <v>7.7081285773707396E-3</v>
      </c>
      <c r="W516">
        <f>Sustainable_Friendly_Table[[#This Row],[Total Carbon (Metric T)]]*AHP!$P$15/TOPSIS!$D$12</f>
        <v>1.3973463764957148E-2</v>
      </c>
      <c r="X516">
        <f>((Sustainable_Friendly_Table[[#This Row],[Weighted Energy]]-TOPSIS!$B$13)^2+(Sustainable_Friendly_Table[[#This Row],[Weighted Cost]]-TOPSIS!$C$13)^2+(Sustainable_Friendly_Table[[#This Row],[Weighted Co2]]-TOPSIS!$D$13)^2)^0.5</f>
        <v>5.7345292170243719E-3</v>
      </c>
      <c r="Y516">
        <f>((Sustainable_Friendly_Table[[#This Row],[Weighted Energy]]-TOPSIS!$B$14)^2+(Sustainable_Friendly_Table[[#This Row],[Weighted Cost]]-TOPSIS!$C$14)^2+(Sustainable_Friendly_Table[[#This Row],[Weighted Co2]]-TOPSIS!$D$14)^2)^0.5</f>
        <v>3.0409189277686273E-4</v>
      </c>
      <c r="Z516">
        <f>Sustainable_Friendly_Table[[#This Row],[S- Worst-Euclidean Distance]]/(Sustainable_Friendly_Table[[#This Row],[S+ Best-Euclidean Distance]]+Sustainable_Friendly_Table[[#This Row],[S- Worst-Euclidean Distance]])</f>
        <v>5.0357836209212352E-2</v>
      </c>
      <c r="AA516">
        <v>515</v>
      </c>
    </row>
    <row r="517" spans="1:27" x14ac:dyDescent="0.3">
      <c r="A517">
        <v>497</v>
      </c>
      <c r="B517" t="s">
        <v>143</v>
      </c>
      <c r="C517" t="s">
        <v>150</v>
      </c>
      <c r="D517" t="s">
        <v>155</v>
      </c>
      <c r="E517" t="s">
        <v>157</v>
      </c>
      <c r="F517" t="s">
        <v>159</v>
      </c>
      <c r="G517" t="s">
        <v>226</v>
      </c>
      <c r="H517">
        <v>453.23706695460305</v>
      </c>
      <c r="I517">
        <v>33</v>
      </c>
      <c r="J517">
        <v>1614761.5325980266</v>
      </c>
      <c r="K517">
        <v>35766.035372727267</v>
      </c>
      <c r="L517">
        <v>290657075.86764479</v>
      </c>
      <c r="M517">
        <v>4819889.9454545444</v>
      </c>
      <c r="N517">
        <v>2422142298.8970399</v>
      </c>
      <c r="O517">
        <v>128700000</v>
      </c>
      <c r="P517">
        <v>25.693035352272723</v>
      </c>
      <c r="Q517">
        <v>24140.684912340501</v>
      </c>
      <c r="R517">
        <v>290692841.90301752</v>
      </c>
      <c r="S517">
        <v>2555.6621888424943</v>
      </c>
      <c r="T517">
        <v>24166.377947692774</v>
      </c>
      <c r="U517">
        <f>Sustainable_Friendly_Table[[#This Row],[Total Energy(MJ)]]*AHP!$P$13/TOPSIS!$B$12</f>
        <v>2.5386550487856485E-2</v>
      </c>
      <c r="V517">
        <f>Sustainable_Friendly_Table[[#This Row],[Total Cost(LKR Million)]]*AHP!$P$14/TOPSIS!$C$12</f>
        <v>7.7081540338724058E-3</v>
      </c>
      <c r="W517">
        <f>Sustainable_Friendly_Table[[#This Row],[Total Carbon (Metric T)]]*AHP!$P$15/TOPSIS!$D$12</f>
        <v>1.3973509724687935E-2</v>
      </c>
      <c r="X517">
        <f>((Sustainable_Friendly_Table[[#This Row],[Weighted Energy]]-TOPSIS!$B$13)^2+(Sustainable_Friendly_Table[[#This Row],[Weighted Cost]]-TOPSIS!$C$13)^2+(Sustainable_Friendly_Table[[#This Row],[Weighted Co2]]-TOPSIS!$D$13)^2)^0.5</f>
        <v>5.7346388574238301E-3</v>
      </c>
      <c r="Y517">
        <f>((Sustainable_Friendly_Table[[#This Row],[Weighted Energy]]-TOPSIS!$B$14)^2+(Sustainable_Friendly_Table[[#This Row],[Weighted Cost]]-TOPSIS!$C$14)^2+(Sustainable_Friendly_Table[[#This Row],[Weighted Co2]]-TOPSIS!$D$14)^2)^0.5</f>
        <v>3.0398219943356439E-4</v>
      </c>
      <c r="Z517">
        <f>Sustainable_Friendly_Table[[#This Row],[S- Worst-Euclidean Distance]]/(Sustainable_Friendly_Table[[#This Row],[S+ Best-Euclidean Distance]]+Sustainable_Friendly_Table[[#This Row],[S- Worst-Euclidean Distance]])</f>
        <v>5.0339671354003149E-2</v>
      </c>
      <c r="AA517">
        <v>516</v>
      </c>
    </row>
    <row r="518" spans="1:27" x14ac:dyDescent="0.3">
      <c r="A518">
        <v>364</v>
      </c>
      <c r="B518" t="s">
        <v>142</v>
      </c>
      <c r="C518" t="s">
        <v>150</v>
      </c>
      <c r="D518" t="s">
        <v>154</v>
      </c>
      <c r="E518" t="s">
        <v>156</v>
      </c>
      <c r="F518" t="s">
        <v>160</v>
      </c>
      <c r="G518" t="s">
        <v>225</v>
      </c>
      <c r="H518">
        <v>447.9032449803712</v>
      </c>
      <c r="I518">
        <v>64</v>
      </c>
      <c r="J518">
        <v>1617235.7705571945</v>
      </c>
      <c r="K518">
        <v>37504.389536363633</v>
      </c>
      <c r="L518">
        <v>291102438.70029497</v>
      </c>
      <c r="M518">
        <v>5539173.6013636356</v>
      </c>
      <c r="N518">
        <v>2425853655.8357916</v>
      </c>
      <c r="O518">
        <v>119296000</v>
      </c>
      <c r="P518">
        <v>21.978574077272722</v>
      </c>
      <c r="Q518">
        <v>24177.674769830057</v>
      </c>
      <c r="R518">
        <v>291139943.08983135</v>
      </c>
      <c r="S518">
        <v>2550.6888294371552</v>
      </c>
      <c r="T518">
        <v>24199.653343907328</v>
      </c>
      <c r="U518">
        <f>Sustainable_Friendly_Table[[#This Row],[Total Energy(MJ)]]*AHP!$P$13/TOPSIS!$B$12</f>
        <v>2.5425596364521099E-2</v>
      </c>
      <c r="V518">
        <f>Sustainable_Friendly_Table[[#This Row],[Total Cost(LKR Million)]]*AHP!$P$14/TOPSIS!$C$12</f>
        <v>7.6931538431079423E-3</v>
      </c>
      <c r="W518">
        <f>Sustainable_Friendly_Table[[#This Row],[Total Carbon (Metric T)]]*AHP!$P$15/TOPSIS!$D$12</f>
        <v>1.3992750261006756E-2</v>
      </c>
      <c r="X518">
        <f>((Sustainable_Friendly_Table[[#This Row],[Weighted Energy]]-TOPSIS!$B$13)^2+(Sustainable_Friendly_Table[[#This Row],[Weighted Cost]]-TOPSIS!$C$13)^2+(Sustainable_Friendly_Table[[#This Row],[Weighted Co2]]-TOPSIS!$D$13)^2)^0.5</f>
        <v>5.772740524537608E-3</v>
      </c>
      <c r="Y518">
        <f>((Sustainable_Friendly_Table[[#This Row],[Weighted Energy]]-TOPSIS!$B$14)^2+(Sustainable_Friendly_Table[[#This Row],[Weighted Cost]]-TOPSIS!$C$14)^2+(Sustainable_Friendly_Table[[#This Row],[Weighted Co2]]-TOPSIS!$D$14)^2)^0.5</f>
        <v>2.6671831148238008E-4</v>
      </c>
      <c r="Z518">
        <f>Sustainable_Friendly_Table[[#This Row],[S- Worst-Euclidean Distance]]/(Sustainable_Friendly_Table[[#This Row],[S+ Best-Euclidean Distance]]+Sustainable_Friendly_Table[[#This Row],[S- Worst-Euclidean Distance]])</f>
        <v>4.4162617665616515E-2</v>
      </c>
      <c r="AA518">
        <v>517</v>
      </c>
    </row>
    <row r="519" spans="1:27" x14ac:dyDescent="0.3">
      <c r="A519">
        <v>382</v>
      </c>
      <c r="B519" t="s">
        <v>142</v>
      </c>
      <c r="C519" t="s">
        <v>150</v>
      </c>
      <c r="D519" t="s">
        <v>155</v>
      </c>
      <c r="E519" t="s">
        <v>156</v>
      </c>
      <c r="F519" t="s">
        <v>160</v>
      </c>
      <c r="G519" t="s">
        <v>225</v>
      </c>
      <c r="H519">
        <v>447.90969208537115</v>
      </c>
      <c r="I519">
        <v>64</v>
      </c>
      <c r="J519">
        <v>1617242.0113548348</v>
      </c>
      <c r="K519">
        <v>37485.969236363635</v>
      </c>
      <c r="L519">
        <v>291103562.04387027</v>
      </c>
      <c r="M519">
        <v>5538252.586363636</v>
      </c>
      <c r="N519">
        <v>2425863017.0322523</v>
      </c>
      <c r="O519">
        <v>119296000</v>
      </c>
      <c r="P519">
        <v>21.964758852272723</v>
      </c>
      <c r="Q519">
        <v>24177.76806975478</v>
      </c>
      <c r="R519">
        <v>291141048.01310664</v>
      </c>
      <c r="S519">
        <v>2550.6972696186162</v>
      </c>
      <c r="T519">
        <v>24199.732828607051</v>
      </c>
      <c r="U519">
        <f>Sustainable_Friendly_Table[[#This Row],[Total Energy(MJ)]]*AHP!$P$13/TOPSIS!$B$12</f>
        <v>2.5425692858780571E-2</v>
      </c>
      <c r="V519">
        <f>Sustainable_Friendly_Table[[#This Row],[Total Cost(LKR Million)]]*AHP!$P$14/TOPSIS!$C$12</f>
        <v>7.6931792996096119E-3</v>
      </c>
      <c r="W519">
        <f>Sustainable_Friendly_Table[[#This Row],[Total Carbon (Metric T)]]*AHP!$P$15/TOPSIS!$D$12</f>
        <v>1.3992796220737543E-2</v>
      </c>
      <c r="X519">
        <f>((Sustainable_Friendly_Table[[#This Row],[Weighted Energy]]-TOPSIS!$B$13)^2+(Sustainable_Friendly_Table[[#This Row],[Weighted Cost]]-TOPSIS!$C$13)^2+(Sustainable_Friendly_Table[[#This Row],[Weighted Co2]]-TOPSIS!$D$13)^2)^0.5</f>
        <v>5.772850180996541E-3</v>
      </c>
      <c r="Y519">
        <f>((Sustainable_Friendly_Table[[#This Row],[Weighted Energy]]-TOPSIS!$B$14)^2+(Sustainable_Friendly_Table[[#This Row],[Weighted Cost]]-TOPSIS!$C$14)^2+(Sustainable_Friendly_Table[[#This Row],[Weighted Co2]]-TOPSIS!$D$14)^2)^0.5</f>
        <v>2.6660930295788578E-4</v>
      </c>
      <c r="Z519">
        <f>Sustainable_Friendly_Table[[#This Row],[S- Worst-Euclidean Distance]]/(Sustainable_Friendly_Table[[#This Row],[S+ Best-Euclidean Distance]]+Sustainable_Friendly_Table[[#This Row],[S- Worst-Euclidean Distance]])</f>
        <v>4.4144563543510908E-2</v>
      </c>
      <c r="AA519">
        <v>518</v>
      </c>
    </row>
    <row r="520" spans="1:27" x14ac:dyDescent="0.3">
      <c r="A520">
        <v>366</v>
      </c>
      <c r="B520" t="s">
        <v>142</v>
      </c>
      <c r="C520" t="s">
        <v>150</v>
      </c>
      <c r="D520" t="s">
        <v>154</v>
      </c>
      <c r="E520" t="s">
        <v>156</v>
      </c>
      <c r="F520" t="s">
        <v>160</v>
      </c>
      <c r="G520" t="s">
        <v>224</v>
      </c>
      <c r="H520">
        <v>447.9032449803712</v>
      </c>
      <c r="I520">
        <v>32</v>
      </c>
      <c r="J520">
        <v>1617235.7705571945</v>
      </c>
      <c r="K520">
        <v>37504.389536363633</v>
      </c>
      <c r="L520">
        <v>291102438.70029497</v>
      </c>
      <c r="M520">
        <v>5539173.6013636356</v>
      </c>
      <c r="N520">
        <v>2425853655.8357916</v>
      </c>
      <c r="O520">
        <v>119878400</v>
      </c>
      <c r="P520">
        <v>21.978574077272722</v>
      </c>
      <c r="Q520">
        <v>24177.674769830057</v>
      </c>
      <c r="R520">
        <v>291139943.08983135</v>
      </c>
      <c r="S520">
        <v>2551.2712294371554</v>
      </c>
      <c r="T520">
        <v>24199.653343907328</v>
      </c>
      <c r="U520">
        <f>Sustainable_Friendly_Table[[#This Row],[Total Energy(MJ)]]*AHP!$P$13/TOPSIS!$B$12</f>
        <v>2.5425596364521099E-2</v>
      </c>
      <c r="V520">
        <f>Sustainable_Friendly_Table[[#This Row],[Total Cost(LKR Million)]]*AHP!$P$14/TOPSIS!$C$12</f>
        <v>7.6949104246033101E-3</v>
      </c>
      <c r="W520">
        <f>Sustainable_Friendly_Table[[#This Row],[Total Carbon (Metric T)]]*AHP!$P$15/TOPSIS!$D$12</f>
        <v>1.3992750261006756E-2</v>
      </c>
      <c r="X520">
        <f>((Sustainable_Friendly_Table[[#This Row],[Weighted Energy]]-TOPSIS!$B$13)^2+(Sustainable_Friendly_Table[[#This Row],[Weighted Cost]]-TOPSIS!$C$13)^2+(Sustainable_Friendly_Table[[#This Row],[Weighted Co2]]-TOPSIS!$D$13)^2)^0.5</f>
        <v>5.7731928733033878E-3</v>
      </c>
      <c r="Y520">
        <f>((Sustainable_Friendly_Table[[#This Row],[Weighted Energy]]-TOPSIS!$B$14)^2+(Sustainable_Friendly_Table[[#This Row],[Weighted Cost]]-TOPSIS!$C$14)^2+(Sustainable_Friendly_Table[[#This Row],[Weighted Co2]]-TOPSIS!$D$14)^2)^0.5</f>
        <v>2.6613251824168728E-4</v>
      </c>
      <c r="Z520">
        <f>Sustainable_Friendly_Table[[#This Row],[S- Worst-Euclidean Distance]]/(Sustainable_Friendly_Table[[#This Row],[S+ Best-Euclidean Distance]]+Sustainable_Friendly_Table[[#This Row],[S- Worst-Euclidean Distance]])</f>
        <v>4.4066597010034771E-2</v>
      </c>
      <c r="AA520">
        <v>519</v>
      </c>
    </row>
    <row r="521" spans="1:27" x14ac:dyDescent="0.3">
      <c r="A521">
        <v>384</v>
      </c>
      <c r="B521" t="s">
        <v>142</v>
      </c>
      <c r="C521" t="s">
        <v>150</v>
      </c>
      <c r="D521" t="s">
        <v>155</v>
      </c>
      <c r="E521" t="s">
        <v>156</v>
      </c>
      <c r="F521" t="s">
        <v>160</v>
      </c>
      <c r="G521" t="s">
        <v>224</v>
      </c>
      <c r="H521">
        <v>447.90969208537115</v>
      </c>
      <c r="I521">
        <v>32</v>
      </c>
      <c r="J521">
        <v>1617242.0113548348</v>
      </c>
      <c r="K521">
        <v>37485.969236363635</v>
      </c>
      <c r="L521">
        <v>291103562.04387027</v>
      </c>
      <c r="M521">
        <v>5538252.586363636</v>
      </c>
      <c r="N521">
        <v>2425863017.0322523</v>
      </c>
      <c r="O521">
        <v>119878400</v>
      </c>
      <c r="P521">
        <v>21.964758852272723</v>
      </c>
      <c r="Q521">
        <v>24177.76806975478</v>
      </c>
      <c r="R521">
        <v>291141048.01310664</v>
      </c>
      <c r="S521">
        <v>2551.279669618616</v>
      </c>
      <c r="T521">
        <v>24199.732828607051</v>
      </c>
      <c r="U521">
        <f>Sustainable_Friendly_Table[[#This Row],[Total Energy(MJ)]]*AHP!$P$13/TOPSIS!$B$12</f>
        <v>2.5425692858780571E-2</v>
      </c>
      <c r="V521">
        <f>Sustainable_Friendly_Table[[#This Row],[Total Cost(LKR Million)]]*AHP!$P$14/TOPSIS!$C$12</f>
        <v>7.694935881104978E-3</v>
      </c>
      <c r="W521">
        <f>Sustainable_Friendly_Table[[#This Row],[Total Carbon (Metric T)]]*AHP!$P$15/TOPSIS!$D$12</f>
        <v>1.3992796220737543E-2</v>
      </c>
      <c r="X521">
        <f>((Sustainable_Friendly_Table[[#This Row],[Weighted Energy]]-TOPSIS!$B$13)^2+(Sustainable_Friendly_Table[[#This Row],[Weighted Cost]]-TOPSIS!$C$13)^2+(Sustainable_Friendly_Table[[#This Row],[Weighted Co2]]-TOPSIS!$D$13)^2)^0.5</f>
        <v>5.7733025289159155E-3</v>
      </c>
      <c r="Y521">
        <f>((Sustainable_Friendly_Table[[#This Row],[Weighted Energy]]-TOPSIS!$B$14)^2+(Sustainable_Friendly_Table[[#This Row],[Weighted Cost]]-TOPSIS!$C$14)^2+(Sustainable_Friendly_Table[[#This Row],[Weighted Co2]]-TOPSIS!$D$14)^2)^0.5</f>
        <v>2.6602343776851626E-4</v>
      </c>
      <c r="Z521">
        <f>Sustainable_Friendly_Table[[#This Row],[S- Worst-Euclidean Distance]]/(Sustainable_Friendly_Table[[#This Row],[S+ Best-Euclidean Distance]]+Sustainable_Friendly_Table[[#This Row],[S- Worst-Euclidean Distance]])</f>
        <v>4.4048531116885906E-2</v>
      </c>
      <c r="AA521">
        <v>520</v>
      </c>
    </row>
    <row r="522" spans="1:27" x14ac:dyDescent="0.3">
      <c r="A522">
        <v>365</v>
      </c>
      <c r="B522" t="s">
        <v>142</v>
      </c>
      <c r="C522" t="s">
        <v>150</v>
      </c>
      <c r="D522" t="s">
        <v>154</v>
      </c>
      <c r="E522" t="s">
        <v>156</v>
      </c>
      <c r="F522" t="s">
        <v>160</v>
      </c>
      <c r="G522" t="s">
        <v>226</v>
      </c>
      <c r="H522">
        <v>447.9032449803712</v>
      </c>
      <c r="I522">
        <v>32</v>
      </c>
      <c r="J522">
        <v>1617235.7705571945</v>
      </c>
      <c r="K522">
        <v>37504.389536363633</v>
      </c>
      <c r="L522">
        <v>291102438.70029497</v>
      </c>
      <c r="M522">
        <v>5539173.6013636356</v>
      </c>
      <c r="N522">
        <v>2425853655.8357916</v>
      </c>
      <c r="O522">
        <v>124800000</v>
      </c>
      <c r="P522">
        <v>21.978574077272722</v>
      </c>
      <c r="Q522">
        <v>24177.674769830057</v>
      </c>
      <c r="R522">
        <v>291139943.08983135</v>
      </c>
      <c r="S522">
        <v>2556.1928294371551</v>
      </c>
      <c r="T522">
        <v>24199.653343907328</v>
      </c>
      <c r="U522">
        <f>Sustainable_Friendly_Table[[#This Row],[Total Energy(MJ)]]*AHP!$P$13/TOPSIS!$B$12</f>
        <v>2.5425596364521099E-2</v>
      </c>
      <c r="V522">
        <f>Sustainable_Friendly_Table[[#This Row],[Total Cost(LKR Million)]]*AHP!$P$14/TOPSIS!$C$12</f>
        <v>7.7097545033938189E-3</v>
      </c>
      <c r="W522">
        <f>Sustainable_Friendly_Table[[#This Row],[Total Carbon (Metric T)]]*AHP!$P$15/TOPSIS!$D$12</f>
        <v>1.3992750261006756E-2</v>
      </c>
      <c r="X522">
        <f>((Sustainable_Friendly_Table[[#This Row],[Weighted Energy]]-TOPSIS!$B$13)^2+(Sustainable_Friendly_Table[[#This Row],[Weighted Cost]]-TOPSIS!$C$13)^2+(Sustainable_Friendly_Table[[#This Row],[Weighted Co2]]-TOPSIS!$D$13)^2)^0.5</f>
        <v>5.7770353822906122E-3</v>
      </c>
      <c r="Y522">
        <f>((Sustainable_Friendly_Table[[#This Row],[Weighted Energy]]-TOPSIS!$B$14)^2+(Sustainable_Friendly_Table[[#This Row],[Weighted Cost]]-TOPSIS!$C$14)^2+(Sustainable_Friendly_Table[[#This Row],[Weighted Co2]]-TOPSIS!$D$14)^2)^0.5</f>
        <v>2.6160118648038314E-4</v>
      </c>
      <c r="Z522">
        <f>Sustainable_Friendly_Table[[#This Row],[S- Worst-Euclidean Distance]]/(Sustainable_Friendly_Table[[#This Row],[S+ Best-Euclidean Distance]]+Sustainable_Friendly_Table[[#This Row],[S- Worst-Euclidean Distance]])</f>
        <v>4.3321233775395949E-2</v>
      </c>
      <c r="AA522">
        <v>521</v>
      </c>
    </row>
    <row r="523" spans="1:27" x14ac:dyDescent="0.3">
      <c r="A523">
        <v>383</v>
      </c>
      <c r="B523" t="s">
        <v>142</v>
      </c>
      <c r="C523" t="s">
        <v>150</v>
      </c>
      <c r="D523" t="s">
        <v>155</v>
      </c>
      <c r="E523" t="s">
        <v>156</v>
      </c>
      <c r="F523" t="s">
        <v>160</v>
      </c>
      <c r="G523" t="s">
        <v>226</v>
      </c>
      <c r="H523">
        <v>447.90969208537115</v>
      </c>
      <c r="I523">
        <v>32</v>
      </c>
      <c r="J523">
        <v>1617242.0113548348</v>
      </c>
      <c r="K523">
        <v>37485.969236363635</v>
      </c>
      <c r="L523">
        <v>291103562.04387027</v>
      </c>
      <c r="M523">
        <v>5538252.586363636</v>
      </c>
      <c r="N523">
        <v>2425863017.0322523</v>
      </c>
      <c r="O523">
        <v>124800000</v>
      </c>
      <c r="P523">
        <v>21.964758852272723</v>
      </c>
      <c r="Q523">
        <v>24177.76806975478</v>
      </c>
      <c r="R523">
        <v>291141048.01310664</v>
      </c>
      <c r="S523">
        <v>2556.2012696186162</v>
      </c>
      <c r="T523">
        <v>24199.732828607051</v>
      </c>
      <c r="U523">
        <f>Sustainable_Friendly_Table[[#This Row],[Total Energy(MJ)]]*AHP!$P$13/TOPSIS!$B$12</f>
        <v>2.5425692858780571E-2</v>
      </c>
      <c r="V523">
        <f>Sustainable_Friendly_Table[[#This Row],[Total Cost(LKR Million)]]*AHP!$P$14/TOPSIS!$C$12</f>
        <v>7.7097799598954886E-3</v>
      </c>
      <c r="W523">
        <f>Sustainable_Friendly_Table[[#This Row],[Total Carbon (Metric T)]]*AHP!$P$15/TOPSIS!$D$12</f>
        <v>1.3992796220737543E-2</v>
      </c>
      <c r="X523">
        <f>((Sustainable_Friendly_Table[[#This Row],[Weighted Energy]]-TOPSIS!$B$13)^2+(Sustainable_Friendly_Table[[#This Row],[Weighted Cost]]-TOPSIS!$C$13)^2+(Sustainable_Friendly_Table[[#This Row],[Weighted Co2]]-TOPSIS!$D$13)^2)^0.5</f>
        <v>5.7771450303779077E-3</v>
      </c>
      <c r="Y523">
        <f>((Sustainable_Friendly_Table[[#This Row],[Weighted Energy]]-TOPSIS!$B$14)^2+(Sustainable_Friendly_Table[[#This Row],[Weighted Cost]]-TOPSIS!$C$14)^2+(Sustainable_Friendly_Table[[#This Row],[Weighted Co2]]-TOPSIS!$D$14)^2)^0.5</f>
        <v>2.6149166086339074E-4</v>
      </c>
      <c r="Z523">
        <f>Sustainable_Friendly_Table[[#This Row],[S- Worst-Euclidean Distance]]/(Sustainable_Friendly_Table[[#This Row],[S+ Best-Euclidean Distance]]+Sustainable_Friendly_Table[[#This Row],[S- Worst-Euclidean Distance]])</f>
        <v>4.3303095422625712E-2</v>
      </c>
      <c r="AA523">
        <v>522</v>
      </c>
    </row>
    <row r="524" spans="1:27" x14ac:dyDescent="0.3">
      <c r="A524">
        <v>373</v>
      </c>
      <c r="B524" t="s">
        <v>142</v>
      </c>
      <c r="C524" t="s">
        <v>150</v>
      </c>
      <c r="D524" t="s">
        <v>154</v>
      </c>
      <c r="E524" t="s">
        <v>157</v>
      </c>
      <c r="F524" t="s">
        <v>160</v>
      </c>
      <c r="G524" t="s">
        <v>225</v>
      </c>
      <c r="H524">
        <v>450.96002279855298</v>
      </c>
      <c r="I524">
        <v>65</v>
      </c>
      <c r="J524">
        <v>1620194.7314851948</v>
      </c>
      <c r="K524">
        <v>40233.65544545454</v>
      </c>
      <c r="L524">
        <v>291635051.66733509</v>
      </c>
      <c r="M524">
        <v>4993320.419545453</v>
      </c>
      <c r="N524">
        <v>2430292097.2277923</v>
      </c>
      <c r="O524">
        <v>121160000</v>
      </c>
      <c r="P524">
        <v>24.707839986363634</v>
      </c>
      <c r="Q524">
        <v>24221.911235703661</v>
      </c>
      <c r="R524">
        <v>291675285.32278055</v>
      </c>
      <c r="S524">
        <v>2556.4454176473378</v>
      </c>
      <c r="T524">
        <v>24246.619075690025</v>
      </c>
      <c r="U524">
        <f>Sustainable_Friendly_Table[[#This Row],[Total Energy(MJ)]]*AHP!$P$13/TOPSIS!$B$12</f>
        <v>2.5472348436350857E-2</v>
      </c>
      <c r="V524">
        <f>Sustainable_Friendly_Table[[#This Row],[Total Cost(LKR Million)]]*AHP!$P$14/TOPSIS!$C$12</f>
        <v>7.7105163368003347E-3</v>
      </c>
      <c r="W524">
        <f>Sustainable_Friendly_Table[[#This Row],[Total Carbon (Metric T)]]*AHP!$P$15/TOPSIS!$D$12</f>
        <v>1.4019906838265173E-2</v>
      </c>
      <c r="X524">
        <f>((Sustainable_Friendly_Table[[#This Row],[Weighted Energy]]-TOPSIS!$B$13)^2+(Sustainable_Friendly_Table[[#This Row],[Weighted Cost]]-TOPSIS!$C$13)^2+(Sustainable_Friendly_Table[[#This Row],[Weighted Co2]]-TOPSIS!$D$13)^2)^0.5</f>
        <v>5.8294411910615107E-3</v>
      </c>
      <c r="Y524">
        <f>((Sustainable_Friendly_Table[[#This Row],[Weighted Energy]]-TOPSIS!$B$14)^2+(Sustainable_Friendly_Table[[#This Row],[Weighted Cost]]-TOPSIS!$C$14)^2+(Sustainable_Friendly_Table[[#This Row],[Weighted Co2]]-TOPSIS!$D$14)^2)^0.5</f>
        <v>2.09979925998756E-4</v>
      </c>
      <c r="Z524">
        <f>Sustainable_Friendly_Table[[#This Row],[S- Worst-Euclidean Distance]]/(Sustainable_Friendly_Table[[#This Row],[S+ Best-Euclidean Distance]]+Sustainable_Friendly_Table[[#This Row],[S- Worst-Euclidean Distance]])</f>
        <v>3.4768220650419769E-2</v>
      </c>
      <c r="AA524">
        <v>523</v>
      </c>
    </row>
    <row r="525" spans="1:27" x14ac:dyDescent="0.3">
      <c r="A525">
        <v>391</v>
      </c>
      <c r="B525" t="s">
        <v>142</v>
      </c>
      <c r="C525" t="s">
        <v>150</v>
      </c>
      <c r="D525" t="s">
        <v>155</v>
      </c>
      <c r="E525" t="s">
        <v>157</v>
      </c>
      <c r="F525" t="s">
        <v>160</v>
      </c>
      <c r="G525" t="s">
        <v>225</v>
      </c>
      <c r="H525">
        <v>450.96646990355305</v>
      </c>
      <c r="I525">
        <v>65</v>
      </c>
      <c r="J525">
        <v>1620200.9722828344</v>
      </c>
      <c r="K525">
        <v>40215.235145454542</v>
      </c>
      <c r="L525">
        <v>291636175.01091021</v>
      </c>
      <c r="M525">
        <v>4992399.4045454534</v>
      </c>
      <c r="N525">
        <v>2430301458.4242516</v>
      </c>
      <c r="O525">
        <v>121160000</v>
      </c>
      <c r="P525">
        <v>24.694024761363632</v>
      </c>
      <c r="Q525">
        <v>24222.00453562837</v>
      </c>
      <c r="R525">
        <v>291676390.24605566</v>
      </c>
      <c r="S525">
        <v>2556.453857828797</v>
      </c>
      <c r="T525">
        <v>24246.698560389734</v>
      </c>
      <c r="U525">
        <f>Sustainable_Friendly_Table[[#This Row],[Total Energy(MJ)]]*AHP!$P$13/TOPSIS!$B$12</f>
        <v>2.5472444930610315E-2</v>
      </c>
      <c r="V525">
        <f>Sustainable_Friendly_Table[[#This Row],[Total Cost(LKR Million)]]*AHP!$P$14/TOPSIS!$C$12</f>
        <v>7.7105417933019983E-3</v>
      </c>
      <c r="W525">
        <f>Sustainable_Friendly_Table[[#This Row],[Total Carbon (Metric T)]]*AHP!$P$15/TOPSIS!$D$12</f>
        <v>1.4019952797995949E-2</v>
      </c>
      <c r="X525">
        <f>((Sustainable_Friendly_Table[[#This Row],[Weighted Energy]]-TOPSIS!$B$13)^2+(Sustainable_Friendly_Table[[#This Row],[Weighted Cost]]-TOPSIS!$C$13)^2+(Sustainable_Friendly_Table[[#This Row],[Weighted Co2]]-TOPSIS!$D$13)^2)^0.5</f>
        <v>5.8295508447431211E-3</v>
      </c>
      <c r="Y525">
        <f>((Sustainable_Friendly_Table[[#This Row],[Weighted Energy]]-TOPSIS!$B$14)^2+(Sustainable_Friendly_Table[[#This Row],[Weighted Cost]]-TOPSIS!$C$14)^2+(Sustainable_Friendly_Table[[#This Row],[Weighted Co2]]-TOPSIS!$D$14)^2)^0.5</f>
        <v>2.0987099579000324E-4</v>
      </c>
      <c r="Z525">
        <f>Sustainable_Friendly_Table[[#This Row],[S- Worst-Euclidean Distance]]/(Sustainable_Friendly_Table[[#This Row],[S+ Best-Euclidean Distance]]+Sustainable_Friendly_Table[[#This Row],[S- Worst-Euclidean Distance]])</f>
        <v>3.4750179956212011E-2</v>
      </c>
      <c r="AA525">
        <v>524</v>
      </c>
    </row>
    <row r="526" spans="1:27" x14ac:dyDescent="0.3">
      <c r="A526">
        <v>375</v>
      </c>
      <c r="B526" t="s">
        <v>142</v>
      </c>
      <c r="C526" t="s">
        <v>150</v>
      </c>
      <c r="D526" t="s">
        <v>154</v>
      </c>
      <c r="E526" t="s">
        <v>157</v>
      </c>
      <c r="F526" t="s">
        <v>160</v>
      </c>
      <c r="G526" t="s">
        <v>224</v>
      </c>
      <c r="H526">
        <v>450.96002279855298</v>
      </c>
      <c r="I526">
        <v>33</v>
      </c>
      <c r="J526">
        <v>1620194.7314851948</v>
      </c>
      <c r="K526">
        <v>40233.65544545454</v>
      </c>
      <c r="L526">
        <v>291635051.66733509</v>
      </c>
      <c r="M526">
        <v>4993320.419545453</v>
      </c>
      <c r="N526">
        <v>2430292097.2277923</v>
      </c>
      <c r="O526">
        <v>123624600</v>
      </c>
      <c r="P526">
        <v>24.707839986363634</v>
      </c>
      <c r="Q526">
        <v>24221.911235703661</v>
      </c>
      <c r="R526">
        <v>291675285.32278055</v>
      </c>
      <c r="S526">
        <v>2558.910017647338</v>
      </c>
      <c r="T526">
        <v>24246.619075690025</v>
      </c>
      <c r="U526">
        <f>Sustainable_Friendly_Table[[#This Row],[Total Energy(MJ)]]*AHP!$P$13/TOPSIS!$B$12</f>
        <v>2.5472348436350857E-2</v>
      </c>
      <c r="V526">
        <f>Sustainable_Friendly_Table[[#This Row],[Total Cost(LKR Million)]]*AHP!$P$14/TOPSIS!$C$12</f>
        <v>7.7179498374072711E-3</v>
      </c>
      <c r="W526">
        <f>Sustainable_Friendly_Table[[#This Row],[Total Carbon (Metric T)]]*AHP!$P$15/TOPSIS!$D$12</f>
        <v>1.4019906838265173E-2</v>
      </c>
      <c r="X526">
        <f>((Sustainable_Friendly_Table[[#This Row],[Weighted Energy]]-TOPSIS!$B$13)^2+(Sustainable_Friendly_Table[[#This Row],[Weighted Cost]]-TOPSIS!$C$13)^2+(Sustainable_Friendly_Table[[#This Row],[Weighted Co2]]-TOPSIS!$D$13)^2)^0.5</f>
        <v>5.8313623384322775E-3</v>
      </c>
      <c r="Y526">
        <f>((Sustainable_Friendly_Table[[#This Row],[Weighted Energy]]-TOPSIS!$B$14)^2+(Sustainable_Friendly_Table[[#This Row],[Weighted Cost]]-TOPSIS!$C$14)^2+(Sustainable_Friendly_Table[[#This Row],[Weighted Co2]]-TOPSIS!$D$14)^2)^0.5</f>
        <v>2.0753549403648046E-4</v>
      </c>
      <c r="Z526">
        <f>Sustainable_Friendly_Table[[#This Row],[S- Worst-Euclidean Distance]]/(Sustainable_Friendly_Table[[#This Row],[S+ Best-Euclidean Distance]]+Sustainable_Friendly_Table[[#This Row],[S- Worst-Euclidean Distance]])</f>
        <v>3.4366452255682231E-2</v>
      </c>
      <c r="AA526">
        <v>525</v>
      </c>
    </row>
    <row r="527" spans="1:27" x14ac:dyDescent="0.3">
      <c r="A527">
        <v>393</v>
      </c>
      <c r="B527" t="s">
        <v>142</v>
      </c>
      <c r="C527" t="s">
        <v>150</v>
      </c>
      <c r="D527" t="s">
        <v>155</v>
      </c>
      <c r="E527" t="s">
        <v>157</v>
      </c>
      <c r="F527" t="s">
        <v>160</v>
      </c>
      <c r="G527" t="s">
        <v>224</v>
      </c>
      <c r="H527">
        <v>450.96646990355305</v>
      </c>
      <c r="I527">
        <v>33</v>
      </c>
      <c r="J527">
        <v>1620200.9722828344</v>
      </c>
      <c r="K527">
        <v>40215.235145454542</v>
      </c>
      <c r="L527">
        <v>291636175.01091021</v>
      </c>
      <c r="M527">
        <v>4992399.4045454534</v>
      </c>
      <c r="N527">
        <v>2430301458.4242516</v>
      </c>
      <c r="O527">
        <v>123624600</v>
      </c>
      <c r="P527">
        <v>24.694024761363632</v>
      </c>
      <c r="Q527">
        <v>24222.00453562837</v>
      </c>
      <c r="R527">
        <v>291676390.24605566</v>
      </c>
      <c r="S527">
        <v>2558.9184578287968</v>
      </c>
      <c r="T527">
        <v>24246.698560389734</v>
      </c>
      <c r="U527">
        <f>Sustainable_Friendly_Table[[#This Row],[Total Energy(MJ)]]*AHP!$P$13/TOPSIS!$B$12</f>
        <v>2.5472444930610315E-2</v>
      </c>
      <c r="V527">
        <f>Sustainable_Friendly_Table[[#This Row],[Total Cost(LKR Million)]]*AHP!$P$14/TOPSIS!$C$12</f>
        <v>7.717975293908933E-3</v>
      </c>
      <c r="W527">
        <f>Sustainable_Friendly_Table[[#This Row],[Total Carbon (Metric T)]]*AHP!$P$15/TOPSIS!$D$12</f>
        <v>1.4019952797995949E-2</v>
      </c>
      <c r="X527">
        <f>((Sustainable_Friendly_Table[[#This Row],[Weighted Energy]]-TOPSIS!$B$13)^2+(Sustainable_Friendly_Table[[#This Row],[Weighted Cost]]-TOPSIS!$C$13)^2+(Sustainable_Friendly_Table[[#This Row],[Weighted Co2]]-TOPSIS!$D$13)^2)^0.5</f>
        <v>5.8314719884390081E-3</v>
      </c>
      <c r="Y527">
        <f>((Sustainable_Friendly_Table[[#This Row],[Weighted Energy]]-TOPSIS!$B$14)^2+(Sustainable_Friendly_Table[[#This Row],[Weighted Cost]]-TOPSIS!$C$14)^2+(Sustainable_Friendly_Table[[#This Row],[Weighted Co2]]-TOPSIS!$D$14)^2)^0.5</f>
        <v>2.0742619241130542E-4</v>
      </c>
      <c r="Z527">
        <f>Sustainable_Friendly_Table[[#This Row],[S- Worst-Euclidean Distance]]/(Sustainable_Friendly_Table[[#This Row],[S+ Best-Euclidean Distance]]+Sustainable_Friendly_Table[[#This Row],[S- Worst-Euclidean Distance]])</f>
        <v>3.4348350675801352E-2</v>
      </c>
      <c r="AA527">
        <v>526</v>
      </c>
    </row>
    <row r="528" spans="1:27" x14ac:dyDescent="0.3">
      <c r="A528">
        <v>374</v>
      </c>
      <c r="B528" t="s">
        <v>142</v>
      </c>
      <c r="C528" t="s">
        <v>150</v>
      </c>
      <c r="D528" t="s">
        <v>154</v>
      </c>
      <c r="E528" t="s">
        <v>157</v>
      </c>
      <c r="F528" t="s">
        <v>160</v>
      </c>
      <c r="G528" t="s">
        <v>226</v>
      </c>
      <c r="H528">
        <v>450.96002279855298</v>
      </c>
      <c r="I528">
        <v>33</v>
      </c>
      <c r="J528">
        <v>1620194.7314851948</v>
      </c>
      <c r="K528">
        <v>40233.65544545454</v>
      </c>
      <c r="L528">
        <v>291635051.66733509</v>
      </c>
      <c r="M528">
        <v>4993320.419545453</v>
      </c>
      <c r="N528">
        <v>2430292097.2277923</v>
      </c>
      <c r="O528">
        <v>128700000</v>
      </c>
      <c r="P528">
        <v>24.707839986363634</v>
      </c>
      <c r="Q528">
        <v>24221.911235703661</v>
      </c>
      <c r="R528">
        <v>291675285.32278055</v>
      </c>
      <c r="S528">
        <v>2563.9854176473377</v>
      </c>
      <c r="T528">
        <v>24246.619075690025</v>
      </c>
      <c r="U528">
        <f>Sustainable_Friendly_Table[[#This Row],[Total Energy(MJ)]]*AHP!$P$13/TOPSIS!$B$12</f>
        <v>2.5472348436350857E-2</v>
      </c>
      <c r="V528">
        <f>Sustainable_Friendly_Table[[#This Row],[Total Cost(LKR Million)]]*AHP!$P$14/TOPSIS!$C$12</f>
        <v>7.7332577936599835E-3</v>
      </c>
      <c r="W528">
        <f>Sustainable_Friendly_Table[[#This Row],[Total Carbon (Metric T)]]*AHP!$P$15/TOPSIS!$D$12</f>
        <v>1.4019906838265173E-2</v>
      </c>
      <c r="X528">
        <f>((Sustainable_Friendly_Table[[#This Row],[Weighted Energy]]-TOPSIS!$B$13)^2+(Sustainable_Friendly_Table[[#This Row],[Weighted Cost]]-TOPSIS!$C$13)^2+(Sustainable_Friendly_Table[[#This Row],[Weighted Co2]]-TOPSIS!$D$13)^2)^0.5</f>
        <v>5.8353464322713185E-3</v>
      </c>
      <c r="Y528">
        <f>((Sustainable_Friendly_Table[[#This Row],[Weighted Energy]]-TOPSIS!$B$14)^2+(Sustainable_Friendly_Table[[#This Row],[Weighted Cost]]-TOPSIS!$C$14)^2+(Sustainable_Friendly_Table[[#This Row],[Weighted Co2]]-TOPSIS!$D$14)^2)^0.5</f>
        <v>2.0326679311725995E-4</v>
      </c>
      <c r="Z528">
        <f>Sustainable_Friendly_Table[[#This Row],[S- Worst-Euclidean Distance]]/(Sustainable_Friendly_Table[[#This Row],[S+ Best-Euclidean Distance]]+Sustainable_Friendly_Table[[#This Row],[S- Worst-Euclidean Distance]])</f>
        <v>3.3661171121649368E-2</v>
      </c>
      <c r="AA528">
        <v>527</v>
      </c>
    </row>
    <row r="529" spans="1:27" x14ac:dyDescent="0.3">
      <c r="A529">
        <v>392</v>
      </c>
      <c r="B529" t="s">
        <v>142</v>
      </c>
      <c r="C529" t="s">
        <v>150</v>
      </c>
      <c r="D529" t="s">
        <v>155</v>
      </c>
      <c r="E529" t="s">
        <v>157</v>
      </c>
      <c r="F529" t="s">
        <v>160</v>
      </c>
      <c r="G529" t="s">
        <v>226</v>
      </c>
      <c r="H529">
        <v>450.96646990355305</v>
      </c>
      <c r="I529">
        <v>33</v>
      </c>
      <c r="J529">
        <v>1620200.9722828344</v>
      </c>
      <c r="K529">
        <v>40215.235145454542</v>
      </c>
      <c r="L529">
        <v>291636175.01091021</v>
      </c>
      <c r="M529">
        <v>4992399.4045454534</v>
      </c>
      <c r="N529">
        <v>2430301458.4242516</v>
      </c>
      <c r="O529">
        <v>128700000</v>
      </c>
      <c r="P529">
        <v>24.694024761363632</v>
      </c>
      <c r="Q529">
        <v>24222.00453562837</v>
      </c>
      <c r="R529">
        <v>291676390.24605566</v>
      </c>
      <c r="S529">
        <v>2563.993857828797</v>
      </c>
      <c r="T529">
        <v>24246.698560389734</v>
      </c>
      <c r="U529">
        <f>Sustainable_Friendly_Table[[#This Row],[Total Energy(MJ)]]*AHP!$P$13/TOPSIS!$B$12</f>
        <v>2.5472444930610315E-2</v>
      </c>
      <c r="V529">
        <f>Sustainable_Friendly_Table[[#This Row],[Total Cost(LKR Million)]]*AHP!$P$14/TOPSIS!$C$12</f>
        <v>7.7332832501616471E-3</v>
      </c>
      <c r="W529">
        <f>Sustainable_Friendly_Table[[#This Row],[Total Carbon (Metric T)]]*AHP!$P$15/TOPSIS!$D$12</f>
        <v>1.4019952797995949E-2</v>
      </c>
      <c r="X529">
        <f>((Sustainable_Friendly_Table[[#This Row],[Weighted Energy]]-TOPSIS!$B$13)^2+(Sustainable_Friendly_Table[[#This Row],[Weighted Cost]]-TOPSIS!$C$13)^2+(Sustainable_Friendly_Table[[#This Row],[Weighted Co2]]-TOPSIS!$D$13)^2)^0.5</f>
        <v>5.8354560741948926E-3</v>
      </c>
      <c r="Y529">
        <f>((Sustainable_Friendly_Table[[#This Row],[Weighted Energy]]-TOPSIS!$B$14)^2+(Sustainable_Friendly_Table[[#This Row],[Weighted Cost]]-TOPSIS!$C$14)^2+(Sustainable_Friendly_Table[[#This Row],[Weighted Co2]]-TOPSIS!$D$14)^2)^0.5</f>
        <v>2.0315711302213427E-4</v>
      </c>
      <c r="Z529">
        <f>Sustainable_Friendly_Table[[#This Row],[S- Worst-Euclidean Distance]]/(Sustainable_Friendly_Table[[#This Row],[S+ Best-Euclidean Distance]]+Sustainable_Friendly_Table[[#This Row],[S- Worst-Euclidean Distance]])</f>
        <v>3.3643008207942839E-2</v>
      </c>
      <c r="AA529">
        <v>528</v>
      </c>
    </row>
    <row r="530" spans="1:27" x14ac:dyDescent="0.3">
      <c r="A530">
        <v>361</v>
      </c>
      <c r="B530" t="s">
        <v>142</v>
      </c>
      <c r="C530" t="s">
        <v>150</v>
      </c>
      <c r="D530" t="s">
        <v>154</v>
      </c>
      <c r="E530" t="s">
        <v>156</v>
      </c>
      <c r="F530" t="s">
        <v>159</v>
      </c>
      <c r="G530" t="s">
        <v>225</v>
      </c>
      <c r="H530">
        <v>453.03192264499262</v>
      </c>
      <c r="I530">
        <v>65</v>
      </c>
      <c r="J530">
        <v>1628216.8149532259</v>
      </c>
      <c r="K530">
        <v>36685.609763636356</v>
      </c>
      <c r="L530">
        <v>293079026.69158065</v>
      </c>
      <c r="M530">
        <v>5511880.9422727264</v>
      </c>
      <c r="N530">
        <v>2442325222.4298387</v>
      </c>
      <c r="O530">
        <v>121160000</v>
      </c>
      <c r="P530">
        <v>22.251500668181812</v>
      </c>
      <c r="Q530">
        <v>24341.841383550727</v>
      </c>
      <c r="R530">
        <v>293115712.30134428</v>
      </c>
      <c r="S530">
        <v>2568.9971033721113</v>
      </c>
      <c r="T530">
        <v>24364.09288421891</v>
      </c>
      <c r="U530">
        <f>Sustainable_Friendly_Table[[#This Row],[Total Energy(MJ)]]*AHP!$P$13/TOPSIS!$B$12</f>
        <v>2.5598142631956054E-2</v>
      </c>
      <c r="V530">
        <f>Sustainable_Friendly_Table[[#This Row],[Total Cost(LKR Million)]]*AHP!$P$14/TOPSIS!$C$12</f>
        <v>7.7483735807560121E-3</v>
      </c>
      <c r="W530">
        <f>Sustainable_Friendly_Table[[#This Row],[Total Carbon (Metric T)]]*AHP!$P$15/TOPSIS!$D$12</f>
        <v>1.4087832673465943E-2</v>
      </c>
      <c r="X530">
        <f>((Sustainable_Friendly_Table[[#This Row],[Weighted Energy]]-TOPSIS!$B$13)^2+(Sustainable_Friendly_Table[[#This Row],[Weighted Cost]]-TOPSIS!$C$13)^2+(Sustainable_Friendly_Table[[#This Row],[Weighted Co2]]-TOPSIS!$D$13)^2)^0.5</f>
        <v>5.9773261209445996E-3</v>
      </c>
      <c r="Y530">
        <f>((Sustainable_Friendly_Table[[#This Row],[Weighted Energy]]-TOPSIS!$B$14)^2+(Sustainable_Friendly_Table[[#This Row],[Weighted Cost]]-TOPSIS!$C$14)^2+(Sustainable_Friendly_Table[[#This Row],[Weighted Co2]]-TOPSIS!$D$14)^2)^0.5</f>
        <v>6.4230253888662481E-5</v>
      </c>
      <c r="Z530">
        <f>Sustainable_Friendly_Table[[#This Row],[S- Worst-Euclidean Distance]]/(Sustainable_Friendly_Table[[#This Row],[S+ Best-Euclidean Distance]]+Sustainable_Friendly_Table[[#This Row],[S- Worst-Euclidean Distance]])</f>
        <v>1.0631408515232987E-2</v>
      </c>
      <c r="AA530">
        <v>529</v>
      </c>
    </row>
    <row r="531" spans="1:27" x14ac:dyDescent="0.3">
      <c r="A531">
        <v>379</v>
      </c>
      <c r="B531" t="s">
        <v>142</v>
      </c>
      <c r="C531" t="s">
        <v>150</v>
      </c>
      <c r="D531" t="s">
        <v>155</v>
      </c>
      <c r="E531" t="s">
        <v>156</v>
      </c>
      <c r="F531" t="s">
        <v>159</v>
      </c>
      <c r="G531" t="s">
        <v>225</v>
      </c>
      <c r="H531">
        <v>453.03836974999251</v>
      </c>
      <c r="I531">
        <v>65</v>
      </c>
      <c r="J531">
        <v>1628223.0557508657</v>
      </c>
      <c r="K531">
        <v>36667.189463636358</v>
      </c>
      <c r="L531">
        <v>293080150.03515583</v>
      </c>
      <c r="M531">
        <v>5510959.9272727268</v>
      </c>
      <c r="N531">
        <v>2442334583.6262984</v>
      </c>
      <c r="O531">
        <v>121160000</v>
      </c>
      <c r="P531">
        <v>22.237685443181814</v>
      </c>
      <c r="Q531">
        <v>24341.93468347544</v>
      </c>
      <c r="R531">
        <v>293116817.22461945</v>
      </c>
      <c r="S531">
        <v>2569.0055435535714</v>
      </c>
      <c r="T531">
        <v>24364.172368918622</v>
      </c>
      <c r="U531">
        <f>Sustainable_Friendly_Table[[#This Row],[Total Energy(MJ)]]*AHP!$P$13/TOPSIS!$B$12</f>
        <v>2.5598239126215516E-2</v>
      </c>
      <c r="V531">
        <f>Sustainable_Friendly_Table[[#This Row],[Total Cost(LKR Million)]]*AHP!$P$14/TOPSIS!$C$12</f>
        <v>7.7483990372576783E-3</v>
      </c>
      <c r="W531">
        <f>Sustainable_Friendly_Table[[#This Row],[Total Carbon (Metric T)]]*AHP!$P$15/TOPSIS!$D$12</f>
        <v>1.4087878633196721E-2</v>
      </c>
      <c r="X531">
        <f>((Sustainable_Friendly_Table[[#This Row],[Weighted Energy]]-TOPSIS!$B$13)^2+(Sustainable_Friendly_Table[[#This Row],[Weighted Cost]]-TOPSIS!$C$13)^2+(Sustainable_Friendly_Table[[#This Row],[Weighted Co2]]-TOPSIS!$D$13)^2)^0.5</f>
        <v>5.9774357759406283E-3</v>
      </c>
      <c r="Y531">
        <f>((Sustainable_Friendly_Table[[#This Row],[Weighted Energy]]-TOPSIS!$B$14)^2+(Sustainable_Friendly_Table[[#This Row],[Weighted Cost]]-TOPSIS!$C$14)^2+(Sustainable_Friendly_Table[[#This Row],[Weighted Co2]]-TOPSIS!$D$14)^2)^0.5</f>
        <v>6.4126741954730784E-5</v>
      </c>
      <c r="Z531">
        <f>Sustainable_Friendly_Table[[#This Row],[S- Worst-Euclidean Distance]]/(Sustainable_Friendly_Table[[#This Row],[S+ Best-Euclidean Distance]]+Sustainable_Friendly_Table[[#This Row],[S- Worst-Euclidean Distance]])</f>
        <v>1.0614264400109196E-2</v>
      </c>
      <c r="AA531">
        <v>530</v>
      </c>
    </row>
    <row r="532" spans="1:27" x14ac:dyDescent="0.3">
      <c r="A532">
        <v>363</v>
      </c>
      <c r="B532" t="s">
        <v>142</v>
      </c>
      <c r="C532" t="s">
        <v>150</v>
      </c>
      <c r="D532" t="s">
        <v>154</v>
      </c>
      <c r="E532" t="s">
        <v>156</v>
      </c>
      <c r="F532" t="s">
        <v>159</v>
      </c>
      <c r="G532" t="s">
        <v>224</v>
      </c>
      <c r="H532">
        <v>453.03192264499262</v>
      </c>
      <c r="I532">
        <v>33</v>
      </c>
      <c r="J532">
        <v>1628216.8149532259</v>
      </c>
      <c r="K532">
        <v>36685.609763636356</v>
      </c>
      <c r="L532">
        <v>293079026.69158065</v>
      </c>
      <c r="M532">
        <v>5511880.9422727264</v>
      </c>
      <c r="N532">
        <v>2442325222.4298387</v>
      </c>
      <c r="O532">
        <v>123624600</v>
      </c>
      <c r="P532">
        <v>22.251500668181812</v>
      </c>
      <c r="Q532">
        <v>24341.841383550727</v>
      </c>
      <c r="R532">
        <v>293115712.30134428</v>
      </c>
      <c r="S532">
        <v>2571.4617033721115</v>
      </c>
      <c r="T532">
        <v>24364.09288421891</v>
      </c>
      <c r="U532">
        <f>Sustainable_Friendly_Table[[#This Row],[Total Energy(MJ)]]*AHP!$P$13/TOPSIS!$B$12</f>
        <v>2.5598142631956054E-2</v>
      </c>
      <c r="V532">
        <f>Sustainable_Friendly_Table[[#This Row],[Total Cost(LKR Million)]]*AHP!$P$14/TOPSIS!$C$12</f>
        <v>7.7558070813629485E-3</v>
      </c>
      <c r="W532">
        <f>Sustainable_Friendly_Table[[#This Row],[Total Carbon (Metric T)]]*AHP!$P$15/TOPSIS!$D$12</f>
        <v>1.4087832673465943E-2</v>
      </c>
      <c r="X532">
        <f>((Sustainable_Friendly_Table[[#This Row],[Weighted Energy]]-TOPSIS!$B$13)^2+(Sustainable_Friendly_Table[[#This Row],[Weighted Cost]]-TOPSIS!$C$13)^2+(Sustainable_Friendly_Table[[#This Row],[Weighted Co2]]-TOPSIS!$D$13)^2)^0.5</f>
        <v>5.9792468172722383E-3</v>
      </c>
      <c r="Y532">
        <f>((Sustainable_Friendly_Table[[#This Row],[Weighted Energy]]-TOPSIS!$B$14)^2+(Sustainable_Friendly_Table[[#This Row],[Weighted Cost]]-TOPSIS!$C$14)^2+(Sustainable_Friendly_Table[[#This Row],[Weighted Co2]]-TOPSIS!$D$14)^2)^0.5</f>
        <v>6.0562043962930729E-5</v>
      </c>
      <c r="Z532">
        <f>Sustainable_Friendly_Table[[#This Row],[S- Worst-Euclidean Distance]]/(Sustainable_Friendly_Table[[#This Row],[S+ Best-Euclidean Distance]]+Sustainable_Friendly_Table[[#This Row],[S- Worst-Euclidean Distance]])</f>
        <v>1.0027145784634236E-2</v>
      </c>
      <c r="AA532">
        <v>531</v>
      </c>
    </row>
    <row r="533" spans="1:27" x14ac:dyDescent="0.3">
      <c r="A533">
        <v>381</v>
      </c>
      <c r="B533" t="s">
        <v>142</v>
      </c>
      <c r="C533" t="s">
        <v>150</v>
      </c>
      <c r="D533" t="s">
        <v>155</v>
      </c>
      <c r="E533" t="s">
        <v>156</v>
      </c>
      <c r="F533" t="s">
        <v>159</v>
      </c>
      <c r="G533" t="s">
        <v>224</v>
      </c>
      <c r="H533">
        <v>453.03836974999251</v>
      </c>
      <c r="I533">
        <v>33</v>
      </c>
      <c r="J533">
        <v>1628223.0557508657</v>
      </c>
      <c r="K533">
        <v>36667.189463636358</v>
      </c>
      <c r="L533">
        <v>293080150.03515583</v>
      </c>
      <c r="M533">
        <v>5510959.9272727268</v>
      </c>
      <c r="N533">
        <v>2442334583.6262984</v>
      </c>
      <c r="O533">
        <v>123624600</v>
      </c>
      <c r="P533">
        <v>22.237685443181814</v>
      </c>
      <c r="Q533">
        <v>24341.93468347544</v>
      </c>
      <c r="R533">
        <v>293116817.22461945</v>
      </c>
      <c r="S533">
        <v>2571.4701435535712</v>
      </c>
      <c r="T533">
        <v>24364.172368918622</v>
      </c>
      <c r="U533">
        <f>Sustainable_Friendly_Table[[#This Row],[Total Energy(MJ)]]*AHP!$P$13/TOPSIS!$B$12</f>
        <v>2.5598239126215516E-2</v>
      </c>
      <c r="V533">
        <f>Sustainable_Friendly_Table[[#This Row],[Total Cost(LKR Million)]]*AHP!$P$14/TOPSIS!$C$12</f>
        <v>7.7558325378646129E-3</v>
      </c>
      <c r="W533">
        <f>Sustainable_Friendly_Table[[#This Row],[Total Carbon (Metric T)]]*AHP!$P$15/TOPSIS!$D$12</f>
        <v>1.4087878633196721E-2</v>
      </c>
      <c r="X533">
        <f>((Sustainable_Friendly_Table[[#This Row],[Weighted Energy]]-TOPSIS!$B$13)^2+(Sustainable_Friendly_Table[[#This Row],[Weighted Cost]]-TOPSIS!$C$13)^2+(Sustainable_Friendly_Table[[#This Row],[Weighted Co2]]-TOPSIS!$D$13)^2)^0.5</f>
        <v>5.9793564686921241E-3</v>
      </c>
      <c r="Y533">
        <f>((Sustainable_Friendly_Table[[#This Row],[Weighted Energy]]-TOPSIS!$B$14)^2+(Sustainable_Friendly_Table[[#This Row],[Weighted Cost]]-TOPSIS!$C$14)^2+(Sustainable_Friendly_Table[[#This Row],[Weighted Co2]]-TOPSIS!$D$14)^2)^0.5</f>
        <v>6.0455381480359606E-5</v>
      </c>
      <c r="Z533">
        <f>Sustainable_Friendly_Table[[#This Row],[S- Worst-Euclidean Distance]]/(Sustainable_Friendly_Table[[#This Row],[S+ Best-Euclidean Distance]]+Sustainable_Friendly_Table[[#This Row],[S- Worst-Euclidean Distance]])</f>
        <v>1.0009480920938478E-2</v>
      </c>
      <c r="AA533">
        <v>532</v>
      </c>
    </row>
    <row r="534" spans="1:27" x14ac:dyDescent="0.3">
      <c r="A534">
        <v>362</v>
      </c>
      <c r="B534" t="s">
        <v>142</v>
      </c>
      <c r="C534" t="s">
        <v>150</v>
      </c>
      <c r="D534" t="s">
        <v>154</v>
      </c>
      <c r="E534" t="s">
        <v>156</v>
      </c>
      <c r="F534" t="s">
        <v>159</v>
      </c>
      <c r="G534" t="s">
        <v>226</v>
      </c>
      <c r="H534">
        <v>453.03192264499262</v>
      </c>
      <c r="I534">
        <v>33</v>
      </c>
      <c r="J534">
        <v>1628216.8149532259</v>
      </c>
      <c r="K534">
        <v>36685.609763636356</v>
      </c>
      <c r="L534">
        <v>293079026.69158065</v>
      </c>
      <c r="M534">
        <v>5511880.9422727264</v>
      </c>
      <c r="N534">
        <v>2442325222.4298387</v>
      </c>
      <c r="O534">
        <v>128700000</v>
      </c>
      <c r="P534">
        <v>22.251500668181812</v>
      </c>
      <c r="Q534">
        <v>24341.841383550727</v>
      </c>
      <c r="R534">
        <v>293115712.30134428</v>
      </c>
      <c r="S534">
        <v>2576.5371033721112</v>
      </c>
      <c r="T534">
        <v>24364.09288421891</v>
      </c>
      <c r="U534">
        <f>Sustainable_Friendly_Table[[#This Row],[Total Energy(MJ)]]*AHP!$P$13/TOPSIS!$B$12</f>
        <v>2.5598142631956054E-2</v>
      </c>
      <c r="V534">
        <f>Sustainable_Friendly_Table[[#This Row],[Total Cost(LKR Million)]]*AHP!$P$14/TOPSIS!$C$12</f>
        <v>7.7711150376156609E-3</v>
      </c>
      <c r="W534">
        <f>Sustainable_Friendly_Table[[#This Row],[Total Carbon (Metric T)]]*AHP!$P$15/TOPSIS!$D$12</f>
        <v>1.4087832673465943E-2</v>
      </c>
      <c r="X534">
        <f>((Sustainable_Friendly_Table[[#This Row],[Weighted Energy]]-TOPSIS!$B$13)^2+(Sustainable_Friendly_Table[[#This Row],[Weighted Cost]]-TOPSIS!$C$13)^2+(Sustainable_Friendly_Table[[#This Row],[Weighted Co2]]-TOPSIS!$D$13)^2)^0.5</f>
        <v>5.98322929516027E-3</v>
      </c>
      <c r="Y534">
        <f>((Sustainable_Friendly_Table[[#This Row],[Weighted Energy]]-TOPSIS!$B$14)^2+(Sustainable_Friendly_Table[[#This Row],[Weighted Cost]]-TOPSIS!$C$14)^2+(Sustainable_Friendly_Table[[#This Row],[Weighted Co2]]-TOPSIS!$D$14)^2)^0.5</f>
        <v>5.5436478394829829E-5</v>
      </c>
      <c r="Z534">
        <f>Sustainable_Friendly_Table[[#This Row],[S- Worst-Euclidean Distance]]/(Sustainable_Friendly_Table[[#This Row],[S+ Best-Euclidean Distance]]+Sustainable_Friendly_Table[[#This Row],[S- Worst-Euclidean Distance]])</f>
        <v>9.1802528031275886E-3</v>
      </c>
      <c r="AA534">
        <v>533</v>
      </c>
    </row>
    <row r="535" spans="1:27" x14ac:dyDescent="0.3">
      <c r="A535">
        <v>380</v>
      </c>
      <c r="B535" t="s">
        <v>142</v>
      </c>
      <c r="C535" t="s">
        <v>150</v>
      </c>
      <c r="D535" t="s">
        <v>155</v>
      </c>
      <c r="E535" t="s">
        <v>156</v>
      </c>
      <c r="F535" t="s">
        <v>159</v>
      </c>
      <c r="G535" t="s">
        <v>226</v>
      </c>
      <c r="H535">
        <v>453.03836974999251</v>
      </c>
      <c r="I535">
        <v>33</v>
      </c>
      <c r="J535">
        <v>1628223.0557508657</v>
      </c>
      <c r="K535">
        <v>36667.189463636358</v>
      </c>
      <c r="L535">
        <v>293080150.03515583</v>
      </c>
      <c r="M535">
        <v>5510959.9272727268</v>
      </c>
      <c r="N535">
        <v>2442334583.6262984</v>
      </c>
      <c r="O535">
        <v>128700000</v>
      </c>
      <c r="P535">
        <v>22.237685443181814</v>
      </c>
      <c r="Q535">
        <v>24341.93468347544</v>
      </c>
      <c r="R535">
        <v>293116817.22461945</v>
      </c>
      <c r="S535">
        <v>2576.5455435535714</v>
      </c>
      <c r="T535">
        <v>24364.172368918622</v>
      </c>
      <c r="U535">
        <f>Sustainable_Friendly_Table[[#This Row],[Total Energy(MJ)]]*AHP!$P$13/TOPSIS!$B$12</f>
        <v>2.5598239126215516E-2</v>
      </c>
      <c r="V535">
        <f>Sustainable_Friendly_Table[[#This Row],[Total Cost(LKR Million)]]*AHP!$P$14/TOPSIS!$C$12</f>
        <v>7.7711404941173279E-3</v>
      </c>
      <c r="W535">
        <f>Sustainable_Friendly_Table[[#This Row],[Total Carbon (Metric T)]]*AHP!$P$15/TOPSIS!$D$12</f>
        <v>1.4087878633196721E-2</v>
      </c>
      <c r="X535">
        <f>((Sustainable_Friendly_Table[[#This Row],[Weighted Energy]]-TOPSIS!$B$13)^2+(Sustainable_Friendly_Table[[#This Row],[Weighted Cost]]-TOPSIS!$C$13)^2+(Sustainable_Friendly_Table[[#This Row],[Weighted Co2]]-TOPSIS!$D$13)^2)^0.5</f>
        <v>5.9833389387254562E-3</v>
      </c>
      <c r="Y535">
        <f>((Sustainable_Friendly_Table[[#This Row],[Weighted Energy]]-TOPSIS!$B$14)^2+(Sustainable_Friendly_Table[[#This Row],[Weighted Cost]]-TOPSIS!$C$14)^2+(Sustainable_Friendly_Table[[#This Row],[Weighted Co2]]-TOPSIS!$D$14)^2)^0.5</f>
        <v>5.532697797472657E-5</v>
      </c>
      <c r="Z535">
        <f>Sustainable_Friendly_Table[[#This Row],[S- Worst-Euclidean Distance]]/(Sustainable_Friendly_Table[[#This Row],[S+ Best-Euclidean Distance]]+Sustainable_Friendly_Table[[#This Row],[S- Worst-Euclidean Distance]])</f>
        <v>9.1621193717171031E-3</v>
      </c>
      <c r="AA535">
        <v>534</v>
      </c>
    </row>
    <row r="536" spans="1:27" x14ac:dyDescent="0.3">
      <c r="A536">
        <v>370</v>
      </c>
      <c r="B536" t="s">
        <v>142</v>
      </c>
      <c r="C536" t="s">
        <v>150</v>
      </c>
      <c r="D536" t="s">
        <v>154</v>
      </c>
      <c r="E536" t="s">
        <v>157</v>
      </c>
      <c r="F536" t="s">
        <v>159</v>
      </c>
      <c r="G536" t="s">
        <v>225</v>
      </c>
      <c r="H536">
        <v>456.0887004631744</v>
      </c>
      <c r="I536">
        <v>65</v>
      </c>
      <c r="J536">
        <v>1631175.7758812262</v>
      </c>
      <c r="K536">
        <v>39414.87567272727</v>
      </c>
      <c r="L536">
        <v>293611639.65862072</v>
      </c>
      <c r="M536">
        <v>4966027.7604545439</v>
      </c>
      <c r="N536">
        <v>2446763663.8218393</v>
      </c>
      <c r="O536">
        <v>121160000</v>
      </c>
      <c r="P536">
        <v>24.980766577272725</v>
      </c>
      <c r="Q536">
        <v>24386.077849424328</v>
      </c>
      <c r="R536">
        <v>293651054.53429341</v>
      </c>
      <c r="S536">
        <v>2572.8896915822938</v>
      </c>
      <c r="T536">
        <v>24411.058616001599</v>
      </c>
      <c r="U536">
        <f>Sustainable_Friendly_Table[[#This Row],[Total Energy(MJ)]]*AHP!$P$13/TOPSIS!$B$12</f>
        <v>2.5644894703785809E-2</v>
      </c>
      <c r="V536">
        <f>Sustainable_Friendly_Table[[#This Row],[Total Cost(LKR Million)]]*AHP!$P$14/TOPSIS!$C$12</f>
        <v>7.7601140485085646E-3</v>
      </c>
      <c r="W536">
        <f>Sustainable_Friendly_Table[[#This Row],[Total Carbon (Metric T)]]*AHP!$P$15/TOPSIS!$D$12</f>
        <v>1.4114989250724352E-2</v>
      </c>
      <c r="X536">
        <f>((Sustainable_Friendly_Table[[#This Row],[Weighted Energy]]-TOPSIS!$B$13)^2+(Sustainable_Friendly_Table[[#This Row],[Weighted Cost]]-TOPSIS!$C$13)^2+(Sustainable_Friendly_Table[[#This Row],[Weighted Co2]]-TOPSIS!$D$13)^2)^0.5</f>
        <v>6.0325785601793693E-3</v>
      </c>
      <c r="Y536">
        <f>((Sustainable_Friendly_Table[[#This Row],[Weighted Energy]]-TOPSIS!$B$14)^2+(Sustainable_Friendly_Table[[#This Row],[Weighted Cost]]-TOPSIS!$C$14)^2+(Sustainable_Friendly_Table[[#This Row],[Weighted Co2]]-TOPSIS!$D$14)^2)^0.5</f>
        <v>2.2767164238009688E-5</v>
      </c>
      <c r="Z536">
        <f>Sustainable_Friendly_Table[[#This Row],[S- Worst-Euclidean Distance]]/(Sustainable_Friendly_Table[[#This Row],[S+ Best-Euclidean Distance]]+Sustainable_Friendly_Table[[#This Row],[S- Worst-Euclidean Distance]])</f>
        <v>3.7598454777246024E-3</v>
      </c>
      <c r="AA536">
        <v>535</v>
      </c>
    </row>
    <row r="537" spans="1:27" x14ac:dyDescent="0.3">
      <c r="A537">
        <v>388</v>
      </c>
      <c r="B537" t="s">
        <v>142</v>
      </c>
      <c r="C537" t="s">
        <v>150</v>
      </c>
      <c r="D537" t="s">
        <v>155</v>
      </c>
      <c r="E537" t="s">
        <v>157</v>
      </c>
      <c r="F537" t="s">
        <v>159</v>
      </c>
      <c r="G537" t="s">
        <v>225</v>
      </c>
      <c r="H537">
        <v>456.0951475681743</v>
      </c>
      <c r="I537">
        <v>65</v>
      </c>
      <c r="J537">
        <v>1631182.016678866</v>
      </c>
      <c r="K537">
        <v>39396.455372727272</v>
      </c>
      <c r="L537">
        <v>293612763.00219589</v>
      </c>
      <c r="M537">
        <v>4965106.7454545442</v>
      </c>
      <c r="N537">
        <v>2446773025.0182991</v>
      </c>
      <c r="O537">
        <v>121160000</v>
      </c>
      <c r="P537">
        <v>24.966951352272723</v>
      </c>
      <c r="Q537">
        <v>24386.171149349047</v>
      </c>
      <c r="R537">
        <v>293652159.45756865</v>
      </c>
      <c r="S537">
        <v>2572.8981317637536</v>
      </c>
      <c r="T537">
        <v>24411.138100701319</v>
      </c>
      <c r="U537">
        <f>Sustainable_Friendly_Table[[#This Row],[Total Energy(MJ)]]*AHP!$P$13/TOPSIS!$B$12</f>
        <v>2.5644991198045274E-2</v>
      </c>
      <c r="V537">
        <f>Sustainable_Friendly_Table[[#This Row],[Total Cost(LKR Million)]]*AHP!$P$14/TOPSIS!$C$12</f>
        <v>7.760139505010229E-3</v>
      </c>
      <c r="W537">
        <f>Sustainable_Friendly_Table[[#This Row],[Total Carbon (Metric T)]]*AHP!$P$15/TOPSIS!$D$12</f>
        <v>1.4115035210455137E-2</v>
      </c>
      <c r="X537">
        <f>((Sustainable_Friendly_Table[[#This Row],[Weighted Energy]]-TOPSIS!$B$13)^2+(Sustainable_Friendly_Table[[#This Row],[Weighted Cost]]-TOPSIS!$C$13)^2+(Sustainable_Friendly_Table[[#This Row],[Weighted Co2]]-TOPSIS!$D$13)^2)^0.5</f>
        <v>6.0326882151059092E-3</v>
      </c>
      <c r="Y537">
        <f>((Sustainable_Friendly_Table[[#This Row],[Weighted Energy]]-TOPSIS!$B$14)^2+(Sustainable_Friendly_Table[[#This Row],[Weighted Cost]]-TOPSIS!$C$14)^2+(Sustainable_Friendly_Table[[#This Row],[Weighted Co2]]-TOPSIS!$D$14)^2)^0.5</f>
        <v>2.2741456859648804E-5</v>
      </c>
      <c r="Z537">
        <f>Sustainable_Friendly_Table[[#This Row],[S- Worst-Euclidean Distance]]/(Sustainable_Friendly_Table[[#This Row],[S+ Best-Euclidean Distance]]+Sustainable_Friendly_Table[[#This Row],[S- Worst-Euclidean Distance]])</f>
        <v>3.7555480108923561E-3</v>
      </c>
      <c r="AA537">
        <v>536</v>
      </c>
    </row>
    <row r="538" spans="1:27" x14ac:dyDescent="0.3">
      <c r="A538">
        <v>372</v>
      </c>
      <c r="B538" t="s">
        <v>142</v>
      </c>
      <c r="C538" t="s">
        <v>150</v>
      </c>
      <c r="D538" t="s">
        <v>154</v>
      </c>
      <c r="E538" t="s">
        <v>157</v>
      </c>
      <c r="F538" t="s">
        <v>159</v>
      </c>
      <c r="G538" t="s">
        <v>224</v>
      </c>
      <c r="H538">
        <v>456.0887004631744</v>
      </c>
      <c r="I538">
        <v>33</v>
      </c>
      <c r="J538">
        <v>1631175.7758812262</v>
      </c>
      <c r="K538">
        <v>39414.87567272727</v>
      </c>
      <c r="L538">
        <v>293611639.65862072</v>
      </c>
      <c r="M538">
        <v>4966027.7604545439</v>
      </c>
      <c r="N538">
        <v>2446763663.8218393</v>
      </c>
      <c r="O538">
        <v>123624600</v>
      </c>
      <c r="P538">
        <v>24.980766577272725</v>
      </c>
      <c r="Q538">
        <v>24386.077849424328</v>
      </c>
      <c r="R538">
        <v>293651054.53429341</v>
      </c>
      <c r="S538">
        <v>2575.3542915822941</v>
      </c>
      <c r="T538">
        <v>24411.058616001599</v>
      </c>
      <c r="U538">
        <f>Sustainable_Friendly_Table[[#This Row],[Total Energy(MJ)]]*AHP!$P$13/TOPSIS!$B$12</f>
        <v>2.5644894703785809E-2</v>
      </c>
      <c r="V538">
        <f>Sustainable_Friendly_Table[[#This Row],[Total Cost(LKR Million)]]*AHP!$P$14/TOPSIS!$C$12</f>
        <v>7.767547549115501E-3</v>
      </c>
      <c r="W538">
        <f>Sustainable_Friendly_Table[[#This Row],[Total Carbon (Metric T)]]*AHP!$P$15/TOPSIS!$D$12</f>
        <v>1.4114989250724352E-2</v>
      </c>
      <c r="X538">
        <f>((Sustainable_Friendly_Table[[#This Row],[Weighted Energy]]-TOPSIS!$B$13)^2+(Sustainable_Friendly_Table[[#This Row],[Weighted Cost]]-TOPSIS!$C$13)^2+(Sustainable_Friendly_Table[[#This Row],[Weighted Co2]]-TOPSIS!$D$13)^2)^0.5</f>
        <v>6.0344961327369901E-3</v>
      </c>
      <c r="Y538">
        <f>((Sustainable_Friendly_Table[[#This Row],[Weighted Energy]]-TOPSIS!$B$14)^2+(Sustainable_Friendly_Table[[#This Row],[Weighted Cost]]-TOPSIS!$C$14)^2+(Sustainable_Friendly_Table[[#This Row],[Weighted Co2]]-TOPSIS!$D$14)^2)^0.5</f>
        <v>1.5333785251367348E-5</v>
      </c>
      <c r="Z538">
        <f>Sustainable_Friendly_Table[[#This Row],[S- Worst-Euclidean Distance]]/(Sustainable_Friendly_Table[[#This Row],[S+ Best-Euclidean Distance]]+Sustainable_Friendly_Table[[#This Row],[S- Worst-Euclidean Distance]])</f>
        <v>2.5345812128989603E-3</v>
      </c>
      <c r="AA538">
        <v>537</v>
      </c>
    </row>
    <row r="539" spans="1:27" x14ac:dyDescent="0.3">
      <c r="A539">
        <v>390</v>
      </c>
      <c r="B539" t="s">
        <v>142</v>
      </c>
      <c r="C539" t="s">
        <v>150</v>
      </c>
      <c r="D539" t="s">
        <v>155</v>
      </c>
      <c r="E539" t="s">
        <v>157</v>
      </c>
      <c r="F539" t="s">
        <v>159</v>
      </c>
      <c r="G539" t="s">
        <v>224</v>
      </c>
      <c r="H539">
        <v>456.0951475681743</v>
      </c>
      <c r="I539">
        <v>33</v>
      </c>
      <c r="J539">
        <v>1631182.016678866</v>
      </c>
      <c r="K539">
        <v>39396.455372727272</v>
      </c>
      <c r="L539">
        <v>293612763.00219589</v>
      </c>
      <c r="M539">
        <v>4965106.7454545442</v>
      </c>
      <c r="N539">
        <v>2446773025.0182991</v>
      </c>
      <c r="O539">
        <v>123624600</v>
      </c>
      <c r="P539">
        <v>24.966951352272723</v>
      </c>
      <c r="Q539">
        <v>24386.171149349047</v>
      </c>
      <c r="R539">
        <v>293652159.45756865</v>
      </c>
      <c r="S539">
        <v>2575.3627317637533</v>
      </c>
      <c r="T539">
        <v>24411.138100701319</v>
      </c>
      <c r="U539">
        <f>Sustainable_Friendly_Table[[#This Row],[Total Energy(MJ)]]*AHP!$P$13/TOPSIS!$B$12</f>
        <v>2.5644991198045274E-2</v>
      </c>
      <c r="V539">
        <f>Sustainable_Friendly_Table[[#This Row],[Total Cost(LKR Million)]]*AHP!$P$14/TOPSIS!$C$12</f>
        <v>7.7675730056171646E-3</v>
      </c>
      <c r="W539">
        <f>Sustainable_Friendly_Table[[#This Row],[Total Carbon (Metric T)]]*AHP!$P$15/TOPSIS!$D$12</f>
        <v>1.4115035210455137E-2</v>
      </c>
      <c r="X539">
        <f>((Sustainable_Friendly_Table[[#This Row],[Weighted Energy]]-TOPSIS!$B$13)^2+(Sustainable_Friendly_Table[[#This Row],[Weighted Cost]]-TOPSIS!$C$13)^2+(Sustainable_Friendly_Table[[#This Row],[Weighted Co2]]-TOPSIS!$D$13)^2)^0.5</f>
        <v>6.0346057841769128E-3</v>
      </c>
      <c r="Y539">
        <f>((Sustainable_Friendly_Table[[#This Row],[Weighted Energy]]-TOPSIS!$B$14)^2+(Sustainable_Friendly_Table[[#This Row],[Weighted Cost]]-TOPSIS!$C$14)^2+(Sustainable_Friendly_Table[[#This Row],[Weighted Co2]]-TOPSIS!$D$14)^2)^0.5</f>
        <v>1.5307956252713292E-5</v>
      </c>
      <c r="Z539">
        <f>Sustainable_Friendly_Table[[#This Row],[S- Worst-Euclidean Distance]]/(Sustainable_Friendly_Table[[#This Row],[S+ Best-Euclidean Distance]]+Sustainable_Friendly_Table[[#This Row],[S- Worst-Euclidean Distance]])</f>
        <v>2.5302767790580465E-3</v>
      </c>
      <c r="AA539">
        <v>538</v>
      </c>
    </row>
    <row r="540" spans="1:27" x14ac:dyDescent="0.3">
      <c r="A540">
        <v>371</v>
      </c>
      <c r="B540" t="s">
        <v>142</v>
      </c>
      <c r="C540" t="s">
        <v>150</v>
      </c>
      <c r="D540" t="s">
        <v>154</v>
      </c>
      <c r="E540" t="s">
        <v>157</v>
      </c>
      <c r="F540" t="s">
        <v>159</v>
      </c>
      <c r="G540" t="s">
        <v>226</v>
      </c>
      <c r="H540">
        <v>456.0887004631744</v>
      </c>
      <c r="I540">
        <v>33</v>
      </c>
      <c r="J540">
        <v>1631175.7758812262</v>
      </c>
      <c r="K540">
        <v>39414.87567272727</v>
      </c>
      <c r="L540">
        <v>293611639.65862072</v>
      </c>
      <c r="M540">
        <v>4966027.7604545439</v>
      </c>
      <c r="N540">
        <v>2446763663.8218393</v>
      </c>
      <c r="O540">
        <v>128700000</v>
      </c>
      <c r="P540">
        <v>24.980766577272725</v>
      </c>
      <c r="Q540">
        <v>24386.077849424328</v>
      </c>
      <c r="R540">
        <v>293651054.53429341</v>
      </c>
      <c r="S540">
        <v>2580.4296915822938</v>
      </c>
      <c r="T540">
        <v>24411.058616001599</v>
      </c>
      <c r="U540">
        <f>Sustainable_Friendly_Table[[#This Row],[Total Energy(MJ)]]*AHP!$P$13/TOPSIS!$B$12</f>
        <v>2.5644894703785809E-2</v>
      </c>
      <c r="V540">
        <f>Sustainable_Friendly_Table[[#This Row],[Total Cost(LKR Million)]]*AHP!$P$14/TOPSIS!$C$12</f>
        <v>7.7828555053682134E-3</v>
      </c>
      <c r="W540">
        <f>Sustainable_Friendly_Table[[#This Row],[Total Carbon (Metric T)]]*AHP!$P$15/TOPSIS!$D$12</f>
        <v>1.4114989250724352E-2</v>
      </c>
      <c r="X540">
        <f>((Sustainable_Friendly_Table[[#This Row],[Weighted Energy]]-TOPSIS!$B$13)^2+(Sustainable_Friendly_Table[[#This Row],[Weighted Cost]]-TOPSIS!$C$13)^2+(Sustainable_Friendly_Table[[#This Row],[Weighted Co2]]-TOPSIS!$D$13)^2)^0.5</f>
        <v>6.0384719356601346E-3</v>
      </c>
      <c r="Y540">
        <f>((Sustainable_Friendly_Table[[#This Row],[Weighted Energy]]-TOPSIS!$B$14)^2+(Sustainable_Friendly_Table[[#This Row],[Weighted Cost]]-TOPSIS!$C$14)^2+(Sustainable_Friendly_Table[[#This Row],[Weighted Co2]]-TOPSIS!$D$14)^2)^0.5</f>
        <v>1.0987025275510578E-7</v>
      </c>
      <c r="Z540">
        <f>Sustainable_Friendly_Table[[#This Row],[S- Worst-Euclidean Distance]]/(Sustainable_Friendly_Table[[#This Row],[S+ Best-Euclidean Distance]]+Sustainable_Friendly_Table[[#This Row],[S- Worst-Euclidean Distance]])</f>
        <v>1.8194711322370833E-5</v>
      </c>
      <c r="AA540">
        <v>539</v>
      </c>
    </row>
    <row r="541" spans="1:27" x14ac:dyDescent="0.3">
      <c r="A541">
        <v>389</v>
      </c>
      <c r="B541" t="s">
        <v>142</v>
      </c>
      <c r="C541" t="s">
        <v>150</v>
      </c>
      <c r="D541" t="s">
        <v>155</v>
      </c>
      <c r="E541" t="s">
        <v>157</v>
      </c>
      <c r="F541" t="s">
        <v>159</v>
      </c>
      <c r="G541" t="s">
        <v>226</v>
      </c>
      <c r="H541">
        <v>456.0951475681743</v>
      </c>
      <c r="I541">
        <v>33</v>
      </c>
      <c r="J541">
        <v>1631182.016678866</v>
      </c>
      <c r="K541">
        <v>39396.455372727272</v>
      </c>
      <c r="L541">
        <v>293612763.00219589</v>
      </c>
      <c r="M541">
        <v>4965106.7454545442</v>
      </c>
      <c r="N541">
        <v>2446773025.0182991</v>
      </c>
      <c r="O541">
        <v>128700000</v>
      </c>
      <c r="P541">
        <v>24.966951352272723</v>
      </c>
      <c r="Q541">
        <v>24386.171149349047</v>
      </c>
      <c r="R541">
        <v>293652159.45756865</v>
      </c>
      <c r="S541">
        <v>2580.4381317637535</v>
      </c>
      <c r="T541">
        <v>24411.138100701319</v>
      </c>
      <c r="U541">
        <f>Sustainable_Friendly_Table[[#This Row],[Total Energy(MJ)]]*AHP!$P$13/TOPSIS!$B$12</f>
        <v>2.5644991198045274E-2</v>
      </c>
      <c r="V541">
        <f>Sustainable_Friendly_Table[[#This Row],[Total Cost(LKR Million)]]*AHP!$P$14/TOPSIS!$C$12</f>
        <v>7.7828809618698779E-3</v>
      </c>
      <c r="W541">
        <f>Sustainable_Friendly_Table[[#This Row],[Total Carbon (Metric T)]]*AHP!$P$15/TOPSIS!$D$12</f>
        <v>1.4115035210455137E-2</v>
      </c>
      <c r="X541">
        <f>((Sustainable_Friendly_Table[[#This Row],[Weighted Energy]]-TOPSIS!$B$13)^2+(Sustainable_Friendly_Table[[#This Row],[Weighted Cost]]-TOPSIS!$C$13)^2+(Sustainable_Friendly_Table[[#This Row],[Weighted Co2]]-TOPSIS!$D$13)^2)^0.5</f>
        <v>6.0385815794384073E-3</v>
      </c>
      <c r="Y541">
        <f>((Sustainable_Friendly_Table[[#This Row],[Weighted Energy]]-TOPSIS!$B$14)^2+(Sustainable_Friendly_Table[[#This Row],[Weighted Cost]]-TOPSIS!$C$14)^2+(Sustainable_Friendly_Table[[#This Row],[Weighted Co2]]-TOPSIS!$D$14)^2)^0.5</f>
        <v>0</v>
      </c>
      <c r="Z541">
        <f>Sustainable_Friendly_Table[[#This Row],[S- Worst-Euclidean Distance]]/(Sustainable_Friendly_Table[[#This Row],[S+ Best-Euclidean Distance]]+Sustainable_Friendly_Table[[#This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483B0-349B-49C6-B7D0-AC8A2487572F}">
  <sheetPr codeName="Sheet16"/>
  <dimension ref="A1:AB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22.44140625" bestFit="1" customWidth="1"/>
    <col min="22" max="22" width="21.88671875" bestFit="1" customWidth="1"/>
    <col min="23" max="23" width="22.21875" bestFit="1" customWidth="1"/>
    <col min="24" max="24" width="24.33203125" bestFit="1" customWidth="1"/>
    <col min="25" max="25" width="25.88671875" bestFit="1" customWidth="1"/>
    <col min="26" max="26" width="27" bestFit="1" customWidth="1"/>
    <col min="27" max="27" width="19.44140625" bestFit="1" customWidth="1"/>
    <col min="28" max="28" width="7.44140625" bestFit="1" customWidth="1"/>
  </cols>
  <sheetData>
    <row r="1" spans="1:28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332</v>
      </c>
      <c r="V1" t="s">
        <v>333</v>
      </c>
      <c r="W1" t="s">
        <v>334</v>
      </c>
      <c r="X1" t="s">
        <v>335</v>
      </c>
      <c r="Y1" t="s">
        <v>328</v>
      </c>
      <c r="Z1" t="s">
        <v>329</v>
      </c>
      <c r="AA1" t="s">
        <v>330</v>
      </c>
      <c r="AB1" t="s">
        <v>331</v>
      </c>
    </row>
    <row r="2" spans="1:28" x14ac:dyDescent="0.3">
      <c r="A2">
        <v>241</v>
      </c>
      <c r="B2" t="s">
        <v>141</v>
      </c>
      <c r="C2" t="s">
        <v>149</v>
      </c>
      <c r="D2" t="s">
        <v>155</v>
      </c>
      <c r="E2" t="s">
        <v>156</v>
      </c>
      <c r="F2" t="s">
        <v>161</v>
      </c>
      <c r="G2" t="s">
        <v>225</v>
      </c>
      <c r="H2">
        <v>360.14952981672008</v>
      </c>
      <c r="I2">
        <v>52</v>
      </c>
      <c r="J2">
        <v>1347608.3486908672</v>
      </c>
      <c r="K2">
        <v>42830.137899999994</v>
      </c>
      <c r="L2">
        <v>242569502.76435608</v>
      </c>
      <c r="M2">
        <v>5642861.459999999</v>
      </c>
      <c r="N2">
        <v>2021412523.0363007</v>
      </c>
      <c r="O2">
        <v>96928000</v>
      </c>
      <c r="P2">
        <v>21.969887788636363</v>
      </c>
      <c r="Q2">
        <v>20146.744812928464</v>
      </c>
      <c r="R2">
        <v>242612332.90225607</v>
      </c>
      <c r="S2">
        <v>2123.9833844963009</v>
      </c>
      <c r="T2">
        <v>20168.714700717101</v>
      </c>
      <c r="U2">
        <f>Net_Zero_Table[[#This Row],[Total Energy(MJ)]]*AHP!$Q$23/TOPSIS!$B$20</f>
        <v>2.2267421791646175E-2</v>
      </c>
      <c r="V2">
        <f>Net_Zero_Table[[#This Row],[Capital Cost (LKR)]]*AHP!$Q$24/TOPSIS!$C$20</f>
        <v>4.9818290855159469E-3</v>
      </c>
      <c r="W2">
        <f>Net_Zero_Table[[#This Row],[System Cost (LKR)]]*AHP!$Q$25/TOPSIS!$D$20</f>
        <v>2.3076372773413057E-3</v>
      </c>
      <c r="X2">
        <f>Net_Zero_Table[[#This Row],[Embodied Carbon (Metric T)]]*AHP!$Q$26/TOPSIS!$E$20</f>
        <v>1.0634382826375088E-2</v>
      </c>
      <c r="Y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1.6919361158302462E-3</v>
      </c>
      <c r="Z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5.325487019079882E-3</v>
      </c>
      <c r="AA2">
        <f>Net_Zero_Table[[#This Row],[S- Worst-Euclidean Distance]]/(Net_Zero_Table[[#This Row],[S+ Best-Euclidean Distance]]+Net_Zero_Table[[#This Row],[S- Worst-Euclidean Distance]])</f>
        <v>0.75889495569773491</v>
      </c>
      <c r="AB2">
        <v>1</v>
      </c>
    </row>
    <row r="3" spans="1:28" x14ac:dyDescent="0.3">
      <c r="A3">
        <v>243</v>
      </c>
      <c r="B3" t="s">
        <v>141</v>
      </c>
      <c r="C3" t="s">
        <v>149</v>
      </c>
      <c r="D3" t="s">
        <v>155</v>
      </c>
      <c r="E3" t="s">
        <v>156</v>
      </c>
      <c r="F3" t="s">
        <v>161</v>
      </c>
      <c r="G3" t="s">
        <v>224</v>
      </c>
      <c r="H3">
        <v>360.14952981672008</v>
      </c>
      <c r="I3">
        <v>26</v>
      </c>
      <c r="J3">
        <v>1347608.3486908672</v>
      </c>
      <c r="K3">
        <v>42830.137899999994</v>
      </c>
      <c r="L3">
        <v>242569502.76435608</v>
      </c>
      <c r="M3">
        <v>5642861.459999999</v>
      </c>
      <c r="N3">
        <v>2021412523.0363007</v>
      </c>
      <c r="O3">
        <v>97401200</v>
      </c>
      <c r="P3">
        <v>21.969887788636363</v>
      </c>
      <c r="Q3">
        <v>20146.744812928464</v>
      </c>
      <c r="R3">
        <v>242612332.90225607</v>
      </c>
      <c r="S3">
        <v>2124.4565844963008</v>
      </c>
      <c r="T3">
        <v>20168.714700717101</v>
      </c>
      <c r="U3">
        <f>Net_Zero_Table[[#This Row],[Total Energy(MJ)]]*AHP!$Q$23/TOPSIS!$B$20</f>
        <v>2.2267421791646175E-2</v>
      </c>
      <c r="V3">
        <f>Net_Zero_Table[[#This Row],[Capital Cost (LKR)]]*AHP!$Q$24/TOPSIS!$C$20</f>
        <v>4.9818290855159469E-3</v>
      </c>
      <c r="W3">
        <f>Net_Zero_Table[[#This Row],[System Cost (LKR)]]*AHP!$Q$25/TOPSIS!$D$20</f>
        <v>2.3189031031051496E-3</v>
      </c>
      <c r="X3">
        <f>Net_Zero_Table[[#This Row],[Embodied Carbon (Metric T)]]*AHP!$Q$26/TOPSIS!$E$20</f>
        <v>1.0634382826375088E-2</v>
      </c>
      <c r="Y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1.6925644867829348E-3</v>
      </c>
      <c r="Z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5.3238985267805997E-3</v>
      </c>
      <c r="AA3">
        <f>Net_Zero_Table[[#This Row],[S- Worst-Euclidean Distance]]/(Net_Zero_Table[[#This Row],[S+ Best-Euclidean Distance]]+Net_Zero_Table[[#This Row],[S- Worst-Euclidean Distance]])</f>
        <v>0.75877240662267642</v>
      </c>
      <c r="AB3">
        <v>2</v>
      </c>
    </row>
    <row r="4" spans="1:28" x14ac:dyDescent="0.3">
      <c r="A4">
        <v>223</v>
      </c>
      <c r="B4" t="s">
        <v>141</v>
      </c>
      <c r="C4" t="s">
        <v>149</v>
      </c>
      <c r="D4" t="s">
        <v>154</v>
      </c>
      <c r="E4" t="s">
        <v>156</v>
      </c>
      <c r="F4" t="s">
        <v>161</v>
      </c>
      <c r="G4" t="s">
        <v>225</v>
      </c>
      <c r="H4">
        <v>360.14308271172001</v>
      </c>
      <c r="I4">
        <v>52</v>
      </c>
      <c r="J4">
        <v>1347602.1078932269</v>
      </c>
      <c r="K4">
        <v>42848.558199999992</v>
      </c>
      <c r="L4">
        <v>242568379.42078087</v>
      </c>
      <c r="M4">
        <v>5643782.4749999987</v>
      </c>
      <c r="N4">
        <v>2021403161.8398407</v>
      </c>
      <c r="O4">
        <v>96928000</v>
      </c>
      <c r="P4">
        <v>21.983703013636362</v>
      </c>
      <c r="Q4">
        <v>20146.651513003744</v>
      </c>
      <c r="R4">
        <v>242611227.97898087</v>
      </c>
      <c r="S4">
        <v>2123.9749443148407</v>
      </c>
      <c r="T4">
        <v>20168.635216017381</v>
      </c>
      <c r="U4">
        <f>Net_Zero_Table[[#This Row],[Total Energy(MJ)]]*AHP!$Q$23/TOPSIS!$B$20</f>
        <v>2.2267320379684458E-2</v>
      </c>
      <c r="V4">
        <f>Net_Zero_Table[[#This Row],[Capital Cost (LKR)]]*AHP!$Q$24/TOPSIS!$C$20</f>
        <v>4.9826422083168028E-3</v>
      </c>
      <c r="W4">
        <f>Net_Zero_Table[[#This Row],[System Cost (LKR)]]*AHP!$Q$25/TOPSIS!$D$20</f>
        <v>2.3076372773413057E-3</v>
      </c>
      <c r="X4">
        <f>Net_Zero_Table[[#This Row],[Embodied Carbon (Metric T)]]*AHP!$Q$26/TOPSIS!$E$20</f>
        <v>1.0641069997147005E-2</v>
      </c>
      <c r="Y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1.6970559329317256E-3</v>
      </c>
      <c r="Z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5.3225218146377255E-3</v>
      </c>
      <c r="AA4">
        <f>Net_Zero_Table[[#This Row],[S- Worst-Euclidean Distance]]/(Net_Zero_Table[[#This Row],[S+ Best-Euclidean Distance]]+Net_Zero_Table[[#This Row],[S- Worst-Euclidean Distance]])</f>
        <v>0.75823959873949165</v>
      </c>
      <c r="AB4">
        <v>3</v>
      </c>
    </row>
    <row r="5" spans="1:28" x14ac:dyDescent="0.3">
      <c r="A5">
        <v>225</v>
      </c>
      <c r="B5" t="s">
        <v>141</v>
      </c>
      <c r="C5" t="s">
        <v>149</v>
      </c>
      <c r="D5" t="s">
        <v>154</v>
      </c>
      <c r="E5" t="s">
        <v>156</v>
      </c>
      <c r="F5" t="s">
        <v>161</v>
      </c>
      <c r="G5" t="s">
        <v>224</v>
      </c>
      <c r="H5">
        <v>360.14308271172001</v>
      </c>
      <c r="I5">
        <v>26</v>
      </c>
      <c r="J5">
        <v>1347602.1078932269</v>
      </c>
      <c r="K5">
        <v>42848.558199999992</v>
      </c>
      <c r="L5">
        <v>242568379.42078087</v>
      </c>
      <c r="M5">
        <v>5643782.4749999987</v>
      </c>
      <c r="N5">
        <v>2021403161.8398407</v>
      </c>
      <c r="O5">
        <v>97401200</v>
      </c>
      <c r="P5">
        <v>21.983703013636362</v>
      </c>
      <c r="Q5">
        <v>20146.651513003744</v>
      </c>
      <c r="R5">
        <v>242611227.97898087</v>
      </c>
      <c r="S5">
        <v>2124.4481443148406</v>
      </c>
      <c r="T5">
        <v>20168.635216017381</v>
      </c>
      <c r="U5">
        <f>Net_Zero_Table[[#This Row],[Total Energy(MJ)]]*AHP!$Q$23/TOPSIS!$B$20</f>
        <v>2.2267320379684458E-2</v>
      </c>
      <c r="V5">
        <f>Net_Zero_Table[[#This Row],[Capital Cost (LKR)]]*AHP!$Q$24/TOPSIS!$C$20</f>
        <v>4.9826422083168028E-3</v>
      </c>
      <c r="W5">
        <f>Net_Zero_Table[[#This Row],[System Cost (LKR)]]*AHP!$Q$25/TOPSIS!$D$20</f>
        <v>2.3189031031051496E-3</v>
      </c>
      <c r="X5">
        <f>Net_Zero_Table[[#This Row],[Embodied Carbon (Metric T)]]*AHP!$Q$26/TOPSIS!$E$20</f>
        <v>1.0641069997147005E-2</v>
      </c>
      <c r="Y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1.6976824088641576E-3</v>
      </c>
      <c r="Z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5.3209324371168978E-3</v>
      </c>
      <c r="AA5">
        <f>Net_Zero_Table[[#This Row],[S- Worst-Euclidean Distance]]/(Net_Zero_Table[[#This Row],[S+ Best-Euclidean Distance]]+Net_Zero_Table[[#This Row],[S- Worst-Euclidean Distance]])</f>
        <v>0.75811717181827243</v>
      </c>
      <c r="AB5">
        <v>4</v>
      </c>
    </row>
    <row r="6" spans="1:28" x14ac:dyDescent="0.3">
      <c r="A6">
        <v>242</v>
      </c>
      <c r="B6" t="s">
        <v>141</v>
      </c>
      <c r="C6" t="s">
        <v>149</v>
      </c>
      <c r="D6" t="s">
        <v>155</v>
      </c>
      <c r="E6" t="s">
        <v>156</v>
      </c>
      <c r="F6" t="s">
        <v>161</v>
      </c>
      <c r="G6" t="s">
        <v>226</v>
      </c>
      <c r="H6">
        <v>360.14952981672008</v>
      </c>
      <c r="I6">
        <v>26</v>
      </c>
      <c r="J6">
        <v>1347608.3486908672</v>
      </c>
      <c r="K6">
        <v>42830.137899999994</v>
      </c>
      <c r="L6">
        <v>242569502.76435608</v>
      </c>
      <c r="M6">
        <v>5642861.459999999</v>
      </c>
      <c r="N6">
        <v>2021412523.0363007</v>
      </c>
      <c r="O6">
        <v>101400000</v>
      </c>
      <c r="P6">
        <v>21.969887788636363</v>
      </c>
      <c r="Q6">
        <v>20146.744812928464</v>
      </c>
      <c r="R6">
        <v>242612332.90225607</v>
      </c>
      <c r="S6">
        <v>2128.4553844963007</v>
      </c>
      <c r="T6">
        <v>20168.714700717101</v>
      </c>
      <c r="U6">
        <f>Net_Zero_Table[[#This Row],[Total Energy(MJ)]]*AHP!$Q$23/TOPSIS!$B$20</f>
        <v>2.2267421791646175E-2</v>
      </c>
      <c r="V6">
        <f>Net_Zero_Table[[#This Row],[Capital Cost (LKR)]]*AHP!$Q$24/TOPSIS!$C$20</f>
        <v>4.9818290855159469E-3</v>
      </c>
      <c r="W6">
        <f>Net_Zero_Table[[#This Row],[System Cost (LKR)]]*AHP!$Q$25/TOPSIS!$D$20</f>
        <v>2.4141055208237905E-3</v>
      </c>
      <c r="X6">
        <f>Net_Zero_Table[[#This Row],[Embodied Carbon (Metric T)]]*AHP!$Q$26/TOPSIS!$E$20</f>
        <v>1.0634382826375088E-2</v>
      </c>
      <c r="Y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1.7008475958833007E-3</v>
      </c>
      <c r="Z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5.3114101816101149E-3</v>
      </c>
      <c r="AA6">
        <f>Net_Zero_Table[[#This Row],[S- Worst-Euclidean Distance]]/(Net_Zero_Table[[#This Row],[S+ Best-Euclidean Distance]]+Net_Zero_Table[[#This Row],[S- Worst-Euclidean Distance]])</f>
        <v>0.75744651011798914</v>
      </c>
      <c r="AB6">
        <v>5</v>
      </c>
    </row>
    <row r="7" spans="1:28" x14ac:dyDescent="0.3">
      <c r="A7">
        <v>224</v>
      </c>
      <c r="B7" t="s">
        <v>141</v>
      </c>
      <c r="C7" t="s">
        <v>149</v>
      </c>
      <c r="D7" t="s">
        <v>154</v>
      </c>
      <c r="E7" t="s">
        <v>156</v>
      </c>
      <c r="F7" t="s">
        <v>161</v>
      </c>
      <c r="G7" t="s">
        <v>226</v>
      </c>
      <c r="H7">
        <v>360.14308271172001</v>
      </c>
      <c r="I7">
        <v>26</v>
      </c>
      <c r="J7">
        <v>1347602.1078932269</v>
      </c>
      <c r="K7">
        <v>42848.558199999992</v>
      </c>
      <c r="L7">
        <v>242568379.42078087</v>
      </c>
      <c r="M7">
        <v>5643782.4749999987</v>
      </c>
      <c r="N7">
        <v>2021403161.8398407</v>
      </c>
      <c r="O7">
        <v>101400000</v>
      </c>
      <c r="P7">
        <v>21.983703013636362</v>
      </c>
      <c r="Q7">
        <v>20146.651513003744</v>
      </c>
      <c r="R7">
        <v>242611227.97898087</v>
      </c>
      <c r="S7">
        <v>2128.4469443148405</v>
      </c>
      <c r="T7">
        <v>20168.635216017381</v>
      </c>
      <c r="U7">
        <f>Net_Zero_Table[[#This Row],[Total Energy(MJ)]]*AHP!$Q$23/TOPSIS!$B$20</f>
        <v>2.2267320379684458E-2</v>
      </c>
      <c r="V7">
        <f>Net_Zero_Table[[#This Row],[Capital Cost (LKR)]]*AHP!$Q$24/TOPSIS!$C$20</f>
        <v>4.9826422083168028E-3</v>
      </c>
      <c r="W7">
        <f>Net_Zero_Table[[#This Row],[System Cost (LKR)]]*AHP!$Q$25/TOPSIS!$D$20</f>
        <v>2.4141055208237905E-3</v>
      </c>
      <c r="X7">
        <f>Net_Zero_Table[[#This Row],[Embodied Carbon (Metric T)]]*AHP!$Q$26/TOPSIS!$E$20</f>
        <v>1.0641069997147005E-2</v>
      </c>
      <c r="Y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1.7059406683322938E-3</v>
      </c>
      <c r="Z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5.308437114087133E-3</v>
      </c>
      <c r="AA7">
        <f>Net_Zero_Table[[#This Row],[S- Worst-Euclidean Distance]]/(Net_Zero_Table[[#This Row],[S+ Best-Euclidean Distance]]+Net_Zero_Table[[#This Row],[S- Worst-Euclidean Distance]])</f>
        <v>0.75679372836062531</v>
      </c>
      <c r="AB7">
        <v>6</v>
      </c>
    </row>
    <row r="8" spans="1:28" x14ac:dyDescent="0.3">
      <c r="A8">
        <v>97</v>
      </c>
      <c r="B8" t="s">
        <v>139</v>
      </c>
      <c r="C8" t="s">
        <v>151</v>
      </c>
      <c r="D8" t="s">
        <v>155</v>
      </c>
      <c r="E8" t="s">
        <v>156</v>
      </c>
      <c r="F8" t="s">
        <v>161</v>
      </c>
      <c r="G8" t="s">
        <v>225</v>
      </c>
      <c r="H8">
        <v>373.23121813360206</v>
      </c>
      <c r="I8">
        <v>54</v>
      </c>
      <c r="J8">
        <v>1398090.0017094396</v>
      </c>
      <c r="K8">
        <v>48257.256699999991</v>
      </c>
      <c r="L8">
        <v>251656200.30769911</v>
      </c>
      <c r="M8">
        <v>5063108.6399999997</v>
      </c>
      <c r="N8">
        <v>2097135002.5641592</v>
      </c>
      <c r="O8">
        <v>100656000</v>
      </c>
      <c r="P8">
        <v>20.614052188636361</v>
      </c>
      <c r="Q8">
        <v>20901.445525556119</v>
      </c>
      <c r="R8">
        <v>251704457.56439912</v>
      </c>
      <c r="S8">
        <v>2202.8541112041594</v>
      </c>
      <c r="T8">
        <v>20922.059577744756</v>
      </c>
      <c r="U8">
        <f>Net_Zero_Table[[#This Row],[Total Energy(MJ)]]*AHP!$Q$23/TOPSIS!$B$20</f>
        <v>2.3101914302444189E-2</v>
      </c>
      <c r="V8">
        <f>Net_Zero_Table[[#This Row],[Capital Cost (LKR)]]*AHP!$Q$24/TOPSIS!$C$20</f>
        <v>4.469991344759879E-3</v>
      </c>
      <c r="W8">
        <f>Net_Zero_Table[[#This Row],[System Cost (LKR)]]*AHP!$Q$25/TOPSIS!$D$20</f>
        <v>2.3963925572390481E-3</v>
      </c>
      <c r="X8">
        <f>Net_Zero_Table[[#This Row],[Embodied Carbon (Metric T)]]*AHP!$Q$26/TOPSIS!$E$20</f>
        <v>9.9780993278546365E-3</v>
      </c>
      <c r="Y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1.6866507817786132E-3</v>
      </c>
      <c r="Z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5.0246695932983461E-3</v>
      </c>
      <c r="AA8">
        <f>Net_Zero_Table[[#This Row],[S- Worst-Euclidean Distance]]/(Net_Zero_Table[[#This Row],[S+ Best-Euclidean Distance]]+Net_Zero_Table[[#This Row],[S- Worst-Euclidean Distance]])</f>
        <v>0.74868570005357971</v>
      </c>
      <c r="AB8">
        <v>7</v>
      </c>
    </row>
    <row r="9" spans="1:28" x14ac:dyDescent="0.3">
      <c r="A9">
        <v>99</v>
      </c>
      <c r="B9" t="s">
        <v>139</v>
      </c>
      <c r="C9" t="s">
        <v>151</v>
      </c>
      <c r="D9" t="s">
        <v>155</v>
      </c>
      <c r="E9" t="s">
        <v>156</v>
      </c>
      <c r="F9" t="s">
        <v>161</v>
      </c>
      <c r="G9" t="s">
        <v>224</v>
      </c>
      <c r="H9">
        <v>373.23121813360206</v>
      </c>
      <c r="I9">
        <v>27</v>
      </c>
      <c r="J9">
        <v>1398090.0017094396</v>
      </c>
      <c r="K9">
        <v>48257.256699999991</v>
      </c>
      <c r="L9">
        <v>251656200.30769911</v>
      </c>
      <c r="M9">
        <v>5063108.6399999997</v>
      </c>
      <c r="N9">
        <v>2097135002.5641592</v>
      </c>
      <c r="O9">
        <v>101147400</v>
      </c>
      <c r="P9">
        <v>20.614052188636361</v>
      </c>
      <c r="Q9">
        <v>20901.445525556119</v>
      </c>
      <c r="R9">
        <v>251704457.56439912</v>
      </c>
      <c r="S9">
        <v>2203.3455112041593</v>
      </c>
      <c r="T9">
        <v>20922.059577744756</v>
      </c>
      <c r="U9">
        <f>Net_Zero_Table[[#This Row],[Total Energy(MJ)]]*AHP!$Q$23/TOPSIS!$B$20</f>
        <v>2.3101914302444189E-2</v>
      </c>
      <c r="V9">
        <f>Net_Zero_Table[[#This Row],[Capital Cost (LKR)]]*AHP!$Q$24/TOPSIS!$C$20</f>
        <v>4.469991344759879E-3</v>
      </c>
      <c r="W9">
        <f>Net_Zero_Table[[#This Row],[System Cost (LKR)]]*AHP!$Q$25/TOPSIS!$D$20</f>
        <v>2.4080916839938093E-3</v>
      </c>
      <c r="X9">
        <f>Net_Zero_Table[[#This Row],[Embodied Carbon (Metric T)]]*AHP!$Q$26/TOPSIS!$E$20</f>
        <v>9.9780993278546365E-3</v>
      </c>
      <c r="Y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1.6879221446263282E-3</v>
      </c>
      <c r="Z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5.0231284285118891E-3</v>
      </c>
      <c r="AA9">
        <f>Net_Zero_Table[[#This Row],[S- Worst-Euclidean Distance]]/(Net_Zero_Table[[#This Row],[S+ Best-Euclidean Distance]]+Net_Zero_Table[[#This Row],[S- Worst-Euclidean Distance]])</f>
        <v>0.74848615336286717</v>
      </c>
      <c r="AB9">
        <v>8</v>
      </c>
    </row>
    <row r="10" spans="1:28" x14ac:dyDescent="0.3">
      <c r="A10">
        <v>79</v>
      </c>
      <c r="B10" t="s">
        <v>139</v>
      </c>
      <c r="C10" t="s">
        <v>151</v>
      </c>
      <c r="D10" t="s">
        <v>154</v>
      </c>
      <c r="E10" t="s">
        <v>156</v>
      </c>
      <c r="F10" t="s">
        <v>161</v>
      </c>
      <c r="G10" t="s">
        <v>225</v>
      </c>
      <c r="H10">
        <v>373.22477102860205</v>
      </c>
      <c r="I10">
        <v>54</v>
      </c>
      <c r="J10">
        <v>1398083.7609117997</v>
      </c>
      <c r="K10">
        <v>48275.676999999989</v>
      </c>
      <c r="L10">
        <v>251655076.96412393</v>
      </c>
      <c r="M10">
        <v>5064029.6549999993</v>
      </c>
      <c r="N10">
        <v>2097125641.3676996</v>
      </c>
      <c r="O10">
        <v>100656000</v>
      </c>
      <c r="P10">
        <v>20.627867413636363</v>
      </c>
      <c r="Q10">
        <v>20901.352225631406</v>
      </c>
      <c r="R10">
        <v>251703352.64112392</v>
      </c>
      <c r="S10">
        <v>2202.8456710226992</v>
      </c>
      <c r="T10">
        <v>20921.980093045044</v>
      </c>
      <c r="U10">
        <f>Net_Zero_Table[[#This Row],[Total Energy(MJ)]]*AHP!$Q$23/TOPSIS!$B$20</f>
        <v>2.3101812890482472E-2</v>
      </c>
      <c r="V10">
        <f>Net_Zero_Table[[#This Row],[Capital Cost (LKR)]]*AHP!$Q$24/TOPSIS!$C$20</f>
        <v>4.4708044675607342E-3</v>
      </c>
      <c r="W10">
        <f>Net_Zero_Table[[#This Row],[System Cost (LKR)]]*AHP!$Q$25/TOPSIS!$D$20</f>
        <v>2.3963925572390481E-3</v>
      </c>
      <c r="X10">
        <f>Net_Zero_Table[[#This Row],[Embodied Carbon (Metric T)]]*AHP!$Q$26/TOPSIS!$E$20</f>
        <v>9.9847864986265574E-3</v>
      </c>
      <c r="Y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1.6888939844003923E-3</v>
      </c>
      <c r="Z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5.0205529586037122E-3</v>
      </c>
      <c r="AA10">
        <f>Net_Zero_Table[[#This Row],[S- Worst-Euclidean Distance]]/(Net_Zero_Table[[#This Row],[S+ Best-Euclidean Distance]]+Net_Zero_Table[[#This Row],[S- Worst-Euclidean Distance]])</f>
        <v>0.74828119236245083</v>
      </c>
      <c r="AB10">
        <v>9</v>
      </c>
    </row>
    <row r="11" spans="1:28" x14ac:dyDescent="0.3">
      <c r="A11">
        <v>25</v>
      </c>
      <c r="B11" t="s">
        <v>139</v>
      </c>
      <c r="C11" t="s">
        <v>149</v>
      </c>
      <c r="D11" t="s">
        <v>155</v>
      </c>
      <c r="E11" t="s">
        <v>156</v>
      </c>
      <c r="F11" t="s">
        <v>161</v>
      </c>
      <c r="G11" t="s">
        <v>225</v>
      </c>
      <c r="H11">
        <v>346.46814970531312</v>
      </c>
      <c r="I11">
        <v>50</v>
      </c>
      <c r="J11">
        <v>1306225.4538225676</v>
      </c>
      <c r="K11">
        <v>50090.977899999991</v>
      </c>
      <c r="L11">
        <v>235120581.68806216</v>
      </c>
      <c r="M11">
        <v>5552100.959999999</v>
      </c>
      <c r="N11">
        <v>1959338180.7338514</v>
      </c>
      <c r="O11">
        <v>93200000</v>
      </c>
      <c r="P11">
        <v>23.05901378863636</v>
      </c>
      <c r="Q11">
        <v>19528.070534647388</v>
      </c>
      <c r="R11">
        <v>235170672.66596216</v>
      </c>
      <c r="S11">
        <v>2058.0902816938515</v>
      </c>
      <c r="T11">
        <v>19551.129548436023</v>
      </c>
      <c r="U11">
        <f>Net_Zero_Table[[#This Row],[Total Energy(MJ)]]*AHP!$Q$23/TOPSIS!$B$20</f>
        <v>2.1584412047955866E-2</v>
      </c>
      <c r="V11">
        <f>Net_Zero_Table[[#This Row],[Capital Cost (LKR)]]*AHP!$Q$24/TOPSIS!$C$20</f>
        <v>4.9017007141353795E-3</v>
      </c>
      <c r="W11">
        <f>Net_Zero_Table[[#This Row],[System Cost (LKR)]]*AHP!$Q$25/TOPSIS!$D$20</f>
        <v>2.2188819974435629E-3</v>
      </c>
      <c r="X11">
        <f>Net_Zero_Table[[#This Row],[Embodied Carbon (Metric T)]]*AHP!$Q$26/TOPSIS!$E$20</f>
        <v>1.116156725906706E-2</v>
      </c>
      <c r="Y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1.9393376555144738E-3</v>
      </c>
      <c r="Z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5.7591206986721865E-3</v>
      </c>
      <c r="AA11">
        <f>Net_Zero_Table[[#This Row],[S- Worst-Euclidean Distance]]/(Net_Zero_Table[[#This Row],[S+ Best-Euclidean Distance]]+Net_Zero_Table[[#This Row],[S- Worst-Euclidean Distance]])</f>
        <v>0.74808753047812471</v>
      </c>
      <c r="AB11">
        <v>10</v>
      </c>
    </row>
    <row r="12" spans="1:28" x14ac:dyDescent="0.3">
      <c r="A12">
        <v>81</v>
      </c>
      <c r="B12" t="s">
        <v>139</v>
      </c>
      <c r="C12" t="s">
        <v>151</v>
      </c>
      <c r="D12" t="s">
        <v>154</v>
      </c>
      <c r="E12" t="s">
        <v>156</v>
      </c>
      <c r="F12" t="s">
        <v>161</v>
      </c>
      <c r="G12" t="s">
        <v>224</v>
      </c>
      <c r="H12">
        <v>373.22477102860205</v>
      </c>
      <c r="I12">
        <v>27</v>
      </c>
      <c r="J12">
        <v>1398083.7609117997</v>
      </c>
      <c r="K12">
        <v>48275.676999999989</v>
      </c>
      <c r="L12">
        <v>251655076.96412393</v>
      </c>
      <c r="M12">
        <v>5064029.6549999993</v>
      </c>
      <c r="N12">
        <v>2097125641.3676996</v>
      </c>
      <c r="O12">
        <v>101147400</v>
      </c>
      <c r="P12">
        <v>20.627867413636363</v>
      </c>
      <c r="Q12">
        <v>20901.352225631406</v>
      </c>
      <c r="R12">
        <v>251703352.64112392</v>
      </c>
      <c r="S12">
        <v>2203.3370710226995</v>
      </c>
      <c r="T12">
        <v>20921.980093045044</v>
      </c>
      <c r="U12">
        <f>Net_Zero_Table[[#This Row],[Total Energy(MJ)]]*AHP!$Q$23/TOPSIS!$B$20</f>
        <v>2.3101812890482472E-2</v>
      </c>
      <c r="V12">
        <f>Net_Zero_Table[[#This Row],[Capital Cost (LKR)]]*AHP!$Q$24/TOPSIS!$C$20</f>
        <v>4.4708044675607342E-3</v>
      </c>
      <c r="W12">
        <f>Net_Zero_Table[[#This Row],[System Cost (LKR)]]*AHP!$Q$25/TOPSIS!$D$20</f>
        <v>2.4080916839938093E-3</v>
      </c>
      <c r="X12">
        <f>Net_Zero_Table[[#This Row],[Embodied Carbon (Metric T)]]*AHP!$Q$26/TOPSIS!$E$20</f>
        <v>9.9847864986265574E-3</v>
      </c>
      <c r="Y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1.6901636598830802E-3</v>
      </c>
      <c r="Z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5.01901052974108E-3</v>
      </c>
      <c r="AA12">
        <f>Net_Zero_Table[[#This Row],[S- Worst-Euclidean Distance]]/(Net_Zero_Table[[#This Row],[S+ Best-Euclidean Distance]]+Net_Zero_Table[[#This Row],[S- Worst-Euclidean Distance]])</f>
        <v>0.74808171436405035</v>
      </c>
      <c r="AB12">
        <v>11</v>
      </c>
    </row>
    <row r="13" spans="1:28" x14ac:dyDescent="0.3">
      <c r="A13">
        <v>27</v>
      </c>
      <c r="B13" t="s">
        <v>139</v>
      </c>
      <c r="C13" t="s">
        <v>149</v>
      </c>
      <c r="D13" t="s">
        <v>155</v>
      </c>
      <c r="E13" t="s">
        <v>156</v>
      </c>
      <c r="F13" t="s">
        <v>161</v>
      </c>
      <c r="G13" t="s">
        <v>224</v>
      </c>
      <c r="H13">
        <v>346.46814970531312</v>
      </c>
      <c r="I13">
        <v>25</v>
      </c>
      <c r="J13">
        <v>1306225.4538225676</v>
      </c>
      <c r="K13">
        <v>50090.977899999991</v>
      </c>
      <c r="L13">
        <v>235120581.68806216</v>
      </c>
      <c r="M13">
        <v>5552100.959999999</v>
      </c>
      <c r="N13">
        <v>1959338180.7338514</v>
      </c>
      <c r="O13">
        <v>93655000</v>
      </c>
      <c r="P13">
        <v>23.05901378863636</v>
      </c>
      <c r="Q13">
        <v>19528.070534647388</v>
      </c>
      <c r="R13">
        <v>235170672.66596216</v>
      </c>
      <c r="S13">
        <v>2058.5452816938514</v>
      </c>
      <c r="T13">
        <v>19551.129548436023</v>
      </c>
      <c r="U13">
        <f>Net_Zero_Table[[#This Row],[Total Energy(MJ)]]*AHP!$Q$23/TOPSIS!$B$20</f>
        <v>2.1584412047955866E-2</v>
      </c>
      <c r="V13">
        <f>Net_Zero_Table[[#This Row],[Capital Cost (LKR)]]*AHP!$Q$24/TOPSIS!$C$20</f>
        <v>4.9017007141353795E-3</v>
      </c>
      <c r="W13">
        <f>Net_Zero_Table[[#This Row],[System Cost (LKR)]]*AHP!$Q$25/TOPSIS!$D$20</f>
        <v>2.2297145222164904E-3</v>
      </c>
      <c r="X13">
        <f>Net_Zero_Table[[#This Row],[Embodied Carbon (Metric T)]]*AHP!$Q$26/TOPSIS!$E$20</f>
        <v>1.116156725906706E-2</v>
      </c>
      <c r="Y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1.9393679088015592E-3</v>
      </c>
      <c r="Z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5.7575409513963586E-3</v>
      </c>
      <c r="AA13">
        <f>Net_Zero_Table[[#This Row],[S- Worst-Euclidean Distance]]/(Net_Zero_Table[[#This Row],[S+ Best-Euclidean Distance]]+Net_Zero_Table[[#This Row],[S- Worst-Euclidean Distance]])</f>
        <v>0.74803288644479404</v>
      </c>
      <c r="AB13">
        <v>12</v>
      </c>
    </row>
    <row r="14" spans="1:28" x14ac:dyDescent="0.3">
      <c r="A14">
        <v>7</v>
      </c>
      <c r="B14" t="s">
        <v>139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346.46170260031312</v>
      </c>
      <c r="I14">
        <v>50</v>
      </c>
      <c r="J14">
        <v>1306219.2130249273</v>
      </c>
      <c r="K14">
        <v>50109.398199999989</v>
      </c>
      <c r="L14">
        <v>235119458.34448692</v>
      </c>
      <c r="M14">
        <v>5553021.9749999987</v>
      </c>
      <c r="N14">
        <v>1959328819.5373912</v>
      </c>
      <c r="O14">
        <v>93200000</v>
      </c>
      <c r="P14">
        <v>23.072829013636358</v>
      </c>
      <c r="Q14">
        <v>19527.977234722664</v>
      </c>
      <c r="R14">
        <v>235169567.74268693</v>
      </c>
      <c r="S14">
        <v>2058.0818415123913</v>
      </c>
      <c r="T14">
        <v>19551.0500637363</v>
      </c>
      <c r="U14">
        <f>Net_Zero_Table[[#This Row],[Total Energy(MJ)]]*AHP!$Q$23/TOPSIS!$B$20</f>
        <v>2.1584310635994145E-2</v>
      </c>
      <c r="V14">
        <f>Net_Zero_Table[[#This Row],[Capital Cost (LKR)]]*AHP!$Q$24/TOPSIS!$C$20</f>
        <v>4.9025138369362354E-3</v>
      </c>
      <c r="W14">
        <f>Net_Zero_Table[[#This Row],[System Cost (LKR)]]*AHP!$Q$25/TOPSIS!$D$20</f>
        <v>2.2188819974435629E-3</v>
      </c>
      <c r="X14">
        <f>Net_Zero_Table[[#This Row],[Embodied Carbon (Metric T)]]*AHP!$Q$26/TOPSIS!$E$20</f>
        <v>1.1168254429838978E-2</v>
      </c>
      <c r="Y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1.9456208593937952E-3</v>
      </c>
      <c r="Z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5.7569919806913427E-3</v>
      </c>
      <c r="AA14">
        <f>Net_Zero_Table[[#This Row],[S- Worst-Euclidean Distance]]/(Net_Zero_Table[[#This Row],[S+ Best-Euclidean Distance]]+Net_Zero_Table[[#This Row],[S- Worst-Euclidean Distance]])</f>
        <v>0.74740767843495948</v>
      </c>
      <c r="AB14">
        <v>13</v>
      </c>
    </row>
    <row r="15" spans="1:28" x14ac:dyDescent="0.3">
      <c r="A15">
        <v>26</v>
      </c>
      <c r="B15" t="s">
        <v>139</v>
      </c>
      <c r="C15" t="s">
        <v>149</v>
      </c>
      <c r="D15" t="s">
        <v>155</v>
      </c>
      <c r="E15" t="s">
        <v>156</v>
      </c>
      <c r="F15" t="s">
        <v>161</v>
      </c>
      <c r="G15" t="s">
        <v>226</v>
      </c>
      <c r="H15">
        <v>346.46814970531312</v>
      </c>
      <c r="I15">
        <v>25</v>
      </c>
      <c r="J15">
        <v>1306225.4538225676</v>
      </c>
      <c r="K15">
        <v>50090.977899999991</v>
      </c>
      <c r="L15">
        <v>235120581.68806216</v>
      </c>
      <c r="M15">
        <v>5552100.959999999</v>
      </c>
      <c r="N15">
        <v>1959338180.7338514</v>
      </c>
      <c r="O15">
        <v>97500000</v>
      </c>
      <c r="P15">
        <v>23.05901378863636</v>
      </c>
      <c r="Q15">
        <v>19528.070534647388</v>
      </c>
      <c r="R15">
        <v>235170672.66596216</v>
      </c>
      <c r="S15">
        <v>2062.3902816938516</v>
      </c>
      <c r="T15">
        <v>19551.129548436023</v>
      </c>
      <c r="U15">
        <f>Net_Zero_Table[[#This Row],[Total Energy(MJ)]]*AHP!$Q$23/TOPSIS!$B$20</f>
        <v>2.1584412047955866E-2</v>
      </c>
      <c r="V15">
        <f>Net_Zero_Table[[#This Row],[Capital Cost (LKR)]]*AHP!$Q$24/TOPSIS!$C$20</f>
        <v>4.9017007141353795E-3</v>
      </c>
      <c r="W15">
        <f>Net_Zero_Table[[#This Row],[System Cost (LKR)]]*AHP!$Q$25/TOPSIS!$D$20</f>
        <v>2.3212553084844142E-3</v>
      </c>
      <c r="X15">
        <f>Net_Zero_Table[[#This Row],[Embodied Carbon (Metric T)]]*AHP!$Q$26/TOPSIS!$E$20</f>
        <v>1.116156725906706E-2</v>
      </c>
      <c r="Y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1.942037805221578E-3</v>
      </c>
      <c r="Z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5.7449895377078364E-3</v>
      </c>
      <c r="AA15">
        <f>Net_Zero_Table[[#This Row],[S- Worst-Euclidean Distance]]/(Net_Zero_Table[[#This Row],[S+ Best-Euclidean Distance]]+Net_Zero_Table[[#This Row],[S- Worst-Euclidean Distance]])</f>
        <v>0.7473616628919787</v>
      </c>
      <c r="AB15">
        <v>14</v>
      </c>
    </row>
    <row r="16" spans="1:28" x14ac:dyDescent="0.3">
      <c r="A16">
        <v>9</v>
      </c>
      <c r="B16" t="s">
        <v>139</v>
      </c>
      <c r="C16" t="s">
        <v>149</v>
      </c>
      <c r="D16" t="s">
        <v>154</v>
      </c>
      <c r="E16" t="s">
        <v>156</v>
      </c>
      <c r="F16" t="s">
        <v>161</v>
      </c>
      <c r="G16" t="s">
        <v>224</v>
      </c>
      <c r="H16">
        <v>346.46170260031312</v>
      </c>
      <c r="I16">
        <v>25</v>
      </c>
      <c r="J16">
        <v>1306219.2130249273</v>
      </c>
      <c r="K16">
        <v>50109.398199999989</v>
      </c>
      <c r="L16">
        <v>235119458.34448692</v>
      </c>
      <c r="M16">
        <v>5553021.9749999987</v>
      </c>
      <c r="N16">
        <v>1959328819.5373912</v>
      </c>
      <c r="O16">
        <v>93655000</v>
      </c>
      <c r="P16">
        <v>23.072829013636358</v>
      </c>
      <c r="Q16">
        <v>19527.977234722664</v>
      </c>
      <c r="R16">
        <v>235169567.74268693</v>
      </c>
      <c r="S16">
        <v>2058.5368415123912</v>
      </c>
      <c r="T16">
        <v>19551.0500637363</v>
      </c>
      <c r="U16">
        <f>Net_Zero_Table[[#This Row],[Total Energy(MJ)]]*AHP!$Q$23/TOPSIS!$B$20</f>
        <v>2.1584310635994145E-2</v>
      </c>
      <c r="V16">
        <f>Net_Zero_Table[[#This Row],[Capital Cost (LKR)]]*AHP!$Q$24/TOPSIS!$C$20</f>
        <v>4.9025138369362354E-3</v>
      </c>
      <c r="W16">
        <f>Net_Zero_Table[[#This Row],[System Cost (LKR)]]*AHP!$Q$25/TOPSIS!$D$20</f>
        <v>2.2297145222164904E-3</v>
      </c>
      <c r="X16">
        <f>Net_Zero_Table[[#This Row],[Embodied Carbon (Metric T)]]*AHP!$Q$26/TOPSIS!$E$20</f>
        <v>1.1168254429838978E-2</v>
      </c>
      <c r="Y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1.9456510149821848E-3</v>
      </c>
      <c r="Z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5.7554116491243361E-3</v>
      </c>
      <c r="AA16">
        <f>Net_Zero_Table[[#This Row],[S- Worst-Euclidean Distance]]/(Net_Zero_Table[[#This Row],[S+ Best-Euclidean Distance]]+Net_Zero_Table[[#This Row],[S- Worst-Euclidean Distance]])</f>
        <v>0.74735291740313092</v>
      </c>
      <c r="AB16">
        <v>15</v>
      </c>
    </row>
    <row r="17" spans="1:28" x14ac:dyDescent="0.3">
      <c r="A17">
        <v>8</v>
      </c>
      <c r="B17" t="s">
        <v>139</v>
      </c>
      <c r="C17" t="s">
        <v>149</v>
      </c>
      <c r="D17" t="s">
        <v>154</v>
      </c>
      <c r="E17" t="s">
        <v>156</v>
      </c>
      <c r="F17" t="s">
        <v>161</v>
      </c>
      <c r="G17" t="s">
        <v>226</v>
      </c>
      <c r="H17">
        <v>346.46170260031312</v>
      </c>
      <c r="I17">
        <v>25</v>
      </c>
      <c r="J17">
        <v>1306219.2130249273</v>
      </c>
      <c r="K17">
        <v>50109.398199999989</v>
      </c>
      <c r="L17">
        <v>235119458.34448692</v>
      </c>
      <c r="M17">
        <v>5553021.9749999987</v>
      </c>
      <c r="N17">
        <v>1959328819.5373912</v>
      </c>
      <c r="O17">
        <v>97500000</v>
      </c>
      <c r="P17">
        <v>23.072829013636358</v>
      </c>
      <c r="Q17">
        <v>19527.977234722664</v>
      </c>
      <c r="R17">
        <v>235169567.74268693</v>
      </c>
      <c r="S17">
        <v>2062.381841512391</v>
      </c>
      <c r="T17">
        <v>19551.0500637363</v>
      </c>
      <c r="U17">
        <f>Net_Zero_Table[[#This Row],[Total Energy(MJ)]]*AHP!$Q$23/TOPSIS!$B$20</f>
        <v>2.1584310635994145E-2</v>
      </c>
      <c r="V17">
        <f>Net_Zero_Table[[#This Row],[Capital Cost (LKR)]]*AHP!$Q$24/TOPSIS!$C$20</f>
        <v>4.9025138369362354E-3</v>
      </c>
      <c r="W17">
        <f>Net_Zero_Table[[#This Row],[System Cost (LKR)]]*AHP!$Q$25/TOPSIS!$D$20</f>
        <v>2.3212553084844142E-3</v>
      </c>
      <c r="X17">
        <f>Net_Zero_Table[[#This Row],[Embodied Carbon (Metric T)]]*AHP!$Q$26/TOPSIS!$E$20</f>
        <v>1.1168254429838978E-2</v>
      </c>
      <c r="Y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1.948312301280705E-3</v>
      </c>
      <c r="Z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5.7428555816982302E-3</v>
      </c>
      <c r="AA17">
        <f>Net_Zero_Table[[#This Row],[S- Worst-Euclidean Distance]]/(Net_Zero_Table[[#This Row],[S+ Best-Euclidean Distance]]+Net_Zero_Table[[#This Row],[S- Worst-Euclidean Distance]])</f>
        <v>0.74668186536501835</v>
      </c>
      <c r="AB17">
        <v>16</v>
      </c>
    </row>
    <row r="18" spans="1:28" x14ac:dyDescent="0.3">
      <c r="A18">
        <v>98</v>
      </c>
      <c r="B18" t="s">
        <v>139</v>
      </c>
      <c r="C18" t="s">
        <v>151</v>
      </c>
      <c r="D18" t="s">
        <v>155</v>
      </c>
      <c r="E18" t="s">
        <v>156</v>
      </c>
      <c r="F18" t="s">
        <v>161</v>
      </c>
      <c r="G18" t="s">
        <v>226</v>
      </c>
      <c r="H18">
        <v>373.23121813360206</v>
      </c>
      <c r="I18">
        <v>27</v>
      </c>
      <c r="J18">
        <v>1398090.0017094396</v>
      </c>
      <c r="K18">
        <v>48257.256699999991</v>
      </c>
      <c r="L18">
        <v>251656200.30769911</v>
      </c>
      <c r="M18">
        <v>5063108.6399999997</v>
      </c>
      <c r="N18">
        <v>2097135002.5641592</v>
      </c>
      <c r="O18">
        <v>105300000</v>
      </c>
      <c r="P18">
        <v>20.614052188636361</v>
      </c>
      <c r="Q18">
        <v>20901.445525556119</v>
      </c>
      <c r="R18">
        <v>251704457.56439912</v>
      </c>
      <c r="S18">
        <v>2207.4981112041592</v>
      </c>
      <c r="T18">
        <v>20922.059577744756</v>
      </c>
      <c r="U18">
        <f>Net_Zero_Table[[#This Row],[Total Energy(MJ)]]*AHP!$Q$23/TOPSIS!$B$20</f>
        <v>2.3101914302444189E-2</v>
      </c>
      <c r="V18">
        <f>Net_Zero_Table[[#This Row],[Capital Cost (LKR)]]*AHP!$Q$24/TOPSIS!$C$20</f>
        <v>4.469991344759879E-3</v>
      </c>
      <c r="W18">
        <f>Net_Zero_Table[[#This Row],[System Cost (LKR)]]*AHP!$Q$25/TOPSIS!$D$20</f>
        <v>2.5069557331631673E-3</v>
      </c>
      <c r="X18">
        <f>Net_Zero_Table[[#This Row],[Embodied Carbon (Metric T)]]*AHP!$Q$26/TOPSIS!$E$20</f>
        <v>9.9780993278546365E-3</v>
      </c>
      <c r="Y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1.7018423364245435E-3</v>
      </c>
      <c r="Z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5.0111765618075059E-3</v>
      </c>
      <c r="AA18">
        <f>Net_Zero_Table[[#This Row],[S- Worst-Euclidean Distance]]/(Net_Zero_Table[[#This Row],[S+ Best-Euclidean Distance]]+Net_Zero_Table[[#This Row],[S- Worst-Euclidean Distance]])</f>
        <v>0.74648628847555565</v>
      </c>
      <c r="AB18">
        <v>17</v>
      </c>
    </row>
    <row r="19" spans="1:28" x14ac:dyDescent="0.3">
      <c r="A19">
        <v>80</v>
      </c>
      <c r="B19" t="s">
        <v>139</v>
      </c>
      <c r="C19" t="s">
        <v>151</v>
      </c>
      <c r="D19" t="s">
        <v>154</v>
      </c>
      <c r="E19" t="s">
        <v>156</v>
      </c>
      <c r="F19" t="s">
        <v>161</v>
      </c>
      <c r="G19" t="s">
        <v>226</v>
      </c>
      <c r="H19">
        <v>373.22477102860205</v>
      </c>
      <c r="I19">
        <v>27</v>
      </c>
      <c r="J19">
        <v>1398083.7609117997</v>
      </c>
      <c r="K19">
        <v>48275.676999999989</v>
      </c>
      <c r="L19">
        <v>251655076.96412393</v>
      </c>
      <c r="M19">
        <v>5064029.6549999993</v>
      </c>
      <c r="N19">
        <v>2097125641.3676996</v>
      </c>
      <c r="O19">
        <v>105300000</v>
      </c>
      <c r="P19">
        <v>20.627867413636363</v>
      </c>
      <c r="Q19">
        <v>20901.352225631406</v>
      </c>
      <c r="R19">
        <v>251703352.64112392</v>
      </c>
      <c r="S19">
        <v>2207.4896710226994</v>
      </c>
      <c r="T19">
        <v>20921.980093045044</v>
      </c>
      <c r="U19">
        <f>Net_Zero_Table[[#This Row],[Total Energy(MJ)]]*AHP!$Q$23/TOPSIS!$B$20</f>
        <v>2.3101812890482472E-2</v>
      </c>
      <c r="V19">
        <f>Net_Zero_Table[[#This Row],[Capital Cost (LKR)]]*AHP!$Q$24/TOPSIS!$C$20</f>
        <v>4.4708044675607342E-3</v>
      </c>
      <c r="W19">
        <f>Net_Zero_Table[[#This Row],[System Cost (LKR)]]*AHP!$Q$25/TOPSIS!$D$20</f>
        <v>2.5069557331631673E-3</v>
      </c>
      <c r="X19">
        <f>Net_Zero_Table[[#This Row],[Embodied Carbon (Metric T)]]*AHP!$Q$26/TOPSIS!$E$20</f>
        <v>9.9847864986265574E-3</v>
      </c>
      <c r="Y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1.7040655412619474E-3</v>
      </c>
      <c r="Z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5.0070488335881456E-3</v>
      </c>
      <c r="AA19">
        <f>Net_Zero_Table[[#This Row],[S- Worst-Euclidean Distance]]/(Net_Zero_Table[[#This Row],[S+ Best-Euclidean Distance]]+Net_Zero_Table[[#This Row],[S- Worst-Euclidean Distance]])</f>
        <v>0.74608307263426565</v>
      </c>
      <c r="AB19">
        <v>18</v>
      </c>
    </row>
    <row r="20" spans="1:28" x14ac:dyDescent="0.3">
      <c r="A20">
        <v>133</v>
      </c>
      <c r="B20" t="s">
        <v>140</v>
      </c>
      <c r="C20" t="s">
        <v>149</v>
      </c>
      <c r="D20" t="s">
        <v>155</v>
      </c>
      <c r="E20" t="s">
        <v>156</v>
      </c>
      <c r="F20" t="s">
        <v>161</v>
      </c>
      <c r="G20" t="s">
        <v>225</v>
      </c>
      <c r="H20">
        <v>352.49070189949231</v>
      </c>
      <c r="I20">
        <v>51</v>
      </c>
      <c r="J20">
        <v>1324007.0263346373</v>
      </c>
      <c r="K20">
        <v>46460.557899999993</v>
      </c>
      <c r="L20">
        <v>238321264.7402347</v>
      </c>
      <c r="M20">
        <v>5915142.959999999</v>
      </c>
      <c r="N20">
        <v>1986010539.501956</v>
      </c>
      <c r="O20">
        <v>95064000</v>
      </c>
      <c r="P20">
        <v>23.42205578863636</v>
      </c>
      <c r="Q20">
        <v>19793.905043702827</v>
      </c>
      <c r="R20">
        <v>238367725.29813471</v>
      </c>
      <c r="S20">
        <v>2086.9896824619559</v>
      </c>
      <c r="T20">
        <v>19817.327099491464</v>
      </c>
      <c r="U20">
        <f>Net_Zero_Table[[#This Row],[Total Energy(MJ)]]*AHP!$Q$23/TOPSIS!$B$20</f>
        <v>2.1877843624986865E-2</v>
      </c>
      <c r="V20">
        <f>Net_Zero_Table[[#This Row],[Capital Cost (LKR)]]*AHP!$Q$24/TOPSIS!$C$20</f>
        <v>5.2222141996576491E-3</v>
      </c>
      <c r="W20">
        <f>Net_Zero_Table[[#This Row],[System Cost (LKR)]]*AHP!$Q$25/TOPSIS!$D$20</f>
        <v>2.2632596373924345E-3</v>
      </c>
      <c r="X20">
        <f>Net_Zero_Table[[#This Row],[Embodied Carbon (Metric T)]]*AHP!$Q$26/TOPSIS!$E$20</f>
        <v>1.1337295403297717E-2</v>
      </c>
      <c r="Y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2.2736852285250141E-3</v>
      </c>
      <c r="Z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5.4103534921644452E-3</v>
      </c>
      <c r="AA20">
        <f>Net_Zero_Table[[#This Row],[S- Worst-Euclidean Distance]]/(Net_Zero_Table[[#This Row],[S+ Best-Euclidean Distance]]+Net_Zero_Table[[#This Row],[S- Worst-Euclidean Distance]])</f>
        <v>0.7041028408142892</v>
      </c>
      <c r="AB20">
        <v>19</v>
      </c>
    </row>
    <row r="21" spans="1:28" x14ac:dyDescent="0.3">
      <c r="A21">
        <v>135</v>
      </c>
      <c r="B21" t="s">
        <v>140</v>
      </c>
      <c r="C21" t="s">
        <v>149</v>
      </c>
      <c r="D21" t="s">
        <v>155</v>
      </c>
      <c r="E21" t="s">
        <v>156</v>
      </c>
      <c r="F21" t="s">
        <v>161</v>
      </c>
      <c r="G21" t="s">
        <v>224</v>
      </c>
      <c r="H21">
        <v>352.49070189949231</v>
      </c>
      <c r="I21">
        <v>26</v>
      </c>
      <c r="J21">
        <v>1324007.0263346373</v>
      </c>
      <c r="K21">
        <v>46460.557899999993</v>
      </c>
      <c r="L21">
        <v>238321264.7402347</v>
      </c>
      <c r="M21">
        <v>5915142.959999999</v>
      </c>
      <c r="N21">
        <v>1986010539.501956</v>
      </c>
      <c r="O21">
        <v>97401200</v>
      </c>
      <c r="P21">
        <v>23.42205578863636</v>
      </c>
      <c r="Q21">
        <v>19793.905043702827</v>
      </c>
      <c r="R21">
        <v>238367725.29813471</v>
      </c>
      <c r="S21">
        <v>2089.3268824619558</v>
      </c>
      <c r="T21">
        <v>19817.327099491464</v>
      </c>
      <c r="U21">
        <f>Net_Zero_Table[[#This Row],[Total Energy(MJ)]]*AHP!$Q$23/TOPSIS!$B$20</f>
        <v>2.1877843624986865E-2</v>
      </c>
      <c r="V21">
        <f>Net_Zero_Table[[#This Row],[Capital Cost (LKR)]]*AHP!$Q$24/TOPSIS!$C$20</f>
        <v>5.2222141996576491E-3</v>
      </c>
      <c r="W21">
        <f>Net_Zero_Table[[#This Row],[System Cost (LKR)]]*AHP!$Q$25/TOPSIS!$D$20</f>
        <v>2.3189031031051496E-3</v>
      </c>
      <c r="X21">
        <f>Net_Zero_Table[[#This Row],[Embodied Carbon (Metric T)]]*AHP!$Q$26/TOPSIS!$E$20</f>
        <v>1.1337295403297717E-2</v>
      </c>
      <c r="Y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2.2754514640095443E-3</v>
      </c>
      <c r="Z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5.4023978771905682E-3</v>
      </c>
      <c r="AA21">
        <f>Net_Zero_Table[[#This Row],[S- Worst-Euclidean Distance]]/(Net_Zero_Table[[#This Row],[S+ Best-Euclidean Distance]]+Net_Zero_Table[[#This Row],[S- Worst-Euclidean Distance]])</f>
        <v>0.70363426489769176</v>
      </c>
      <c r="AB21">
        <v>20</v>
      </c>
    </row>
    <row r="22" spans="1:28" x14ac:dyDescent="0.3">
      <c r="A22">
        <v>115</v>
      </c>
      <c r="B22" t="s">
        <v>140</v>
      </c>
      <c r="C22" t="s">
        <v>149</v>
      </c>
      <c r="D22" t="s">
        <v>154</v>
      </c>
      <c r="E22" t="s">
        <v>156</v>
      </c>
      <c r="F22" t="s">
        <v>161</v>
      </c>
      <c r="G22" t="s">
        <v>225</v>
      </c>
      <c r="H22">
        <v>352.48425479449224</v>
      </c>
      <c r="I22">
        <v>51</v>
      </c>
      <c r="J22">
        <v>1324000.7855369973</v>
      </c>
      <c r="K22">
        <v>46478.97819999999</v>
      </c>
      <c r="L22">
        <v>238320141.39665952</v>
      </c>
      <c r="M22">
        <v>5916063.9749999987</v>
      </c>
      <c r="N22">
        <v>1986001178.305496</v>
      </c>
      <c r="O22">
        <v>95064000</v>
      </c>
      <c r="P22">
        <v>23.435871013636358</v>
      </c>
      <c r="Q22">
        <v>19793.811743778111</v>
      </c>
      <c r="R22">
        <v>238366620.37485951</v>
      </c>
      <c r="S22">
        <v>2086.9812422804957</v>
      </c>
      <c r="T22">
        <v>19817.247614791748</v>
      </c>
      <c r="U22">
        <f>Net_Zero_Table[[#This Row],[Total Energy(MJ)]]*AHP!$Q$23/TOPSIS!$B$20</f>
        <v>2.1877742213025148E-2</v>
      </c>
      <c r="V22">
        <f>Net_Zero_Table[[#This Row],[Capital Cost (LKR)]]*AHP!$Q$24/TOPSIS!$C$20</f>
        <v>5.2230273224585042E-3</v>
      </c>
      <c r="W22">
        <f>Net_Zero_Table[[#This Row],[System Cost (LKR)]]*AHP!$Q$25/TOPSIS!$D$20</f>
        <v>2.2632596373924345E-3</v>
      </c>
      <c r="X22">
        <f>Net_Zero_Table[[#This Row],[Embodied Carbon (Metric T)]]*AHP!$Q$26/TOPSIS!$E$20</f>
        <v>1.1343982574069636E-2</v>
      </c>
      <c r="Y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2.2796636751387109E-3</v>
      </c>
      <c r="Z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5.4083474667377101E-3</v>
      </c>
      <c r="AA22">
        <f>Net_Zero_Table[[#This Row],[S- Worst-Euclidean Distance]]/(Net_Zero_Table[[#This Row],[S+ Best-Euclidean Distance]]+Net_Zero_Table[[#This Row],[S- Worst-Euclidean Distance]])</f>
        <v>0.70347809946301521</v>
      </c>
      <c r="AB22">
        <v>21</v>
      </c>
    </row>
    <row r="23" spans="1:28" x14ac:dyDescent="0.3">
      <c r="A23">
        <v>117</v>
      </c>
      <c r="B23" t="s">
        <v>140</v>
      </c>
      <c r="C23" t="s">
        <v>149</v>
      </c>
      <c r="D23" t="s">
        <v>154</v>
      </c>
      <c r="E23" t="s">
        <v>156</v>
      </c>
      <c r="F23" t="s">
        <v>161</v>
      </c>
      <c r="G23" t="s">
        <v>224</v>
      </c>
      <c r="H23">
        <v>352.48425479449224</v>
      </c>
      <c r="I23">
        <v>26</v>
      </c>
      <c r="J23">
        <v>1324000.7855369973</v>
      </c>
      <c r="K23">
        <v>46478.97819999999</v>
      </c>
      <c r="L23">
        <v>238320141.39665952</v>
      </c>
      <c r="M23">
        <v>5916063.9749999987</v>
      </c>
      <c r="N23">
        <v>1986001178.305496</v>
      </c>
      <c r="O23">
        <v>97401200</v>
      </c>
      <c r="P23">
        <v>23.435871013636358</v>
      </c>
      <c r="Q23">
        <v>19793.811743778111</v>
      </c>
      <c r="R23">
        <v>238366620.37485951</v>
      </c>
      <c r="S23">
        <v>2089.3184422804957</v>
      </c>
      <c r="T23">
        <v>19817.247614791748</v>
      </c>
      <c r="U23">
        <f>Net_Zero_Table[[#This Row],[Total Energy(MJ)]]*AHP!$Q$23/TOPSIS!$B$20</f>
        <v>2.1877742213025148E-2</v>
      </c>
      <c r="V23">
        <f>Net_Zero_Table[[#This Row],[Capital Cost (LKR)]]*AHP!$Q$24/TOPSIS!$C$20</f>
        <v>5.2230273224585042E-3</v>
      </c>
      <c r="W23">
        <f>Net_Zero_Table[[#This Row],[System Cost (LKR)]]*AHP!$Q$25/TOPSIS!$D$20</f>
        <v>2.3189031031051496E-3</v>
      </c>
      <c r="X23">
        <f>Net_Zero_Table[[#This Row],[Embodied Carbon (Metric T)]]*AHP!$Q$26/TOPSIS!$E$20</f>
        <v>1.1343982574069636E-2</v>
      </c>
      <c r="Y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2.2814252822297883E-3</v>
      </c>
      <c r="Z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5.4003888965763712E-3</v>
      </c>
      <c r="AA23">
        <f>Net_Zero_Table[[#This Row],[S- Worst-Euclidean Distance]]/(Net_Zero_Table[[#This Row],[S+ Best-Euclidean Distance]]+Net_Zero_Table[[#This Row],[S- Worst-Euclidean Distance]])</f>
        <v>0.70300957181128432</v>
      </c>
      <c r="AB23">
        <v>22</v>
      </c>
    </row>
    <row r="24" spans="1:28" x14ac:dyDescent="0.3">
      <c r="A24">
        <v>134</v>
      </c>
      <c r="B24" t="s">
        <v>140</v>
      </c>
      <c r="C24" t="s">
        <v>149</v>
      </c>
      <c r="D24" t="s">
        <v>155</v>
      </c>
      <c r="E24" t="s">
        <v>156</v>
      </c>
      <c r="F24" t="s">
        <v>161</v>
      </c>
      <c r="G24" t="s">
        <v>226</v>
      </c>
      <c r="H24">
        <v>352.49070189949231</v>
      </c>
      <c r="I24">
        <v>26</v>
      </c>
      <c r="J24">
        <v>1324007.0263346373</v>
      </c>
      <c r="K24">
        <v>46460.557899999993</v>
      </c>
      <c r="L24">
        <v>238321264.7402347</v>
      </c>
      <c r="M24">
        <v>5915142.959999999</v>
      </c>
      <c r="N24">
        <v>1986010539.501956</v>
      </c>
      <c r="O24">
        <v>101400000</v>
      </c>
      <c r="P24">
        <v>23.42205578863636</v>
      </c>
      <c r="Q24">
        <v>19793.905043702827</v>
      </c>
      <c r="R24">
        <v>238367725.29813471</v>
      </c>
      <c r="S24">
        <v>2093.3256824619561</v>
      </c>
      <c r="T24">
        <v>19817.327099491464</v>
      </c>
      <c r="U24">
        <f>Net_Zero_Table[[#This Row],[Total Energy(MJ)]]*AHP!$Q$23/TOPSIS!$B$20</f>
        <v>2.1877843624986865E-2</v>
      </c>
      <c r="V24">
        <f>Net_Zero_Table[[#This Row],[Capital Cost (LKR)]]*AHP!$Q$24/TOPSIS!$C$20</f>
        <v>5.2222141996576491E-3</v>
      </c>
      <c r="W24">
        <f>Net_Zero_Table[[#This Row],[System Cost (LKR)]]*AHP!$Q$25/TOPSIS!$D$20</f>
        <v>2.4141055208237905E-3</v>
      </c>
      <c r="X24">
        <f>Net_Zero_Table[[#This Row],[Embodied Carbon (Metric T)]]*AHP!$Q$26/TOPSIS!$E$20</f>
        <v>1.1337295403297717E-2</v>
      </c>
      <c r="Y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2.281619461603184E-3</v>
      </c>
      <c r="Z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5.3900914108508504E-3</v>
      </c>
      <c r="AA24">
        <f>Net_Zero_Table[[#This Row],[S- Worst-Euclidean Distance]]/(Net_Zero_Table[[#This Row],[S+ Best-Euclidean Distance]]+Net_Zero_Table[[#This Row],[S- Worst-Euclidean Distance]])</f>
        <v>0.70259313736711027</v>
      </c>
      <c r="AB24">
        <v>23</v>
      </c>
    </row>
    <row r="25" spans="1:28" x14ac:dyDescent="0.3">
      <c r="A25">
        <v>116</v>
      </c>
      <c r="B25" t="s">
        <v>140</v>
      </c>
      <c r="C25" t="s">
        <v>149</v>
      </c>
      <c r="D25" t="s">
        <v>154</v>
      </c>
      <c r="E25" t="s">
        <v>156</v>
      </c>
      <c r="F25" t="s">
        <v>161</v>
      </c>
      <c r="G25" t="s">
        <v>226</v>
      </c>
      <c r="H25">
        <v>352.48425479449224</v>
      </c>
      <c r="I25">
        <v>26</v>
      </c>
      <c r="J25">
        <v>1324000.7855369973</v>
      </c>
      <c r="K25">
        <v>46478.97819999999</v>
      </c>
      <c r="L25">
        <v>238320141.39665952</v>
      </c>
      <c r="M25">
        <v>5916063.9749999987</v>
      </c>
      <c r="N25">
        <v>1986001178.305496</v>
      </c>
      <c r="O25">
        <v>101400000</v>
      </c>
      <c r="P25">
        <v>23.435871013636358</v>
      </c>
      <c r="Q25">
        <v>19793.811743778111</v>
      </c>
      <c r="R25">
        <v>238366620.37485951</v>
      </c>
      <c r="S25">
        <v>2093.317242280496</v>
      </c>
      <c r="T25">
        <v>19817.247614791748</v>
      </c>
      <c r="U25">
        <f>Net_Zero_Table[[#This Row],[Total Energy(MJ)]]*AHP!$Q$23/TOPSIS!$B$20</f>
        <v>2.1877742213025148E-2</v>
      </c>
      <c r="V25">
        <f>Net_Zero_Table[[#This Row],[Capital Cost (LKR)]]*AHP!$Q$24/TOPSIS!$C$20</f>
        <v>5.2230273224585042E-3</v>
      </c>
      <c r="W25">
        <f>Net_Zero_Table[[#This Row],[System Cost (LKR)]]*AHP!$Q$25/TOPSIS!$D$20</f>
        <v>2.4141055208237905E-3</v>
      </c>
      <c r="X25">
        <f>Net_Zero_Table[[#This Row],[Embodied Carbon (Metric T)]]*AHP!$Q$26/TOPSIS!$E$20</f>
        <v>1.1343982574069636E-2</v>
      </c>
      <c r="Y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2.2875771726655458E-3</v>
      </c>
      <c r="Z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5.3880778416908852E-3</v>
      </c>
      <c r="AA25">
        <f>Net_Zero_Table[[#This Row],[S- Worst-Euclidean Distance]]/(Net_Zero_Table[[#This Row],[S+ Best-Euclidean Distance]]+Net_Zero_Table[[#This Row],[S- Worst-Euclidean Distance]])</f>
        <v>0.70196977738226962</v>
      </c>
      <c r="AB25">
        <v>24</v>
      </c>
    </row>
    <row r="26" spans="1:28" x14ac:dyDescent="0.3">
      <c r="A26">
        <v>205</v>
      </c>
      <c r="B26" t="s">
        <v>140</v>
      </c>
      <c r="C26" t="s">
        <v>151</v>
      </c>
      <c r="D26" t="s">
        <v>155</v>
      </c>
      <c r="E26" t="s">
        <v>156</v>
      </c>
      <c r="F26" t="s">
        <v>161</v>
      </c>
      <c r="G26" t="s">
        <v>225</v>
      </c>
      <c r="H26">
        <v>379.25377032778107</v>
      </c>
      <c r="I26">
        <v>54</v>
      </c>
      <c r="J26">
        <v>1415871.5742215095</v>
      </c>
      <c r="K26">
        <v>44626.836699999993</v>
      </c>
      <c r="L26">
        <v>254856883.35987169</v>
      </c>
      <c r="M26">
        <v>5426150.6399999997</v>
      </c>
      <c r="N26">
        <v>2123807361.3322642</v>
      </c>
      <c r="O26">
        <v>100656000</v>
      </c>
      <c r="P26">
        <v>20.977094188636361</v>
      </c>
      <c r="Q26">
        <v>21167.280034611565</v>
      </c>
      <c r="R26">
        <v>254901510.19657168</v>
      </c>
      <c r="S26">
        <v>2229.8895119722642</v>
      </c>
      <c r="T26">
        <v>21188.257128800204</v>
      </c>
      <c r="U26">
        <f>Net_Zero_Table[[#This Row],[Total Energy(MJ)]]*AHP!$Q$23/TOPSIS!$B$20</f>
        <v>2.3395345879475189E-2</v>
      </c>
      <c r="V26">
        <f>Net_Zero_Table[[#This Row],[Capital Cost (LKR)]]*AHP!$Q$24/TOPSIS!$C$20</f>
        <v>4.7905048302821478E-3</v>
      </c>
      <c r="W26">
        <f>Net_Zero_Table[[#This Row],[System Cost (LKR)]]*AHP!$Q$25/TOPSIS!$D$20</f>
        <v>2.3963925572390481E-3</v>
      </c>
      <c r="X26">
        <f>Net_Zero_Table[[#This Row],[Embodied Carbon (Metric T)]]*AHP!$Q$26/TOPSIS!$E$20</f>
        <v>1.0153827472085295E-2</v>
      </c>
      <c r="Y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2.1093427944242306E-3</v>
      </c>
      <c r="Z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4.650020875552126E-3</v>
      </c>
      <c r="AA26">
        <f>Net_Zero_Table[[#This Row],[S- Worst-Euclidean Distance]]/(Net_Zero_Table[[#This Row],[S+ Best-Euclidean Distance]]+Net_Zero_Table[[#This Row],[S- Worst-Euclidean Distance]])</f>
        <v>0.68793766729944139</v>
      </c>
      <c r="AB26">
        <v>25</v>
      </c>
    </row>
    <row r="27" spans="1:28" x14ac:dyDescent="0.3">
      <c r="A27">
        <v>207</v>
      </c>
      <c r="B27" t="s">
        <v>140</v>
      </c>
      <c r="C27" t="s">
        <v>151</v>
      </c>
      <c r="D27" t="s">
        <v>155</v>
      </c>
      <c r="E27" t="s">
        <v>156</v>
      </c>
      <c r="F27" t="s">
        <v>161</v>
      </c>
      <c r="G27" t="s">
        <v>224</v>
      </c>
      <c r="H27">
        <v>379.25377032778107</v>
      </c>
      <c r="I27">
        <v>27</v>
      </c>
      <c r="J27">
        <v>1415871.5742215095</v>
      </c>
      <c r="K27">
        <v>44626.836699999993</v>
      </c>
      <c r="L27">
        <v>254856883.35987169</v>
      </c>
      <c r="M27">
        <v>5426150.6399999997</v>
      </c>
      <c r="N27">
        <v>2123807361.3322642</v>
      </c>
      <c r="O27">
        <v>101147400</v>
      </c>
      <c r="P27">
        <v>20.977094188636361</v>
      </c>
      <c r="Q27">
        <v>21167.280034611565</v>
      </c>
      <c r="R27">
        <v>254901510.19657168</v>
      </c>
      <c r="S27">
        <v>2230.3809119722641</v>
      </c>
      <c r="T27">
        <v>21188.257128800204</v>
      </c>
      <c r="U27">
        <f>Net_Zero_Table[[#This Row],[Total Energy(MJ)]]*AHP!$Q$23/TOPSIS!$B$20</f>
        <v>2.3395345879475189E-2</v>
      </c>
      <c r="V27">
        <f>Net_Zero_Table[[#This Row],[Capital Cost (LKR)]]*AHP!$Q$24/TOPSIS!$C$20</f>
        <v>4.7905048302821478E-3</v>
      </c>
      <c r="W27">
        <f>Net_Zero_Table[[#This Row],[System Cost (LKR)]]*AHP!$Q$25/TOPSIS!$D$20</f>
        <v>2.4080916839938093E-3</v>
      </c>
      <c r="X27">
        <f>Net_Zero_Table[[#This Row],[Embodied Carbon (Metric T)]]*AHP!$Q$26/TOPSIS!$E$20</f>
        <v>1.0153827472085295E-2</v>
      </c>
      <c r="Y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2.1103595264871239E-3</v>
      </c>
      <c r="Z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4.6483554974397039E-3</v>
      </c>
      <c r="AA27">
        <f>Net_Zero_Table[[#This Row],[S- Worst-Euclidean Distance]]/(Net_Zero_Table[[#This Row],[S+ Best-Euclidean Distance]]+Net_Zero_Table[[#This Row],[S- Worst-Euclidean Distance]])</f>
        <v>0.68775728536916469</v>
      </c>
      <c r="AB27">
        <v>26</v>
      </c>
    </row>
    <row r="28" spans="1:28" x14ac:dyDescent="0.3">
      <c r="A28">
        <v>187</v>
      </c>
      <c r="B28" t="s">
        <v>140</v>
      </c>
      <c r="C28" t="s">
        <v>151</v>
      </c>
      <c r="D28" t="s">
        <v>154</v>
      </c>
      <c r="E28" t="s">
        <v>156</v>
      </c>
      <c r="F28" t="s">
        <v>161</v>
      </c>
      <c r="G28" t="s">
        <v>225</v>
      </c>
      <c r="H28">
        <v>379.24732322278118</v>
      </c>
      <c r="I28">
        <v>54</v>
      </c>
      <c r="J28">
        <v>1415865.3334238695</v>
      </c>
      <c r="K28">
        <v>44645.256999999991</v>
      </c>
      <c r="L28">
        <v>254855760.01629648</v>
      </c>
      <c r="M28">
        <v>5427071.6549999993</v>
      </c>
      <c r="N28">
        <v>2123798000.1358039</v>
      </c>
      <c r="O28">
        <v>100656000</v>
      </c>
      <c r="P28">
        <v>20.990909413636359</v>
      </c>
      <c r="Q28">
        <v>21167.186734686846</v>
      </c>
      <c r="R28">
        <v>254900405.27329648</v>
      </c>
      <c r="S28">
        <v>2229.8810717908041</v>
      </c>
      <c r="T28">
        <v>21188.17764410048</v>
      </c>
      <c r="U28">
        <f>Net_Zero_Table[[#This Row],[Total Energy(MJ)]]*AHP!$Q$23/TOPSIS!$B$20</f>
        <v>2.3395244467513471E-2</v>
      </c>
      <c r="V28">
        <f>Net_Zero_Table[[#This Row],[Capital Cost (LKR)]]*AHP!$Q$24/TOPSIS!$C$20</f>
        <v>4.7913179530830038E-3</v>
      </c>
      <c r="W28">
        <f>Net_Zero_Table[[#This Row],[System Cost (LKR)]]*AHP!$Q$25/TOPSIS!$D$20</f>
        <v>2.3963925572390481E-3</v>
      </c>
      <c r="X28">
        <f>Net_Zero_Table[[#This Row],[Embodied Carbon (Metric T)]]*AHP!$Q$26/TOPSIS!$E$20</f>
        <v>1.0160514642857213E-2</v>
      </c>
      <c r="Y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2.1118027896044312E-3</v>
      </c>
      <c r="Z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4.6458749012775096E-3</v>
      </c>
      <c r="AA28">
        <f>Net_Zero_Table[[#This Row],[S- Worst-Euclidean Distance]]/(Net_Zero_Table[[#This Row],[S+ Best-Euclidean Distance]]+Net_Zero_Table[[#This Row],[S- Worst-Euclidean Distance]])</f>
        <v>0.68749578091688768</v>
      </c>
      <c r="AB28">
        <v>27</v>
      </c>
    </row>
    <row r="29" spans="1:28" x14ac:dyDescent="0.3">
      <c r="A29">
        <v>189</v>
      </c>
      <c r="B29" t="s">
        <v>140</v>
      </c>
      <c r="C29" t="s">
        <v>151</v>
      </c>
      <c r="D29" t="s">
        <v>154</v>
      </c>
      <c r="E29" t="s">
        <v>156</v>
      </c>
      <c r="F29" t="s">
        <v>161</v>
      </c>
      <c r="G29" t="s">
        <v>224</v>
      </c>
      <c r="H29">
        <v>379.24732322278118</v>
      </c>
      <c r="I29">
        <v>27</v>
      </c>
      <c r="J29">
        <v>1415865.3334238695</v>
      </c>
      <c r="K29">
        <v>44645.256999999991</v>
      </c>
      <c r="L29">
        <v>254855760.01629648</v>
      </c>
      <c r="M29">
        <v>5427071.6549999993</v>
      </c>
      <c r="N29">
        <v>2123798000.1358039</v>
      </c>
      <c r="O29">
        <v>101147400</v>
      </c>
      <c r="P29">
        <v>20.990909413636359</v>
      </c>
      <c r="Q29">
        <v>21167.186734686846</v>
      </c>
      <c r="R29">
        <v>254900405.27329648</v>
      </c>
      <c r="S29">
        <v>2230.372471790804</v>
      </c>
      <c r="T29">
        <v>21188.17764410048</v>
      </c>
      <c r="U29">
        <f>Net_Zero_Table[[#This Row],[Total Energy(MJ)]]*AHP!$Q$23/TOPSIS!$B$20</f>
        <v>2.3395244467513471E-2</v>
      </c>
      <c r="V29">
        <f>Net_Zero_Table[[#This Row],[Capital Cost (LKR)]]*AHP!$Q$24/TOPSIS!$C$20</f>
        <v>4.7913179530830038E-3</v>
      </c>
      <c r="W29">
        <f>Net_Zero_Table[[#This Row],[System Cost (LKR)]]*AHP!$Q$25/TOPSIS!$D$20</f>
        <v>2.4080916839938093E-3</v>
      </c>
      <c r="X29">
        <f>Net_Zero_Table[[#This Row],[Embodied Carbon (Metric T)]]*AHP!$Q$26/TOPSIS!$E$20</f>
        <v>1.0160514642857213E-2</v>
      </c>
      <c r="Y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2.1128183378668866E-3</v>
      </c>
      <c r="Z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4.6442080364500968E-3</v>
      </c>
      <c r="AA29">
        <f>Net_Zero_Table[[#This Row],[S- Worst-Euclidean Distance]]/(Net_Zero_Table[[#This Row],[S+ Best-Euclidean Distance]]+Net_Zero_Table[[#This Row],[S- Worst-Euclidean Distance]])</f>
        <v>0.68731536317549813</v>
      </c>
      <c r="AB29">
        <v>28</v>
      </c>
    </row>
    <row r="30" spans="1:28" x14ac:dyDescent="0.3">
      <c r="A30">
        <v>22</v>
      </c>
      <c r="B30" t="s">
        <v>139</v>
      </c>
      <c r="C30" t="s">
        <v>149</v>
      </c>
      <c r="D30" t="s">
        <v>155</v>
      </c>
      <c r="E30" t="s">
        <v>156</v>
      </c>
      <c r="F30" t="s">
        <v>160</v>
      </c>
      <c r="G30" t="s">
        <v>225</v>
      </c>
      <c r="H30">
        <v>365.19202475702787</v>
      </c>
      <c r="I30">
        <v>52</v>
      </c>
      <c r="J30">
        <v>1349575.7581365039</v>
      </c>
      <c r="K30">
        <v>49599.710036363627</v>
      </c>
      <c r="L30">
        <v>242923636.46457073</v>
      </c>
      <c r="M30">
        <v>5601227.7463636352</v>
      </c>
      <c r="N30">
        <v>2024363637.204756</v>
      </c>
      <c r="O30">
        <v>96928000</v>
      </c>
      <c r="P30">
        <v>23.550281652272723</v>
      </c>
      <c r="Q30">
        <v>20176.157584140732</v>
      </c>
      <c r="R30">
        <v>242973236.1746071</v>
      </c>
      <c r="S30">
        <v>2126.8928649511195</v>
      </c>
      <c r="T30">
        <v>20199.707865793003</v>
      </c>
      <c r="U30">
        <f>Net_Zero_Table[[#This Row],[Total Energy(MJ)]]*AHP!$Q$23/TOPSIS!$B$20</f>
        <v>2.2300546181059071E-2</v>
      </c>
      <c r="V30">
        <f>Net_Zero_Table[[#This Row],[Capital Cost (LKR)]]*AHP!$Q$24/TOPSIS!$C$20</f>
        <v>4.9450725486060937E-3</v>
      </c>
      <c r="W30">
        <f>Net_Zero_Table[[#This Row],[System Cost (LKR)]]*AHP!$Q$25/TOPSIS!$D$20</f>
        <v>2.3076372773413057E-3</v>
      </c>
      <c r="X30">
        <f>Net_Zero_Table[[#This Row],[Embodied Carbon (Metric T)]]*AHP!$Q$26/TOPSIS!$E$20</f>
        <v>1.139936230756552E-2</v>
      </c>
      <c r="Y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2.2876076904238749E-3</v>
      </c>
      <c r="Z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4.9986227807737845E-3</v>
      </c>
      <c r="AA30">
        <f>Net_Zero_Table[[#This Row],[S- Worst-Euclidean Distance]]/(Net_Zero_Table[[#This Row],[S+ Best-Euclidean Distance]]+Net_Zero_Table[[#This Row],[S- Worst-Euclidean Distance]])</f>
        <v>0.68603687469580499</v>
      </c>
      <c r="AB30">
        <v>29</v>
      </c>
    </row>
    <row r="31" spans="1:28" x14ac:dyDescent="0.3">
      <c r="A31">
        <v>206</v>
      </c>
      <c r="B31" t="s">
        <v>140</v>
      </c>
      <c r="C31" t="s">
        <v>151</v>
      </c>
      <c r="D31" t="s">
        <v>155</v>
      </c>
      <c r="E31" t="s">
        <v>156</v>
      </c>
      <c r="F31" t="s">
        <v>161</v>
      </c>
      <c r="G31" t="s">
        <v>226</v>
      </c>
      <c r="H31">
        <v>379.25377032778107</v>
      </c>
      <c r="I31">
        <v>27</v>
      </c>
      <c r="J31">
        <v>1415871.5742215095</v>
      </c>
      <c r="K31">
        <v>44626.836699999993</v>
      </c>
      <c r="L31">
        <v>254856883.35987169</v>
      </c>
      <c r="M31">
        <v>5426150.6399999997</v>
      </c>
      <c r="N31">
        <v>2123807361.3322642</v>
      </c>
      <c r="O31">
        <v>105300000</v>
      </c>
      <c r="P31">
        <v>20.977094188636361</v>
      </c>
      <c r="Q31">
        <v>21167.280034611565</v>
      </c>
      <c r="R31">
        <v>254901510.19657168</v>
      </c>
      <c r="S31">
        <v>2234.5335119722645</v>
      </c>
      <c r="T31">
        <v>21188.257128800204</v>
      </c>
      <c r="U31">
        <f>Net_Zero_Table[[#This Row],[Total Energy(MJ)]]*AHP!$Q$23/TOPSIS!$B$20</f>
        <v>2.3395345879475189E-2</v>
      </c>
      <c r="V31">
        <f>Net_Zero_Table[[#This Row],[Capital Cost (LKR)]]*AHP!$Q$24/TOPSIS!$C$20</f>
        <v>4.7905048302821478E-3</v>
      </c>
      <c r="W31">
        <f>Net_Zero_Table[[#This Row],[System Cost (LKR)]]*AHP!$Q$25/TOPSIS!$D$20</f>
        <v>2.5069557331631673E-3</v>
      </c>
      <c r="X31">
        <f>Net_Zero_Table[[#This Row],[Embodied Carbon (Metric T)]]*AHP!$Q$26/TOPSIS!$E$20</f>
        <v>1.0153827472085295E-2</v>
      </c>
      <c r="Y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2.1215097225235533E-3</v>
      </c>
      <c r="Z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4.6354374286427906E-3</v>
      </c>
      <c r="AA31">
        <f>Net_Zero_Table[[#This Row],[S- Worst-Euclidean Distance]]/(Net_Zero_Table[[#This Row],[S+ Best-Euclidean Distance]]+Net_Zero_Table[[#This Row],[S- Worst-Euclidean Distance]])</f>
        <v>0.68602540835955017</v>
      </c>
      <c r="AB31">
        <v>30</v>
      </c>
    </row>
    <row r="32" spans="1:28" x14ac:dyDescent="0.3">
      <c r="A32">
        <v>24</v>
      </c>
      <c r="B32" t="s">
        <v>139</v>
      </c>
      <c r="C32" t="s">
        <v>149</v>
      </c>
      <c r="D32" t="s">
        <v>155</v>
      </c>
      <c r="E32" t="s">
        <v>156</v>
      </c>
      <c r="F32" t="s">
        <v>160</v>
      </c>
      <c r="G32" t="s">
        <v>224</v>
      </c>
      <c r="H32">
        <v>365.19202475702787</v>
      </c>
      <c r="I32">
        <v>26</v>
      </c>
      <c r="J32">
        <v>1349575.7581365039</v>
      </c>
      <c r="K32">
        <v>49599.710036363627</v>
      </c>
      <c r="L32">
        <v>242923636.46457073</v>
      </c>
      <c r="M32">
        <v>5601227.7463636352</v>
      </c>
      <c r="N32">
        <v>2024363637.204756</v>
      </c>
      <c r="O32">
        <v>97401200</v>
      </c>
      <c r="P32">
        <v>23.550281652272723</v>
      </c>
      <c r="Q32">
        <v>20176.157584140732</v>
      </c>
      <c r="R32">
        <v>242973236.1746071</v>
      </c>
      <c r="S32">
        <v>2127.3660649511198</v>
      </c>
      <c r="T32">
        <v>20199.707865793003</v>
      </c>
      <c r="U32">
        <f>Net_Zero_Table[[#This Row],[Total Energy(MJ)]]*AHP!$Q$23/TOPSIS!$B$20</f>
        <v>2.2300546181059071E-2</v>
      </c>
      <c r="V32">
        <f>Net_Zero_Table[[#This Row],[Capital Cost (LKR)]]*AHP!$Q$24/TOPSIS!$C$20</f>
        <v>4.9450725486060937E-3</v>
      </c>
      <c r="W32">
        <f>Net_Zero_Table[[#This Row],[System Cost (LKR)]]*AHP!$Q$25/TOPSIS!$D$20</f>
        <v>2.3189031031051496E-3</v>
      </c>
      <c r="X32">
        <f>Net_Zero_Table[[#This Row],[Embodied Carbon (Metric T)]]*AHP!$Q$26/TOPSIS!$E$20</f>
        <v>1.139936230756552E-2</v>
      </c>
      <c r="Y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2.2880724785623585E-3</v>
      </c>
      <c r="Z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4.9969303814981205E-3</v>
      </c>
      <c r="AA32">
        <f>Net_Zero_Table[[#This Row],[S- Worst-Euclidean Distance]]/(Net_Zero_Table[[#This Row],[S+ Best-Euclidean Distance]]+Net_Zero_Table[[#This Row],[S- Worst-Euclidean Distance]])</f>
        <v>0.68592016742964423</v>
      </c>
      <c r="AB32">
        <v>31</v>
      </c>
    </row>
    <row r="33" spans="1:28" x14ac:dyDescent="0.3">
      <c r="A33">
        <v>188</v>
      </c>
      <c r="B33" t="s">
        <v>140</v>
      </c>
      <c r="C33" t="s">
        <v>151</v>
      </c>
      <c r="D33" t="s">
        <v>154</v>
      </c>
      <c r="E33" t="s">
        <v>156</v>
      </c>
      <c r="F33" t="s">
        <v>161</v>
      </c>
      <c r="G33" t="s">
        <v>226</v>
      </c>
      <c r="H33">
        <v>379.24732322278118</v>
      </c>
      <c r="I33">
        <v>27</v>
      </c>
      <c r="J33">
        <v>1415865.3334238695</v>
      </c>
      <c r="K33">
        <v>44645.256999999991</v>
      </c>
      <c r="L33">
        <v>254855760.01629648</v>
      </c>
      <c r="M33">
        <v>5427071.6549999993</v>
      </c>
      <c r="N33">
        <v>2123798000.1358039</v>
      </c>
      <c r="O33">
        <v>105300000</v>
      </c>
      <c r="P33">
        <v>20.990909413636359</v>
      </c>
      <c r="Q33">
        <v>21167.186734686846</v>
      </c>
      <c r="R33">
        <v>254900405.27329648</v>
      </c>
      <c r="S33">
        <v>2234.5250717908038</v>
      </c>
      <c r="T33">
        <v>21188.17764410048</v>
      </c>
      <c r="U33">
        <f>Net_Zero_Table[[#This Row],[Total Energy(MJ)]]*AHP!$Q$23/TOPSIS!$B$20</f>
        <v>2.3395244467513471E-2</v>
      </c>
      <c r="V33">
        <f>Net_Zero_Table[[#This Row],[Capital Cost (LKR)]]*AHP!$Q$24/TOPSIS!$C$20</f>
        <v>4.7913179530830038E-3</v>
      </c>
      <c r="W33">
        <f>Net_Zero_Table[[#This Row],[System Cost (LKR)]]*AHP!$Q$25/TOPSIS!$D$20</f>
        <v>2.5069557331631673E-3</v>
      </c>
      <c r="X33">
        <f>Net_Zero_Table[[#This Row],[Embodied Carbon (Metric T)]]*AHP!$Q$26/TOPSIS!$E$20</f>
        <v>1.0160514642857213E-2</v>
      </c>
      <c r="Y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2.1239556258438167E-3</v>
      </c>
      <c r="Z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4.6312783991153276E-3</v>
      </c>
      <c r="AA33">
        <f>Net_Zero_Table[[#This Row],[S- Worst-Euclidean Distance]]/(Net_Zero_Table[[#This Row],[S+ Best-Euclidean Distance]]+Net_Zero_Table[[#This Row],[S- Worst-Euclidean Distance]])</f>
        <v>0.68558370916592148</v>
      </c>
      <c r="AB33">
        <v>32</v>
      </c>
    </row>
    <row r="34" spans="1:28" x14ac:dyDescent="0.3">
      <c r="A34">
        <v>4</v>
      </c>
      <c r="B34" t="s">
        <v>139</v>
      </c>
      <c r="C34" t="s">
        <v>149</v>
      </c>
      <c r="D34" t="s">
        <v>154</v>
      </c>
      <c r="E34" t="s">
        <v>156</v>
      </c>
      <c r="F34" t="s">
        <v>160</v>
      </c>
      <c r="G34" t="s">
        <v>225</v>
      </c>
      <c r="H34">
        <v>365.1855776520278</v>
      </c>
      <c r="I34">
        <v>52</v>
      </c>
      <c r="J34">
        <v>1349569.5173388636</v>
      </c>
      <c r="K34">
        <v>49618.130336363625</v>
      </c>
      <c r="L34">
        <v>242922513.12099546</v>
      </c>
      <c r="M34">
        <v>5602148.7613636348</v>
      </c>
      <c r="N34">
        <v>2024354276.0082955</v>
      </c>
      <c r="O34">
        <v>96928000</v>
      </c>
      <c r="P34">
        <v>23.564096877272721</v>
      </c>
      <c r="Q34">
        <v>20176.064284216009</v>
      </c>
      <c r="R34">
        <v>242972131.25133184</v>
      </c>
      <c r="S34">
        <v>2126.8844247696593</v>
      </c>
      <c r="T34">
        <v>20199.62838109328</v>
      </c>
      <c r="U34">
        <f>Net_Zero_Table[[#This Row],[Total Energy(MJ)]]*AHP!$Q$23/TOPSIS!$B$20</f>
        <v>2.2300444769097347E-2</v>
      </c>
      <c r="V34">
        <f>Net_Zero_Table[[#This Row],[Capital Cost (LKR)]]*AHP!$Q$24/TOPSIS!$C$20</f>
        <v>4.9458856714069488E-3</v>
      </c>
      <c r="W34">
        <f>Net_Zero_Table[[#This Row],[System Cost (LKR)]]*AHP!$Q$25/TOPSIS!$D$20</f>
        <v>2.3076372773413057E-3</v>
      </c>
      <c r="X34">
        <f>Net_Zero_Table[[#This Row],[Embodied Carbon (Metric T)]]*AHP!$Q$26/TOPSIS!$E$20</f>
        <v>1.1406049478337437E-2</v>
      </c>
      <c r="Y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2.2936138663722E-3</v>
      </c>
      <c r="Z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4.9964808400170223E-3</v>
      </c>
      <c r="AA34">
        <f>Net_Zero_Table[[#This Row],[S- Worst-Euclidean Distance]]/(Net_Zero_Table[[#This Row],[S+ Best-Euclidean Distance]]+Net_Zero_Table[[#This Row],[S- Worst-Euclidean Distance]])</f>
        <v>0.68537941429457439</v>
      </c>
      <c r="AB34">
        <v>33</v>
      </c>
    </row>
    <row r="35" spans="1:28" x14ac:dyDescent="0.3">
      <c r="A35">
        <v>6</v>
      </c>
      <c r="B35" t="s">
        <v>139</v>
      </c>
      <c r="C35" t="s">
        <v>149</v>
      </c>
      <c r="D35" t="s">
        <v>154</v>
      </c>
      <c r="E35" t="s">
        <v>156</v>
      </c>
      <c r="F35" t="s">
        <v>160</v>
      </c>
      <c r="G35" t="s">
        <v>224</v>
      </c>
      <c r="H35">
        <v>365.1855776520278</v>
      </c>
      <c r="I35">
        <v>26</v>
      </c>
      <c r="J35">
        <v>1349569.5173388636</v>
      </c>
      <c r="K35">
        <v>49618.130336363625</v>
      </c>
      <c r="L35">
        <v>242922513.12099546</v>
      </c>
      <c r="M35">
        <v>5602148.7613636348</v>
      </c>
      <c r="N35">
        <v>2024354276.0082955</v>
      </c>
      <c r="O35">
        <v>97401200</v>
      </c>
      <c r="P35">
        <v>23.564096877272721</v>
      </c>
      <c r="Q35">
        <v>20176.064284216009</v>
      </c>
      <c r="R35">
        <v>242972131.25133184</v>
      </c>
      <c r="S35">
        <v>2127.3576247696592</v>
      </c>
      <c r="T35">
        <v>20199.62838109328</v>
      </c>
      <c r="U35">
        <f>Net_Zero_Table[[#This Row],[Total Energy(MJ)]]*AHP!$Q$23/TOPSIS!$B$20</f>
        <v>2.2300444769097347E-2</v>
      </c>
      <c r="V35">
        <f>Net_Zero_Table[[#This Row],[Capital Cost (LKR)]]*AHP!$Q$24/TOPSIS!$C$20</f>
        <v>4.9458856714069488E-3</v>
      </c>
      <c r="W35">
        <f>Net_Zero_Table[[#This Row],[System Cost (LKR)]]*AHP!$Q$25/TOPSIS!$D$20</f>
        <v>2.3189031031051496E-3</v>
      </c>
      <c r="X35">
        <f>Net_Zero_Table[[#This Row],[Embodied Carbon (Metric T)]]*AHP!$Q$26/TOPSIS!$E$20</f>
        <v>1.1406049478337437E-2</v>
      </c>
      <c r="Y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2.2940774376386847E-3</v>
      </c>
      <c r="Z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4.9947877149810402E-3</v>
      </c>
      <c r="AA35">
        <f>Net_Zero_Table[[#This Row],[S- Worst-Euclidean Distance]]/(Net_Zero_Table[[#This Row],[S+ Best-Euclidean Distance]]+Net_Zero_Table[[#This Row],[S- Worst-Euclidean Distance]])</f>
        <v>0.68526274123562847</v>
      </c>
      <c r="AB35">
        <v>34</v>
      </c>
    </row>
    <row r="36" spans="1:28" x14ac:dyDescent="0.3">
      <c r="A36">
        <v>23</v>
      </c>
      <c r="B36" t="s">
        <v>139</v>
      </c>
      <c r="C36" t="s">
        <v>149</v>
      </c>
      <c r="D36" t="s">
        <v>155</v>
      </c>
      <c r="E36" t="s">
        <v>156</v>
      </c>
      <c r="F36" t="s">
        <v>160</v>
      </c>
      <c r="G36" t="s">
        <v>226</v>
      </c>
      <c r="H36">
        <v>365.19202475702787</v>
      </c>
      <c r="I36">
        <v>26</v>
      </c>
      <c r="J36">
        <v>1349575.7581365039</v>
      </c>
      <c r="K36">
        <v>49599.710036363627</v>
      </c>
      <c r="L36">
        <v>242923636.46457073</v>
      </c>
      <c r="M36">
        <v>5601227.7463636352</v>
      </c>
      <c r="N36">
        <v>2024363637.204756</v>
      </c>
      <c r="O36">
        <v>101400000</v>
      </c>
      <c r="P36">
        <v>23.550281652272723</v>
      </c>
      <c r="Q36">
        <v>20176.157584140732</v>
      </c>
      <c r="R36">
        <v>242973236.1746071</v>
      </c>
      <c r="S36">
        <v>2131.3648649511197</v>
      </c>
      <c r="T36">
        <v>20199.707865793003</v>
      </c>
      <c r="U36">
        <f>Net_Zero_Table[[#This Row],[Total Energy(MJ)]]*AHP!$Q$23/TOPSIS!$B$20</f>
        <v>2.2300546181059071E-2</v>
      </c>
      <c r="V36">
        <f>Net_Zero_Table[[#This Row],[Capital Cost (LKR)]]*AHP!$Q$24/TOPSIS!$C$20</f>
        <v>4.9450725486060937E-3</v>
      </c>
      <c r="W36">
        <f>Net_Zero_Table[[#This Row],[System Cost (LKR)]]*AHP!$Q$25/TOPSIS!$D$20</f>
        <v>2.4141055208237905E-3</v>
      </c>
      <c r="X36">
        <f>Net_Zero_Table[[#This Row],[Embodied Carbon (Metric T)]]*AHP!$Q$26/TOPSIS!$E$20</f>
        <v>1.139936230756552E-2</v>
      </c>
      <c r="Y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2.2942065446811275E-3</v>
      </c>
      <c r="Z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4.9836227617461081E-3</v>
      </c>
      <c r="AA36">
        <f>Net_Zero_Table[[#This Row],[S- Worst-Euclidean Distance]]/(Net_Zero_Table[[#This Row],[S+ Best-Euclidean Distance]]+Net_Zero_Table[[#This Row],[S- Worst-Euclidean Distance]])</f>
        <v>0.6847677448748275</v>
      </c>
      <c r="AB36">
        <v>35</v>
      </c>
    </row>
    <row r="37" spans="1:28" x14ac:dyDescent="0.3">
      <c r="A37">
        <v>5</v>
      </c>
      <c r="B37" t="s">
        <v>139</v>
      </c>
      <c r="C37" t="s">
        <v>149</v>
      </c>
      <c r="D37" t="s">
        <v>154</v>
      </c>
      <c r="E37" t="s">
        <v>156</v>
      </c>
      <c r="F37" t="s">
        <v>160</v>
      </c>
      <c r="G37" t="s">
        <v>226</v>
      </c>
      <c r="H37">
        <v>365.1855776520278</v>
      </c>
      <c r="I37">
        <v>26</v>
      </c>
      <c r="J37">
        <v>1349569.5173388636</v>
      </c>
      <c r="K37">
        <v>49618.130336363625</v>
      </c>
      <c r="L37">
        <v>242922513.12099546</v>
      </c>
      <c r="M37">
        <v>5602148.7613636348</v>
      </c>
      <c r="N37">
        <v>2024354276.0082955</v>
      </c>
      <c r="O37">
        <v>101400000</v>
      </c>
      <c r="P37">
        <v>23.564096877272721</v>
      </c>
      <c r="Q37">
        <v>20176.064284216009</v>
      </c>
      <c r="R37">
        <v>242972131.25133184</v>
      </c>
      <c r="S37">
        <v>2131.3564247696595</v>
      </c>
      <c r="T37">
        <v>20199.62838109328</v>
      </c>
      <c r="U37">
        <f>Net_Zero_Table[[#This Row],[Total Energy(MJ)]]*AHP!$Q$23/TOPSIS!$B$20</f>
        <v>2.2300444769097347E-2</v>
      </c>
      <c r="V37">
        <f>Net_Zero_Table[[#This Row],[Capital Cost (LKR)]]*AHP!$Q$24/TOPSIS!$C$20</f>
        <v>4.9458856714069488E-3</v>
      </c>
      <c r="W37">
        <f>Net_Zero_Table[[#This Row],[System Cost (LKR)]]*AHP!$Q$25/TOPSIS!$D$20</f>
        <v>2.4141055208237905E-3</v>
      </c>
      <c r="X37">
        <f>Net_Zero_Table[[#This Row],[Embodied Carbon (Metric T)]]*AHP!$Q$26/TOPSIS!$E$20</f>
        <v>1.1406049478337437E-2</v>
      </c>
      <c r="Y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2.3001954900369005E-3</v>
      </c>
      <c r="Z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4.9814743712660488E-3</v>
      </c>
      <c r="AA37">
        <f>Net_Zero_Table[[#This Row],[S- Worst-Euclidean Distance]]/(Net_Zero_Table[[#This Row],[S+ Best-Euclidean Distance]]+Net_Zero_Table[[#This Row],[S- Worst-Euclidean Distance]])</f>
        <v>0.68411153844520578</v>
      </c>
      <c r="AB37">
        <v>36</v>
      </c>
    </row>
    <row r="38" spans="1:28" x14ac:dyDescent="0.3">
      <c r="A38">
        <v>313</v>
      </c>
      <c r="B38" t="s">
        <v>141</v>
      </c>
      <c r="C38" t="s">
        <v>151</v>
      </c>
      <c r="D38" t="s">
        <v>155</v>
      </c>
      <c r="E38" t="s">
        <v>156</v>
      </c>
      <c r="F38" t="s">
        <v>161</v>
      </c>
      <c r="G38" t="s">
        <v>225</v>
      </c>
      <c r="H38">
        <v>386.91259824500884</v>
      </c>
      <c r="I38">
        <v>56</v>
      </c>
      <c r="J38">
        <v>1439472.8965777396</v>
      </c>
      <c r="K38">
        <v>40996.416699999994</v>
      </c>
      <c r="L38">
        <v>259105121.38399315</v>
      </c>
      <c r="M38">
        <v>5153869.1399999997</v>
      </c>
      <c r="N38">
        <v>2159209344.8666096</v>
      </c>
      <c r="O38">
        <v>104384000</v>
      </c>
      <c r="P38">
        <v>19.524926188636361</v>
      </c>
      <c r="Q38">
        <v>21520.119803837206</v>
      </c>
      <c r="R38">
        <v>259146117.80069315</v>
      </c>
      <c r="S38">
        <v>2268.7472140066093</v>
      </c>
      <c r="T38">
        <v>21539.644730025841</v>
      </c>
      <c r="U38">
        <f>Net_Zero_Table[[#This Row],[Total Energy(MJ)]]*AHP!$Q$23/TOPSIS!$B$20</f>
        <v>2.3784924046134508E-2</v>
      </c>
      <c r="V38">
        <f>Net_Zero_Table[[#This Row],[Capital Cost (LKR)]]*AHP!$Q$24/TOPSIS!$C$20</f>
        <v>4.5501197161404465E-3</v>
      </c>
      <c r="W38">
        <f>Net_Zero_Table[[#This Row],[System Cost (LKR)]]*AHP!$Q$25/TOPSIS!$D$20</f>
        <v>2.4851478371367905E-3</v>
      </c>
      <c r="X38">
        <f>Net_Zero_Table[[#This Row],[Embodied Carbon (Metric T)]]*AHP!$Q$26/TOPSIS!$E$20</f>
        <v>9.4509148951626622E-3</v>
      </c>
      <c r="Y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2.2868063299584292E-3</v>
      </c>
      <c r="Z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4.870700190264224E-3</v>
      </c>
      <c r="AA38">
        <f>Net_Zero_Table[[#This Row],[S- Worst-Euclidean Distance]]/(Net_Zero_Table[[#This Row],[S+ Best-Euclidean Distance]]+Net_Zero_Table[[#This Row],[S- Worst-Euclidean Distance]])</f>
        <v>0.68050237558326498</v>
      </c>
      <c r="AB38">
        <v>37</v>
      </c>
    </row>
    <row r="39" spans="1:28" x14ac:dyDescent="0.3">
      <c r="A39">
        <v>315</v>
      </c>
      <c r="B39" t="s">
        <v>141</v>
      </c>
      <c r="C39" t="s">
        <v>151</v>
      </c>
      <c r="D39" t="s">
        <v>155</v>
      </c>
      <c r="E39" t="s">
        <v>156</v>
      </c>
      <c r="F39" t="s">
        <v>161</v>
      </c>
      <c r="G39" t="s">
        <v>224</v>
      </c>
      <c r="H39">
        <v>386.91259824500884</v>
      </c>
      <c r="I39">
        <v>28</v>
      </c>
      <c r="J39">
        <v>1439472.8965777396</v>
      </c>
      <c r="K39">
        <v>40996.416699999994</v>
      </c>
      <c r="L39">
        <v>259105121.38399315</v>
      </c>
      <c r="M39">
        <v>5153869.1399999997</v>
      </c>
      <c r="N39">
        <v>2159209344.8666096</v>
      </c>
      <c r="O39">
        <v>104893600</v>
      </c>
      <c r="P39">
        <v>19.524926188636361</v>
      </c>
      <c r="Q39">
        <v>21520.119803837206</v>
      </c>
      <c r="R39">
        <v>259146117.80069315</v>
      </c>
      <c r="S39">
        <v>2269.2568140066096</v>
      </c>
      <c r="T39">
        <v>21539.644730025841</v>
      </c>
      <c r="U39">
        <f>Net_Zero_Table[[#This Row],[Total Energy(MJ)]]*AHP!$Q$23/TOPSIS!$B$20</f>
        <v>2.3784924046134508E-2</v>
      </c>
      <c r="V39">
        <f>Net_Zero_Table[[#This Row],[Capital Cost (LKR)]]*AHP!$Q$24/TOPSIS!$C$20</f>
        <v>4.5501197161404465E-3</v>
      </c>
      <c r="W39">
        <f>Net_Zero_Table[[#This Row],[System Cost (LKR)]]*AHP!$Q$25/TOPSIS!$D$20</f>
        <v>2.497280264882469E-3</v>
      </c>
      <c r="X39">
        <f>Net_Zero_Table[[#This Row],[Embodied Carbon (Metric T)]]*AHP!$Q$26/TOPSIS!$E$20</f>
        <v>9.4509148951626622E-3</v>
      </c>
      <c r="Y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2.2882507049410881E-3</v>
      </c>
      <c r="Z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4.8692730866001718E-3</v>
      </c>
      <c r="AA39">
        <f>Net_Zero_Table[[#This Row],[S- Worst-Euclidean Distance]]/(Net_Zero_Table[[#This Row],[S+ Best-Euclidean Distance]]+Net_Zero_Table[[#This Row],[S- Worst-Euclidean Distance]])</f>
        <v>0.68030134840133727</v>
      </c>
      <c r="AB39">
        <v>38</v>
      </c>
    </row>
    <row r="40" spans="1:28" x14ac:dyDescent="0.3">
      <c r="A40">
        <v>295</v>
      </c>
      <c r="B40" t="s">
        <v>141</v>
      </c>
      <c r="C40" t="s">
        <v>151</v>
      </c>
      <c r="D40" t="s">
        <v>154</v>
      </c>
      <c r="E40" t="s">
        <v>156</v>
      </c>
      <c r="F40" t="s">
        <v>161</v>
      </c>
      <c r="G40" t="s">
        <v>225</v>
      </c>
      <c r="H40">
        <v>386.90615114000894</v>
      </c>
      <c r="I40">
        <v>56</v>
      </c>
      <c r="J40">
        <v>1439466.6557800993</v>
      </c>
      <c r="K40">
        <v>41014.836999999992</v>
      </c>
      <c r="L40">
        <v>259103998.04041788</v>
      </c>
      <c r="M40">
        <v>5154790.1549999993</v>
      </c>
      <c r="N40">
        <v>2159199983.6701488</v>
      </c>
      <c r="O40">
        <v>104384000</v>
      </c>
      <c r="P40">
        <v>19.538741413636362</v>
      </c>
      <c r="Q40">
        <v>21520.026503912482</v>
      </c>
      <c r="R40">
        <v>259145012.87741789</v>
      </c>
      <c r="S40">
        <v>2268.7387738251491</v>
      </c>
      <c r="T40">
        <v>21539.565245326117</v>
      </c>
      <c r="U40">
        <f>Net_Zero_Table[[#This Row],[Total Energy(MJ)]]*AHP!$Q$23/TOPSIS!$B$20</f>
        <v>2.3784822634172788E-2</v>
      </c>
      <c r="V40">
        <f>Net_Zero_Table[[#This Row],[Capital Cost (LKR)]]*AHP!$Q$24/TOPSIS!$C$20</f>
        <v>4.5509328389413016E-3</v>
      </c>
      <c r="W40">
        <f>Net_Zero_Table[[#This Row],[System Cost (LKR)]]*AHP!$Q$25/TOPSIS!$D$20</f>
        <v>2.4851478371367905E-3</v>
      </c>
      <c r="X40">
        <f>Net_Zero_Table[[#This Row],[Embodied Carbon (Metric T)]]*AHP!$Q$26/TOPSIS!$E$20</f>
        <v>9.4576020659345832E-3</v>
      </c>
      <c r="Y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2.2869185063406836E-3</v>
      </c>
      <c r="Z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4.865727989191714E-3</v>
      </c>
      <c r="AA40">
        <f>Net_Zero_Table[[#This Row],[S- Worst-Euclidean Distance]]/(Net_Zero_Table[[#This Row],[S+ Best-Euclidean Distance]]+Net_Zero_Table[[#This Row],[S- Worst-Euclidean Distance]])</f>
        <v>0.68026960261923863</v>
      </c>
      <c r="AB40">
        <v>39</v>
      </c>
    </row>
    <row r="41" spans="1:28" x14ac:dyDescent="0.3">
      <c r="A41">
        <v>297</v>
      </c>
      <c r="B41" t="s">
        <v>141</v>
      </c>
      <c r="C41" t="s">
        <v>151</v>
      </c>
      <c r="D41" t="s">
        <v>154</v>
      </c>
      <c r="E41" t="s">
        <v>156</v>
      </c>
      <c r="F41" t="s">
        <v>161</v>
      </c>
      <c r="G41" t="s">
        <v>224</v>
      </c>
      <c r="H41">
        <v>386.90615114000894</v>
      </c>
      <c r="I41">
        <v>28</v>
      </c>
      <c r="J41">
        <v>1439466.6557800993</v>
      </c>
      <c r="K41">
        <v>41014.836999999992</v>
      </c>
      <c r="L41">
        <v>259103998.04041788</v>
      </c>
      <c r="M41">
        <v>5154790.1549999993</v>
      </c>
      <c r="N41">
        <v>2159199983.6701488</v>
      </c>
      <c r="O41">
        <v>104893600</v>
      </c>
      <c r="P41">
        <v>19.538741413636362</v>
      </c>
      <c r="Q41">
        <v>21520.026503912482</v>
      </c>
      <c r="R41">
        <v>259145012.87741789</v>
      </c>
      <c r="S41">
        <v>2269.248373825149</v>
      </c>
      <c r="T41">
        <v>21539.565245326117</v>
      </c>
      <c r="U41">
        <f>Net_Zero_Table[[#This Row],[Total Energy(MJ)]]*AHP!$Q$23/TOPSIS!$B$20</f>
        <v>2.3784822634172788E-2</v>
      </c>
      <c r="V41">
        <f>Net_Zero_Table[[#This Row],[Capital Cost (LKR)]]*AHP!$Q$24/TOPSIS!$C$20</f>
        <v>4.5509328389413016E-3</v>
      </c>
      <c r="W41">
        <f>Net_Zero_Table[[#This Row],[System Cost (LKR)]]*AHP!$Q$25/TOPSIS!$D$20</f>
        <v>2.497280264882469E-3</v>
      </c>
      <c r="X41">
        <f>Net_Zero_Table[[#This Row],[Embodied Carbon (Metric T)]]*AHP!$Q$26/TOPSIS!$E$20</f>
        <v>9.4576020659345832E-3</v>
      </c>
      <c r="Y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2.2883628105195529E-3</v>
      </c>
      <c r="Z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4.864299426767687E-3</v>
      </c>
      <c r="AA41">
        <f>Net_Zero_Table[[#This Row],[S- Worst-Euclidean Distance]]/(Net_Zero_Table[[#This Row],[S+ Best-Euclidean Distance]]+Net_Zero_Table[[#This Row],[S- Worst-Euclidean Distance]])</f>
        <v>0.68006838089037869</v>
      </c>
      <c r="AB41">
        <v>40</v>
      </c>
    </row>
    <row r="42" spans="1:28" x14ac:dyDescent="0.3">
      <c r="A42">
        <v>314</v>
      </c>
      <c r="B42" t="s">
        <v>141</v>
      </c>
      <c r="C42" t="s">
        <v>151</v>
      </c>
      <c r="D42" t="s">
        <v>155</v>
      </c>
      <c r="E42" t="s">
        <v>156</v>
      </c>
      <c r="F42" t="s">
        <v>161</v>
      </c>
      <c r="G42" t="s">
        <v>226</v>
      </c>
      <c r="H42">
        <v>386.91259824500884</v>
      </c>
      <c r="I42">
        <v>28</v>
      </c>
      <c r="J42">
        <v>1439472.8965777396</v>
      </c>
      <c r="K42">
        <v>40996.416699999994</v>
      </c>
      <c r="L42">
        <v>259105121.38399315</v>
      </c>
      <c r="M42">
        <v>5153869.1399999997</v>
      </c>
      <c r="N42">
        <v>2159209344.8666096</v>
      </c>
      <c r="O42">
        <v>109200000</v>
      </c>
      <c r="P42">
        <v>19.524926188636361</v>
      </c>
      <c r="Q42">
        <v>21520.119803837206</v>
      </c>
      <c r="R42">
        <v>259146117.80069315</v>
      </c>
      <c r="S42">
        <v>2273.5632140066095</v>
      </c>
      <c r="T42">
        <v>21539.644730025841</v>
      </c>
      <c r="U42">
        <f>Net_Zero_Table[[#This Row],[Total Energy(MJ)]]*AHP!$Q$23/TOPSIS!$B$20</f>
        <v>2.3784924046134508E-2</v>
      </c>
      <c r="V42">
        <f>Net_Zero_Table[[#This Row],[Capital Cost (LKR)]]*AHP!$Q$24/TOPSIS!$C$20</f>
        <v>4.5501197161404465E-3</v>
      </c>
      <c r="W42">
        <f>Net_Zero_Table[[#This Row],[System Cost (LKR)]]*AHP!$Q$25/TOPSIS!$D$20</f>
        <v>2.5998059455025436E-3</v>
      </c>
      <c r="X42">
        <f>Net_Zero_Table[[#This Row],[Embodied Carbon (Metric T)]]*AHP!$Q$26/TOPSIS!$E$20</f>
        <v>9.4509148951626622E-3</v>
      </c>
      <c r="Y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2.3029738920698258E-3</v>
      </c>
      <c r="Z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4.8584064840793244E-3</v>
      </c>
      <c r="AA42">
        <f>Net_Zero_Table[[#This Row],[S- Worst-Euclidean Distance]]/(Net_Zero_Table[[#This Row],[S+ Best-Euclidean Distance]]+Net_Zero_Table[[#This Row],[S- Worst-Euclidean Distance]])</f>
        <v>0.67841759952594627</v>
      </c>
      <c r="AB42">
        <v>41</v>
      </c>
    </row>
    <row r="43" spans="1:28" x14ac:dyDescent="0.3">
      <c r="A43">
        <v>296</v>
      </c>
      <c r="B43" t="s">
        <v>141</v>
      </c>
      <c r="C43" t="s">
        <v>151</v>
      </c>
      <c r="D43" t="s">
        <v>154</v>
      </c>
      <c r="E43" t="s">
        <v>156</v>
      </c>
      <c r="F43" t="s">
        <v>161</v>
      </c>
      <c r="G43" t="s">
        <v>226</v>
      </c>
      <c r="H43">
        <v>386.90615114000894</v>
      </c>
      <c r="I43">
        <v>28</v>
      </c>
      <c r="J43">
        <v>1439466.6557800993</v>
      </c>
      <c r="K43">
        <v>41014.836999999992</v>
      </c>
      <c r="L43">
        <v>259103998.04041788</v>
      </c>
      <c r="M43">
        <v>5154790.1549999993</v>
      </c>
      <c r="N43">
        <v>2159199983.6701488</v>
      </c>
      <c r="O43">
        <v>109200000</v>
      </c>
      <c r="P43">
        <v>19.538741413636362</v>
      </c>
      <c r="Q43">
        <v>21520.026503912482</v>
      </c>
      <c r="R43">
        <v>259145012.87741789</v>
      </c>
      <c r="S43">
        <v>2273.5547738251489</v>
      </c>
      <c r="T43">
        <v>21539.565245326117</v>
      </c>
      <c r="U43">
        <f>Net_Zero_Table[[#This Row],[Total Energy(MJ)]]*AHP!$Q$23/TOPSIS!$B$20</f>
        <v>2.3784822634172788E-2</v>
      </c>
      <c r="V43">
        <f>Net_Zero_Table[[#This Row],[Capital Cost (LKR)]]*AHP!$Q$24/TOPSIS!$C$20</f>
        <v>4.5509328389413016E-3</v>
      </c>
      <c r="W43">
        <f>Net_Zero_Table[[#This Row],[System Cost (LKR)]]*AHP!$Q$25/TOPSIS!$D$20</f>
        <v>2.5998059455025436E-3</v>
      </c>
      <c r="X43">
        <f>Net_Zero_Table[[#This Row],[Embodied Carbon (Metric T)]]*AHP!$Q$26/TOPSIS!$E$20</f>
        <v>9.4576020659345832E-3</v>
      </c>
      <c r="Y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2.3030852809787145E-3</v>
      </c>
      <c r="Z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4.8534216884490583E-3</v>
      </c>
      <c r="AA43">
        <f>Net_Zero_Table[[#This Row],[S- Worst-Euclidean Distance]]/(Net_Zero_Table[[#This Row],[S+ Best-Euclidean Distance]]+Net_Zero_Table[[#This Row],[S- Worst-Euclidean Distance]])</f>
        <v>0.6781830450501376</v>
      </c>
      <c r="AB43">
        <v>42</v>
      </c>
    </row>
    <row r="44" spans="1:28" x14ac:dyDescent="0.3">
      <c r="A44">
        <v>238</v>
      </c>
      <c r="B44" t="s">
        <v>141</v>
      </c>
      <c r="C44" t="s">
        <v>149</v>
      </c>
      <c r="D44" t="s">
        <v>155</v>
      </c>
      <c r="E44" t="s">
        <v>156</v>
      </c>
      <c r="F44" t="s">
        <v>160</v>
      </c>
      <c r="G44" t="s">
        <v>225</v>
      </c>
      <c r="H44">
        <v>378.87340486843476</v>
      </c>
      <c r="I44">
        <v>54</v>
      </c>
      <c r="J44">
        <v>1390958.6530048037</v>
      </c>
      <c r="K44">
        <v>42338.870036363631</v>
      </c>
      <c r="L44">
        <v>250372557.54086468</v>
      </c>
      <c r="M44">
        <v>5691988.2463636352</v>
      </c>
      <c r="N44">
        <v>2086437979.5072055</v>
      </c>
      <c r="O44">
        <v>100656000</v>
      </c>
      <c r="P44">
        <v>22.461155652272726</v>
      </c>
      <c r="Q44">
        <v>20794.831862421815</v>
      </c>
      <c r="R44">
        <v>250414896.41090104</v>
      </c>
      <c r="S44">
        <v>2192.7859677535689</v>
      </c>
      <c r="T44">
        <v>20817.293018074088</v>
      </c>
      <c r="U44">
        <f>Net_Zero_Table[[#This Row],[Total Energy(MJ)]]*AHP!$Q$23/TOPSIS!$B$20</f>
        <v>2.2983555924749381E-2</v>
      </c>
      <c r="V44">
        <f>Net_Zero_Table[[#This Row],[Capital Cost (LKR)]]*AHP!$Q$24/TOPSIS!$C$20</f>
        <v>5.0252009199866611E-3</v>
      </c>
      <c r="W44">
        <f>Net_Zero_Table[[#This Row],[System Cost (LKR)]]*AHP!$Q$25/TOPSIS!$D$20</f>
        <v>2.3963925572390481E-3</v>
      </c>
      <c r="X44">
        <f>Net_Zero_Table[[#This Row],[Embodied Carbon (Metric T)]]*AHP!$Q$26/TOPSIS!$E$20</f>
        <v>1.0872177874873547E-2</v>
      </c>
      <c r="Y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2.2549947533194586E-3</v>
      </c>
      <c r="Z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4.5749104458166186E-3</v>
      </c>
      <c r="AA44">
        <f>Net_Zero_Table[[#This Row],[S- Worst-Euclidean Distance]]/(Net_Zero_Table[[#This Row],[S+ Best-Euclidean Distance]]+Net_Zero_Table[[#This Row],[S- Worst-Euclidean Distance]])</f>
        <v>0.66983513129806027</v>
      </c>
      <c r="AB44">
        <v>43</v>
      </c>
    </row>
    <row r="45" spans="1:28" x14ac:dyDescent="0.3">
      <c r="A45">
        <v>240</v>
      </c>
      <c r="B45" t="s">
        <v>141</v>
      </c>
      <c r="C45" t="s">
        <v>149</v>
      </c>
      <c r="D45" t="s">
        <v>155</v>
      </c>
      <c r="E45" t="s">
        <v>156</v>
      </c>
      <c r="F45" t="s">
        <v>160</v>
      </c>
      <c r="G45" t="s">
        <v>224</v>
      </c>
      <c r="H45">
        <v>378.87340486843476</v>
      </c>
      <c r="I45">
        <v>27</v>
      </c>
      <c r="J45">
        <v>1390958.6530048037</v>
      </c>
      <c r="K45">
        <v>42338.870036363631</v>
      </c>
      <c r="L45">
        <v>250372557.54086468</v>
      </c>
      <c r="M45">
        <v>5691988.2463636352</v>
      </c>
      <c r="N45">
        <v>2086437979.5072055</v>
      </c>
      <c r="O45">
        <v>101147400</v>
      </c>
      <c r="P45">
        <v>22.461155652272726</v>
      </c>
      <c r="Q45">
        <v>20794.831862421815</v>
      </c>
      <c r="R45">
        <v>250414896.41090104</v>
      </c>
      <c r="S45">
        <v>2193.2773677535693</v>
      </c>
      <c r="T45">
        <v>20817.293018074088</v>
      </c>
      <c r="U45">
        <f>Net_Zero_Table[[#This Row],[Total Energy(MJ)]]*AHP!$Q$23/TOPSIS!$B$20</f>
        <v>2.2983555924749381E-2</v>
      </c>
      <c r="V45">
        <f>Net_Zero_Table[[#This Row],[Capital Cost (LKR)]]*AHP!$Q$24/TOPSIS!$C$20</f>
        <v>5.0252009199866611E-3</v>
      </c>
      <c r="W45">
        <f>Net_Zero_Table[[#This Row],[System Cost (LKR)]]*AHP!$Q$25/TOPSIS!$D$20</f>
        <v>2.4080916839938093E-3</v>
      </c>
      <c r="X45">
        <f>Net_Zero_Table[[#This Row],[Embodied Carbon (Metric T)]]*AHP!$Q$26/TOPSIS!$E$20</f>
        <v>1.0872177874873547E-2</v>
      </c>
      <c r="Y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2.2559458424669292E-3</v>
      </c>
      <c r="Z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4.5732177156515702E-3</v>
      </c>
      <c r="AA45">
        <f>Net_Zero_Table[[#This Row],[S- Worst-Euclidean Distance]]/(Net_Zero_Table[[#This Row],[S+ Best-Euclidean Distance]]+Net_Zero_Table[[#This Row],[S- Worst-Euclidean Distance]])</f>
        <v>0.66966000692938976</v>
      </c>
      <c r="AB45">
        <v>44</v>
      </c>
    </row>
    <row r="46" spans="1:28" x14ac:dyDescent="0.3">
      <c r="A46">
        <v>220</v>
      </c>
      <c r="B46" t="s">
        <v>141</v>
      </c>
      <c r="C46" t="s">
        <v>149</v>
      </c>
      <c r="D46" t="s">
        <v>154</v>
      </c>
      <c r="E46" t="s">
        <v>156</v>
      </c>
      <c r="F46" t="s">
        <v>160</v>
      </c>
      <c r="G46" t="s">
        <v>225</v>
      </c>
      <c r="H46">
        <v>378.86695776343475</v>
      </c>
      <c r="I46">
        <v>54</v>
      </c>
      <c r="J46">
        <v>1390952.4122071636</v>
      </c>
      <c r="K46">
        <v>42357.290336363629</v>
      </c>
      <c r="L46">
        <v>250371434.19728944</v>
      </c>
      <c r="M46">
        <v>5692909.2613636348</v>
      </c>
      <c r="N46">
        <v>2086428618.3107452</v>
      </c>
      <c r="O46">
        <v>100656000</v>
      </c>
      <c r="P46">
        <v>22.474970877272725</v>
      </c>
      <c r="Q46">
        <v>20794.738562497096</v>
      </c>
      <c r="R46">
        <v>250413791.48762581</v>
      </c>
      <c r="S46">
        <v>2192.7775275721092</v>
      </c>
      <c r="T46">
        <v>20817.213533374368</v>
      </c>
      <c r="U46">
        <f>Net_Zero_Table[[#This Row],[Total Energy(MJ)]]*AHP!$Q$23/TOPSIS!$B$20</f>
        <v>2.298345451278766E-2</v>
      </c>
      <c r="V46">
        <f>Net_Zero_Table[[#This Row],[Capital Cost (LKR)]]*AHP!$Q$24/TOPSIS!$C$20</f>
        <v>5.0260140427875162E-3</v>
      </c>
      <c r="W46">
        <f>Net_Zero_Table[[#This Row],[System Cost (LKR)]]*AHP!$Q$25/TOPSIS!$D$20</f>
        <v>2.3963925572390481E-3</v>
      </c>
      <c r="X46">
        <f>Net_Zero_Table[[#This Row],[Embodied Carbon (Metric T)]]*AHP!$Q$26/TOPSIS!$E$20</f>
        <v>1.0878865045645465E-2</v>
      </c>
      <c r="Y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2.2595260550086205E-3</v>
      </c>
      <c r="Z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4.5717980817687803E-3</v>
      </c>
      <c r="AA46">
        <f>Net_Zero_Table[[#This Row],[S- Worst-Euclidean Distance]]/(Net_Zero_Table[[#This Row],[S+ Best-Euclidean Distance]]+Net_Zero_Table[[#This Row],[S- Worst-Euclidean Distance]])</f>
        <v>0.66924039764938947</v>
      </c>
      <c r="AB46">
        <v>45</v>
      </c>
    </row>
    <row r="47" spans="1:28" x14ac:dyDescent="0.3">
      <c r="A47">
        <v>222</v>
      </c>
      <c r="B47" t="s">
        <v>141</v>
      </c>
      <c r="C47" t="s">
        <v>149</v>
      </c>
      <c r="D47" t="s">
        <v>154</v>
      </c>
      <c r="E47" t="s">
        <v>156</v>
      </c>
      <c r="F47" t="s">
        <v>160</v>
      </c>
      <c r="G47" t="s">
        <v>224</v>
      </c>
      <c r="H47">
        <v>378.86695776343475</v>
      </c>
      <c r="I47">
        <v>27</v>
      </c>
      <c r="J47">
        <v>1390952.4122071636</v>
      </c>
      <c r="K47">
        <v>42357.290336363629</v>
      </c>
      <c r="L47">
        <v>250371434.19728944</v>
      </c>
      <c r="M47">
        <v>5692909.2613636348</v>
      </c>
      <c r="N47">
        <v>2086428618.3107452</v>
      </c>
      <c r="O47">
        <v>101147400</v>
      </c>
      <c r="P47">
        <v>22.474970877272725</v>
      </c>
      <c r="Q47">
        <v>20794.738562497096</v>
      </c>
      <c r="R47">
        <v>250413791.48762581</v>
      </c>
      <c r="S47">
        <v>2193.2689275721091</v>
      </c>
      <c r="T47">
        <v>20817.213533374368</v>
      </c>
      <c r="U47">
        <f>Net_Zero_Table[[#This Row],[Total Energy(MJ)]]*AHP!$Q$23/TOPSIS!$B$20</f>
        <v>2.298345451278766E-2</v>
      </c>
      <c r="V47">
        <f>Net_Zero_Table[[#This Row],[Capital Cost (LKR)]]*AHP!$Q$24/TOPSIS!$C$20</f>
        <v>5.0260140427875162E-3</v>
      </c>
      <c r="W47">
        <f>Net_Zero_Table[[#This Row],[System Cost (LKR)]]*AHP!$Q$25/TOPSIS!$D$20</f>
        <v>2.4080916839938093E-3</v>
      </c>
      <c r="X47">
        <f>Net_Zero_Table[[#This Row],[Embodied Carbon (Metric T)]]*AHP!$Q$26/TOPSIS!$E$20</f>
        <v>1.0878865045645465E-2</v>
      </c>
      <c r="Y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2.2604752376233534E-3</v>
      </c>
      <c r="Z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4.5701041988090441E-3</v>
      </c>
      <c r="AA47">
        <f>Net_Zero_Table[[#This Row],[S- Worst-Euclidean Distance]]/(Net_Zero_Table[[#This Row],[S+ Best-Euclidean Distance]]+Net_Zero_Table[[#This Row],[S- Worst-Euclidean Distance]])</f>
        <v>0.66906537598163174</v>
      </c>
      <c r="AB47">
        <v>46</v>
      </c>
    </row>
    <row r="48" spans="1:28" x14ac:dyDescent="0.3">
      <c r="A48">
        <v>239</v>
      </c>
      <c r="B48" t="s">
        <v>141</v>
      </c>
      <c r="C48" t="s">
        <v>149</v>
      </c>
      <c r="D48" t="s">
        <v>155</v>
      </c>
      <c r="E48" t="s">
        <v>156</v>
      </c>
      <c r="F48" t="s">
        <v>160</v>
      </c>
      <c r="G48" t="s">
        <v>226</v>
      </c>
      <c r="H48">
        <v>378.87340486843476</v>
      </c>
      <c r="I48">
        <v>27</v>
      </c>
      <c r="J48">
        <v>1390958.6530048037</v>
      </c>
      <c r="K48">
        <v>42338.870036363631</v>
      </c>
      <c r="L48">
        <v>250372557.54086468</v>
      </c>
      <c r="M48">
        <v>5691988.2463636352</v>
      </c>
      <c r="N48">
        <v>2086437979.5072055</v>
      </c>
      <c r="O48">
        <v>105300000</v>
      </c>
      <c r="P48">
        <v>22.461155652272726</v>
      </c>
      <c r="Q48">
        <v>20794.831862421815</v>
      </c>
      <c r="R48">
        <v>250414896.41090104</v>
      </c>
      <c r="S48">
        <v>2197.4299677535691</v>
      </c>
      <c r="T48">
        <v>20817.293018074088</v>
      </c>
      <c r="U48">
        <f>Net_Zero_Table[[#This Row],[Total Energy(MJ)]]*AHP!$Q$23/TOPSIS!$B$20</f>
        <v>2.2983555924749381E-2</v>
      </c>
      <c r="V48">
        <f>Net_Zero_Table[[#This Row],[Capital Cost (LKR)]]*AHP!$Q$24/TOPSIS!$C$20</f>
        <v>5.0252009199866611E-3</v>
      </c>
      <c r="W48">
        <f>Net_Zero_Table[[#This Row],[System Cost (LKR)]]*AHP!$Q$25/TOPSIS!$D$20</f>
        <v>2.5069557331631673E-3</v>
      </c>
      <c r="X48">
        <f>Net_Zero_Table[[#This Row],[Embodied Carbon (Metric T)]]*AHP!$Q$26/TOPSIS!$E$20</f>
        <v>1.0872177874873547E-2</v>
      </c>
      <c r="Y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2.266379892222579E-3</v>
      </c>
      <c r="Z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4.560086797313615E-3</v>
      </c>
      <c r="AA48">
        <f>Net_Zero_Table[[#This Row],[S- Worst-Euclidean Distance]]/(Net_Zero_Table[[#This Row],[S+ Best-Euclidean Distance]]+Net_Zero_Table[[#This Row],[S- Worst-Euclidean Distance]])</f>
        <v>0.66800103255516485</v>
      </c>
      <c r="AB48">
        <v>47</v>
      </c>
    </row>
    <row r="49" spans="1:28" x14ac:dyDescent="0.3">
      <c r="A49">
        <v>221</v>
      </c>
      <c r="B49" t="s">
        <v>141</v>
      </c>
      <c r="C49" t="s">
        <v>149</v>
      </c>
      <c r="D49" t="s">
        <v>154</v>
      </c>
      <c r="E49" t="s">
        <v>156</v>
      </c>
      <c r="F49" t="s">
        <v>160</v>
      </c>
      <c r="G49" t="s">
        <v>226</v>
      </c>
      <c r="H49">
        <v>378.86695776343475</v>
      </c>
      <c r="I49">
        <v>27</v>
      </c>
      <c r="J49">
        <v>1390952.4122071636</v>
      </c>
      <c r="K49">
        <v>42357.290336363629</v>
      </c>
      <c r="L49">
        <v>250371434.19728944</v>
      </c>
      <c r="M49">
        <v>5692909.2613636348</v>
      </c>
      <c r="N49">
        <v>2086428618.3107452</v>
      </c>
      <c r="O49">
        <v>105300000</v>
      </c>
      <c r="P49">
        <v>22.474970877272725</v>
      </c>
      <c r="Q49">
        <v>20794.738562497096</v>
      </c>
      <c r="R49">
        <v>250413791.48762581</v>
      </c>
      <c r="S49">
        <v>2197.4215275721094</v>
      </c>
      <c r="T49">
        <v>20817.213533374368</v>
      </c>
      <c r="U49">
        <f>Net_Zero_Table[[#This Row],[Total Energy(MJ)]]*AHP!$Q$23/TOPSIS!$B$20</f>
        <v>2.298345451278766E-2</v>
      </c>
      <c r="V49">
        <f>Net_Zero_Table[[#This Row],[Capital Cost (LKR)]]*AHP!$Q$24/TOPSIS!$C$20</f>
        <v>5.0260140427875162E-3</v>
      </c>
      <c r="W49">
        <f>Net_Zero_Table[[#This Row],[System Cost (LKR)]]*AHP!$Q$25/TOPSIS!$D$20</f>
        <v>2.5069557331631673E-3</v>
      </c>
      <c r="X49">
        <f>Net_Zero_Table[[#This Row],[Embodied Carbon (Metric T)]]*AHP!$Q$26/TOPSIS!$E$20</f>
        <v>1.0878865045645465E-2</v>
      </c>
      <c r="Y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2.2708884762654819E-3</v>
      </c>
      <c r="Z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4.5569643088635911E-3</v>
      </c>
      <c r="AA49">
        <f>Net_Zero_Table[[#This Row],[S- Worst-Euclidean Distance]]/(Net_Zero_Table[[#This Row],[S+ Best-Euclidean Distance]]+Net_Zero_Table[[#This Row],[S- Worst-Euclidean Distance]])</f>
        <v>0.66740810797628325</v>
      </c>
      <c r="AB49">
        <v>48</v>
      </c>
    </row>
    <row r="50" spans="1:28" x14ac:dyDescent="0.3">
      <c r="A50">
        <v>19</v>
      </c>
      <c r="B50" t="s">
        <v>139</v>
      </c>
      <c r="C50" t="s">
        <v>149</v>
      </c>
      <c r="D50" t="s">
        <v>155</v>
      </c>
      <c r="E50" t="s">
        <v>156</v>
      </c>
      <c r="F50" t="s">
        <v>159</v>
      </c>
      <c r="G50" t="s">
        <v>225</v>
      </c>
      <c r="H50">
        <v>370.32070242164923</v>
      </c>
      <c r="I50">
        <v>53</v>
      </c>
      <c r="J50">
        <v>1360556.8025325353</v>
      </c>
      <c r="K50">
        <v>48780.930263636357</v>
      </c>
      <c r="L50">
        <v>244900224.45585635</v>
      </c>
      <c r="M50">
        <v>5573935.087272726</v>
      </c>
      <c r="N50">
        <v>2040835203.7988029</v>
      </c>
      <c r="O50">
        <v>98792000</v>
      </c>
      <c r="P50">
        <v>23.823208243181814</v>
      </c>
      <c r="Q50">
        <v>20340.324197861399</v>
      </c>
      <c r="R50">
        <v>244949005.38611999</v>
      </c>
      <c r="S50">
        <v>2145.2011388860756</v>
      </c>
      <c r="T50">
        <v>20364.147406104581</v>
      </c>
      <c r="U50">
        <f>Net_Zero_Table[[#This Row],[Total Energy(MJ)]]*AHP!$Q$23/TOPSIS!$B$20</f>
        <v>2.2481886040700217E-2</v>
      </c>
      <c r="V50">
        <f>Net_Zero_Table[[#This Row],[Capital Cost (LKR)]]*AHP!$Q$24/TOPSIS!$C$20</f>
        <v>4.9209770850112515E-3</v>
      </c>
      <c r="W50">
        <f>Net_Zero_Table[[#This Row],[System Cost (LKR)]]*AHP!$Q$25/TOPSIS!$D$20</f>
        <v>2.3520149172901765E-3</v>
      </c>
      <c r="X50">
        <f>Net_Zero_Table[[#This Row],[Embodied Carbon (Metric T)]]*AHP!$Q$26/TOPSIS!$E$20</f>
        <v>1.1531470667842441E-2</v>
      </c>
      <c r="Y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2.4540520386500137E-3</v>
      </c>
      <c r="Z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4.7820852204985345E-3</v>
      </c>
      <c r="AA50">
        <f>Net_Zero_Table[[#This Row],[S- Worst-Euclidean Distance]]/(Net_Zero_Table[[#This Row],[S+ Best-Euclidean Distance]]+Net_Zero_Table[[#This Row],[S- Worst-Euclidean Distance]])</f>
        <v>0.66086159635136965</v>
      </c>
      <c r="AB50">
        <v>49</v>
      </c>
    </row>
    <row r="51" spans="1:28" x14ac:dyDescent="0.3">
      <c r="A51">
        <v>1</v>
      </c>
      <c r="B51" t="s">
        <v>139</v>
      </c>
      <c r="C51" t="s">
        <v>149</v>
      </c>
      <c r="D51" t="s">
        <v>154</v>
      </c>
      <c r="E51" t="s">
        <v>156</v>
      </c>
      <c r="F51" t="s">
        <v>159</v>
      </c>
      <c r="G51" t="s">
        <v>225</v>
      </c>
      <c r="H51">
        <v>370.31425531664922</v>
      </c>
      <c r="I51">
        <v>53</v>
      </c>
      <c r="J51">
        <v>1360550.5617348952</v>
      </c>
      <c r="K51">
        <v>48799.350563636355</v>
      </c>
      <c r="L51">
        <v>244899101.11228111</v>
      </c>
      <c r="M51">
        <v>5574856.1022727257</v>
      </c>
      <c r="N51">
        <v>2040825842.6023426</v>
      </c>
      <c r="O51">
        <v>98792000</v>
      </c>
      <c r="P51">
        <v>23.837023468181812</v>
      </c>
      <c r="Q51">
        <v>20340.230897936679</v>
      </c>
      <c r="R51">
        <v>244947900.46284476</v>
      </c>
      <c r="S51">
        <v>2145.1926987046154</v>
      </c>
      <c r="T51">
        <v>20364.067921404861</v>
      </c>
      <c r="U51">
        <f>Net_Zero_Table[[#This Row],[Total Energy(MJ)]]*AHP!$Q$23/TOPSIS!$B$20</f>
        <v>2.2481784628738496E-2</v>
      </c>
      <c r="V51">
        <f>Net_Zero_Table[[#This Row],[Capital Cost (LKR)]]*AHP!$Q$24/TOPSIS!$C$20</f>
        <v>4.9217902078121075E-3</v>
      </c>
      <c r="W51">
        <f>Net_Zero_Table[[#This Row],[System Cost (LKR)]]*AHP!$Q$25/TOPSIS!$D$20</f>
        <v>2.3520149172901765E-3</v>
      </c>
      <c r="X51">
        <f>Net_Zero_Table[[#This Row],[Embodied Carbon (Metric T)]]*AHP!$Q$26/TOPSIS!$E$20</f>
        <v>1.1538157838614361E-2</v>
      </c>
      <c r="Y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2.4599955138695515E-3</v>
      </c>
      <c r="Z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4.7800231205952009E-3</v>
      </c>
      <c r="AA51">
        <f>Net_Zero_Table[[#This Row],[S- Worst-Euclidean Distance]]/(Net_Zero_Table[[#This Row],[S+ Best-Euclidean Distance]]+Net_Zero_Table[[#This Row],[S- Worst-Euclidean Distance]])</f>
        <v>0.66022248863294308</v>
      </c>
      <c r="AB51">
        <v>50</v>
      </c>
    </row>
    <row r="52" spans="1:28" x14ac:dyDescent="0.3">
      <c r="A52">
        <v>21</v>
      </c>
      <c r="B52" t="s">
        <v>139</v>
      </c>
      <c r="C52" t="s">
        <v>149</v>
      </c>
      <c r="D52" t="s">
        <v>155</v>
      </c>
      <c r="E52" t="s">
        <v>156</v>
      </c>
      <c r="F52" t="s">
        <v>159</v>
      </c>
      <c r="G52" t="s">
        <v>224</v>
      </c>
      <c r="H52">
        <v>370.32070242164923</v>
      </c>
      <c r="I52">
        <v>27</v>
      </c>
      <c r="J52">
        <v>1360556.8025325353</v>
      </c>
      <c r="K52">
        <v>48780.930263636357</v>
      </c>
      <c r="L52">
        <v>244900224.45585635</v>
      </c>
      <c r="M52">
        <v>5573935.087272726</v>
      </c>
      <c r="N52">
        <v>2040835203.7988029</v>
      </c>
      <c r="O52">
        <v>101147400</v>
      </c>
      <c r="P52">
        <v>23.823208243181814</v>
      </c>
      <c r="Q52">
        <v>20340.324197861399</v>
      </c>
      <c r="R52">
        <v>244949005.38611999</v>
      </c>
      <c r="S52">
        <v>2147.5565388860755</v>
      </c>
      <c r="T52">
        <v>20364.147406104581</v>
      </c>
      <c r="U52">
        <f>Net_Zero_Table[[#This Row],[Total Energy(MJ)]]*AHP!$Q$23/TOPSIS!$B$20</f>
        <v>2.2481886040700217E-2</v>
      </c>
      <c r="V52">
        <f>Net_Zero_Table[[#This Row],[Capital Cost (LKR)]]*AHP!$Q$24/TOPSIS!$C$20</f>
        <v>4.9209770850112515E-3</v>
      </c>
      <c r="W52">
        <f>Net_Zero_Table[[#This Row],[System Cost (LKR)]]*AHP!$Q$25/TOPSIS!$D$20</f>
        <v>2.4080916839938093E-3</v>
      </c>
      <c r="X52">
        <f>Net_Zero_Table[[#This Row],[Embodied Carbon (Metric T)]]*AHP!$Q$26/TOPSIS!$E$20</f>
        <v>1.1531470667842441E-2</v>
      </c>
      <c r="Y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2.4577321537425198E-3</v>
      </c>
      <c r="Z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4.7740575639131583E-3</v>
      </c>
      <c r="AA52">
        <f>Net_Zero_Table[[#This Row],[S- Worst-Euclidean Distance]]/(Net_Zero_Table[[#This Row],[S+ Best-Euclidean Distance]]+Net_Zero_Table[[#This Row],[S- Worst-Euclidean Distance]])</f>
        <v>0.66014883594551743</v>
      </c>
      <c r="AB52">
        <v>51</v>
      </c>
    </row>
    <row r="53" spans="1:28" x14ac:dyDescent="0.3">
      <c r="A53">
        <v>3</v>
      </c>
      <c r="B53" t="s">
        <v>139</v>
      </c>
      <c r="C53" t="s">
        <v>149</v>
      </c>
      <c r="D53" t="s">
        <v>154</v>
      </c>
      <c r="E53" t="s">
        <v>156</v>
      </c>
      <c r="F53" t="s">
        <v>159</v>
      </c>
      <c r="G53" t="s">
        <v>224</v>
      </c>
      <c r="H53">
        <v>370.31425531664922</v>
      </c>
      <c r="I53">
        <v>27</v>
      </c>
      <c r="J53">
        <v>1360550.5617348952</v>
      </c>
      <c r="K53">
        <v>48799.350563636355</v>
      </c>
      <c r="L53">
        <v>244899101.11228111</v>
      </c>
      <c r="M53">
        <v>5574856.1022727257</v>
      </c>
      <c r="N53">
        <v>2040825842.6023426</v>
      </c>
      <c r="O53">
        <v>101147400</v>
      </c>
      <c r="P53">
        <v>23.837023468181812</v>
      </c>
      <c r="Q53">
        <v>20340.230897936679</v>
      </c>
      <c r="R53">
        <v>244947900.46284476</v>
      </c>
      <c r="S53">
        <v>2147.5480987046158</v>
      </c>
      <c r="T53">
        <v>20364.067921404861</v>
      </c>
      <c r="U53">
        <f>Net_Zero_Table[[#This Row],[Total Energy(MJ)]]*AHP!$Q$23/TOPSIS!$B$20</f>
        <v>2.2481784628738496E-2</v>
      </c>
      <c r="V53">
        <f>Net_Zero_Table[[#This Row],[Capital Cost (LKR)]]*AHP!$Q$24/TOPSIS!$C$20</f>
        <v>4.9217902078121075E-3</v>
      </c>
      <c r="W53">
        <f>Net_Zero_Table[[#This Row],[System Cost (LKR)]]*AHP!$Q$25/TOPSIS!$D$20</f>
        <v>2.4080916839938093E-3</v>
      </c>
      <c r="X53">
        <f>Net_Zero_Table[[#This Row],[Embodied Carbon (Metric T)]]*AHP!$Q$26/TOPSIS!$E$20</f>
        <v>1.1538157838614361E-2</v>
      </c>
      <c r="Y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2.4636667508808646E-3</v>
      </c>
      <c r="Z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4.7719919950551682E-3</v>
      </c>
      <c r="AA53">
        <f>Net_Zero_Table[[#This Row],[S- Worst-Euclidean Distance]]/(Net_Zero_Table[[#This Row],[S+ Best-Euclidean Distance]]+Net_Zero_Table[[#This Row],[S- Worst-Euclidean Distance]])</f>
        <v>0.6595103725331708</v>
      </c>
      <c r="AB53">
        <v>52</v>
      </c>
    </row>
    <row r="54" spans="1:28" x14ac:dyDescent="0.3">
      <c r="A54">
        <v>20</v>
      </c>
      <c r="B54" t="s">
        <v>139</v>
      </c>
      <c r="C54" t="s">
        <v>149</v>
      </c>
      <c r="D54" t="s">
        <v>155</v>
      </c>
      <c r="E54" t="s">
        <v>156</v>
      </c>
      <c r="F54" t="s">
        <v>159</v>
      </c>
      <c r="G54" t="s">
        <v>226</v>
      </c>
      <c r="H54">
        <v>370.32070242164923</v>
      </c>
      <c r="I54">
        <v>27</v>
      </c>
      <c r="J54">
        <v>1360556.8025325353</v>
      </c>
      <c r="K54">
        <v>48780.930263636357</v>
      </c>
      <c r="L54">
        <v>244900224.45585635</v>
      </c>
      <c r="M54">
        <v>5573935.087272726</v>
      </c>
      <c r="N54">
        <v>2040835203.7988029</v>
      </c>
      <c r="O54">
        <v>105300000</v>
      </c>
      <c r="P54">
        <v>23.823208243181814</v>
      </c>
      <c r="Q54">
        <v>20340.324197861399</v>
      </c>
      <c r="R54">
        <v>244949005.38611999</v>
      </c>
      <c r="S54">
        <v>2151.7091388860754</v>
      </c>
      <c r="T54">
        <v>20364.147406104581</v>
      </c>
      <c r="U54">
        <f>Net_Zero_Table[[#This Row],[Total Energy(MJ)]]*AHP!$Q$23/TOPSIS!$B$20</f>
        <v>2.2481886040700217E-2</v>
      </c>
      <c r="V54">
        <f>Net_Zero_Table[[#This Row],[Capital Cost (LKR)]]*AHP!$Q$24/TOPSIS!$C$20</f>
        <v>4.9209770850112515E-3</v>
      </c>
      <c r="W54">
        <f>Net_Zero_Table[[#This Row],[System Cost (LKR)]]*AHP!$Q$25/TOPSIS!$D$20</f>
        <v>2.5069557331631673E-3</v>
      </c>
      <c r="X54">
        <f>Net_Zero_Table[[#This Row],[Embodied Carbon (Metric T)]]*AHP!$Q$26/TOPSIS!$E$20</f>
        <v>1.1531470667842441E-2</v>
      </c>
      <c r="Y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2.4673130144484811E-3</v>
      </c>
      <c r="Z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4.7614805415795844E-3</v>
      </c>
      <c r="AA54">
        <f>Net_Zero_Table[[#This Row],[S- Worst-Euclidean Distance]]/(Net_Zero_Table[[#This Row],[S+ Best-Euclidean Distance]]+Net_Zero_Table[[#This Row],[S- Worst-Euclidean Distance]])</f>
        <v>0.65868260100041209</v>
      </c>
      <c r="AB54">
        <v>53</v>
      </c>
    </row>
    <row r="55" spans="1:28" x14ac:dyDescent="0.3">
      <c r="A55">
        <v>2</v>
      </c>
      <c r="B55" t="s">
        <v>139</v>
      </c>
      <c r="C55" t="s">
        <v>149</v>
      </c>
      <c r="D55" t="s">
        <v>154</v>
      </c>
      <c r="E55" t="s">
        <v>156</v>
      </c>
      <c r="F55" t="s">
        <v>159</v>
      </c>
      <c r="G55" t="s">
        <v>226</v>
      </c>
      <c r="H55">
        <v>370.31425531664922</v>
      </c>
      <c r="I55">
        <v>27</v>
      </c>
      <c r="J55">
        <v>1360550.5617348952</v>
      </c>
      <c r="K55">
        <v>48799.350563636355</v>
      </c>
      <c r="L55">
        <v>244899101.11228111</v>
      </c>
      <c r="M55">
        <v>5574856.1022727257</v>
      </c>
      <c r="N55">
        <v>2040825842.6023426</v>
      </c>
      <c r="O55">
        <v>105300000</v>
      </c>
      <c r="P55">
        <v>23.837023468181812</v>
      </c>
      <c r="Q55">
        <v>20340.230897936679</v>
      </c>
      <c r="R55">
        <v>244947900.46284476</v>
      </c>
      <c r="S55">
        <v>2151.7006987046157</v>
      </c>
      <c r="T55">
        <v>20364.067921404861</v>
      </c>
      <c r="U55">
        <f>Net_Zero_Table[[#This Row],[Total Energy(MJ)]]*AHP!$Q$23/TOPSIS!$B$20</f>
        <v>2.2481784628738496E-2</v>
      </c>
      <c r="V55">
        <f>Net_Zero_Table[[#This Row],[Capital Cost (LKR)]]*AHP!$Q$24/TOPSIS!$C$20</f>
        <v>4.9217902078121075E-3</v>
      </c>
      <c r="W55">
        <f>Net_Zero_Table[[#This Row],[System Cost (LKR)]]*AHP!$Q$25/TOPSIS!$D$20</f>
        <v>2.5069557331631673E-3</v>
      </c>
      <c r="X55">
        <f>Net_Zero_Table[[#This Row],[Embodied Carbon (Metric T)]]*AHP!$Q$26/TOPSIS!$E$20</f>
        <v>1.1538157838614361E-2</v>
      </c>
      <c r="Y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2.4732246220517218E-3</v>
      </c>
      <c r="Z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4.7594095143363296E-3</v>
      </c>
      <c r="AA55">
        <f>Net_Zero_Table[[#This Row],[S- Worst-Euclidean Distance]]/(Net_Zero_Table[[#This Row],[S+ Best-Euclidean Distance]]+Net_Zero_Table[[#This Row],[S- Worst-Euclidean Distance]])</f>
        <v>0.65804649102756352</v>
      </c>
      <c r="AB55">
        <v>54</v>
      </c>
    </row>
    <row r="56" spans="1:28" x14ac:dyDescent="0.3">
      <c r="A56">
        <v>457</v>
      </c>
      <c r="B56" t="s">
        <v>143</v>
      </c>
      <c r="C56" t="s">
        <v>149</v>
      </c>
      <c r="D56" t="s">
        <v>155</v>
      </c>
      <c r="E56" t="s">
        <v>156</v>
      </c>
      <c r="F56" t="s">
        <v>161</v>
      </c>
      <c r="G56" t="s">
        <v>225</v>
      </c>
      <c r="H56">
        <v>377.93601892350756</v>
      </c>
      <c r="I56">
        <v>54</v>
      </c>
      <c r="J56">
        <v>1378712.2451267939</v>
      </c>
      <c r="K56">
        <v>35569.297899999998</v>
      </c>
      <c r="L56">
        <v>248168204.12282291</v>
      </c>
      <c r="M56">
        <v>5588405.1599999992</v>
      </c>
      <c r="N56">
        <v>2068068367.690191</v>
      </c>
      <c r="O56">
        <v>100656000</v>
      </c>
      <c r="P56">
        <v>23.42205578863636</v>
      </c>
      <c r="Q56">
        <v>20611.74806464557</v>
      </c>
      <c r="R56">
        <v>248203773.4207229</v>
      </c>
      <c r="S56">
        <v>2174.3127728501913</v>
      </c>
      <c r="T56">
        <v>20635.170120434206</v>
      </c>
      <c r="U56">
        <f>Net_Zero_Table[[#This Row],[Total Energy(MJ)]]*AHP!$Q$23/TOPSIS!$B$20</f>
        <v>2.2780614847243075E-2</v>
      </c>
      <c r="V56">
        <f>Net_Zero_Table[[#This Row],[Capital Cost (LKR)]]*AHP!$Q$24/TOPSIS!$C$20</f>
        <v>4.9337520626876064E-3</v>
      </c>
      <c r="W56">
        <f>Net_Zero_Table[[#This Row],[System Cost (LKR)]]*AHP!$Q$25/TOPSIS!$D$20</f>
        <v>2.3963925572390481E-3</v>
      </c>
      <c r="X56">
        <f>Net_Zero_Table[[#This Row],[Embodied Carbon (Metric T)]]*AHP!$Q$26/TOPSIS!$E$20</f>
        <v>1.1337295403297717E-2</v>
      </c>
      <c r="Y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2.4321547886221109E-3</v>
      </c>
      <c r="Z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4.5649315300192719E-3</v>
      </c>
      <c r="AA56">
        <f>Net_Zero_Table[[#This Row],[S- Worst-Euclidean Distance]]/(Net_Zero_Table[[#This Row],[S+ Best-Euclidean Distance]]+Net_Zero_Table[[#This Row],[S- Worst-Euclidean Distance]])</f>
        <v>0.65240463274799787</v>
      </c>
      <c r="AB56">
        <v>55</v>
      </c>
    </row>
    <row r="57" spans="1:28" x14ac:dyDescent="0.3">
      <c r="A57">
        <v>459</v>
      </c>
      <c r="B57" t="s">
        <v>143</v>
      </c>
      <c r="C57" t="s">
        <v>149</v>
      </c>
      <c r="D57" t="s">
        <v>155</v>
      </c>
      <c r="E57" t="s">
        <v>156</v>
      </c>
      <c r="F57" t="s">
        <v>161</v>
      </c>
      <c r="G57" t="s">
        <v>224</v>
      </c>
      <c r="H57">
        <v>377.93601892350756</v>
      </c>
      <c r="I57">
        <v>27</v>
      </c>
      <c r="J57">
        <v>1378712.2451267939</v>
      </c>
      <c r="K57">
        <v>35569.297899999998</v>
      </c>
      <c r="L57">
        <v>248168204.12282291</v>
      </c>
      <c r="M57">
        <v>5588405.1599999992</v>
      </c>
      <c r="N57">
        <v>2068068367.690191</v>
      </c>
      <c r="O57">
        <v>101147400</v>
      </c>
      <c r="P57">
        <v>23.42205578863636</v>
      </c>
      <c r="Q57">
        <v>20611.74806464557</v>
      </c>
      <c r="R57">
        <v>248203773.4207229</v>
      </c>
      <c r="S57">
        <v>2174.8041728501912</v>
      </c>
      <c r="T57">
        <v>20635.170120434206</v>
      </c>
      <c r="U57">
        <f>Net_Zero_Table[[#This Row],[Total Energy(MJ)]]*AHP!$Q$23/TOPSIS!$B$20</f>
        <v>2.2780614847243075E-2</v>
      </c>
      <c r="V57">
        <f>Net_Zero_Table[[#This Row],[Capital Cost (LKR)]]*AHP!$Q$24/TOPSIS!$C$20</f>
        <v>4.9337520626876064E-3</v>
      </c>
      <c r="W57">
        <f>Net_Zero_Table[[#This Row],[System Cost (LKR)]]*AHP!$Q$25/TOPSIS!$D$20</f>
        <v>2.4080916839938093E-3</v>
      </c>
      <c r="X57">
        <f>Net_Zero_Table[[#This Row],[Embodied Carbon (Metric T)]]*AHP!$Q$26/TOPSIS!$E$20</f>
        <v>1.1337295403297717E-2</v>
      </c>
      <c r="Y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2.4330366257956332E-3</v>
      </c>
      <c r="Z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4.5632350981810533E-3</v>
      </c>
      <c r="AA57">
        <f>Net_Zero_Table[[#This Row],[S- Worst-Euclidean Distance]]/(Net_Zero_Table[[#This Row],[S+ Best-Euclidean Distance]]+Net_Zero_Table[[#This Row],[S- Worst-Euclidean Distance]])</f>
        <v>0.65223811741652982</v>
      </c>
      <c r="AB57">
        <v>56</v>
      </c>
    </row>
    <row r="58" spans="1:28" x14ac:dyDescent="0.3">
      <c r="A58">
        <v>439</v>
      </c>
      <c r="B58" t="s">
        <v>143</v>
      </c>
      <c r="C58" t="s">
        <v>149</v>
      </c>
      <c r="D58" t="s">
        <v>154</v>
      </c>
      <c r="E58" t="s">
        <v>156</v>
      </c>
      <c r="F58" t="s">
        <v>161</v>
      </c>
      <c r="G58" t="s">
        <v>225</v>
      </c>
      <c r="H58">
        <v>377.9295718185075</v>
      </c>
      <c r="I58">
        <v>54</v>
      </c>
      <c r="J58">
        <v>1378706.0043291538</v>
      </c>
      <c r="K58">
        <v>35587.718199999996</v>
      </c>
      <c r="L58">
        <v>248167080.7792477</v>
      </c>
      <c r="M58">
        <v>5589326.1749999989</v>
      </c>
      <c r="N58">
        <v>2068059006.4937308</v>
      </c>
      <c r="O58">
        <v>100656000</v>
      </c>
      <c r="P58">
        <v>23.435871013636358</v>
      </c>
      <c r="Q58">
        <v>20611.65476472085</v>
      </c>
      <c r="R58">
        <v>248202668.4974477</v>
      </c>
      <c r="S58">
        <v>2174.3043326687307</v>
      </c>
      <c r="T58">
        <v>20635.090635734487</v>
      </c>
      <c r="U58">
        <f>Net_Zero_Table[[#This Row],[Total Energy(MJ)]]*AHP!$Q$23/TOPSIS!$B$20</f>
        <v>2.2780513435281362E-2</v>
      </c>
      <c r="V58">
        <f>Net_Zero_Table[[#This Row],[Capital Cost (LKR)]]*AHP!$Q$24/TOPSIS!$C$20</f>
        <v>4.9345651854884624E-3</v>
      </c>
      <c r="W58">
        <f>Net_Zero_Table[[#This Row],[System Cost (LKR)]]*AHP!$Q$25/TOPSIS!$D$20</f>
        <v>2.3963925572390481E-3</v>
      </c>
      <c r="X58">
        <f>Net_Zero_Table[[#This Row],[Embodied Carbon (Metric T)]]*AHP!$Q$26/TOPSIS!$E$20</f>
        <v>1.1343982574069636E-2</v>
      </c>
      <c r="Y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2.4376108498422784E-3</v>
      </c>
      <c r="Z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4.562482336477971E-3</v>
      </c>
      <c r="AA58">
        <f>Net_Zero_Table[[#This Row],[S- Worst-Euclidean Distance]]/(Net_Zero_Table[[#This Row],[S+ Best-Euclidean Distance]]+Net_Zero_Table[[#This Row],[S- Worst-Euclidean Distance]])</f>
        <v>0.65177451428705024</v>
      </c>
      <c r="AB58">
        <v>57</v>
      </c>
    </row>
    <row r="59" spans="1:28" x14ac:dyDescent="0.3">
      <c r="A59">
        <v>441</v>
      </c>
      <c r="B59" t="s">
        <v>143</v>
      </c>
      <c r="C59" t="s">
        <v>149</v>
      </c>
      <c r="D59" t="s">
        <v>154</v>
      </c>
      <c r="E59" t="s">
        <v>156</v>
      </c>
      <c r="F59" t="s">
        <v>161</v>
      </c>
      <c r="G59" t="s">
        <v>224</v>
      </c>
      <c r="H59">
        <v>377.9295718185075</v>
      </c>
      <c r="I59">
        <v>27</v>
      </c>
      <c r="J59">
        <v>1378706.0043291538</v>
      </c>
      <c r="K59">
        <v>35587.718199999996</v>
      </c>
      <c r="L59">
        <v>248167080.7792477</v>
      </c>
      <c r="M59">
        <v>5589326.1749999989</v>
      </c>
      <c r="N59">
        <v>2068059006.4937308</v>
      </c>
      <c r="O59">
        <v>101147400</v>
      </c>
      <c r="P59">
        <v>23.435871013636358</v>
      </c>
      <c r="Q59">
        <v>20611.65476472085</v>
      </c>
      <c r="R59">
        <v>248202668.4974477</v>
      </c>
      <c r="S59">
        <v>2174.7957326687306</v>
      </c>
      <c r="T59">
        <v>20635.090635734487</v>
      </c>
      <c r="U59">
        <f>Net_Zero_Table[[#This Row],[Total Energy(MJ)]]*AHP!$Q$23/TOPSIS!$B$20</f>
        <v>2.2780513435281362E-2</v>
      </c>
      <c r="V59">
        <f>Net_Zero_Table[[#This Row],[Capital Cost (LKR)]]*AHP!$Q$24/TOPSIS!$C$20</f>
        <v>4.9345651854884624E-3</v>
      </c>
      <c r="W59">
        <f>Net_Zero_Table[[#This Row],[System Cost (LKR)]]*AHP!$Q$25/TOPSIS!$D$20</f>
        <v>2.4080916839938093E-3</v>
      </c>
      <c r="X59">
        <f>Net_Zero_Table[[#This Row],[Embodied Carbon (Metric T)]]*AHP!$Q$26/TOPSIS!$E$20</f>
        <v>1.1343982574069636E-2</v>
      </c>
      <c r="Y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2.4384907139282552E-3</v>
      </c>
      <c r="Z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4.5607849936366044E-3</v>
      </c>
      <c r="AA59">
        <f>Net_Zero_Table[[#This Row],[S- Worst-Euclidean Distance]]/(Net_Zero_Table[[#This Row],[S+ Best-Euclidean Distance]]+Net_Zero_Table[[#This Row],[S- Worst-Euclidean Distance]])</f>
        <v>0.65160813549711727</v>
      </c>
      <c r="AB59">
        <v>58</v>
      </c>
    </row>
    <row r="60" spans="1:28" x14ac:dyDescent="0.3">
      <c r="A60">
        <v>349</v>
      </c>
      <c r="B60" t="s">
        <v>142</v>
      </c>
      <c r="C60" t="s">
        <v>149</v>
      </c>
      <c r="D60" t="s">
        <v>155</v>
      </c>
      <c r="E60" t="s">
        <v>156</v>
      </c>
      <c r="F60" t="s">
        <v>161</v>
      </c>
      <c r="G60" t="s">
        <v>225</v>
      </c>
      <c r="H60">
        <v>380.79409953707875</v>
      </c>
      <c r="I60">
        <v>55</v>
      </c>
      <c r="J60">
        <v>1395132.7292076338</v>
      </c>
      <c r="K60">
        <v>39199.717899999996</v>
      </c>
      <c r="L60">
        <v>251123891.25737408</v>
      </c>
      <c r="M60">
        <v>5733621.959999999</v>
      </c>
      <c r="N60">
        <v>2092699093.8114505</v>
      </c>
      <c r="O60">
        <v>102520000</v>
      </c>
      <c r="P60">
        <v>22.695971788636356</v>
      </c>
      <c r="Q60">
        <v>20857.234301654124</v>
      </c>
      <c r="R60">
        <v>251163090.97527409</v>
      </c>
      <c r="S60">
        <v>2200.9527157714506</v>
      </c>
      <c r="T60">
        <v>20879.930273442758</v>
      </c>
      <c r="U60">
        <f>Net_Zero_Table[[#This Row],[Total Energy(MJ)]]*AHP!$Q$23/TOPSIS!$B$20</f>
        <v>2.3052226646257279E-2</v>
      </c>
      <c r="V60">
        <f>Net_Zero_Table[[#This Row],[Capital Cost (LKR)]]*AHP!$Q$24/TOPSIS!$C$20</f>
        <v>5.0619574568965134E-3</v>
      </c>
      <c r="W60">
        <f>Net_Zero_Table[[#This Row],[System Cost (LKR)]]*AHP!$Q$25/TOPSIS!$D$20</f>
        <v>2.4407701971879193E-3</v>
      </c>
      <c r="X60">
        <f>Net_Zero_Table[[#This Row],[Embodied Carbon (Metric T)]]*AHP!$Q$26/TOPSIS!$E$20</f>
        <v>1.0985839114836398E-2</v>
      </c>
      <c r="Y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2.3902327265240639E-3</v>
      </c>
      <c r="Z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4.453885253938447E-3</v>
      </c>
      <c r="AA60">
        <f>Net_Zero_Table[[#This Row],[S- Worst-Euclidean Distance]]/(Net_Zero_Table[[#This Row],[S+ Best-Euclidean Distance]]+Net_Zero_Table[[#This Row],[S- Worst-Euclidean Distance]])</f>
        <v>0.65076102817816461</v>
      </c>
      <c r="AB60">
        <v>59</v>
      </c>
    </row>
    <row r="61" spans="1:28" x14ac:dyDescent="0.3">
      <c r="A61">
        <v>458</v>
      </c>
      <c r="B61" t="s">
        <v>143</v>
      </c>
      <c r="C61" t="s">
        <v>149</v>
      </c>
      <c r="D61" t="s">
        <v>155</v>
      </c>
      <c r="E61" t="s">
        <v>156</v>
      </c>
      <c r="F61" t="s">
        <v>161</v>
      </c>
      <c r="G61" t="s">
        <v>226</v>
      </c>
      <c r="H61">
        <v>377.93601892350756</v>
      </c>
      <c r="I61">
        <v>27</v>
      </c>
      <c r="J61">
        <v>1378712.2451267939</v>
      </c>
      <c r="K61">
        <v>35569.297899999998</v>
      </c>
      <c r="L61">
        <v>248168204.12282291</v>
      </c>
      <c r="M61">
        <v>5588405.1599999992</v>
      </c>
      <c r="N61">
        <v>2068068367.690191</v>
      </c>
      <c r="O61">
        <v>105300000</v>
      </c>
      <c r="P61">
        <v>23.42205578863636</v>
      </c>
      <c r="Q61">
        <v>20611.74806464557</v>
      </c>
      <c r="R61">
        <v>248203773.4207229</v>
      </c>
      <c r="S61">
        <v>2178.9567728501911</v>
      </c>
      <c r="T61">
        <v>20635.170120434206</v>
      </c>
      <c r="U61">
        <f>Net_Zero_Table[[#This Row],[Total Energy(MJ)]]*AHP!$Q$23/TOPSIS!$B$20</f>
        <v>2.2780614847243075E-2</v>
      </c>
      <c r="V61">
        <f>Net_Zero_Table[[#This Row],[Capital Cost (LKR)]]*AHP!$Q$24/TOPSIS!$C$20</f>
        <v>4.9337520626876064E-3</v>
      </c>
      <c r="W61">
        <f>Net_Zero_Table[[#This Row],[System Cost (LKR)]]*AHP!$Q$25/TOPSIS!$D$20</f>
        <v>2.5069557331631673E-3</v>
      </c>
      <c r="X61">
        <f>Net_Zero_Table[[#This Row],[Embodied Carbon (Metric T)]]*AHP!$Q$26/TOPSIS!$E$20</f>
        <v>1.1337295403297717E-2</v>
      </c>
      <c r="Y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2.4427143496917533E-3</v>
      </c>
      <c r="Z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4.5500753714148535E-3</v>
      </c>
      <c r="AA61">
        <f>Net_Zero_Table[[#This Row],[S- Worst-Euclidean Distance]]/(Net_Zero_Table[[#This Row],[S+ Best-Euclidean Distance]]+Net_Zero_Table[[#This Row],[S- Worst-Euclidean Distance]])</f>
        <v>0.65068099469388951</v>
      </c>
      <c r="AB61">
        <v>60</v>
      </c>
    </row>
    <row r="62" spans="1:28" x14ac:dyDescent="0.3">
      <c r="A62">
        <v>331</v>
      </c>
      <c r="B62" t="s">
        <v>142</v>
      </c>
      <c r="C62" t="s">
        <v>149</v>
      </c>
      <c r="D62" t="s">
        <v>154</v>
      </c>
      <c r="E62" t="s">
        <v>156</v>
      </c>
      <c r="F62" t="s">
        <v>161</v>
      </c>
      <c r="G62" t="s">
        <v>225</v>
      </c>
      <c r="H62">
        <v>380.78765243207874</v>
      </c>
      <c r="I62">
        <v>55</v>
      </c>
      <c r="J62">
        <v>1395126.4884099935</v>
      </c>
      <c r="K62">
        <v>39218.138199999994</v>
      </c>
      <c r="L62">
        <v>251122767.91379881</v>
      </c>
      <c r="M62">
        <v>5734542.9749999987</v>
      </c>
      <c r="N62">
        <v>2092689732.61499</v>
      </c>
      <c r="O62">
        <v>102520000</v>
      </c>
      <c r="P62">
        <v>22.709787013636358</v>
      </c>
      <c r="Q62">
        <v>20857.1410017294</v>
      </c>
      <c r="R62">
        <v>251161986.05199882</v>
      </c>
      <c r="S62">
        <v>2200.9442755899895</v>
      </c>
      <c r="T62">
        <v>20879.850788743035</v>
      </c>
      <c r="U62">
        <f>Net_Zero_Table[[#This Row],[Total Energy(MJ)]]*AHP!$Q$23/TOPSIS!$B$20</f>
        <v>2.3052125234295551E-2</v>
      </c>
      <c r="V62">
        <f>Net_Zero_Table[[#This Row],[Capital Cost (LKR)]]*AHP!$Q$24/TOPSIS!$C$20</f>
        <v>5.0627705796973694E-3</v>
      </c>
      <c r="W62">
        <f>Net_Zero_Table[[#This Row],[System Cost (LKR)]]*AHP!$Q$25/TOPSIS!$D$20</f>
        <v>2.4407701971879193E-3</v>
      </c>
      <c r="X62">
        <f>Net_Zero_Table[[#This Row],[Embodied Carbon (Metric T)]]*AHP!$Q$26/TOPSIS!$E$20</f>
        <v>1.0992526285608319E-2</v>
      </c>
      <c r="Y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2.3948350953763116E-3</v>
      </c>
      <c r="Z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4.4508641812358142E-3</v>
      </c>
      <c r="AA62">
        <f>Net_Zero_Table[[#This Row],[S- Worst-Euclidean Distance]]/(Net_Zero_Table[[#This Row],[S+ Best-Euclidean Distance]]+Net_Zero_Table[[#This Row],[S- Worst-Euclidean Distance]])</f>
        <v>0.65016939853637656</v>
      </c>
      <c r="AB62">
        <v>61</v>
      </c>
    </row>
    <row r="63" spans="1:28" x14ac:dyDescent="0.3">
      <c r="A63">
        <v>440</v>
      </c>
      <c r="B63" t="s">
        <v>143</v>
      </c>
      <c r="C63" t="s">
        <v>149</v>
      </c>
      <c r="D63" t="s">
        <v>154</v>
      </c>
      <c r="E63" t="s">
        <v>156</v>
      </c>
      <c r="F63" t="s">
        <v>161</v>
      </c>
      <c r="G63" t="s">
        <v>226</v>
      </c>
      <c r="H63">
        <v>377.9295718185075</v>
      </c>
      <c r="I63">
        <v>27</v>
      </c>
      <c r="J63">
        <v>1378706.0043291538</v>
      </c>
      <c r="K63">
        <v>35587.718199999996</v>
      </c>
      <c r="L63">
        <v>248167080.7792477</v>
      </c>
      <c r="M63">
        <v>5589326.1749999989</v>
      </c>
      <c r="N63">
        <v>2068059006.4937308</v>
      </c>
      <c r="O63">
        <v>105300000</v>
      </c>
      <c r="P63">
        <v>23.435871013636358</v>
      </c>
      <c r="Q63">
        <v>20611.65476472085</v>
      </c>
      <c r="R63">
        <v>248202668.4974477</v>
      </c>
      <c r="S63">
        <v>2178.9483326687309</v>
      </c>
      <c r="T63">
        <v>20635.090635734487</v>
      </c>
      <c r="U63">
        <f>Net_Zero_Table[[#This Row],[Total Energy(MJ)]]*AHP!$Q$23/TOPSIS!$B$20</f>
        <v>2.2780513435281362E-2</v>
      </c>
      <c r="V63">
        <f>Net_Zero_Table[[#This Row],[Capital Cost (LKR)]]*AHP!$Q$24/TOPSIS!$C$20</f>
        <v>4.9345651854884624E-3</v>
      </c>
      <c r="W63">
        <f>Net_Zero_Table[[#This Row],[System Cost (LKR)]]*AHP!$Q$25/TOPSIS!$D$20</f>
        <v>2.5069557331631673E-3</v>
      </c>
      <c r="X63">
        <f>Net_Zero_Table[[#This Row],[Embodied Carbon (Metric T)]]*AHP!$Q$26/TOPSIS!$E$20</f>
        <v>1.1343982574069636E-2</v>
      </c>
      <c r="Y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2.4481468774649401E-3</v>
      </c>
      <c r="Z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4.5476181768553756E-3</v>
      </c>
      <c r="AA63">
        <f>Net_Zero_Table[[#This Row],[S- Worst-Euclidean Distance]]/(Net_Zero_Table[[#This Row],[S+ Best-Euclidean Distance]]+Net_Zero_Table[[#This Row],[S- Worst-Euclidean Distance]])</f>
        <v>0.65005301658135894</v>
      </c>
      <c r="AB63">
        <v>62</v>
      </c>
    </row>
    <row r="64" spans="1:28" x14ac:dyDescent="0.3">
      <c r="A64">
        <v>351</v>
      </c>
      <c r="B64" t="s">
        <v>142</v>
      </c>
      <c r="C64" t="s">
        <v>149</v>
      </c>
      <c r="D64" t="s">
        <v>155</v>
      </c>
      <c r="E64" t="s">
        <v>156</v>
      </c>
      <c r="F64" t="s">
        <v>161</v>
      </c>
      <c r="G64" t="s">
        <v>224</v>
      </c>
      <c r="H64">
        <v>380.79409953707875</v>
      </c>
      <c r="I64">
        <v>28</v>
      </c>
      <c r="J64">
        <v>1395132.7292076338</v>
      </c>
      <c r="K64">
        <v>39199.717899999996</v>
      </c>
      <c r="L64">
        <v>251123891.25737408</v>
      </c>
      <c r="M64">
        <v>5733621.959999999</v>
      </c>
      <c r="N64">
        <v>2092699093.8114505</v>
      </c>
      <c r="O64">
        <v>104893600</v>
      </c>
      <c r="P64">
        <v>22.695971788636356</v>
      </c>
      <c r="Q64">
        <v>20857.234301654124</v>
      </c>
      <c r="R64">
        <v>251163090.97527409</v>
      </c>
      <c r="S64">
        <v>2203.3263157714505</v>
      </c>
      <c r="T64">
        <v>20879.930273442758</v>
      </c>
      <c r="U64">
        <f>Net_Zero_Table[[#This Row],[Total Energy(MJ)]]*AHP!$Q$23/TOPSIS!$B$20</f>
        <v>2.3052226646257279E-2</v>
      </c>
      <c r="V64">
        <f>Net_Zero_Table[[#This Row],[Capital Cost (LKR)]]*AHP!$Q$24/TOPSIS!$C$20</f>
        <v>5.0619574568965134E-3</v>
      </c>
      <c r="W64">
        <f>Net_Zero_Table[[#This Row],[System Cost (LKR)]]*AHP!$Q$25/TOPSIS!$D$20</f>
        <v>2.497280264882469E-3</v>
      </c>
      <c r="X64">
        <f>Net_Zero_Table[[#This Row],[Embodied Carbon (Metric T)]]*AHP!$Q$26/TOPSIS!$E$20</f>
        <v>1.0985839114836398E-2</v>
      </c>
      <c r="Y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2.3961393342361902E-3</v>
      </c>
      <c r="Z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4.4463291919680722E-3</v>
      </c>
      <c r="AA64">
        <f>Net_Zero_Table[[#This Row],[S- Worst-Euclidean Distance]]/(Net_Zero_Table[[#This Row],[S+ Best-Euclidean Distance]]+Net_Zero_Table[[#This Row],[S- Worst-Euclidean Distance]])</f>
        <v>0.64981361257858705</v>
      </c>
      <c r="AB64">
        <v>63</v>
      </c>
    </row>
    <row r="65" spans="1:28" x14ac:dyDescent="0.3">
      <c r="A65">
        <v>333</v>
      </c>
      <c r="B65" t="s">
        <v>142</v>
      </c>
      <c r="C65" t="s">
        <v>149</v>
      </c>
      <c r="D65" t="s">
        <v>154</v>
      </c>
      <c r="E65" t="s">
        <v>156</v>
      </c>
      <c r="F65" t="s">
        <v>161</v>
      </c>
      <c r="G65" t="s">
        <v>224</v>
      </c>
      <c r="H65">
        <v>380.78765243207874</v>
      </c>
      <c r="I65">
        <v>28</v>
      </c>
      <c r="J65">
        <v>1395126.4884099935</v>
      </c>
      <c r="K65">
        <v>39218.138199999994</v>
      </c>
      <c r="L65">
        <v>251122767.91379881</v>
      </c>
      <c r="M65">
        <v>5734542.9749999987</v>
      </c>
      <c r="N65">
        <v>2092689732.61499</v>
      </c>
      <c r="O65">
        <v>104893600</v>
      </c>
      <c r="P65">
        <v>22.709787013636358</v>
      </c>
      <c r="Q65">
        <v>20857.1410017294</v>
      </c>
      <c r="R65">
        <v>251161986.05199882</v>
      </c>
      <c r="S65">
        <v>2203.3178755899899</v>
      </c>
      <c r="T65">
        <v>20879.850788743035</v>
      </c>
      <c r="U65">
        <f>Net_Zero_Table[[#This Row],[Total Energy(MJ)]]*AHP!$Q$23/TOPSIS!$B$20</f>
        <v>2.3052125234295551E-2</v>
      </c>
      <c r="V65">
        <f>Net_Zero_Table[[#This Row],[Capital Cost (LKR)]]*AHP!$Q$24/TOPSIS!$C$20</f>
        <v>5.0627705796973694E-3</v>
      </c>
      <c r="W65">
        <f>Net_Zero_Table[[#This Row],[System Cost (LKR)]]*AHP!$Q$25/TOPSIS!$D$20</f>
        <v>2.497280264882469E-3</v>
      </c>
      <c r="X65">
        <f>Net_Zero_Table[[#This Row],[Embodied Carbon (Metric T)]]*AHP!$Q$26/TOPSIS!$E$20</f>
        <v>1.0992526285608319E-2</v>
      </c>
      <c r="Y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2.4007303797330634E-3</v>
      </c>
      <c r="Z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4.4433029817811266E-3</v>
      </c>
      <c r="AA65">
        <f>Net_Zero_Table[[#This Row],[S- Worst-Euclidean Distance]]/(Net_Zero_Table[[#This Row],[S+ Best-Euclidean Distance]]+Net_Zero_Table[[#This Row],[S- Worst-Euclidean Distance]])</f>
        <v>0.64922287006474788</v>
      </c>
      <c r="AB65">
        <v>64</v>
      </c>
    </row>
    <row r="66" spans="1:28" x14ac:dyDescent="0.3">
      <c r="A66">
        <v>350</v>
      </c>
      <c r="B66" t="s">
        <v>142</v>
      </c>
      <c r="C66" t="s">
        <v>149</v>
      </c>
      <c r="D66" t="s">
        <v>155</v>
      </c>
      <c r="E66" t="s">
        <v>156</v>
      </c>
      <c r="F66" t="s">
        <v>161</v>
      </c>
      <c r="G66" t="s">
        <v>226</v>
      </c>
      <c r="H66">
        <v>380.79409953707875</v>
      </c>
      <c r="I66">
        <v>28</v>
      </c>
      <c r="J66">
        <v>1395132.7292076338</v>
      </c>
      <c r="K66">
        <v>39199.717899999996</v>
      </c>
      <c r="L66">
        <v>251123891.25737408</v>
      </c>
      <c r="M66">
        <v>5733621.959999999</v>
      </c>
      <c r="N66">
        <v>2092699093.8114505</v>
      </c>
      <c r="O66">
        <v>109200000</v>
      </c>
      <c r="P66">
        <v>22.695971788636356</v>
      </c>
      <c r="Q66">
        <v>20857.234301654124</v>
      </c>
      <c r="R66">
        <v>251163090.97527409</v>
      </c>
      <c r="S66">
        <v>2207.6327157714504</v>
      </c>
      <c r="T66">
        <v>20879.930273442758</v>
      </c>
      <c r="U66">
        <f>Net_Zero_Table[[#This Row],[Total Energy(MJ)]]*AHP!$Q$23/TOPSIS!$B$20</f>
        <v>2.3052226646257279E-2</v>
      </c>
      <c r="V66">
        <f>Net_Zero_Table[[#This Row],[Capital Cost (LKR)]]*AHP!$Q$24/TOPSIS!$C$20</f>
        <v>5.0619574568965134E-3</v>
      </c>
      <c r="W66">
        <f>Net_Zero_Table[[#This Row],[System Cost (LKR)]]*AHP!$Q$25/TOPSIS!$D$20</f>
        <v>2.5998059455025436E-3</v>
      </c>
      <c r="X66">
        <f>Net_Zero_Table[[#This Row],[Embodied Carbon (Metric T)]]*AHP!$Q$26/TOPSIS!$E$20</f>
        <v>1.0985839114836398E-2</v>
      </c>
      <c r="Y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2.4102035532223643E-3</v>
      </c>
      <c r="Z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4.4344262826213161E-3</v>
      </c>
      <c r="AA66">
        <f>Net_Zero_Table[[#This Row],[S- Worst-Euclidean Distance]]/(Net_Zero_Table[[#This Row],[S+ Best-Euclidean Distance]]+Net_Zero_Table[[#This Row],[S- Worst-Euclidean Distance]])</f>
        <v>0.6478694084228328</v>
      </c>
      <c r="AB66">
        <v>65</v>
      </c>
    </row>
    <row r="67" spans="1:28" x14ac:dyDescent="0.3">
      <c r="A67">
        <v>332</v>
      </c>
      <c r="B67" t="s">
        <v>142</v>
      </c>
      <c r="C67" t="s">
        <v>149</v>
      </c>
      <c r="D67" t="s">
        <v>154</v>
      </c>
      <c r="E67" t="s">
        <v>156</v>
      </c>
      <c r="F67" t="s">
        <v>161</v>
      </c>
      <c r="G67" t="s">
        <v>226</v>
      </c>
      <c r="H67">
        <v>380.78765243207874</v>
      </c>
      <c r="I67">
        <v>28</v>
      </c>
      <c r="J67">
        <v>1395126.4884099935</v>
      </c>
      <c r="K67">
        <v>39218.138199999994</v>
      </c>
      <c r="L67">
        <v>251122767.91379881</v>
      </c>
      <c r="M67">
        <v>5734542.9749999987</v>
      </c>
      <c r="N67">
        <v>2092689732.61499</v>
      </c>
      <c r="O67">
        <v>109200000</v>
      </c>
      <c r="P67">
        <v>22.709787013636358</v>
      </c>
      <c r="Q67">
        <v>20857.1410017294</v>
      </c>
      <c r="R67">
        <v>251161986.05199882</v>
      </c>
      <c r="S67">
        <v>2207.6242755899898</v>
      </c>
      <c r="T67">
        <v>20879.850788743035</v>
      </c>
      <c r="U67">
        <f>Net_Zero_Table[[#This Row],[Total Energy(MJ)]]*AHP!$Q$23/TOPSIS!$B$20</f>
        <v>2.3052125234295551E-2</v>
      </c>
      <c r="V67">
        <f>Net_Zero_Table[[#This Row],[Capital Cost (LKR)]]*AHP!$Q$24/TOPSIS!$C$20</f>
        <v>5.0627705796973694E-3</v>
      </c>
      <c r="W67">
        <f>Net_Zero_Table[[#This Row],[System Cost (LKR)]]*AHP!$Q$25/TOPSIS!$D$20</f>
        <v>2.5998059455025436E-3</v>
      </c>
      <c r="X67">
        <f>Net_Zero_Table[[#This Row],[Embodied Carbon (Metric T)]]*AHP!$Q$26/TOPSIS!$E$20</f>
        <v>1.0992526285608319E-2</v>
      </c>
      <c r="Y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2.414767859456705E-3</v>
      </c>
      <c r="Z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4.4313919439111131E-3</v>
      </c>
      <c r="AA67">
        <f>Net_Zero_Table[[#This Row],[S- Worst-Euclidean Distance]]/(Net_Zero_Table[[#This Row],[S+ Best-Euclidean Distance]]+Net_Zero_Table[[#This Row],[S- Worst-Euclidean Distance]])</f>
        <v>0.6472814061002764</v>
      </c>
      <c r="AB67">
        <v>66</v>
      </c>
    </row>
    <row r="68" spans="1:28" x14ac:dyDescent="0.3">
      <c r="A68">
        <v>250</v>
      </c>
      <c r="B68" t="s">
        <v>141</v>
      </c>
      <c r="C68" t="s">
        <v>149</v>
      </c>
      <c r="D68" t="s">
        <v>155</v>
      </c>
      <c r="E68" t="s">
        <v>157</v>
      </c>
      <c r="F68" t="s">
        <v>161</v>
      </c>
      <c r="G68" t="s">
        <v>225</v>
      </c>
      <c r="H68">
        <v>363.20630763490186</v>
      </c>
      <c r="I68">
        <v>52</v>
      </c>
      <c r="J68">
        <v>1350567.309618867</v>
      </c>
      <c r="K68">
        <v>45559.403809090909</v>
      </c>
      <c r="L68">
        <v>243102115.73139608</v>
      </c>
      <c r="M68">
        <v>5097008.2781818165</v>
      </c>
      <c r="N68">
        <v>2025850964.4283006</v>
      </c>
      <c r="O68">
        <v>96928000</v>
      </c>
      <c r="P68">
        <v>24.699153697727269</v>
      </c>
      <c r="Q68">
        <v>20190.981278802061</v>
      </c>
      <c r="R68">
        <v>243147675.13520518</v>
      </c>
      <c r="S68">
        <v>2127.8759727064826</v>
      </c>
      <c r="T68">
        <v>20215.680432499787</v>
      </c>
      <c r="U68">
        <f>Net_Zero_Table[[#This Row],[Total Energy(MJ)]]*AHP!$Q$23/TOPSIS!$B$20</f>
        <v>2.2316556520954274E-2</v>
      </c>
      <c r="V68">
        <f>Net_Zero_Table[[#This Row],[Capital Cost (LKR)]]*AHP!$Q$24/TOPSIS!$C$20</f>
        <v>4.4999198136191233E-3</v>
      </c>
      <c r="W68">
        <f>Net_Zero_Table[[#This Row],[System Cost (LKR)]]*AHP!$Q$25/TOPSIS!$D$20</f>
        <v>2.3076372773413057E-3</v>
      </c>
      <c r="X68">
        <f>Net_Zero_Table[[#This Row],[Embodied Carbon (Metric T)]]*AHP!$Q$26/TOPSIS!$E$20</f>
        <v>1.195546642914431E-2</v>
      </c>
      <c r="Y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2.6606047799293433E-3</v>
      </c>
      <c r="Z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4.8797438947880706E-3</v>
      </c>
      <c r="AA68">
        <f>Net_Zero_Table[[#This Row],[S- Worst-Euclidean Distance]]/(Net_Zero_Table[[#This Row],[S+ Best-Euclidean Distance]]+Net_Zero_Table[[#This Row],[S- Worst-Euclidean Distance]])</f>
        <v>0.6471509614866644</v>
      </c>
      <c r="AB68">
        <v>67</v>
      </c>
    </row>
    <row r="69" spans="1:28" x14ac:dyDescent="0.3">
      <c r="A69">
        <v>252</v>
      </c>
      <c r="B69" t="s">
        <v>141</v>
      </c>
      <c r="C69" t="s">
        <v>149</v>
      </c>
      <c r="D69" t="s">
        <v>155</v>
      </c>
      <c r="E69" t="s">
        <v>157</v>
      </c>
      <c r="F69" t="s">
        <v>161</v>
      </c>
      <c r="G69" t="s">
        <v>224</v>
      </c>
      <c r="H69">
        <v>363.20630763490186</v>
      </c>
      <c r="I69">
        <v>26</v>
      </c>
      <c r="J69">
        <v>1350567.309618867</v>
      </c>
      <c r="K69">
        <v>45559.403809090909</v>
      </c>
      <c r="L69">
        <v>243102115.73139608</v>
      </c>
      <c r="M69">
        <v>5097008.2781818165</v>
      </c>
      <c r="N69">
        <v>2025850964.4283006</v>
      </c>
      <c r="O69">
        <v>97401200</v>
      </c>
      <c r="P69">
        <v>24.699153697727269</v>
      </c>
      <c r="Q69">
        <v>20190.981278802061</v>
      </c>
      <c r="R69">
        <v>243147675.13520518</v>
      </c>
      <c r="S69">
        <v>2128.3491727064825</v>
      </c>
      <c r="T69">
        <v>20215.680432499787</v>
      </c>
      <c r="U69">
        <f>Net_Zero_Table[[#This Row],[Total Energy(MJ)]]*AHP!$Q$23/TOPSIS!$B$20</f>
        <v>2.2316556520954274E-2</v>
      </c>
      <c r="V69">
        <f>Net_Zero_Table[[#This Row],[Capital Cost (LKR)]]*AHP!$Q$24/TOPSIS!$C$20</f>
        <v>4.4999198136191233E-3</v>
      </c>
      <c r="W69">
        <f>Net_Zero_Table[[#This Row],[System Cost (LKR)]]*AHP!$Q$25/TOPSIS!$D$20</f>
        <v>2.3189031031051496E-3</v>
      </c>
      <c r="X69">
        <f>Net_Zero_Table[[#This Row],[Embodied Carbon (Metric T)]]*AHP!$Q$26/TOPSIS!$E$20</f>
        <v>1.195546642914431E-2</v>
      </c>
      <c r="Y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2.6610044187958255E-3</v>
      </c>
      <c r="Z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4.8780102513001919E-3</v>
      </c>
      <c r="AA69">
        <f>Net_Zero_Table[[#This Row],[S- Worst-Euclidean Distance]]/(Net_Zero_Table[[#This Row],[S+ Best-Euclidean Distance]]+Net_Zero_Table[[#This Row],[S- Worst-Euclidean Distance]])</f>
        <v>0.64703551654424163</v>
      </c>
      <c r="AB69">
        <v>68</v>
      </c>
    </row>
    <row r="70" spans="1:28" x14ac:dyDescent="0.3">
      <c r="A70">
        <v>232</v>
      </c>
      <c r="B70" t="s">
        <v>141</v>
      </c>
      <c r="C70" t="s">
        <v>149</v>
      </c>
      <c r="D70" t="s">
        <v>154</v>
      </c>
      <c r="E70" t="s">
        <v>157</v>
      </c>
      <c r="F70" t="s">
        <v>161</v>
      </c>
      <c r="G70" t="s">
        <v>225</v>
      </c>
      <c r="H70">
        <v>363.1998605299018</v>
      </c>
      <c r="I70">
        <v>52</v>
      </c>
      <c r="J70">
        <v>1350561.0688212269</v>
      </c>
      <c r="K70">
        <v>45577.824109090907</v>
      </c>
      <c r="L70">
        <v>243100992.38782087</v>
      </c>
      <c r="M70">
        <v>5097929.293181817</v>
      </c>
      <c r="N70">
        <v>2025841603.2318404</v>
      </c>
      <c r="O70">
        <v>96928000</v>
      </c>
      <c r="P70">
        <v>24.712968922727267</v>
      </c>
      <c r="Q70">
        <v>20190.887978877345</v>
      </c>
      <c r="R70">
        <v>243146570.21192995</v>
      </c>
      <c r="S70">
        <v>2127.8675325250224</v>
      </c>
      <c r="T70">
        <v>20215.600947800071</v>
      </c>
      <c r="U70">
        <f>Net_Zero_Table[[#This Row],[Total Energy(MJ)]]*AHP!$Q$23/TOPSIS!$B$20</f>
        <v>2.2316455108992557E-2</v>
      </c>
      <c r="V70">
        <f>Net_Zero_Table[[#This Row],[Capital Cost (LKR)]]*AHP!$Q$24/TOPSIS!$C$20</f>
        <v>4.5007329364199792E-3</v>
      </c>
      <c r="W70">
        <f>Net_Zero_Table[[#This Row],[System Cost (LKR)]]*AHP!$Q$25/TOPSIS!$D$20</f>
        <v>2.3076372773413057E-3</v>
      </c>
      <c r="X70">
        <f>Net_Zero_Table[[#This Row],[Embodied Carbon (Metric T)]]*AHP!$Q$26/TOPSIS!$E$20</f>
        <v>1.1962153599916229E-2</v>
      </c>
      <c r="Y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2.6670290154420669E-3</v>
      </c>
      <c r="Z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4.8782375824068429E-3</v>
      </c>
      <c r="AA70">
        <f>Net_Zero_Table[[#This Row],[S- Worst-Euclidean Distance]]/(Net_Zero_Table[[#This Row],[S+ Best-Euclidean Distance]]+Net_Zero_Table[[#This Row],[S- Worst-Euclidean Distance]])</f>
        <v>0.64652951875783771</v>
      </c>
      <c r="AB70">
        <v>69</v>
      </c>
    </row>
    <row r="71" spans="1:28" x14ac:dyDescent="0.3">
      <c r="A71">
        <v>234</v>
      </c>
      <c r="B71" t="s">
        <v>141</v>
      </c>
      <c r="C71" t="s">
        <v>149</v>
      </c>
      <c r="D71" t="s">
        <v>154</v>
      </c>
      <c r="E71" t="s">
        <v>157</v>
      </c>
      <c r="F71" t="s">
        <v>161</v>
      </c>
      <c r="G71" t="s">
        <v>224</v>
      </c>
      <c r="H71">
        <v>363.1998605299018</v>
      </c>
      <c r="I71">
        <v>26</v>
      </c>
      <c r="J71">
        <v>1350561.0688212269</v>
      </c>
      <c r="K71">
        <v>45577.824109090907</v>
      </c>
      <c r="L71">
        <v>243100992.38782087</v>
      </c>
      <c r="M71">
        <v>5097929.293181817</v>
      </c>
      <c r="N71">
        <v>2025841603.2318404</v>
      </c>
      <c r="O71">
        <v>97401200</v>
      </c>
      <c r="P71">
        <v>24.712968922727267</v>
      </c>
      <c r="Q71">
        <v>20190.887978877345</v>
      </c>
      <c r="R71">
        <v>243146570.21192995</v>
      </c>
      <c r="S71">
        <v>2128.3407325250223</v>
      </c>
      <c r="T71">
        <v>20215.600947800071</v>
      </c>
      <c r="U71">
        <f>Net_Zero_Table[[#This Row],[Total Energy(MJ)]]*AHP!$Q$23/TOPSIS!$B$20</f>
        <v>2.2316455108992557E-2</v>
      </c>
      <c r="V71">
        <f>Net_Zero_Table[[#This Row],[Capital Cost (LKR)]]*AHP!$Q$24/TOPSIS!$C$20</f>
        <v>4.5007329364199792E-3</v>
      </c>
      <c r="W71">
        <f>Net_Zero_Table[[#This Row],[System Cost (LKR)]]*AHP!$Q$25/TOPSIS!$D$20</f>
        <v>2.3189031031051496E-3</v>
      </c>
      <c r="X71">
        <f>Net_Zero_Table[[#This Row],[Embodied Carbon (Metric T)]]*AHP!$Q$26/TOPSIS!$E$20</f>
        <v>1.1962153599916229E-2</v>
      </c>
      <c r="Y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2.6674276918180781E-3</v>
      </c>
      <c r="Z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4.8765034034105696E-3</v>
      </c>
      <c r="AA71">
        <f>Net_Zero_Table[[#This Row],[S- Worst-Euclidean Distance]]/(Net_Zero_Table[[#This Row],[S+ Best-Euclidean Distance]]+Net_Zero_Table[[#This Row],[S- Worst-Euclidean Distance]])</f>
        <v>0.6464140965570111</v>
      </c>
      <c r="AB71">
        <v>70</v>
      </c>
    </row>
    <row r="72" spans="1:28" x14ac:dyDescent="0.3">
      <c r="A72">
        <v>251</v>
      </c>
      <c r="B72" t="s">
        <v>141</v>
      </c>
      <c r="C72" t="s">
        <v>149</v>
      </c>
      <c r="D72" t="s">
        <v>155</v>
      </c>
      <c r="E72" t="s">
        <v>157</v>
      </c>
      <c r="F72" t="s">
        <v>161</v>
      </c>
      <c r="G72" t="s">
        <v>226</v>
      </c>
      <c r="H72">
        <v>363.20630763490186</v>
      </c>
      <c r="I72">
        <v>26</v>
      </c>
      <c r="J72">
        <v>1350567.309618867</v>
      </c>
      <c r="K72">
        <v>45559.403809090909</v>
      </c>
      <c r="L72">
        <v>243102115.73139608</v>
      </c>
      <c r="M72">
        <v>5097008.2781818165</v>
      </c>
      <c r="N72">
        <v>2025850964.4283006</v>
      </c>
      <c r="O72">
        <v>101400000</v>
      </c>
      <c r="P72">
        <v>24.699153697727269</v>
      </c>
      <c r="Q72">
        <v>20190.981278802061</v>
      </c>
      <c r="R72">
        <v>243147675.13520518</v>
      </c>
      <c r="S72">
        <v>2132.3479727064823</v>
      </c>
      <c r="T72">
        <v>20215.680432499787</v>
      </c>
      <c r="U72">
        <f>Net_Zero_Table[[#This Row],[Total Energy(MJ)]]*AHP!$Q$23/TOPSIS!$B$20</f>
        <v>2.2316556520954274E-2</v>
      </c>
      <c r="V72">
        <f>Net_Zero_Table[[#This Row],[Capital Cost (LKR)]]*AHP!$Q$24/TOPSIS!$C$20</f>
        <v>4.4999198136191233E-3</v>
      </c>
      <c r="W72">
        <f>Net_Zero_Table[[#This Row],[System Cost (LKR)]]*AHP!$Q$25/TOPSIS!$D$20</f>
        <v>2.4141055208237905E-3</v>
      </c>
      <c r="X72">
        <f>Net_Zero_Table[[#This Row],[Embodied Carbon (Metric T)]]*AHP!$Q$26/TOPSIS!$E$20</f>
        <v>1.195546642914431E-2</v>
      </c>
      <c r="Y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2.666280652773472E-3</v>
      </c>
      <c r="Z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4.8643773091367731E-3</v>
      </c>
      <c r="AA72">
        <f>Net_Zero_Table[[#This Row],[S- Worst-Euclidean Distance]]/(Net_Zero_Table[[#This Row],[S+ Best-Euclidean Distance]]+Net_Zero_Table[[#This Row],[S- Worst-Euclidean Distance]])</f>
        <v>0.6459432009448034</v>
      </c>
      <c r="AB72">
        <v>71</v>
      </c>
    </row>
    <row r="73" spans="1:28" x14ac:dyDescent="0.3">
      <c r="A73">
        <v>106</v>
      </c>
      <c r="B73" t="s">
        <v>139</v>
      </c>
      <c r="C73" t="s">
        <v>151</v>
      </c>
      <c r="D73" t="s">
        <v>155</v>
      </c>
      <c r="E73" t="s">
        <v>157</v>
      </c>
      <c r="F73" t="s">
        <v>161</v>
      </c>
      <c r="G73" t="s">
        <v>225</v>
      </c>
      <c r="H73">
        <v>376.28799595178384</v>
      </c>
      <c r="I73">
        <v>54</v>
      </c>
      <c r="J73">
        <v>1401048.9626374398</v>
      </c>
      <c r="K73">
        <v>50986.522609090905</v>
      </c>
      <c r="L73">
        <v>252188813.27473921</v>
      </c>
      <c r="M73">
        <v>4517255.458181818</v>
      </c>
      <c r="N73">
        <v>2101573443.9561601</v>
      </c>
      <c r="O73">
        <v>100656000</v>
      </c>
      <c r="P73">
        <v>23.34331809772727</v>
      </c>
      <c r="Q73">
        <v>20945.681991429727</v>
      </c>
      <c r="R73">
        <v>252239799.79734829</v>
      </c>
      <c r="S73">
        <v>2206.7466994143419</v>
      </c>
      <c r="T73">
        <v>20969.025309527453</v>
      </c>
      <c r="U73">
        <f>Net_Zero_Table[[#This Row],[Total Energy(MJ)]]*AHP!$Q$23/TOPSIS!$B$20</f>
        <v>2.3151049031752299E-2</v>
      </c>
      <c r="V73">
        <f>Net_Zero_Table[[#This Row],[Capital Cost (LKR)]]*AHP!$Q$24/TOPSIS!$C$20</f>
        <v>3.9880820728630563E-3</v>
      </c>
      <c r="W73">
        <f>Net_Zero_Table[[#This Row],[System Cost (LKR)]]*AHP!$Q$25/TOPSIS!$D$20</f>
        <v>2.3963925572390481E-3</v>
      </c>
      <c r="X73">
        <f>Net_Zero_Table[[#This Row],[Embodied Carbon (Metric T)]]*AHP!$Q$26/TOPSIS!$E$20</f>
        <v>1.1299182930623862E-2</v>
      </c>
      <c r="Y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2.4294595963895637E-3</v>
      </c>
      <c r="Z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4.4203739780738875E-3</v>
      </c>
      <c r="AA73">
        <f>Net_Zero_Table[[#This Row],[S- Worst-Euclidean Distance]]/(Net_Zero_Table[[#This Row],[S+ Best-Euclidean Distance]]+Net_Zero_Table[[#This Row],[S- Worst-Euclidean Distance]])</f>
        <v>0.64532574843179835</v>
      </c>
      <c r="AB73">
        <v>72</v>
      </c>
    </row>
    <row r="74" spans="1:28" x14ac:dyDescent="0.3">
      <c r="A74">
        <v>233</v>
      </c>
      <c r="B74" t="s">
        <v>141</v>
      </c>
      <c r="C74" t="s">
        <v>149</v>
      </c>
      <c r="D74" t="s">
        <v>154</v>
      </c>
      <c r="E74" t="s">
        <v>157</v>
      </c>
      <c r="F74" t="s">
        <v>161</v>
      </c>
      <c r="G74" t="s">
        <v>226</v>
      </c>
      <c r="H74">
        <v>363.1998605299018</v>
      </c>
      <c r="I74">
        <v>26</v>
      </c>
      <c r="J74">
        <v>1350561.0688212269</v>
      </c>
      <c r="K74">
        <v>45577.824109090907</v>
      </c>
      <c r="L74">
        <v>243100992.38782087</v>
      </c>
      <c r="M74">
        <v>5097929.293181817</v>
      </c>
      <c r="N74">
        <v>2025841603.2318404</v>
      </c>
      <c r="O74">
        <v>101400000</v>
      </c>
      <c r="P74">
        <v>24.712968922727267</v>
      </c>
      <c r="Q74">
        <v>20190.887978877345</v>
      </c>
      <c r="R74">
        <v>243146570.21192995</v>
      </c>
      <c r="S74">
        <v>2132.3395325250222</v>
      </c>
      <c r="T74">
        <v>20215.600947800071</v>
      </c>
      <c r="U74">
        <f>Net_Zero_Table[[#This Row],[Total Energy(MJ)]]*AHP!$Q$23/TOPSIS!$B$20</f>
        <v>2.2316455108992557E-2</v>
      </c>
      <c r="V74">
        <f>Net_Zero_Table[[#This Row],[Capital Cost (LKR)]]*AHP!$Q$24/TOPSIS!$C$20</f>
        <v>4.5007329364199792E-3</v>
      </c>
      <c r="W74">
        <f>Net_Zero_Table[[#This Row],[System Cost (LKR)]]*AHP!$Q$25/TOPSIS!$D$20</f>
        <v>2.4141055208237905E-3</v>
      </c>
      <c r="X74">
        <f>Net_Zero_Table[[#This Row],[Embodied Carbon (Metric T)]]*AHP!$Q$26/TOPSIS!$E$20</f>
        <v>1.1962153599916229E-2</v>
      </c>
      <c r="Y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2.6726912454642314E-3</v>
      </c>
      <c r="Z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4.8628662368329469E-3</v>
      </c>
      <c r="AA74">
        <f>Net_Zero_Table[[#This Row],[S- Worst-Euclidean Distance]]/(Net_Zero_Table[[#This Row],[S+ Best-Euclidean Distance]]+Net_Zero_Table[[#This Row],[S- Worst-Euclidean Distance]])</f>
        <v>0.64532269155360833</v>
      </c>
      <c r="AB74">
        <v>73</v>
      </c>
    </row>
    <row r="75" spans="1:28" x14ac:dyDescent="0.3">
      <c r="A75">
        <v>108</v>
      </c>
      <c r="B75" t="s">
        <v>139</v>
      </c>
      <c r="C75" t="s">
        <v>151</v>
      </c>
      <c r="D75" t="s">
        <v>155</v>
      </c>
      <c r="E75" t="s">
        <v>157</v>
      </c>
      <c r="F75" t="s">
        <v>161</v>
      </c>
      <c r="G75" t="s">
        <v>224</v>
      </c>
      <c r="H75">
        <v>376.28799595178384</v>
      </c>
      <c r="I75">
        <v>27</v>
      </c>
      <c r="J75">
        <v>1401048.9626374398</v>
      </c>
      <c r="K75">
        <v>50986.522609090905</v>
      </c>
      <c r="L75">
        <v>252188813.27473921</v>
      </c>
      <c r="M75">
        <v>4517255.458181818</v>
      </c>
      <c r="N75">
        <v>2101573443.9561601</v>
      </c>
      <c r="O75">
        <v>101147400</v>
      </c>
      <c r="P75">
        <v>23.34331809772727</v>
      </c>
      <c r="Q75">
        <v>20945.681991429727</v>
      </c>
      <c r="R75">
        <v>252239799.79734829</v>
      </c>
      <c r="S75">
        <v>2207.2380994143418</v>
      </c>
      <c r="T75">
        <v>20969.025309527453</v>
      </c>
      <c r="U75">
        <f>Net_Zero_Table[[#This Row],[Total Energy(MJ)]]*AHP!$Q$23/TOPSIS!$B$20</f>
        <v>2.3151049031752299E-2</v>
      </c>
      <c r="V75">
        <f>Net_Zero_Table[[#This Row],[Capital Cost (LKR)]]*AHP!$Q$24/TOPSIS!$C$20</f>
        <v>3.9880820728630563E-3</v>
      </c>
      <c r="W75">
        <f>Net_Zero_Table[[#This Row],[System Cost (LKR)]]*AHP!$Q$25/TOPSIS!$D$20</f>
        <v>2.4080916839938093E-3</v>
      </c>
      <c r="X75">
        <f>Net_Zero_Table[[#This Row],[Embodied Carbon (Metric T)]]*AHP!$Q$26/TOPSIS!$E$20</f>
        <v>1.1299182930623862E-2</v>
      </c>
      <c r="Y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2.4303424114998444E-3</v>
      </c>
      <c r="Z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4.4186220469214291E-3</v>
      </c>
      <c r="AA75">
        <f>Net_Zero_Table[[#This Row],[S- Worst-Euclidean Distance]]/(Net_Zero_Table[[#This Row],[S+ Best-Euclidean Distance]]+Net_Zero_Table[[#This Row],[S- Worst-Euclidean Distance]])</f>
        <v>0.64515184357372868</v>
      </c>
      <c r="AB75">
        <v>74</v>
      </c>
    </row>
    <row r="76" spans="1:28" x14ac:dyDescent="0.3">
      <c r="A76">
        <v>88</v>
      </c>
      <c r="B76" t="s">
        <v>139</v>
      </c>
      <c r="C76" t="s">
        <v>151</v>
      </c>
      <c r="D76" t="s">
        <v>154</v>
      </c>
      <c r="E76" t="s">
        <v>157</v>
      </c>
      <c r="F76" t="s">
        <v>161</v>
      </c>
      <c r="G76" t="s">
        <v>225</v>
      </c>
      <c r="H76">
        <v>376.28154884678383</v>
      </c>
      <c r="I76">
        <v>54</v>
      </c>
      <c r="J76">
        <v>1401042.7218397998</v>
      </c>
      <c r="K76">
        <v>51004.942909090903</v>
      </c>
      <c r="L76">
        <v>252187689.931164</v>
      </c>
      <c r="M76">
        <v>4518176.4731818177</v>
      </c>
      <c r="N76">
        <v>2101564082.7596998</v>
      </c>
      <c r="O76">
        <v>100656000</v>
      </c>
      <c r="P76">
        <v>23.357133322727268</v>
      </c>
      <c r="Q76">
        <v>20945.588691505007</v>
      </c>
      <c r="R76">
        <v>252238694.87407309</v>
      </c>
      <c r="S76">
        <v>2206.7382592328813</v>
      </c>
      <c r="T76">
        <v>20968.945824827733</v>
      </c>
      <c r="U76">
        <f>Net_Zero_Table[[#This Row],[Total Energy(MJ)]]*AHP!$Q$23/TOPSIS!$B$20</f>
        <v>2.3150947619790578E-2</v>
      </c>
      <c r="V76">
        <f>Net_Zero_Table[[#This Row],[Capital Cost (LKR)]]*AHP!$Q$24/TOPSIS!$C$20</f>
        <v>3.9888951956639114E-3</v>
      </c>
      <c r="W76">
        <f>Net_Zero_Table[[#This Row],[System Cost (LKR)]]*AHP!$Q$25/TOPSIS!$D$20</f>
        <v>2.3963925572390481E-3</v>
      </c>
      <c r="X76">
        <f>Net_Zero_Table[[#This Row],[Embodied Carbon (Metric T)]]*AHP!$Q$26/TOPSIS!$E$20</f>
        <v>1.130587010139578E-2</v>
      </c>
      <c r="Y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2.434485760101654E-3</v>
      </c>
      <c r="Z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4.4176043902933743E-3</v>
      </c>
      <c r="AA76">
        <f>Net_Zero_Table[[#This Row],[S- Worst-Euclidean Distance]]/(Net_Zero_Table[[#This Row],[S+ Best-Euclidean Distance]]+Net_Zero_Table[[#This Row],[S- Worst-Euclidean Distance]])</f>
        <v>0.64470902941034658</v>
      </c>
      <c r="AB76">
        <v>75</v>
      </c>
    </row>
    <row r="77" spans="1:28" x14ac:dyDescent="0.3">
      <c r="A77">
        <v>90</v>
      </c>
      <c r="B77" t="s">
        <v>139</v>
      </c>
      <c r="C77" t="s">
        <v>151</v>
      </c>
      <c r="D77" t="s">
        <v>154</v>
      </c>
      <c r="E77" t="s">
        <v>157</v>
      </c>
      <c r="F77" t="s">
        <v>161</v>
      </c>
      <c r="G77" t="s">
        <v>224</v>
      </c>
      <c r="H77">
        <v>376.28154884678383</v>
      </c>
      <c r="I77">
        <v>27</v>
      </c>
      <c r="J77">
        <v>1401042.7218397998</v>
      </c>
      <c r="K77">
        <v>51004.942909090903</v>
      </c>
      <c r="L77">
        <v>252187689.931164</v>
      </c>
      <c r="M77">
        <v>4518176.4731818177</v>
      </c>
      <c r="N77">
        <v>2101564082.7596998</v>
      </c>
      <c r="O77">
        <v>101147400</v>
      </c>
      <c r="P77">
        <v>23.357133322727268</v>
      </c>
      <c r="Q77">
        <v>20945.588691505007</v>
      </c>
      <c r="R77">
        <v>252238694.87407309</v>
      </c>
      <c r="S77">
        <v>2207.2296592328817</v>
      </c>
      <c r="T77">
        <v>20968.945824827733</v>
      </c>
      <c r="U77">
        <f>Net_Zero_Table[[#This Row],[Total Energy(MJ)]]*AHP!$Q$23/TOPSIS!$B$20</f>
        <v>2.3150947619790578E-2</v>
      </c>
      <c r="V77">
        <f>Net_Zero_Table[[#This Row],[Capital Cost (LKR)]]*AHP!$Q$24/TOPSIS!$C$20</f>
        <v>3.9888951956639114E-3</v>
      </c>
      <c r="W77">
        <f>Net_Zero_Table[[#This Row],[System Cost (LKR)]]*AHP!$Q$25/TOPSIS!$D$20</f>
        <v>2.4080916839938093E-3</v>
      </c>
      <c r="X77">
        <f>Net_Zero_Table[[#This Row],[Embodied Carbon (Metric T)]]*AHP!$Q$26/TOPSIS!$E$20</f>
        <v>1.130587010139578E-2</v>
      </c>
      <c r="Y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2.4353667532392869E-3</v>
      </c>
      <c r="Z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4.4158513603433994E-3</v>
      </c>
      <c r="AA77">
        <f>Net_Zero_Table[[#This Row],[S- Worst-Euclidean Distance]]/(Net_Zero_Table[[#This Row],[S+ Best-Euclidean Distance]]+Net_Zero_Table[[#This Row],[S- Worst-Euclidean Distance]])</f>
        <v>0.64453521799121827</v>
      </c>
      <c r="AB77">
        <v>76</v>
      </c>
    </row>
    <row r="78" spans="1:28" x14ac:dyDescent="0.3">
      <c r="A78">
        <v>107</v>
      </c>
      <c r="B78" t="s">
        <v>139</v>
      </c>
      <c r="C78" t="s">
        <v>151</v>
      </c>
      <c r="D78" t="s">
        <v>155</v>
      </c>
      <c r="E78" t="s">
        <v>157</v>
      </c>
      <c r="F78" t="s">
        <v>161</v>
      </c>
      <c r="G78" t="s">
        <v>226</v>
      </c>
      <c r="H78">
        <v>376.28799595178384</v>
      </c>
      <c r="I78">
        <v>27</v>
      </c>
      <c r="J78">
        <v>1401048.9626374398</v>
      </c>
      <c r="K78">
        <v>50986.522609090905</v>
      </c>
      <c r="L78">
        <v>252188813.27473921</v>
      </c>
      <c r="M78">
        <v>4517255.458181818</v>
      </c>
      <c r="N78">
        <v>2101573443.9561601</v>
      </c>
      <c r="O78">
        <v>105300000</v>
      </c>
      <c r="P78">
        <v>23.34331809772727</v>
      </c>
      <c r="Q78">
        <v>20945.681991429727</v>
      </c>
      <c r="R78">
        <v>252239799.79734829</v>
      </c>
      <c r="S78">
        <v>2211.3906994143417</v>
      </c>
      <c r="T78">
        <v>20969.025309527453</v>
      </c>
      <c r="U78">
        <f>Net_Zero_Table[[#This Row],[Total Energy(MJ)]]*AHP!$Q$23/TOPSIS!$B$20</f>
        <v>2.3151049031752299E-2</v>
      </c>
      <c r="V78">
        <f>Net_Zero_Table[[#This Row],[Capital Cost (LKR)]]*AHP!$Q$24/TOPSIS!$C$20</f>
        <v>3.9880820728630563E-3</v>
      </c>
      <c r="W78">
        <f>Net_Zero_Table[[#This Row],[System Cost (LKR)]]*AHP!$Q$25/TOPSIS!$D$20</f>
        <v>2.5069557331631673E-3</v>
      </c>
      <c r="X78">
        <f>Net_Zero_Table[[#This Row],[Embodied Carbon (Metric T)]]*AHP!$Q$26/TOPSIS!$E$20</f>
        <v>1.1299182930623862E-2</v>
      </c>
      <c r="Y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2.4400308212934288E-3</v>
      </c>
      <c r="Z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4.4050303197395464E-3</v>
      </c>
      <c r="AA78">
        <f>Net_Zero_Table[[#This Row],[S- Worst-Euclidean Distance]]/(Net_Zero_Table[[#This Row],[S+ Best-Euclidean Distance]]+Net_Zero_Table[[#This Row],[S- Worst-Euclidean Distance]])</f>
        <v>0.64353410860473215</v>
      </c>
      <c r="AB78">
        <v>77</v>
      </c>
    </row>
    <row r="79" spans="1:28" x14ac:dyDescent="0.3">
      <c r="A79">
        <v>89</v>
      </c>
      <c r="B79" t="s">
        <v>139</v>
      </c>
      <c r="C79" t="s">
        <v>151</v>
      </c>
      <c r="D79" t="s">
        <v>154</v>
      </c>
      <c r="E79" t="s">
        <v>157</v>
      </c>
      <c r="F79" t="s">
        <v>161</v>
      </c>
      <c r="G79" t="s">
        <v>226</v>
      </c>
      <c r="H79">
        <v>376.28154884678383</v>
      </c>
      <c r="I79">
        <v>27</v>
      </c>
      <c r="J79">
        <v>1401042.7218397998</v>
      </c>
      <c r="K79">
        <v>51004.942909090903</v>
      </c>
      <c r="L79">
        <v>252187689.931164</v>
      </c>
      <c r="M79">
        <v>4518176.4731818177</v>
      </c>
      <c r="N79">
        <v>2101564082.7596998</v>
      </c>
      <c r="O79">
        <v>105300000</v>
      </c>
      <c r="P79">
        <v>23.357133322727268</v>
      </c>
      <c r="Q79">
        <v>20945.588691505007</v>
      </c>
      <c r="R79">
        <v>252238694.87407309</v>
      </c>
      <c r="S79">
        <v>2211.3822592328816</v>
      </c>
      <c r="T79">
        <v>20968.945824827733</v>
      </c>
      <c r="U79">
        <f>Net_Zero_Table[[#This Row],[Total Energy(MJ)]]*AHP!$Q$23/TOPSIS!$B$20</f>
        <v>2.3150947619790578E-2</v>
      </c>
      <c r="V79">
        <f>Net_Zero_Table[[#This Row],[Capital Cost (LKR)]]*AHP!$Q$24/TOPSIS!$C$20</f>
        <v>3.9888951956639114E-3</v>
      </c>
      <c r="W79">
        <f>Net_Zero_Table[[#This Row],[System Cost (LKR)]]*AHP!$Q$25/TOPSIS!$D$20</f>
        <v>2.5069557331631673E-3</v>
      </c>
      <c r="X79">
        <f>Net_Zero_Table[[#This Row],[Embodied Carbon (Metric T)]]*AHP!$Q$26/TOPSIS!$E$20</f>
        <v>1.130587010139578E-2</v>
      </c>
      <c r="Y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2.4450352542469138E-3</v>
      </c>
      <c r="Z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4.4022510788153859E-3</v>
      </c>
      <c r="AA79">
        <f>Net_Zero_Table[[#This Row],[S- Worst-Euclidean Distance]]/(Net_Zero_Table[[#This Row],[S+ Best-Euclidean Distance]]+Net_Zero_Table[[#This Row],[S- Worst-Euclidean Distance]])</f>
        <v>0.64291908716581669</v>
      </c>
      <c r="AB79">
        <v>78</v>
      </c>
    </row>
    <row r="80" spans="1:28" x14ac:dyDescent="0.3">
      <c r="A80">
        <v>34</v>
      </c>
      <c r="B80" t="s">
        <v>139</v>
      </c>
      <c r="C80" t="s">
        <v>149</v>
      </c>
      <c r="D80" t="s">
        <v>155</v>
      </c>
      <c r="E80" t="s">
        <v>157</v>
      </c>
      <c r="F80" t="s">
        <v>161</v>
      </c>
      <c r="G80" t="s">
        <v>225</v>
      </c>
      <c r="H80">
        <v>349.52492752349497</v>
      </c>
      <c r="I80">
        <v>50</v>
      </c>
      <c r="J80">
        <v>1309184.4147505676</v>
      </c>
      <c r="K80">
        <v>52820.243809090905</v>
      </c>
      <c r="L80">
        <v>235653194.65510219</v>
      </c>
      <c r="M80">
        <v>5006247.7781818174</v>
      </c>
      <c r="N80">
        <v>1963776622.1258516</v>
      </c>
      <c r="O80">
        <v>93200000</v>
      </c>
      <c r="P80">
        <v>25.788279697727269</v>
      </c>
      <c r="Q80">
        <v>19572.307000520985</v>
      </c>
      <c r="R80">
        <v>235706014.8989113</v>
      </c>
      <c r="S80">
        <v>2061.9828699040336</v>
      </c>
      <c r="T80">
        <v>19598.095280218713</v>
      </c>
      <c r="U80">
        <f>Net_Zero_Table[[#This Row],[Total Energy(MJ)]]*AHP!$Q$23/TOPSIS!$B$20</f>
        <v>2.1633546777263968E-2</v>
      </c>
      <c r="V80">
        <f>Net_Zero_Table[[#This Row],[Capital Cost (LKR)]]*AHP!$Q$24/TOPSIS!$C$20</f>
        <v>4.4197914422385567E-3</v>
      </c>
      <c r="W80">
        <f>Net_Zero_Table[[#This Row],[System Cost (LKR)]]*AHP!$Q$25/TOPSIS!$D$20</f>
        <v>2.2188819974435629E-3</v>
      </c>
      <c r="X80">
        <f>Net_Zero_Table[[#This Row],[Embodied Carbon (Metric T)]]*AHP!$Q$26/TOPSIS!$E$20</f>
        <v>1.2482650861836284E-2</v>
      </c>
      <c r="Y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3.0627145065833632E-3</v>
      </c>
      <c r="Z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5.4791951363329962E-3</v>
      </c>
      <c r="AA80">
        <f>Net_Zero_Table[[#This Row],[S- Worst-Euclidean Distance]]/(Net_Zero_Table[[#This Row],[S+ Best-Euclidean Distance]]+Net_Zero_Table[[#This Row],[S- Worst-Euclidean Distance]])</f>
        <v>0.64144850102421613</v>
      </c>
      <c r="AB80">
        <v>79</v>
      </c>
    </row>
    <row r="81" spans="1:28" x14ac:dyDescent="0.3">
      <c r="A81">
        <v>36</v>
      </c>
      <c r="B81" t="s">
        <v>139</v>
      </c>
      <c r="C81" t="s">
        <v>149</v>
      </c>
      <c r="D81" t="s">
        <v>155</v>
      </c>
      <c r="E81" t="s">
        <v>157</v>
      </c>
      <c r="F81" t="s">
        <v>161</v>
      </c>
      <c r="G81" t="s">
        <v>224</v>
      </c>
      <c r="H81">
        <v>349.52492752349497</v>
      </c>
      <c r="I81">
        <v>25</v>
      </c>
      <c r="J81">
        <v>1309184.4147505676</v>
      </c>
      <c r="K81">
        <v>52820.243809090905</v>
      </c>
      <c r="L81">
        <v>235653194.65510219</v>
      </c>
      <c r="M81">
        <v>5006247.7781818174</v>
      </c>
      <c r="N81">
        <v>1963776622.1258516</v>
      </c>
      <c r="O81">
        <v>93655000</v>
      </c>
      <c r="P81">
        <v>25.788279697727269</v>
      </c>
      <c r="Q81">
        <v>19572.307000520985</v>
      </c>
      <c r="R81">
        <v>235706014.8989113</v>
      </c>
      <c r="S81">
        <v>2062.4378699040335</v>
      </c>
      <c r="T81">
        <v>19598.095280218713</v>
      </c>
      <c r="U81">
        <f>Net_Zero_Table[[#This Row],[Total Energy(MJ)]]*AHP!$Q$23/TOPSIS!$B$20</f>
        <v>2.1633546777263968E-2</v>
      </c>
      <c r="V81">
        <f>Net_Zero_Table[[#This Row],[Capital Cost (LKR)]]*AHP!$Q$24/TOPSIS!$C$20</f>
        <v>4.4197914422385567E-3</v>
      </c>
      <c r="W81">
        <f>Net_Zero_Table[[#This Row],[System Cost (LKR)]]*AHP!$Q$25/TOPSIS!$D$20</f>
        <v>2.2297145222164904E-3</v>
      </c>
      <c r="X81">
        <f>Net_Zero_Table[[#This Row],[Embodied Carbon (Metric T)]]*AHP!$Q$26/TOPSIS!$E$20</f>
        <v>1.2482650861836284E-2</v>
      </c>
      <c r="Y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3.0627336633192791E-3</v>
      </c>
      <c r="Z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5.4775346577768764E-3</v>
      </c>
      <c r="AA81">
        <f>Net_Zero_Table[[#This Row],[S- Worst-Euclidean Distance]]/(Net_Zero_Table[[#This Row],[S+ Best-Euclidean Distance]]+Net_Zero_Table[[#This Row],[S- Worst-Euclidean Distance]])</f>
        <v>0.64137734926270173</v>
      </c>
      <c r="AB81">
        <v>80</v>
      </c>
    </row>
    <row r="82" spans="1:28" x14ac:dyDescent="0.3">
      <c r="A82">
        <v>16</v>
      </c>
      <c r="B82" t="s">
        <v>139</v>
      </c>
      <c r="C82" t="s">
        <v>149</v>
      </c>
      <c r="D82" t="s">
        <v>154</v>
      </c>
      <c r="E82" t="s">
        <v>157</v>
      </c>
      <c r="F82" t="s">
        <v>161</v>
      </c>
      <c r="G82" t="s">
        <v>225</v>
      </c>
      <c r="H82">
        <v>349.51848041849502</v>
      </c>
      <c r="I82">
        <v>50</v>
      </c>
      <c r="J82">
        <v>1309178.1739529273</v>
      </c>
      <c r="K82">
        <v>52838.664109090903</v>
      </c>
      <c r="L82">
        <v>235652071.31152692</v>
      </c>
      <c r="M82">
        <v>5007168.793181817</v>
      </c>
      <c r="N82">
        <v>1963767260.9293909</v>
      </c>
      <c r="O82">
        <v>93200000</v>
      </c>
      <c r="P82">
        <v>25.802094922727267</v>
      </c>
      <c r="Q82">
        <v>19572.213700596261</v>
      </c>
      <c r="R82">
        <v>235704909.97563601</v>
      </c>
      <c r="S82">
        <v>2061.9744297225729</v>
      </c>
      <c r="T82">
        <v>19598.01579551899</v>
      </c>
      <c r="U82">
        <f>Net_Zero_Table[[#This Row],[Total Energy(MJ)]]*AHP!$Q$23/TOPSIS!$B$20</f>
        <v>2.1633445365302244E-2</v>
      </c>
      <c r="V82">
        <f>Net_Zero_Table[[#This Row],[Capital Cost (LKR)]]*AHP!$Q$24/TOPSIS!$C$20</f>
        <v>4.4206045650394118E-3</v>
      </c>
      <c r="W82">
        <f>Net_Zero_Table[[#This Row],[System Cost (LKR)]]*AHP!$Q$25/TOPSIS!$D$20</f>
        <v>2.2188819974435629E-3</v>
      </c>
      <c r="X82">
        <f>Net_Zero_Table[[#This Row],[Embodied Carbon (Metric T)]]*AHP!$Q$26/TOPSIS!$E$20</f>
        <v>1.2489338032608203E-2</v>
      </c>
      <c r="Y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3.0694470332662577E-3</v>
      </c>
      <c r="Z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5.4784979456657824E-3</v>
      </c>
      <c r="AA82">
        <f>Net_Zero_Table[[#This Row],[S- Worst-Euclidean Distance]]/(Net_Zero_Table[[#This Row],[S+ Best-Euclidean Distance]]+Net_Zero_Table[[#This Row],[S- Worst-Euclidean Distance]])</f>
        <v>0.64091403947598324</v>
      </c>
      <c r="AB82">
        <v>81</v>
      </c>
    </row>
    <row r="83" spans="1:28" x14ac:dyDescent="0.3">
      <c r="A83">
        <v>18</v>
      </c>
      <c r="B83" t="s">
        <v>139</v>
      </c>
      <c r="C83" t="s">
        <v>149</v>
      </c>
      <c r="D83" t="s">
        <v>154</v>
      </c>
      <c r="E83" t="s">
        <v>157</v>
      </c>
      <c r="F83" t="s">
        <v>161</v>
      </c>
      <c r="G83" t="s">
        <v>224</v>
      </c>
      <c r="H83">
        <v>349.51848041849502</v>
      </c>
      <c r="I83">
        <v>25</v>
      </c>
      <c r="J83">
        <v>1309178.1739529273</v>
      </c>
      <c r="K83">
        <v>52838.664109090903</v>
      </c>
      <c r="L83">
        <v>235652071.31152692</v>
      </c>
      <c r="M83">
        <v>5007168.793181817</v>
      </c>
      <c r="N83">
        <v>1963767260.9293909</v>
      </c>
      <c r="O83">
        <v>93655000</v>
      </c>
      <c r="P83">
        <v>25.802094922727267</v>
      </c>
      <c r="Q83">
        <v>19572.213700596261</v>
      </c>
      <c r="R83">
        <v>235704909.97563601</v>
      </c>
      <c r="S83">
        <v>2062.4294297225729</v>
      </c>
      <c r="T83">
        <v>19598.01579551899</v>
      </c>
      <c r="U83">
        <f>Net_Zero_Table[[#This Row],[Total Energy(MJ)]]*AHP!$Q$23/TOPSIS!$B$20</f>
        <v>2.1633445365302244E-2</v>
      </c>
      <c r="V83">
        <f>Net_Zero_Table[[#This Row],[Capital Cost (LKR)]]*AHP!$Q$24/TOPSIS!$C$20</f>
        <v>4.4206045650394118E-3</v>
      </c>
      <c r="W83">
        <f>Net_Zero_Table[[#This Row],[System Cost (LKR)]]*AHP!$Q$25/TOPSIS!$D$20</f>
        <v>2.2297145222164904E-3</v>
      </c>
      <c r="X83">
        <f>Net_Zero_Table[[#This Row],[Embodied Carbon (Metric T)]]*AHP!$Q$26/TOPSIS!$E$20</f>
        <v>1.2489338032608203E-2</v>
      </c>
      <c r="Y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3.0694661479840415E-3</v>
      </c>
      <c r="Z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5.4768372557339948E-3</v>
      </c>
      <c r="AA83">
        <f>Net_Zero_Table[[#This Row],[S- Worst-Euclidean Distance]]/(Net_Zero_Table[[#This Row],[S+ Best-Euclidean Distance]]+Net_Zero_Table[[#This Row],[S- Worst-Euclidean Distance]])</f>
        <v>0.64084282958539918</v>
      </c>
      <c r="AB83">
        <v>82</v>
      </c>
    </row>
    <row r="84" spans="1:28" x14ac:dyDescent="0.3">
      <c r="A84">
        <v>35</v>
      </c>
      <c r="B84" t="s">
        <v>139</v>
      </c>
      <c r="C84" t="s">
        <v>149</v>
      </c>
      <c r="D84" t="s">
        <v>155</v>
      </c>
      <c r="E84" t="s">
        <v>157</v>
      </c>
      <c r="F84" t="s">
        <v>161</v>
      </c>
      <c r="G84" t="s">
        <v>226</v>
      </c>
      <c r="H84">
        <v>349.52492752349497</v>
      </c>
      <c r="I84">
        <v>25</v>
      </c>
      <c r="J84">
        <v>1309184.4147505676</v>
      </c>
      <c r="K84">
        <v>52820.243809090905</v>
      </c>
      <c r="L84">
        <v>235653194.65510219</v>
      </c>
      <c r="M84">
        <v>5006247.7781818174</v>
      </c>
      <c r="N84">
        <v>1963776622.1258516</v>
      </c>
      <c r="O84">
        <v>97500000</v>
      </c>
      <c r="P84">
        <v>25.788279697727269</v>
      </c>
      <c r="Q84">
        <v>19572.307000520985</v>
      </c>
      <c r="R84">
        <v>235706014.8989113</v>
      </c>
      <c r="S84">
        <v>2066.2828699040333</v>
      </c>
      <c r="T84">
        <v>19598.095280218713</v>
      </c>
      <c r="U84">
        <f>Net_Zero_Table[[#This Row],[Total Energy(MJ)]]*AHP!$Q$23/TOPSIS!$B$20</f>
        <v>2.1633546777263968E-2</v>
      </c>
      <c r="V84">
        <f>Net_Zero_Table[[#This Row],[Capital Cost (LKR)]]*AHP!$Q$24/TOPSIS!$C$20</f>
        <v>4.4197914422385567E-3</v>
      </c>
      <c r="W84">
        <f>Net_Zero_Table[[#This Row],[System Cost (LKR)]]*AHP!$Q$25/TOPSIS!$D$20</f>
        <v>2.3212553084844142E-3</v>
      </c>
      <c r="X84">
        <f>Net_Zero_Table[[#This Row],[Embodied Carbon (Metric T)]]*AHP!$Q$26/TOPSIS!$E$20</f>
        <v>1.2482650861836284E-2</v>
      </c>
      <c r="Y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3.0644249776507243E-3</v>
      </c>
      <c r="Z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5.4643401164745633E-3</v>
      </c>
      <c r="AA84">
        <f>Net_Zero_Table[[#This Row],[S- Worst-Euclidean Distance]]/(Net_Zero_Table[[#This Row],[S+ Best-Euclidean Distance]]+Net_Zero_Table[[#This Row],[S- Worst-Euclidean Distance]])</f>
        <v>0.64069534758771396</v>
      </c>
      <c r="AB84">
        <v>83</v>
      </c>
    </row>
    <row r="85" spans="1:28" x14ac:dyDescent="0.3">
      <c r="A85">
        <v>17</v>
      </c>
      <c r="B85" t="s">
        <v>139</v>
      </c>
      <c r="C85" t="s">
        <v>149</v>
      </c>
      <c r="D85" t="s">
        <v>154</v>
      </c>
      <c r="E85" t="s">
        <v>157</v>
      </c>
      <c r="F85" t="s">
        <v>161</v>
      </c>
      <c r="G85" t="s">
        <v>226</v>
      </c>
      <c r="H85">
        <v>349.51848041849502</v>
      </c>
      <c r="I85">
        <v>25</v>
      </c>
      <c r="J85">
        <v>1309178.1739529273</v>
      </c>
      <c r="K85">
        <v>52838.664109090903</v>
      </c>
      <c r="L85">
        <v>235652071.31152692</v>
      </c>
      <c r="M85">
        <v>5007168.793181817</v>
      </c>
      <c r="N85">
        <v>1963767260.9293909</v>
      </c>
      <c r="O85">
        <v>97500000</v>
      </c>
      <c r="P85">
        <v>25.802094922727267</v>
      </c>
      <c r="Q85">
        <v>19572.213700596261</v>
      </c>
      <c r="R85">
        <v>235704909.97563601</v>
      </c>
      <c r="S85">
        <v>2066.2744297225727</v>
      </c>
      <c r="T85">
        <v>19598.01579551899</v>
      </c>
      <c r="U85">
        <f>Net_Zero_Table[[#This Row],[Total Energy(MJ)]]*AHP!$Q$23/TOPSIS!$B$20</f>
        <v>2.1633445365302244E-2</v>
      </c>
      <c r="V85">
        <f>Net_Zero_Table[[#This Row],[Capital Cost (LKR)]]*AHP!$Q$24/TOPSIS!$C$20</f>
        <v>4.4206045650394118E-3</v>
      </c>
      <c r="W85">
        <f>Net_Zero_Table[[#This Row],[System Cost (LKR)]]*AHP!$Q$25/TOPSIS!$D$20</f>
        <v>2.3212553084844142E-3</v>
      </c>
      <c r="X85">
        <f>Net_Zero_Table[[#This Row],[Embodied Carbon (Metric T)]]*AHP!$Q$26/TOPSIS!$E$20</f>
        <v>1.2489338032608203E-2</v>
      </c>
      <c r="Y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3.0711537546727449E-3</v>
      </c>
      <c r="Z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5.4636410302253821E-3</v>
      </c>
      <c r="AA85">
        <f>Net_Zero_Table[[#This Row],[S- Worst-Euclidean Distance]]/(Net_Zero_Table[[#This Row],[S+ Best-Euclidean Distance]]+Net_Zero_Table[[#This Row],[S- Worst-Euclidean Distance]])</f>
        <v>0.64016079682349347</v>
      </c>
      <c r="AB85">
        <v>84</v>
      </c>
    </row>
    <row r="86" spans="1:28" x14ac:dyDescent="0.3">
      <c r="A86">
        <v>235</v>
      </c>
      <c r="B86" t="s">
        <v>141</v>
      </c>
      <c r="C86" t="s">
        <v>149</v>
      </c>
      <c r="D86" t="s">
        <v>155</v>
      </c>
      <c r="E86" t="s">
        <v>156</v>
      </c>
      <c r="F86" t="s">
        <v>159</v>
      </c>
      <c r="G86" t="s">
        <v>225</v>
      </c>
      <c r="H86">
        <v>384.00208253305613</v>
      </c>
      <c r="I86">
        <v>55</v>
      </c>
      <c r="J86">
        <v>1401939.6974008349</v>
      </c>
      <c r="K86">
        <v>41520.090263636361</v>
      </c>
      <c r="L86">
        <v>252349145.53215027</v>
      </c>
      <c r="M86">
        <v>5664695.587272726</v>
      </c>
      <c r="N86">
        <v>2102909546.1012523</v>
      </c>
      <c r="O86">
        <v>102520000</v>
      </c>
      <c r="P86">
        <v>22.734082243181817</v>
      </c>
      <c r="Q86">
        <v>20958.998476142482</v>
      </c>
      <c r="R86">
        <v>252390665.6224139</v>
      </c>
      <c r="S86">
        <v>2211.094241688525</v>
      </c>
      <c r="T86">
        <v>20981.732558385665</v>
      </c>
      <c r="U86">
        <f>Net_Zero_Table[[#This Row],[Total Energy(MJ)]]*AHP!$Q$23/TOPSIS!$B$20</f>
        <v>2.3164895784390526E-2</v>
      </c>
      <c r="V86">
        <f>Net_Zero_Table[[#This Row],[Capital Cost (LKR)]]*AHP!$Q$24/TOPSIS!$C$20</f>
        <v>5.0011054563918198E-3</v>
      </c>
      <c r="W86">
        <f>Net_Zero_Table[[#This Row],[System Cost (LKR)]]*AHP!$Q$25/TOPSIS!$D$20</f>
        <v>2.4407701971879193E-3</v>
      </c>
      <c r="X86">
        <f>Net_Zero_Table[[#This Row],[Embodied Carbon (Metric T)]]*AHP!$Q$26/TOPSIS!$E$20</f>
        <v>1.1004286235150469E-2</v>
      </c>
      <c r="Y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2.4467657591172431E-3</v>
      </c>
      <c r="Z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4.3502130773395865E-3</v>
      </c>
      <c r="AA86">
        <f>Net_Zero_Table[[#This Row],[S- Worst-Euclidean Distance]]/(Net_Zero_Table[[#This Row],[S+ Best-Euclidean Distance]]+Net_Zero_Table[[#This Row],[S- Worst-Euclidean Distance]])</f>
        <v>0.64002157164392348</v>
      </c>
      <c r="AB86">
        <v>85</v>
      </c>
    </row>
    <row r="87" spans="1:28" x14ac:dyDescent="0.3">
      <c r="A87">
        <v>94</v>
      </c>
      <c r="B87" t="s">
        <v>139</v>
      </c>
      <c r="C87" t="s">
        <v>151</v>
      </c>
      <c r="D87" t="s">
        <v>155</v>
      </c>
      <c r="E87" t="s">
        <v>156</v>
      </c>
      <c r="F87" t="s">
        <v>160</v>
      </c>
      <c r="G87" t="s">
        <v>225</v>
      </c>
      <c r="H87">
        <v>391.9550931853168</v>
      </c>
      <c r="I87">
        <v>56</v>
      </c>
      <c r="J87">
        <v>1441440.3060233761</v>
      </c>
      <c r="K87">
        <v>47765.988836363627</v>
      </c>
      <c r="L87">
        <v>259459255.08420768</v>
      </c>
      <c r="M87">
        <v>5112235.4263636358</v>
      </c>
      <c r="N87">
        <v>2162160459.0350637</v>
      </c>
      <c r="O87">
        <v>104384000</v>
      </c>
      <c r="P87">
        <v>21.105320052272724</v>
      </c>
      <c r="Q87">
        <v>21549.53257504947</v>
      </c>
      <c r="R87">
        <v>259507021.07304406</v>
      </c>
      <c r="S87">
        <v>2271.6566944614274</v>
      </c>
      <c r="T87">
        <v>21570.637895101743</v>
      </c>
      <c r="U87">
        <f>Net_Zero_Table[[#This Row],[Total Energy(MJ)]]*AHP!$Q$23/TOPSIS!$B$20</f>
        <v>2.3818048435547395E-2</v>
      </c>
      <c r="V87">
        <f>Net_Zero_Table[[#This Row],[Capital Cost (LKR)]]*AHP!$Q$24/TOPSIS!$C$20</f>
        <v>4.5133631792305924E-3</v>
      </c>
      <c r="W87">
        <f>Net_Zero_Table[[#This Row],[System Cost (LKR)]]*AHP!$Q$25/TOPSIS!$D$20</f>
        <v>2.4851478371367905E-3</v>
      </c>
      <c r="X87">
        <f>Net_Zero_Table[[#This Row],[Embodied Carbon (Metric T)]]*AHP!$Q$26/TOPSIS!$E$20</f>
        <v>1.0215894376353096E-2</v>
      </c>
      <c r="Y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2.4334329458379619E-3</v>
      </c>
      <c r="Z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4.3209662858483787E-3</v>
      </c>
      <c r="AA87">
        <f>Net_Zero_Table[[#This Row],[S- Worst-Euclidean Distance]]/(Net_Zero_Table[[#This Row],[S+ Best-Euclidean Distance]]+Net_Zero_Table[[#This Row],[S- Worst-Euclidean Distance]])</f>
        <v>0.63972621955447873</v>
      </c>
      <c r="AB87">
        <v>86</v>
      </c>
    </row>
    <row r="88" spans="1:28" x14ac:dyDescent="0.3">
      <c r="A88">
        <v>96</v>
      </c>
      <c r="B88" t="s">
        <v>139</v>
      </c>
      <c r="C88" t="s">
        <v>151</v>
      </c>
      <c r="D88" t="s">
        <v>155</v>
      </c>
      <c r="E88" t="s">
        <v>156</v>
      </c>
      <c r="F88" t="s">
        <v>160</v>
      </c>
      <c r="G88" t="s">
        <v>224</v>
      </c>
      <c r="H88">
        <v>391.9550931853168</v>
      </c>
      <c r="I88">
        <v>28</v>
      </c>
      <c r="J88">
        <v>1441440.3060233761</v>
      </c>
      <c r="K88">
        <v>47765.988836363627</v>
      </c>
      <c r="L88">
        <v>259459255.08420768</v>
      </c>
      <c r="M88">
        <v>5112235.4263636358</v>
      </c>
      <c r="N88">
        <v>2162160459.0350637</v>
      </c>
      <c r="O88">
        <v>104893600</v>
      </c>
      <c r="P88">
        <v>21.105320052272724</v>
      </c>
      <c r="Q88">
        <v>21549.53257504947</v>
      </c>
      <c r="R88">
        <v>259507021.07304406</v>
      </c>
      <c r="S88">
        <v>2272.1662944614272</v>
      </c>
      <c r="T88">
        <v>21570.637895101743</v>
      </c>
      <c r="U88">
        <f>Net_Zero_Table[[#This Row],[Total Energy(MJ)]]*AHP!$Q$23/TOPSIS!$B$20</f>
        <v>2.3818048435547395E-2</v>
      </c>
      <c r="V88">
        <f>Net_Zero_Table[[#This Row],[Capital Cost (LKR)]]*AHP!$Q$24/TOPSIS!$C$20</f>
        <v>4.5133631792305924E-3</v>
      </c>
      <c r="W88">
        <f>Net_Zero_Table[[#This Row],[System Cost (LKR)]]*AHP!$Q$25/TOPSIS!$D$20</f>
        <v>2.497280264882469E-3</v>
      </c>
      <c r="X88">
        <f>Net_Zero_Table[[#This Row],[Embodied Carbon (Metric T)]]*AHP!$Q$26/TOPSIS!$E$20</f>
        <v>1.0215894376353096E-2</v>
      </c>
      <c r="Y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2.4347903400118594E-3</v>
      </c>
      <c r="Z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4.3193575554574251E-3</v>
      </c>
      <c r="AA88">
        <f>Net_Zero_Table[[#This Row],[S- Worst-Euclidean Distance]]/(Net_Zero_Table[[#This Row],[S+ Best-Euclidean Distance]]+Net_Zero_Table[[#This Row],[S- Worst-Euclidean Distance]])</f>
        <v>0.63951184106508407</v>
      </c>
      <c r="AB88">
        <v>87</v>
      </c>
    </row>
    <row r="89" spans="1:28" x14ac:dyDescent="0.3">
      <c r="A89">
        <v>217</v>
      </c>
      <c r="B89" t="s">
        <v>141</v>
      </c>
      <c r="C89" t="s">
        <v>149</v>
      </c>
      <c r="D89" t="s">
        <v>154</v>
      </c>
      <c r="E89" t="s">
        <v>156</v>
      </c>
      <c r="F89" t="s">
        <v>159</v>
      </c>
      <c r="G89" t="s">
        <v>225</v>
      </c>
      <c r="H89">
        <v>383.99563542805612</v>
      </c>
      <c r="I89">
        <v>55</v>
      </c>
      <c r="J89">
        <v>1401933.4566031951</v>
      </c>
      <c r="K89">
        <v>41538.510563636359</v>
      </c>
      <c r="L89">
        <v>252348022.18857512</v>
      </c>
      <c r="M89">
        <v>5665616.6022727257</v>
      </c>
      <c r="N89">
        <v>2102900184.9047925</v>
      </c>
      <c r="O89">
        <v>102520000</v>
      </c>
      <c r="P89">
        <v>22.747897468181815</v>
      </c>
      <c r="Q89">
        <v>20958.905176217766</v>
      </c>
      <c r="R89">
        <v>252389560.69913876</v>
      </c>
      <c r="S89">
        <v>2211.0858015070653</v>
      </c>
      <c r="T89">
        <v>20981.653073685949</v>
      </c>
      <c r="U89">
        <f>Net_Zero_Table[[#This Row],[Total Energy(MJ)]]*AHP!$Q$23/TOPSIS!$B$20</f>
        <v>2.3164794372428816E-2</v>
      </c>
      <c r="V89">
        <f>Net_Zero_Table[[#This Row],[Capital Cost (LKR)]]*AHP!$Q$24/TOPSIS!$C$20</f>
        <v>5.0019185791926749E-3</v>
      </c>
      <c r="W89">
        <f>Net_Zero_Table[[#This Row],[System Cost (LKR)]]*AHP!$Q$25/TOPSIS!$D$20</f>
        <v>2.4407701971879193E-3</v>
      </c>
      <c r="X89">
        <f>Net_Zero_Table[[#This Row],[Embodied Carbon (Metric T)]]*AHP!$Q$26/TOPSIS!$E$20</f>
        <v>1.1010973405922386E-2</v>
      </c>
      <c r="Y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2.4512874643502717E-3</v>
      </c>
      <c r="Z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4.3471343237363397E-3</v>
      </c>
      <c r="AA89">
        <f>Net_Zero_Table[[#This Row],[S- Worst-Euclidean Distance]]/(Net_Zero_Table[[#This Row],[S+ Best-Euclidean Distance]]+Net_Zero_Table[[#This Row],[S- Worst-Euclidean Distance]])</f>
        <v>0.63943286533856314</v>
      </c>
      <c r="AB89">
        <v>88</v>
      </c>
    </row>
    <row r="90" spans="1:28" x14ac:dyDescent="0.3">
      <c r="A90">
        <v>76</v>
      </c>
      <c r="B90" t="s">
        <v>139</v>
      </c>
      <c r="C90" t="s">
        <v>151</v>
      </c>
      <c r="D90" t="s">
        <v>154</v>
      </c>
      <c r="E90" t="s">
        <v>156</v>
      </c>
      <c r="F90" t="s">
        <v>160</v>
      </c>
      <c r="G90" t="s">
        <v>225</v>
      </c>
      <c r="H90">
        <v>391.94864608031673</v>
      </c>
      <c r="I90">
        <v>56</v>
      </c>
      <c r="J90">
        <v>1441434.065225736</v>
      </c>
      <c r="K90">
        <v>47784.409136363625</v>
      </c>
      <c r="L90">
        <v>259458131.74063247</v>
      </c>
      <c r="M90">
        <v>5113156.4413636355</v>
      </c>
      <c r="N90">
        <v>2162151097.838604</v>
      </c>
      <c r="O90">
        <v>104384000</v>
      </c>
      <c r="P90">
        <v>21.119135277272726</v>
      </c>
      <c r="Q90">
        <v>21549.439275124751</v>
      </c>
      <c r="R90">
        <v>259505916.14976883</v>
      </c>
      <c r="S90">
        <v>2271.6482542799677</v>
      </c>
      <c r="T90">
        <v>21570.558410402024</v>
      </c>
      <c r="U90">
        <f>Net_Zero_Table[[#This Row],[Total Energy(MJ)]]*AHP!$Q$23/TOPSIS!$B$20</f>
        <v>2.3817947023585674E-2</v>
      </c>
      <c r="V90">
        <f>Net_Zero_Table[[#This Row],[Capital Cost (LKR)]]*AHP!$Q$24/TOPSIS!$C$20</f>
        <v>4.5141763020314484E-3</v>
      </c>
      <c r="W90">
        <f>Net_Zero_Table[[#This Row],[System Cost (LKR)]]*AHP!$Q$25/TOPSIS!$D$20</f>
        <v>2.4851478371367905E-3</v>
      </c>
      <c r="X90">
        <f>Net_Zero_Table[[#This Row],[Embodied Carbon (Metric T)]]*AHP!$Q$26/TOPSIS!$E$20</f>
        <v>1.0222581547125017E-2</v>
      </c>
      <c r="Y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2.4356259090992502E-3</v>
      </c>
      <c r="Z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4.3165382852561824E-3</v>
      </c>
      <c r="AA90">
        <f>Net_Zero_Table[[#This Row],[S- Worst-Euclidean Distance]]/(Net_Zero_Table[[#This Row],[S+ Best-Euclidean Distance]]+Net_Zero_Table[[#This Row],[S- Worst-Euclidean Distance]])</f>
        <v>0.63928218583082652</v>
      </c>
      <c r="AB90">
        <v>89</v>
      </c>
    </row>
    <row r="91" spans="1:28" x14ac:dyDescent="0.3">
      <c r="A91">
        <v>237</v>
      </c>
      <c r="B91" t="s">
        <v>141</v>
      </c>
      <c r="C91" t="s">
        <v>149</v>
      </c>
      <c r="D91" t="s">
        <v>155</v>
      </c>
      <c r="E91" t="s">
        <v>156</v>
      </c>
      <c r="F91" t="s">
        <v>159</v>
      </c>
      <c r="G91" t="s">
        <v>224</v>
      </c>
      <c r="H91">
        <v>384.00208253305613</v>
      </c>
      <c r="I91">
        <v>28</v>
      </c>
      <c r="J91">
        <v>1401939.6974008349</v>
      </c>
      <c r="K91">
        <v>41520.090263636361</v>
      </c>
      <c r="L91">
        <v>252349145.53215027</v>
      </c>
      <c r="M91">
        <v>5664695.587272726</v>
      </c>
      <c r="N91">
        <v>2102909546.1012523</v>
      </c>
      <c r="O91">
        <v>104893600</v>
      </c>
      <c r="P91">
        <v>22.734082243181817</v>
      </c>
      <c r="Q91">
        <v>20958.998476142482</v>
      </c>
      <c r="R91">
        <v>252390665.6224139</v>
      </c>
      <c r="S91">
        <v>2213.4678416885254</v>
      </c>
      <c r="T91">
        <v>20981.732558385665</v>
      </c>
      <c r="U91">
        <f>Net_Zero_Table[[#This Row],[Total Energy(MJ)]]*AHP!$Q$23/TOPSIS!$B$20</f>
        <v>2.3164895784390526E-2</v>
      </c>
      <c r="V91">
        <f>Net_Zero_Table[[#This Row],[Capital Cost (LKR)]]*AHP!$Q$24/TOPSIS!$C$20</f>
        <v>5.0011054563918198E-3</v>
      </c>
      <c r="W91">
        <f>Net_Zero_Table[[#This Row],[System Cost (LKR)]]*AHP!$Q$25/TOPSIS!$D$20</f>
        <v>2.497280264882469E-3</v>
      </c>
      <c r="X91">
        <f>Net_Zero_Table[[#This Row],[Embodied Carbon (Metric T)]]*AHP!$Q$26/TOPSIS!$E$20</f>
        <v>1.1004286235150469E-2</v>
      </c>
      <c r="Y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2.4525362183086658E-3</v>
      </c>
      <c r="Z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4.3424766258845261E-3</v>
      </c>
      <c r="AA91">
        <f>Net_Zero_Table[[#This Row],[S- Worst-Euclidean Distance]]/(Net_Zero_Table[[#This Row],[S+ Best-Euclidean Distance]]+Net_Zero_Table[[#This Row],[S- Worst-Euclidean Distance]])</f>
        <v>0.63906819978941942</v>
      </c>
      <c r="AB91">
        <v>90</v>
      </c>
    </row>
    <row r="92" spans="1:28" x14ac:dyDescent="0.3">
      <c r="A92">
        <v>78</v>
      </c>
      <c r="B92" t="s">
        <v>139</v>
      </c>
      <c r="C92" t="s">
        <v>151</v>
      </c>
      <c r="D92" t="s">
        <v>154</v>
      </c>
      <c r="E92" t="s">
        <v>156</v>
      </c>
      <c r="F92" t="s">
        <v>160</v>
      </c>
      <c r="G92" t="s">
        <v>224</v>
      </c>
      <c r="H92">
        <v>391.94864608031673</v>
      </c>
      <c r="I92">
        <v>28</v>
      </c>
      <c r="J92">
        <v>1441434.065225736</v>
      </c>
      <c r="K92">
        <v>47784.409136363625</v>
      </c>
      <c r="L92">
        <v>259458131.74063247</v>
      </c>
      <c r="M92">
        <v>5113156.4413636355</v>
      </c>
      <c r="N92">
        <v>2162151097.838604</v>
      </c>
      <c r="O92">
        <v>104893600</v>
      </c>
      <c r="P92">
        <v>21.119135277272726</v>
      </c>
      <c r="Q92">
        <v>21549.439275124751</v>
      </c>
      <c r="R92">
        <v>259505916.14976883</v>
      </c>
      <c r="S92">
        <v>2272.157854279968</v>
      </c>
      <c r="T92">
        <v>21570.558410402024</v>
      </c>
      <c r="U92">
        <f>Net_Zero_Table[[#This Row],[Total Energy(MJ)]]*AHP!$Q$23/TOPSIS!$B$20</f>
        <v>2.3817947023585674E-2</v>
      </c>
      <c r="V92">
        <f>Net_Zero_Table[[#This Row],[Capital Cost (LKR)]]*AHP!$Q$24/TOPSIS!$C$20</f>
        <v>4.5141763020314484E-3</v>
      </c>
      <c r="W92">
        <f>Net_Zero_Table[[#This Row],[System Cost (LKR)]]*AHP!$Q$25/TOPSIS!$D$20</f>
        <v>2.497280264882469E-3</v>
      </c>
      <c r="X92">
        <f>Net_Zero_Table[[#This Row],[Embodied Carbon (Metric T)]]*AHP!$Q$26/TOPSIS!$E$20</f>
        <v>1.0222581547125017E-2</v>
      </c>
      <c r="Y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2.4369820817972776E-3</v>
      </c>
      <c r="Z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4.3149279039783727E-3</v>
      </c>
      <c r="AA92">
        <f>Net_Zero_Table[[#This Row],[S- Worst-Euclidean Distance]]/(Net_Zero_Table[[#This Row],[S+ Best-Euclidean Distance]]+Net_Zero_Table[[#This Row],[S- Worst-Euclidean Distance]])</f>
        <v>0.639067747210596</v>
      </c>
      <c r="AB92">
        <v>91</v>
      </c>
    </row>
    <row r="93" spans="1:28" x14ac:dyDescent="0.3">
      <c r="A93">
        <v>219</v>
      </c>
      <c r="B93" t="s">
        <v>141</v>
      </c>
      <c r="C93" t="s">
        <v>149</v>
      </c>
      <c r="D93" t="s">
        <v>154</v>
      </c>
      <c r="E93" t="s">
        <v>156</v>
      </c>
      <c r="F93" t="s">
        <v>159</v>
      </c>
      <c r="G93" t="s">
        <v>224</v>
      </c>
      <c r="H93">
        <v>383.99563542805612</v>
      </c>
      <c r="I93">
        <v>28</v>
      </c>
      <c r="J93">
        <v>1401933.4566031951</v>
      </c>
      <c r="K93">
        <v>41538.510563636359</v>
      </c>
      <c r="L93">
        <v>252348022.18857512</v>
      </c>
      <c r="M93">
        <v>5665616.6022727257</v>
      </c>
      <c r="N93">
        <v>2102900184.9047925</v>
      </c>
      <c r="O93">
        <v>104893600</v>
      </c>
      <c r="P93">
        <v>22.747897468181815</v>
      </c>
      <c r="Q93">
        <v>20958.905176217766</v>
      </c>
      <c r="R93">
        <v>252389560.69913876</v>
      </c>
      <c r="S93">
        <v>2213.4594015070652</v>
      </c>
      <c r="T93">
        <v>20981.653073685949</v>
      </c>
      <c r="U93">
        <f>Net_Zero_Table[[#This Row],[Total Energy(MJ)]]*AHP!$Q$23/TOPSIS!$B$20</f>
        <v>2.3164794372428816E-2</v>
      </c>
      <c r="V93">
        <f>Net_Zero_Table[[#This Row],[Capital Cost (LKR)]]*AHP!$Q$24/TOPSIS!$C$20</f>
        <v>5.0019185791926749E-3</v>
      </c>
      <c r="W93">
        <f>Net_Zero_Table[[#This Row],[System Cost (LKR)]]*AHP!$Q$25/TOPSIS!$D$20</f>
        <v>2.497280264882469E-3</v>
      </c>
      <c r="X93">
        <f>Net_Zero_Table[[#This Row],[Embodied Carbon (Metric T)]]*AHP!$Q$26/TOPSIS!$E$20</f>
        <v>1.1010973405922386E-2</v>
      </c>
      <c r="Y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2.4570473041860587E-3</v>
      </c>
      <c r="Z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4.339392383353193E-3</v>
      </c>
      <c r="AA93">
        <f>Net_Zero_Table[[#This Row],[S- Worst-Euclidean Distance]]/(Net_Zero_Table[[#This Row],[S+ Best-Euclidean Distance]]+Net_Zero_Table[[#This Row],[S- Worst-Euclidean Distance]])</f>
        <v>0.63848023124653552</v>
      </c>
      <c r="AB93">
        <v>92</v>
      </c>
    </row>
    <row r="94" spans="1:28" x14ac:dyDescent="0.3">
      <c r="A94">
        <v>95</v>
      </c>
      <c r="B94" t="s">
        <v>139</v>
      </c>
      <c r="C94" t="s">
        <v>151</v>
      </c>
      <c r="D94" t="s">
        <v>155</v>
      </c>
      <c r="E94" t="s">
        <v>156</v>
      </c>
      <c r="F94" t="s">
        <v>160</v>
      </c>
      <c r="G94" t="s">
        <v>226</v>
      </c>
      <c r="H94">
        <v>391.9550931853168</v>
      </c>
      <c r="I94">
        <v>28</v>
      </c>
      <c r="J94">
        <v>1441440.3060233761</v>
      </c>
      <c r="K94">
        <v>47765.988836363627</v>
      </c>
      <c r="L94">
        <v>259459255.08420768</v>
      </c>
      <c r="M94">
        <v>5112235.4263636358</v>
      </c>
      <c r="N94">
        <v>2162160459.0350637</v>
      </c>
      <c r="O94">
        <v>109200000</v>
      </c>
      <c r="P94">
        <v>21.105320052272724</v>
      </c>
      <c r="Q94">
        <v>21549.53257504947</v>
      </c>
      <c r="R94">
        <v>259507021.07304406</v>
      </c>
      <c r="S94">
        <v>2276.4726944614272</v>
      </c>
      <c r="T94">
        <v>21570.637895101743</v>
      </c>
      <c r="U94">
        <f>Net_Zero_Table[[#This Row],[Total Energy(MJ)]]*AHP!$Q$23/TOPSIS!$B$20</f>
        <v>2.3818048435547395E-2</v>
      </c>
      <c r="V94">
        <f>Net_Zero_Table[[#This Row],[Capital Cost (LKR)]]*AHP!$Q$24/TOPSIS!$C$20</f>
        <v>4.5133631792305924E-3</v>
      </c>
      <c r="W94">
        <f>Net_Zero_Table[[#This Row],[System Cost (LKR)]]*AHP!$Q$25/TOPSIS!$D$20</f>
        <v>2.5998059455025436E-3</v>
      </c>
      <c r="X94">
        <f>Net_Zero_Table[[#This Row],[Embodied Carbon (Metric T)]]*AHP!$Q$26/TOPSIS!$E$20</f>
        <v>1.0215894376353096E-2</v>
      </c>
      <c r="Y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2.4486325691509786E-3</v>
      </c>
      <c r="Z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4.3071037675614923E-3</v>
      </c>
      <c r="AA94">
        <f>Net_Zero_Table[[#This Row],[S- Worst-Euclidean Distance]]/(Net_Zero_Table[[#This Row],[S+ Best-Euclidean Distance]]+Net_Zero_Table[[#This Row],[S- Worst-Euclidean Distance]])</f>
        <v>0.63754764142519049</v>
      </c>
      <c r="AB94">
        <v>93</v>
      </c>
    </row>
    <row r="95" spans="1:28" x14ac:dyDescent="0.3">
      <c r="A95">
        <v>236</v>
      </c>
      <c r="B95" t="s">
        <v>141</v>
      </c>
      <c r="C95" t="s">
        <v>149</v>
      </c>
      <c r="D95" t="s">
        <v>155</v>
      </c>
      <c r="E95" t="s">
        <v>156</v>
      </c>
      <c r="F95" t="s">
        <v>159</v>
      </c>
      <c r="G95" t="s">
        <v>226</v>
      </c>
      <c r="H95">
        <v>384.00208253305613</v>
      </c>
      <c r="I95">
        <v>28</v>
      </c>
      <c r="J95">
        <v>1401939.6974008349</v>
      </c>
      <c r="K95">
        <v>41520.090263636361</v>
      </c>
      <c r="L95">
        <v>252349145.53215027</v>
      </c>
      <c r="M95">
        <v>5664695.587272726</v>
      </c>
      <c r="N95">
        <v>2102909546.1012523</v>
      </c>
      <c r="O95">
        <v>109200000</v>
      </c>
      <c r="P95">
        <v>22.734082243181817</v>
      </c>
      <c r="Q95">
        <v>20958.998476142482</v>
      </c>
      <c r="R95">
        <v>252390665.6224139</v>
      </c>
      <c r="S95">
        <v>2217.7742416885253</v>
      </c>
      <c r="T95">
        <v>20981.732558385665</v>
      </c>
      <c r="U95">
        <f>Net_Zero_Table[[#This Row],[Total Energy(MJ)]]*AHP!$Q$23/TOPSIS!$B$20</f>
        <v>2.3164895784390526E-2</v>
      </c>
      <c r="V95">
        <f>Net_Zero_Table[[#This Row],[Capital Cost (LKR)]]*AHP!$Q$24/TOPSIS!$C$20</f>
        <v>5.0011054563918198E-3</v>
      </c>
      <c r="W95">
        <f>Net_Zero_Table[[#This Row],[System Cost (LKR)]]*AHP!$Q$25/TOPSIS!$D$20</f>
        <v>2.5998059455025436E-3</v>
      </c>
      <c r="X95">
        <f>Net_Zero_Table[[#This Row],[Embodied Carbon (Metric T)]]*AHP!$Q$26/TOPSIS!$E$20</f>
        <v>1.1004286235150469E-2</v>
      </c>
      <c r="Y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2.466278848996526E-3</v>
      </c>
      <c r="Z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4.3302882604982218E-3</v>
      </c>
      <c r="AA95">
        <f>Net_Zero_Table[[#This Row],[S- Worst-Euclidean Distance]]/(Net_Zero_Table[[#This Row],[S+ Best-Euclidean Distance]]+Net_Zero_Table[[#This Row],[S- Worst-Euclidean Distance]])</f>
        <v>0.63712874319284585</v>
      </c>
      <c r="AB95">
        <v>94</v>
      </c>
    </row>
    <row r="96" spans="1:28" x14ac:dyDescent="0.3">
      <c r="A96">
        <v>77</v>
      </c>
      <c r="B96" t="s">
        <v>139</v>
      </c>
      <c r="C96" t="s">
        <v>151</v>
      </c>
      <c r="D96" t="s">
        <v>154</v>
      </c>
      <c r="E96" t="s">
        <v>156</v>
      </c>
      <c r="F96" t="s">
        <v>160</v>
      </c>
      <c r="G96" t="s">
        <v>226</v>
      </c>
      <c r="H96">
        <v>391.94864608031673</v>
      </c>
      <c r="I96">
        <v>28</v>
      </c>
      <c r="J96">
        <v>1441434.065225736</v>
      </c>
      <c r="K96">
        <v>47784.409136363625</v>
      </c>
      <c r="L96">
        <v>259458131.74063247</v>
      </c>
      <c r="M96">
        <v>5113156.4413636355</v>
      </c>
      <c r="N96">
        <v>2162151097.838604</v>
      </c>
      <c r="O96">
        <v>109200000</v>
      </c>
      <c r="P96">
        <v>21.119135277272726</v>
      </c>
      <c r="Q96">
        <v>21549.439275124751</v>
      </c>
      <c r="R96">
        <v>259505916.14976883</v>
      </c>
      <c r="S96">
        <v>2276.4642542799679</v>
      </c>
      <c r="T96">
        <v>21570.558410402024</v>
      </c>
      <c r="U96">
        <f>Net_Zero_Table[[#This Row],[Total Energy(MJ)]]*AHP!$Q$23/TOPSIS!$B$20</f>
        <v>2.3817947023585674E-2</v>
      </c>
      <c r="V96">
        <f>Net_Zero_Table[[#This Row],[Capital Cost (LKR)]]*AHP!$Q$24/TOPSIS!$C$20</f>
        <v>4.5141763020314484E-3</v>
      </c>
      <c r="W96">
        <f>Net_Zero_Table[[#This Row],[System Cost (LKR)]]*AHP!$Q$25/TOPSIS!$D$20</f>
        <v>2.5998059455025436E-3</v>
      </c>
      <c r="X96">
        <f>Net_Zero_Table[[#This Row],[Embodied Carbon (Metric T)]]*AHP!$Q$26/TOPSIS!$E$20</f>
        <v>1.0222581547125017E-2</v>
      </c>
      <c r="Y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2.4508119319712907E-3</v>
      </c>
      <c r="Z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4.3026615006512489E-3</v>
      </c>
      <c r="AA96">
        <f>Net_Zero_Table[[#This Row],[S- Worst-Euclidean Distance]]/(Net_Zero_Table[[#This Row],[S+ Best-Euclidean Distance]]+Net_Zero_Table[[#This Row],[S- Worst-Euclidean Distance]])</f>
        <v>0.63710349105207331</v>
      </c>
      <c r="AB96">
        <v>95</v>
      </c>
    </row>
    <row r="97" spans="1:28" x14ac:dyDescent="0.3">
      <c r="A97">
        <v>218</v>
      </c>
      <c r="B97" t="s">
        <v>141</v>
      </c>
      <c r="C97" t="s">
        <v>149</v>
      </c>
      <c r="D97" t="s">
        <v>154</v>
      </c>
      <c r="E97" t="s">
        <v>156</v>
      </c>
      <c r="F97" t="s">
        <v>159</v>
      </c>
      <c r="G97" t="s">
        <v>226</v>
      </c>
      <c r="H97">
        <v>383.99563542805612</v>
      </c>
      <c r="I97">
        <v>28</v>
      </c>
      <c r="J97">
        <v>1401933.4566031951</v>
      </c>
      <c r="K97">
        <v>41538.510563636359</v>
      </c>
      <c r="L97">
        <v>252348022.18857512</v>
      </c>
      <c r="M97">
        <v>5665616.6022727257</v>
      </c>
      <c r="N97">
        <v>2102900184.9047925</v>
      </c>
      <c r="O97">
        <v>109200000</v>
      </c>
      <c r="P97">
        <v>22.747897468181815</v>
      </c>
      <c r="Q97">
        <v>20958.905176217766</v>
      </c>
      <c r="R97">
        <v>252389560.69913876</v>
      </c>
      <c r="S97">
        <v>2217.7658015070651</v>
      </c>
      <c r="T97">
        <v>20981.653073685949</v>
      </c>
      <c r="U97">
        <f>Net_Zero_Table[[#This Row],[Total Energy(MJ)]]*AHP!$Q$23/TOPSIS!$B$20</f>
        <v>2.3164794372428816E-2</v>
      </c>
      <c r="V97">
        <f>Net_Zero_Table[[#This Row],[Capital Cost (LKR)]]*AHP!$Q$24/TOPSIS!$C$20</f>
        <v>5.0019185791926749E-3</v>
      </c>
      <c r="W97">
        <f>Net_Zero_Table[[#This Row],[System Cost (LKR)]]*AHP!$Q$25/TOPSIS!$D$20</f>
        <v>2.5998059455025436E-3</v>
      </c>
      <c r="X97">
        <f>Net_Zero_Table[[#This Row],[Embodied Carbon (Metric T)]]*AHP!$Q$26/TOPSIS!$E$20</f>
        <v>1.1010973405922386E-2</v>
      </c>
      <c r="Y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2.4707648439096412E-3</v>
      </c>
      <c r="Z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4.3271953306222447E-3</v>
      </c>
      <c r="AA97">
        <f>Net_Zero_Table[[#This Row],[S- Worst-Euclidean Distance]]/(Net_Zero_Table[[#This Row],[S+ Best-Euclidean Distance]]+Net_Zero_Table[[#This Row],[S- Worst-Euclidean Distance]])</f>
        <v>0.63654320112580232</v>
      </c>
      <c r="AB97">
        <v>96</v>
      </c>
    </row>
    <row r="98" spans="1:28" x14ac:dyDescent="0.3">
      <c r="A98">
        <v>130</v>
      </c>
      <c r="B98" t="s">
        <v>140</v>
      </c>
      <c r="C98" t="s">
        <v>149</v>
      </c>
      <c r="D98" t="s">
        <v>155</v>
      </c>
      <c r="E98" t="s">
        <v>156</v>
      </c>
      <c r="F98" t="s">
        <v>160</v>
      </c>
      <c r="G98" t="s">
        <v>225</v>
      </c>
      <c r="H98">
        <v>371.21457695120699</v>
      </c>
      <c r="I98">
        <v>53</v>
      </c>
      <c r="J98">
        <v>1367357.3306485736</v>
      </c>
      <c r="K98">
        <v>45969.290036363629</v>
      </c>
      <c r="L98">
        <v>246124319.51674327</v>
      </c>
      <c r="M98">
        <v>5964269.7463636352</v>
      </c>
      <c r="N98">
        <v>2051035995.9728603</v>
      </c>
      <c r="O98">
        <v>98792000</v>
      </c>
      <c r="P98">
        <v>23.913323652272723</v>
      </c>
      <c r="Q98">
        <v>20441.992093196175</v>
      </c>
      <c r="R98">
        <v>246170288.80677962</v>
      </c>
      <c r="S98">
        <v>2155.7922657192239</v>
      </c>
      <c r="T98">
        <v>20465.905416848447</v>
      </c>
      <c r="U98">
        <f>Net_Zero_Table[[#This Row],[Total Energy(MJ)]]*AHP!$Q$23/TOPSIS!$B$20</f>
        <v>2.2593977758090068E-2</v>
      </c>
      <c r="V98">
        <f>Net_Zero_Table[[#This Row],[Capital Cost (LKR)]]*AHP!$Q$24/TOPSIS!$C$20</f>
        <v>5.2655860341283625E-3</v>
      </c>
      <c r="W98">
        <f>Net_Zero_Table[[#This Row],[System Cost (LKR)]]*AHP!$Q$25/TOPSIS!$D$20</f>
        <v>2.3520149172901765E-3</v>
      </c>
      <c r="X98">
        <f>Net_Zero_Table[[#This Row],[Embodied Carbon (Metric T)]]*AHP!$Q$26/TOPSIS!$E$20</f>
        <v>1.1575090451796177E-2</v>
      </c>
      <c r="Y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2.6797929468964942E-3</v>
      </c>
      <c r="Z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4.6508290346351745E-3</v>
      </c>
      <c r="AA98">
        <f>Net_Zero_Table[[#This Row],[S- Worst-Euclidean Distance]]/(Net_Zero_Table[[#This Row],[S+ Best-Euclidean Distance]]+Net_Zero_Table[[#This Row],[S- Worst-Euclidean Distance]])</f>
        <v>0.63443853009365303</v>
      </c>
      <c r="AB98">
        <v>97</v>
      </c>
    </row>
    <row r="99" spans="1:28" x14ac:dyDescent="0.3">
      <c r="A99">
        <v>112</v>
      </c>
      <c r="B99" t="s">
        <v>140</v>
      </c>
      <c r="C99" t="s">
        <v>149</v>
      </c>
      <c r="D99" t="s">
        <v>154</v>
      </c>
      <c r="E99" t="s">
        <v>156</v>
      </c>
      <c r="F99" t="s">
        <v>160</v>
      </c>
      <c r="G99" t="s">
        <v>225</v>
      </c>
      <c r="H99">
        <v>371.20812984620699</v>
      </c>
      <c r="I99">
        <v>53</v>
      </c>
      <c r="J99">
        <v>1367351.0898509335</v>
      </c>
      <c r="K99">
        <v>45987.710336363627</v>
      </c>
      <c r="L99">
        <v>246123196.17316803</v>
      </c>
      <c r="M99">
        <v>5965190.7613636348</v>
      </c>
      <c r="N99">
        <v>2051026634.7764003</v>
      </c>
      <c r="O99">
        <v>98792000</v>
      </c>
      <c r="P99">
        <v>23.927138877272721</v>
      </c>
      <c r="Q99">
        <v>20441.898793271455</v>
      </c>
      <c r="R99">
        <v>246169183.88350439</v>
      </c>
      <c r="S99">
        <v>2155.7838255377642</v>
      </c>
      <c r="T99">
        <v>20465.825932148728</v>
      </c>
      <c r="U99">
        <f>Net_Zero_Table[[#This Row],[Total Energy(MJ)]]*AHP!$Q$23/TOPSIS!$B$20</f>
        <v>2.2593876346128347E-2</v>
      </c>
      <c r="V99">
        <f>Net_Zero_Table[[#This Row],[Capital Cost (LKR)]]*AHP!$Q$24/TOPSIS!$C$20</f>
        <v>5.2663991569292185E-3</v>
      </c>
      <c r="W99">
        <f>Net_Zero_Table[[#This Row],[System Cost (LKR)]]*AHP!$Q$25/TOPSIS!$D$20</f>
        <v>2.3520149172901765E-3</v>
      </c>
      <c r="X99">
        <f>Net_Zero_Table[[#This Row],[Embodied Carbon (Metric T)]]*AHP!$Q$26/TOPSIS!$E$20</f>
        <v>1.1581777622568096E-2</v>
      </c>
      <c r="Y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2.6854455548170767E-3</v>
      </c>
      <c r="Z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4.6488292888117845E-3</v>
      </c>
      <c r="AA99">
        <f>Net_Zero_Table[[#This Row],[S- Worst-Euclidean Distance]]/(Net_Zero_Table[[#This Row],[S+ Best-Euclidean Distance]]+Net_Zero_Table[[#This Row],[S- Worst-Euclidean Distance]])</f>
        <v>0.63384988808404552</v>
      </c>
      <c r="AB99">
        <v>98</v>
      </c>
    </row>
    <row r="100" spans="1:28" x14ac:dyDescent="0.3">
      <c r="A100">
        <v>132</v>
      </c>
      <c r="B100" t="s">
        <v>140</v>
      </c>
      <c r="C100" t="s">
        <v>149</v>
      </c>
      <c r="D100" t="s">
        <v>155</v>
      </c>
      <c r="E100" t="s">
        <v>156</v>
      </c>
      <c r="F100" t="s">
        <v>160</v>
      </c>
      <c r="G100" t="s">
        <v>224</v>
      </c>
      <c r="H100">
        <v>371.21457695120699</v>
      </c>
      <c r="I100">
        <v>27</v>
      </c>
      <c r="J100">
        <v>1367357.3306485736</v>
      </c>
      <c r="K100">
        <v>45969.290036363629</v>
      </c>
      <c r="L100">
        <v>246124319.51674327</v>
      </c>
      <c r="M100">
        <v>5964269.7463636352</v>
      </c>
      <c r="N100">
        <v>2051035995.9728603</v>
      </c>
      <c r="O100">
        <v>101147400</v>
      </c>
      <c r="P100">
        <v>23.913323652272723</v>
      </c>
      <c r="Q100">
        <v>20441.992093196175</v>
      </c>
      <c r="R100">
        <v>246170288.80677962</v>
      </c>
      <c r="S100">
        <v>2158.1476657192238</v>
      </c>
      <c r="T100">
        <v>20465.905416848447</v>
      </c>
      <c r="U100">
        <f>Net_Zero_Table[[#This Row],[Total Energy(MJ)]]*AHP!$Q$23/TOPSIS!$B$20</f>
        <v>2.2593977758090068E-2</v>
      </c>
      <c r="V100">
        <f>Net_Zero_Table[[#This Row],[Capital Cost (LKR)]]*AHP!$Q$24/TOPSIS!$C$20</f>
        <v>5.2655860341283625E-3</v>
      </c>
      <c r="W100">
        <f>Net_Zero_Table[[#This Row],[System Cost (LKR)]]*AHP!$Q$25/TOPSIS!$D$20</f>
        <v>2.4080916839938093E-3</v>
      </c>
      <c r="X100">
        <f>Net_Zero_Table[[#This Row],[Embodied Carbon (Metric T)]]*AHP!$Q$26/TOPSIS!$E$20</f>
        <v>1.1575090451796177E-2</v>
      </c>
      <c r="Y1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2.68316346303645E-3</v>
      </c>
      <c r="Z1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4.6425744234046985E-3</v>
      </c>
      <c r="AA100">
        <f>Net_Zero_Table[[#This Row],[S- Worst-Euclidean Distance]]/(Net_Zero_Table[[#This Row],[S+ Best-Euclidean Distance]]+Net_Zero_Table[[#This Row],[S- Worst-Euclidean Distance]])</f>
        <v>0.63373471660751246</v>
      </c>
      <c r="AB100">
        <v>99</v>
      </c>
    </row>
    <row r="101" spans="1:28" x14ac:dyDescent="0.3">
      <c r="A101">
        <v>114</v>
      </c>
      <c r="B101" t="s">
        <v>140</v>
      </c>
      <c r="C101" t="s">
        <v>149</v>
      </c>
      <c r="D101" t="s">
        <v>154</v>
      </c>
      <c r="E101" t="s">
        <v>156</v>
      </c>
      <c r="F101" t="s">
        <v>160</v>
      </c>
      <c r="G101" t="s">
        <v>224</v>
      </c>
      <c r="H101">
        <v>371.20812984620699</v>
      </c>
      <c r="I101">
        <v>27</v>
      </c>
      <c r="J101">
        <v>1367351.0898509335</v>
      </c>
      <c r="K101">
        <v>45987.710336363627</v>
      </c>
      <c r="L101">
        <v>246123196.17316803</v>
      </c>
      <c r="M101">
        <v>5965190.7613636348</v>
      </c>
      <c r="N101">
        <v>2051026634.7764003</v>
      </c>
      <c r="O101">
        <v>101147400</v>
      </c>
      <c r="P101">
        <v>23.927138877272721</v>
      </c>
      <c r="Q101">
        <v>20441.898793271455</v>
      </c>
      <c r="R101">
        <v>246169183.88350439</v>
      </c>
      <c r="S101">
        <v>2158.1392255377641</v>
      </c>
      <c r="T101">
        <v>20465.825932148728</v>
      </c>
      <c r="U101">
        <f>Net_Zero_Table[[#This Row],[Total Energy(MJ)]]*AHP!$Q$23/TOPSIS!$B$20</f>
        <v>2.2593876346128347E-2</v>
      </c>
      <c r="V101">
        <f>Net_Zero_Table[[#This Row],[Capital Cost (LKR)]]*AHP!$Q$24/TOPSIS!$C$20</f>
        <v>5.2663991569292185E-3</v>
      </c>
      <c r="W101">
        <f>Net_Zero_Table[[#This Row],[System Cost (LKR)]]*AHP!$Q$25/TOPSIS!$D$20</f>
        <v>2.4080916839938093E-3</v>
      </c>
      <c r="X101">
        <f>Net_Zero_Table[[#This Row],[Embodied Carbon (Metric T)]]*AHP!$Q$26/TOPSIS!$E$20</f>
        <v>1.1581777622568096E-2</v>
      </c>
      <c r="Y1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2.6888089852245651E-3</v>
      </c>
      <c r="Z1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4.6405711204506065E-3</v>
      </c>
      <c r="AA101">
        <f>Net_Zero_Table[[#This Row],[S- Worst-Euclidean Distance]]/(Net_Zero_Table[[#This Row],[S+ Best-Euclidean Distance]]+Net_Zero_Table[[#This Row],[S- Worst-Euclidean Distance]])</f>
        <v>0.63314646716949385</v>
      </c>
      <c r="AB101">
        <v>100</v>
      </c>
    </row>
    <row r="102" spans="1:28" x14ac:dyDescent="0.3">
      <c r="A102">
        <v>131</v>
      </c>
      <c r="B102" t="s">
        <v>140</v>
      </c>
      <c r="C102" t="s">
        <v>149</v>
      </c>
      <c r="D102" t="s">
        <v>155</v>
      </c>
      <c r="E102" t="s">
        <v>156</v>
      </c>
      <c r="F102" t="s">
        <v>160</v>
      </c>
      <c r="G102" t="s">
        <v>226</v>
      </c>
      <c r="H102">
        <v>371.21457695120699</v>
      </c>
      <c r="I102">
        <v>27</v>
      </c>
      <c r="J102">
        <v>1367357.3306485736</v>
      </c>
      <c r="K102">
        <v>45969.290036363629</v>
      </c>
      <c r="L102">
        <v>246124319.51674327</v>
      </c>
      <c r="M102">
        <v>5964269.7463636352</v>
      </c>
      <c r="N102">
        <v>2051035995.9728603</v>
      </c>
      <c r="O102">
        <v>105300000</v>
      </c>
      <c r="P102">
        <v>23.913323652272723</v>
      </c>
      <c r="Q102">
        <v>20441.992093196175</v>
      </c>
      <c r="R102">
        <v>246170288.80677962</v>
      </c>
      <c r="S102">
        <v>2162.3002657192242</v>
      </c>
      <c r="T102">
        <v>20465.905416848447</v>
      </c>
      <c r="U102">
        <f>Net_Zero_Table[[#This Row],[Total Energy(MJ)]]*AHP!$Q$23/TOPSIS!$B$20</f>
        <v>2.2593977758090068E-2</v>
      </c>
      <c r="V102">
        <f>Net_Zero_Table[[#This Row],[Capital Cost (LKR)]]*AHP!$Q$24/TOPSIS!$C$20</f>
        <v>5.2655860341283625E-3</v>
      </c>
      <c r="W102">
        <f>Net_Zero_Table[[#This Row],[System Cost (LKR)]]*AHP!$Q$25/TOPSIS!$D$20</f>
        <v>2.5069557331631673E-3</v>
      </c>
      <c r="X102">
        <f>Net_Zero_Table[[#This Row],[Embodied Carbon (Metric T)]]*AHP!$Q$26/TOPSIS!$E$20</f>
        <v>1.1575090451796177E-2</v>
      </c>
      <c r="Y1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2.6919421132522076E-3</v>
      </c>
      <c r="Z1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4.6296402237253854E-3</v>
      </c>
      <c r="AA102">
        <f>Net_Zero_Table[[#This Row],[S- Worst-Euclidean Distance]]/(Net_Zero_Table[[#This Row],[S+ Best-Euclidean Distance]]+Net_Zero_Table[[#This Row],[S- Worst-Euclidean Distance]])</f>
        <v>0.6323278235011337</v>
      </c>
      <c r="AB102">
        <v>101</v>
      </c>
    </row>
    <row r="103" spans="1:28" x14ac:dyDescent="0.3">
      <c r="A103">
        <v>113</v>
      </c>
      <c r="B103" t="s">
        <v>140</v>
      </c>
      <c r="C103" t="s">
        <v>149</v>
      </c>
      <c r="D103" t="s">
        <v>154</v>
      </c>
      <c r="E103" t="s">
        <v>156</v>
      </c>
      <c r="F103" t="s">
        <v>160</v>
      </c>
      <c r="G103" t="s">
        <v>226</v>
      </c>
      <c r="H103">
        <v>371.20812984620699</v>
      </c>
      <c r="I103">
        <v>27</v>
      </c>
      <c r="J103">
        <v>1367351.0898509335</v>
      </c>
      <c r="K103">
        <v>45987.710336363627</v>
      </c>
      <c r="L103">
        <v>246123196.17316803</v>
      </c>
      <c r="M103">
        <v>5965190.7613636348</v>
      </c>
      <c r="N103">
        <v>2051026634.7764003</v>
      </c>
      <c r="O103">
        <v>105300000</v>
      </c>
      <c r="P103">
        <v>23.927138877272721</v>
      </c>
      <c r="Q103">
        <v>20441.898793271455</v>
      </c>
      <c r="R103">
        <v>246169183.88350439</v>
      </c>
      <c r="S103">
        <v>2162.291825537764</v>
      </c>
      <c r="T103">
        <v>20465.825932148728</v>
      </c>
      <c r="U103">
        <f>Net_Zero_Table[[#This Row],[Total Energy(MJ)]]*AHP!$Q$23/TOPSIS!$B$20</f>
        <v>2.2593876346128347E-2</v>
      </c>
      <c r="V103">
        <f>Net_Zero_Table[[#This Row],[Capital Cost (LKR)]]*AHP!$Q$24/TOPSIS!$C$20</f>
        <v>5.2663991569292185E-3</v>
      </c>
      <c r="W103">
        <f>Net_Zero_Table[[#This Row],[System Cost (LKR)]]*AHP!$Q$25/TOPSIS!$D$20</f>
        <v>2.5069557331631673E-3</v>
      </c>
      <c r="X103">
        <f>Net_Zero_Table[[#This Row],[Embodied Carbon (Metric T)]]*AHP!$Q$26/TOPSIS!$E$20</f>
        <v>1.1581777622568096E-2</v>
      </c>
      <c r="Y1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2.6975692633834933E-3</v>
      </c>
      <c r="Z1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4.6276313215558532E-3</v>
      </c>
      <c r="AA103">
        <f>Net_Zero_Table[[#This Row],[S- Worst-Euclidean Distance]]/(Net_Zero_Table[[#This Row],[S+ Best-Euclidean Distance]]+Net_Zero_Table[[#This Row],[S- Worst-Euclidean Distance]])</f>
        <v>0.63174124283644728</v>
      </c>
      <c r="AB103">
        <v>102</v>
      </c>
    </row>
    <row r="104" spans="1:28" x14ac:dyDescent="0.3">
      <c r="A104">
        <v>127</v>
      </c>
      <c r="B104" t="s">
        <v>140</v>
      </c>
      <c r="C104" t="s">
        <v>149</v>
      </c>
      <c r="D104" t="s">
        <v>155</v>
      </c>
      <c r="E104" t="s">
        <v>156</v>
      </c>
      <c r="F104" t="s">
        <v>159</v>
      </c>
      <c r="G104" t="s">
        <v>225</v>
      </c>
      <c r="H104">
        <v>376.34325461582841</v>
      </c>
      <c r="I104">
        <v>54</v>
      </c>
      <c r="J104">
        <v>1378338.3750446052</v>
      </c>
      <c r="K104">
        <v>45150.510263636359</v>
      </c>
      <c r="L104">
        <v>248100907.50802892</v>
      </c>
      <c r="M104">
        <v>5936977.087272726</v>
      </c>
      <c r="N104">
        <v>2067507562.5669076</v>
      </c>
      <c r="O104">
        <v>100656000</v>
      </c>
      <c r="P104">
        <v>24.186250243181814</v>
      </c>
      <c r="Q104">
        <v>20606.158706916845</v>
      </c>
      <c r="R104">
        <v>248146058.01829255</v>
      </c>
      <c r="S104">
        <v>2174.1005396541805</v>
      </c>
      <c r="T104">
        <v>20630.344957160029</v>
      </c>
      <c r="U104">
        <f>Net_Zero_Table[[#This Row],[Total Energy(MJ)]]*AHP!$Q$23/TOPSIS!$B$20</f>
        <v>2.2775317617731217E-2</v>
      </c>
      <c r="V104">
        <f>Net_Zero_Table[[#This Row],[Capital Cost (LKR)]]*AHP!$Q$24/TOPSIS!$C$20</f>
        <v>5.2414905705335212E-3</v>
      </c>
      <c r="W104">
        <f>Net_Zero_Table[[#This Row],[System Cost (LKR)]]*AHP!$Q$25/TOPSIS!$D$20</f>
        <v>2.3963925572390481E-3</v>
      </c>
      <c r="X104">
        <f>Net_Zero_Table[[#This Row],[Embodied Carbon (Metric T)]]*AHP!$Q$26/TOPSIS!$E$20</f>
        <v>1.17071988120731E-2</v>
      </c>
      <c r="Y1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2.8481323011978563E-3</v>
      </c>
      <c r="Z1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4.4332454212258473E-3</v>
      </c>
      <c r="AA104">
        <f>Net_Zero_Table[[#This Row],[S- Worst-Euclidean Distance]]/(Net_Zero_Table[[#This Row],[S+ Best-Euclidean Distance]]+Net_Zero_Table[[#This Row],[S- Worst-Euclidean Distance]])</f>
        <v>0.60884706029921254</v>
      </c>
      <c r="AB104">
        <v>103</v>
      </c>
    </row>
    <row r="105" spans="1:28" x14ac:dyDescent="0.3">
      <c r="A105">
        <v>129</v>
      </c>
      <c r="B105" t="s">
        <v>140</v>
      </c>
      <c r="C105" t="s">
        <v>149</v>
      </c>
      <c r="D105" t="s">
        <v>155</v>
      </c>
      <c r="E105" t="s">
        <v>156</v>
      </c>
      <c r="F105" t="s">
        <v>159</v>
      </c>
      <c r="G105" t="s">
        <v>224</v>
      </c>
      <c r="H105">
        <v>376.34325461582841</v>
      </c>
      <c r="I105">
        <v>27</v>
      </c>
      <c r="J105">
        <v>1378338.3750446052</v>
      </c>
      <c r="K105">
        <v>45150.510263636359</v>
      </c>
      <c r="L105">
        <v>248100907.50802892</v>
      </c>
      <c r="M105">
        <v>5936977.087272726</v>
      </c>
      <c r="N105">
        <v>2067507562.5669076</v>
      </c>
      <c r="O105">
        <v>101147400</v>
      </c>
      <c r="P105">
        <v>24.186250243181814</v>
      </c>
      <c r="Q105">
        <v>20606.158706916845</v>
      </c>
      <c r="R105">
        <v>248146058.01829255</v>
      </c>
      <c r="S105">
        <v>2174.5919396541804</v>
      </c>
      <c r="T105">
        <v>20630.344957160029</v>
      </c>
      <c r="U105">
        <f>Net_Zero_Table[[#This Row],[Total Energy(MJ)]]*AHP!$Q$23/TOPSIS!$B$20</f>
        <v>2.2775317617731217E-2</v>
      </c>
      <c r="V105">
        <f>Net_Zero_Table[[#This Row],[Capital Cost (LKR)]]*AHP!$Q$24/TOPSIS!$C$20</f>
        <v>5.2414905705335212E-3</v>
      </c>
      <c r="W105">
        <f>Net_Zero_Table[[#This Row],[System Cost (LKR)]]*AHP!$Q$25/TOPSIS!$D$20</f>
        <v>2.4080916839938093E-3</v>
      </c>
      <c r="X105">
        <f>Net_Zero_Table[[#This Row],[Embodied Carbon (Metric T)]]*AHP!$Q$26/TOPSIS!$E$20</f>
        <v>1.17071988120731E-2</v>
      </c>
      <c r="Y1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2.8488853805957396E-3</v>
      </c>
      <c r="Z1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4.4314985786218291E-3</v>
      </c>
      <c r="AA105">
        <f>Net_Zero_Table[[#This Row],[S- Worst-Euclidean Distance]]/(Net_Zero_Table[[#This Row],[S+ Best-Euclidean Distance]]+Net_Zero_Table[[#This Row],[S- Worst-Euclidean Distance]])</f>
        <v>0.60869022890079649</v>
      </c>
      <c r="AB105">
        <v>104</v>
      </c>
    </row>
    <row r="106" spans="1:28" x14ac:dyDescent="0.3">
      <c r="A106">
        <v>322</v>
      </c>
      <c r="B106" t="s">
        <v>141</v>
      </c>
      <c r="C106" t="s">
        <v>151</v>
      </c>
      <c r="D106" t="s">
        <v>155</v>
      </c>
      <c r="E106" t="s">
        <v>157</v>
      </c>
      <c r="F106" t="s">
        <v>161</v>
      </c>
      <c r="G106" t="s">
        <v>225</v>
      </c>
      <c r="H106">
        <v>389.96937606319074</v>
      </c>
      <c r="I106">
        <v>56</v>
      </c>
      <c r="J106">
        <v>1442431.8575057394</v>
      </c>
      <c r="K106">
        <v>43725.682609090902</v>
      </c>
      <c r="L106">
        <v>259637734.35103309</v>
      </c>
      <c r="M106">
        <v>4608015.958181818</v>
      </c>
      <c r="N106">
        <v>2163647786.2586088</v>
      </c>
      <c r="O106">
        <v>104384000</v>
      </c>
      <c r="P106">
        <v>22.25419209772727</v>
      </c>
      <c r="Q106">
        <v>21564.356269710803</v>
      </c>
      <c r="R106">
        <v>259681460.03364217</v>
      </c>
      <c r="S106">
        <v>2272.6398022167905</v>
      </c>
      <c r="T106">
        <v>21586.61046180853</v>
      </c>
      <c r="U106">
        <f>Net_Zero_Table[[#This Row],[Total Energy(MJ)]]*AHP!$Q$23/TOPSIS!$B$20</f>
        <v>2.3834058775442604E-2</v>
      </c>
      <c r="V106">
        <f>Net_Zero_Table[[#This Row],[Capital Cost (LKR)]]*AHP!$Q$24/TOPSIS!$C$20</f>
        <v>4.0682104442436228E-3</v>
      </c>
      <c r="W106">
        <f>Net_Zero_Table[[#This Row],[System Cost (LKR)]]*AHP!$Q$25/TOPSIS!$D$20</f>
        <v>2.4851478371367905E-3</v>
      </c>
      <c r="X106">
        <f>Net_Zero_Table[[#This Row],[Embodied Carbon (Metric T)]]*AHP!$Q$26/TOPSIS!$E$20</f>
        <v>1.0771998497931888E-2</v>
      </c>
      <c r="Y1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2.6237276211042108E-3</v>
      </c>
      <c r="Z1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4.0759173563565025E-3</v>
      </c>
      <c r="AA106">
        <f>Net_Zero_Table[[#This Row],[S- Worst-Euclidean Distance]]/(Net_Zero_Table[[#This Row],[S+ Best-Euclidean Distance]]+Net_Zero_Table[[#This Row],[S- Worst-Euclidean Distance]])</f>
        <v>0.60837811108930562</v>
      </c>
      <c r="AB106">
        <v>105</v>
      </c>
    </row>
    <row r="107" spans="1:28" x14ac:dyDescent="0.3">
      <c r="A107">
        <v>109</v>
      </c>
      <c r="B107" t="s">
        <v>140</v>
      </c>
      <c r="C107" t="s">
        <v>149</v>
      </c>
      <c r="D107" t="s">
        <v>154</v>
      </c>
      <c r="E107" t="s">
        <v>156</v>
      </c>
      <c r="F107" t="s">
        <v>159</v>
      </c>
      <c r="G107" t="s">
        <v>225</v>
      </c>
      <c r="H107">
        <v>376.33680751082835</v>
      </c>
      <c r="I107">
        <v>54</v>
      </c>
      <c r="J107">
        <v>1378332.1342469649</v>
      </c>
      <c r="K107">
        <v>45168.930563636357</v>
      </c>
      <c r="L107">
        <v>248099784.16445372</v>
      </c>
      <c r="M107">
        <v>5937898.1022727257</v>
      </c>
      <c r="N107">
        <v>2067498201.3704476</v>
      </c>
      <c r="O107">
        <v>100656000</v>
      </c>
      <c r="P107">
        <v>24.200065468181812</v>
      </c>
      <c r="Q107">
        <v>20606.065406992126</v>
      </c>
      <c r="R107">
        <v>248144953.09501734</v>
      </c>
      <c r="S107">
        <v>2174.0920994727203</v>
      </c>
      <c r="T107">
        <v>20630.265472460309</v>
      </c>
      <c r="U107">
        <f>Net_Zero_Table[[#This Row],[Total Energy(MJ)]]*AHP!$Q$23/TOPSIS!$B$20</f>
        <v>2.2775216205769496E-2</v>
      </c>
      <c r="V107">
        <f>Net_Zero_Table[[#This Row],[Capital Cost (LKR)]]*AHP!$Q$24/TOPSIS!$C$20</f>
        <v>5.2423036933343771E-3</v>
      </c>
      <c r="W107">
        <f>Net_Zero_Table[[#This Row],[System Cost (LKR)]]*AHP!$Q$25/TOPSIS!$D$20</f>
        <v>2.3963925572390481E-3</v>
      </c>
      <c r="X107">
        <f>Net_Zero_Table[[#This Row],[Embodied Carbon (Metric T)]]*AHP!$Q$26/TOPSIS!$E$20</f>
        <v>1.1713885982845017E-2</v>
      </c>
      <c r="Y1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2.8537477274462836E-3</v>
      </c>
      <c r="Z1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4.4313382751778639E-3</v>
      </c>
      <c r="AA107">
        <f>Net_Zero_Table[[#This Row],[S- Worst-Euclidean Distance]]/(Net_Zero_Table[[#This Row],[S+ Best-Euclidean Distance]]+Net_Zero_Table[[#This Row],[S- Worst-Euclidean Distance]])</f>
        <v>0.60827535509967345</v>
      </c>
      <c r="AB107">
        <v>106</v>
      </c>
    </row>
    <row r="108" spans="1:28" x14ac:dyDescent="0.3">
      <c r="A108">
        <v>91</v>
      </c>
      <c r="B108" t="s">
        <v>139</v>
      </c>
      <c r="C108" t="s">
        <v>151</v>
      </c>
      <c r="D108" t="s">
        <v>155</v>
      </c>
      <c r="E108" t="s">
        <v>156</v>
      </c>
      <c r="F108" t="s">
        <v>159</v>
      </c>
      <c r="G108" t="s">
        <v>225</v>
      </c>
      <c r="H108">
        <v>397.08377084993816</v>
      </c>
      <c r="I108">
        <v>57</v>
      </c>
      <c r="J108">
        <v>1452421.3504194077</v>
      </c>
      <c r="K108">
        <v>46947.209063636357</v>
      </c>
      <c r="L108">
        <v>261435843.0754934</v>
      </c>
      <c r="M108">
        <v>5084942.7672727266</v>
      </c>
      <c r="N108">
        <v>2178632025.6291118</v>
      </c>
      <c r="O108">
        <v>106248000</v>
      </c>
      <c r="P108">
        <v>21.378246643181814</v>
      </c>
      <c r="Q108">
        <v>21713.699188770144</v>
      </c>
      <c r="R108">
        <v>261482790.28455704</v>
      </c>
      <c r="S108">
        <v>2289.9649683963848</v>
      </c>
      <c r="T108">
        <v>21735.077435413325</v>
      </c>
      <c r="U108">
        <f>Net_Zero_Table[[#This Row],[Total Energy(MJ)]]*AHP!$Q$23/TOPSIS!$B$20</f>
        <v>2.3999388295188551E-2</v>
      </c>
      <c r="V108">
        <f>Net_Zero_Table[[#This Row],[Capital Cost (LKR)]]*AHP!$Q$24/TOPSIS!$C$20</f>
        <v>4.4892677156357511E-3</v>
      </c>
      <c r="W108">
        <f>Net_Zero_Table[[#This Row],[System Cost (LKR)]]*AHP!$Q$25/TOPSIS!$D$20</f>
        <v>2.5295254770856621E-3</v>
      </c>
      <c r="X108">
        <f>Net_Zero_Table[[#This Row],[Embodied Carbon (Metric T)]]*AHP!$Q$26/TOPSIS!$E$20</f>
        <v>1.0348002736630019E-2</v>
      </c>
      <c r="Y1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2.6429251058654917E-3</v>
      </c>
      <c r="Z1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4.1020840734054629E-3</v>
      </c>
      <c r="AA108">
        <f>Net_Zero_Table[[#This Row],[S- Worst-Euclidean Distance]]/(Net_Zero_Table[[#This Row],[S+ Best-Euclidean Distance]]+Net_Zero_Table[[#This Row],[S- Worst-Euclidean Distance]])</f>
        <v>0.60816582518703755</v>
      </c>
      <c r="AB108">
        <v>107</v>
      </c>
    </row>
    <row r="109" spans="1:28" x14ac:dyDescent="0.3">
      <c r="A109">
        <v>324</v>
      </c>
      <c r="B109" t="s">
        <v>141</v>
      </c>
      <c r="C109" t="s">
        <v>151</v>
      </c>
      <c r="D109" t="s">
        <v>155</v>
      </c>
      <c r="E109" t="s">
        <v>157</v>
      </c>
      <c r="F109" t="s">
        <v>161</v>
      </c>
      <c r="G109" t="s">
        <v>224</v>
      </c>
      <c r="H109">
        <v>389.96937606319074</v>
      </c>
      <c r="I109">
        <v>28</v>
      </c>
      <c r="J109">
        <v>1442431.8575057394</v>
      </c>
      <c r="K109">
        <v>43725.682609090902</v>
      </c>
      <c r="L109">
        <v>259637734.35103309</v>
      </c>
      <c r="M109">
        <v>4608015.958181818</v>
      </c>
      <c r="N109">
        <v>2163647786.2586088</v>
      </c>
      <c r="O109">
        <v>104893600</v>
      </c>
      <c r="P109">
        <v>22.25419209772727</v>
      </c>
      <c r="Q109">
        <v>21564.356269710803</v>
      </c>
      <c r="R109">
        <v>259681460.03364217</v>
      </c>
      <c r="S109">
        <v>2273.1494022167908</v>
      </c>
      <c r="T109">
        <v>21586.61046180853</v>
      </c>
      <c r="U109">
        <f>Net_Zero_Table[[#This Row],[Total Energy(MJ)]]*AHP!$Q$23/TOPSIS!$B$20</f>
        <v>2.3834058775442604E-2</v>
      </c>
      <c r="V109">
        <f>Net_Zero_Table[[#This Row],[Capital Cost (LKR)]]*AHP!$Q$24/TOPSIS!$C$20</f>
        <v>4.0682104442436228E-3</v>
      </c>
      <c r="W109">
        <f>Net_Zero_Table[[#This Row],[System Cost (LKR)]]*AHP!$Q$25/TOPSIS!$D$20</f>
        <v>2.497280264882469E-3</v>
      </c>
      <c r="X109">
        <f>Net_Zero_Table[[#This Row],[Embodied Carbon (Metric T)]]*AHP!$Q$26/TOPSIS!$E$20</f>
        <v>1.0771998497931888E-2</v>
      </c>
      <c r="Y1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2.6249866147602745E-3</v>
      </c>
      <c r="Z1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4.0742118678705206E-3</v>
      </c>
      <c r="AA109">
        <f>Net_Zero_Table[[#This Row],[S- Worst-Euclidean Distance]]/(Net_Zero_Table[[#This Row],[S+ Best-Euclidean Distance]]+Net_Zero_Table[[#This Row],[S- Worst-Euclidean Distance]])</f>
        <v>0.60816407790183369</v>
      </c>
      <c r="AB109">
        <v>108</v>
      </c>
    </row>
    <row r="110" spans="1:28" x14ac:dyDescent="0.3">
      <c r="A110">
        <v>111</v>
      </c>
      <c r="B110" t="s">
        <v>140</v>
      </c>
      <c r="C110" t="s">
        <v>149</v>
      </c>
      <c r="D110" t="s">
        <v>154</v>
      </c>
      <c r="E110" t="s">
        <v>156</v>
      </c>
      <c r="F110" t="s">
        <v>159</v>
      </c>
      <c r="G110" t="s">
        <v>224</v>
      </c>
      <c r="H110">
        <v>376.33680751082835</v>
      </c>
      <c r="I110">
        <v>27</v>
      </c>
      <c r="J110">
        <v>1378332.1342469649</v>
      </c>
      <c r="K110">
        <v>45168.930563636357</v>
      </c>
      <c r="L110">
        <v>248099784.16445372</v>
      </c>
      <c r="M110">
        <v>5937898.1022727257</v>
      </c>
      <c r="N110">
        <v>2067498201.3704476</v>
      </c>
      <c r="O110">
        <v>101147400</v>
      </c>
      <c r="P110">
        <v>24.200065468181812</v>
      </c>
      <c r="Q110">
        <v>20606.065406992126</v>
      </c>
      <c r="R110">
        <v>248144953.09501734</v>
      </c>
      <c r="S110">
        <v>2174.5834994727202</v>
      </c>
      <c r="T110">
        <v>20630.265472460309</v>
      </c>
      <c r="U110">
        <f>Net_Zero_Table[[#This Row],[Total Energy(MJ)]]*AHP!$Q$23/TOPSIS!$B$20</f>
        <v>2.2775216205769496E-2</v>
      </c>
      <c r="V110">
        <f>Net_Zero_Table[[#This Row],[Capital Cost (LKR)]]*AHP!$Q$24/TOPSIS!$C$20</f>
        <v>5.2423036933343771E-3</v>
      </c>
      <c r="W110">
        <f>Net_Zero_Table[[#This Row],[System Cost (LKR)]]*AHP!$Q$25/TOPSIS!$D$20</f>
        <v>2.4080916839938093E-3</v>
      </c>
      <c r="X110">
        <f>Net_Zero_Table[[#This Row],[Embodied Carbon (Metric T)]]*AHP!$Q$26/TOPSIS!$E$20</f>
        <v>1.1713885982845017E-2</v>
      </c>
      <c r="Y1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2.8544993253722031E-3</v>
      </c>
      <c r="Z1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4.4295906804764345E-3</v>
      </c>
      <c r="AA110">
        <f>Net_Zero_Table[[#This Row],[S- Worst-Euclidean Distance]]/(Net_Zero_Table[[#This Row],[S+ Best-Euclidean Distance]]+Net_Zero_Table[[#This Row],[S- Worst-Euclidean Distance]])</f>
        <v>0.60811860876509893</v>
      </c>
      <c r="AB110">
        <v>109</v>
      </c>
    </row>
    <row r="111" spans="1:28" x14ac:dyDescent="0.3">
      <c r="A111">
        <v>304</v>
      </c>
      <c r="B111" t="s">
        <v>141</v>
      </c>
      <c r="C111" t="s">
        <v>151</v>
      </c>
      <c r="D111" t="s">
        <v>154</v>
      </c>
      <c r="E111" t="s">
        <v>157</v>
      </c>
      <c r="F111" t="s">
        <v>161</v>
      </c>
      <c r="G111" t="s">
        <v>225</v>
      </c>
      <c r="H111">
        <v>389.96292895819073</v>
      </c>
      <c r="I111">
        <v>56</v>
      </c>
      <c r="J111">
        <v>1442425.6167080994</v>
      </c>
      <c r="K111">
        <v>43744.102909090907</v>
      </c>
      <c r="L111">
        <v>259636611.00745788</v>
      </c>
      <c r="M111">
        <v>4608936.9731818177</v>
      </c>
      <c r="N111">
        <v>2163638425.062149</v>
      </c>
      <c r="O111">
        <v>104384000</v>
      </c>
      <c r="P111">
        <v>22.268007322727268</v>
      </c>
      <c r="Q111">
        <v>21564.262969786083</v>
      </c>
      <c r="R111">
        <v>259680355.11036697</v>
      </c>
      <c r="S111">
        <v>2272.6313620353308</v>
      </c>
      <c r="T111">
        <v>21586.53097710881</v>
      </c>
      <c r="U111">
        <f>Net_Zero_Table[[#This Row],[Total Energy(MJ)]]*AHP!$Q$23/TOPSIS!$B$20</f>
        <v>2.3833957363480887E-2</v>
      </c>
      <c r="V111">
        <f>Net_Zero_Table[[#This Row],[Capital Cost (LKR)]]*AHP!$Q$24/TOPSIS!$C$20</f>
        <v>4.0690235670444788E-3</v>
      </c>
      <c r="W111">
        <f>Net_Zero_Table[[#This Row],[System Cost (LKR)]]*AHP!$Q$25/TOPSIS!$D$20</f>
        <v>2.4851478371367905E-3</v>
      </c>
      <c r="X111">
        <f>Net_Zero_Table[[#This Row],[Embodied Carbon (Metric T)]]*AHP!$Q$26/TOPSIS!$E$20</f>
        <v>1.0778685668703806E-2</v>
      </c>
      <c r="Y1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2.6270391410159301E-3</v>
      </c>
      <c r="Z1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4.072046877430421E-3</v>
      </c>
      <c r="AA111">
        <f>Net_Zero_Table[[#This Row],[S- Worst-Euclidean Distance]]/(Net_Zero_Table[[#This Row],[S+ Best-Euclidean Distance]]+Net_Zero_Table[[#This Row],[S- Worst-Euclidean Distance]])</f>
        <v>0.6078511107661233</v>
      </c>
      <c r="AB111">
        <v>110</v>
      </c>
    </row>
    <row r="112" spans="1:28" x14ac:dyDescent="0.3">
      <c r="A112">
        <v>73</v>
      </c>
      <c r="B112" t="s">
        <v>139</v>
      </c>
      <c r="C112" t="s">
        <v>151</v>
      </c>
      <c r="D112" t="s">
        <v>154</v>
      </c>
      <c r="E112" t="s">
        <v>156</v>
      </c>
      <c r="F112" t="s">
        <v>159</v>
      </c>
      <c r="G112" t="s">
        <v>225</v>
      </c>
      <c r="H112">
        <v>397.0773237449381</v>
      </c>
      <c r="I112">
        <v>57</v>
      </c>
      <c r="J112">
        <v>1452415.1096217677</v>
      </c>
      <c r="K112">
        <v>46965.629363636355</v>
      </c>
      <c r="L112">
        <v>261434719.73191819</v>
      </c>
      <c r="M112">
        <v>5085863.7822727263</v>
      </c>
      <c r="N112">
        <v>2178622664.4326515</v>
      </c>
      <c r="O112">
        <v>106248000</v>
      </c>
      <c r="P112">
        <v>21.392061868181816</v>
      </c>
      <c r="Q112">
        <v>21713.605888845424</v>
      </c>
      <c r="R112">
        <v>261481685.36128181</v>
      </c>
      <c r="S112">
        <v>2289.9565282149242</v>
      </c>
      <c r="T112">
        <v>21734.997950713605</v>
      </c>
      <c r="U112">
        <f>Net_Zero_Table[[#This Row],[Total Energy(MJ)]]*AHP!$Q$23/TOPSIS!$B$20</f>
        <v>2.399928688322683E-2</v>
      </c>
      <c r="V112">
        <f>Net_Zero_Table[[#This Row],[Capital Cost (LKR)]]*AHP!$Q$24/TOPSIS!$C$20</f>
        <v>4.4900808384366062E-3</v>
      </c>
      <c r="W112">
        <f>Net_Zero_Table[[#This Row],[System Cost (LKR)]]*AHP!$Q$25/TOPSIS!$D$20</f>
        <v>2.5295254770856621E-3</v>
      </c>
      <c r="X112">
        <f>Net_Zero_Table[[#This Row],[Embodied Carbon (Metric T)]]*AHP!$Q$26/TOPSIS!$E$20</f>
        <v>1.0354689907401939E-2</v>
      </c>
      <c r="Y1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2.6452640094190381E-3</v>
      </c>
      <c r="Z1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4.0976258695808792E-3</v>
      </c>
      <c r="AA112">
        <f>Net_Zero_Table[[#This Row],[S- Worst-Euclidean Distance]]/(Net_Zero_Table[[#This Row],[S+ Best-Euclidean Distance]]+Net_Zero_Table[[#This Row],[S- Worst-Euclidean Distance]])</f>
        <v>0.60769580152013769</v>
      </c>
      <c r="AB112">
        <v>111</v>
      </c>
    </row>
    <row r="113" spans="1:28" x14ac:dyDescent="0.3">
      <c r="A113">
        <v>306</v>
      </c>
      <c r="B113" t="s">
        <v>141</v>
      </c>
      <c r="C113" t="s">
        <v>151</v>
      </c>
      <c r="D113" t="s">
        <v>154</v>
      </c>
      <c r="E113" t="s">
        <v>157</v>
      </c>
      <c r="F113" t="s">
        <v>161</v>
      </c>
      <c r="G113" t="s">
        <v>224</v>
      </c>
      <c r="H113">
        <v>389.96292895819073</v>
      </c>
      <c r="I113">
        <v>28</v>
      </c>
      <c r="J113">
        <v>1442425.6167080994</v>
      </c>
      <c r="K113">
        <v>43744.102909090907</v>
      </c>
      <c r="L113">
        <v>259636611.00745788</v>
      </c>
      <c r="M113">
        <v>4608936.9731818177</v>
      </c>
      <c r="N113">
        <v>2163638425.062149</v>
      </c>
      <c r="O113">
        <v>104893600</v>
      </c>
      <c r="P113">
        <v>22.268007322727268</v>
      </c>
      <c r="Q113">
        <v>21564.262969786083</v>
      </c>
      <c r="R113">
        <v>259680355.11036697</v>
      </c>
      <c r="S113">
        <v>2273.1409620353306</v>
      </c>
      <c r="T113">
        <v>21586.53097710881</v>
      </c>
      <c r="U113">
        <f>Net_Zero_Table[[#This Row],[Total Energy(MJ)]]*AHP!$Q$23/TOPSIS!$B$20</f>
        <v>2.3833957363480887E-2</v>
      </c>
      <c r="V113">
        <f>Net_Zero_Table[[#This Row],[Capital Cost (LKR)]]*AHP!$Q$24/TOPSIS!$C$20</f>
        <v>4.0690235670444788E-3</v>
      </c>
      <c r="W113">
        <f>Net_Zero_Table[[#This Row],[System Cost (LKR)]]*AHP!$Q$25/TOPSIS!$D$20</f>
        <v>2.497280264882469E-3</v>
      </c>
      <c r="X113">
        <f>Net_Zero_Table[[#This Row],[Embodied Carbon (Metric T)]]*AHP!$Q$26/TOPSIS!$E$20</f>
        <v>1.0778685668703806E-2</v>
      </c>
      <c r="Y1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2.6282965484045288E-3</v>
      </c>
      <c r="Z1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4.0703397671987603E-3</v>
      </c>
      <c r="AA113">
        <f>Net_Zero_Table[[#This Row],[S- Worst-Euclidean Distance]]/(Net_Zero_Table[[#This Row],[S+ Best-Euclidean Distance]]+Net_Zero_Table[[#This Row],[S- Worst-Euclidean Distance]])</f>
        <v>0.60763707349175289</v>
      </c>
      <c r="AB113">
        <v>112</v>
      </c>
    </row>
    <row r="114" spans="1:28" x14ac:dyDescent="0.3">
      <c r="A114">
        <v>142</v>
      </c>
      <c r="B114" t="s">
        <v>140</v>
      </c>
      <c r="C114" t="s">
        <v>149</v>
      </c>
      <c r="D114" t="s">
        <v>155</v>
      </c>
      <c r="E114" t="s">
        <v>157</v>
      </c>
      <c r="F114" t="s">
        <v>161</v>
      </c>
      <c r="G114" t="s">
        <v>225</v>
      </c>
      <c r="H114">
        <v>355.54747971767409</v>
      </c>
      <c r="I114">
        <v>51</v>
      </c>
      <c r="J114">
        <v>1326965.9872626371</v>
      </c>
      <c r="K114">
        <v>49189.823809090907</v>
      </c>
      <c r="L114">
        <v>238853877.70727471</v>
      </c>
      <c r="M114">
        <v>5369289.7781818165</v>
      </c>
      <c r="N114">
        <v>1990448980.8939557</v>
      </c>
      <c r="O114">
        <v>95064000</v>
      </c>
      <c r="P114">
        <v>26.151321697727269</v>
      </c>
      <c r="Q114">
        <v>19838.141509576424</v>
      </c>
      <c r="R114">
        <v>238903067.53108379</v>
      </c>
      <c r="S114">
        <v>2090.8822706721376</v>
      </c>
      <c r="T114">
        <v>19864.29283127415</v>
      </c>
      <c r="U114">
        <f>Net_Zero_Table[[#This Row],[Total Energy(MJ)]]*AHP!$Q$23/TOPSIS!$B$20</f>
        <v>2.1926978354294965E-2</v>
      </c>
      <c r="V114">
        <f>Net_Zero_Table[[#This Row],[Capital Cost (LKR)]]*AHP!$Q$24/TOPSIS!$C$20</f>
        <v>4.7403049277608246E-3</v>
      </c>
      <c r="W114">
        <f>Net_Zero_Table[[#This Row],[System Cost (LKR)]]*AHP!$Q$25/TOPSIS!$D$20</f>
        <v>2.2632596373924345E-3</v>
      </c>
      <c r="X114">
        <f>Net_Zero_Table[[#This Row],[Embodied Carbon (Metric T)]]*AHP!$Q$26/TOPSIS!$E$20</f>
        <v>1.2658379006066943E-2</v>
      </c>
      <c r="Y1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3.3125603068114035E-3</v>
      </c>
      <c r="Z1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5.1293522682134629E-3</v>
      </c>
      <c r="AA114">
        <f>Net_Zero_Table[[#This Row],[S- Worst-Euclidean Distance]]/(Net_Zero_Table[[#This Row],[S+ Best-Euclidean Distance]]+Net_Zero_Table[[#This Row],[S- Worst-Euclidean Distance]])</f>
        <v>0.60760547122798814</v>
      </c>
      <c r="AB114">
        <v>113</v>
      </c>
    </row>
    <row r="115" spans="1:28" x14ac:dyDescent="0.3">
      <c r="A115">
        <v>128</v>
      </c>
      <c r="B115" t="s">
        <v>140</v>
      </c>
      <c r="C115" t="s">
        <v>149</v>
      </c>
      <c r="D115" t="s">
        <v>155</v>
      </c>
      <c r="E115" t="s">
        <v>156</v>
      </c>
      <c r="F115" t="s">
        <v>159</v>
      </c>
      <c r="G115" t="s">
        <v>226</v>
      </c>
      <c r="H115">
        <v>376.34325461582841</v>
      </c>
      <c r="I115">
        <v>27</v>
      </c>
      <c r="J115">
        <v>1378338.3750446052</v>
      </c>
      <c r="K115">
        <v>45150.510263636359</v>
      </c>
      <c r="L115">
        <v>248100907.50802892</v>
      </c>
      <c r="M115">
        <v>5936977.087272726</v>
      </c>
      <c r="N115">
        <v>2067507562.5669076</v>
      </c>
      <c r="O115">
        <v>105300000</v>
      </c>
      <c r="P115">
        <v>24.186250243181814</v>
      </c>
      <c r="Q115">
        <v>20606.158706916845</v>
      </c>
      <c r="R115">
        <v>248146058.01829255</v>
      </c>
      <c r="S115">
        <v>2178.7445396541807</v>
      </c>
      <c r="T115">
        <v>20630.344957160029</v>
      </c>
      <c r="U115">
        <f>Net_Zero_Table[[#This Row],[Total Energy(MJ)]]*AHP!$Q$23/TOPSIS!$B$20</f>
        <v>2.2775317617731217E-2</v>
      </c>
      <c r="V115">
        <f>Net_Zero_Table[[#This Row],[Capital Cost (LKR)]]*AHP!$Q$24/TOPSIS!$C$20</f>
        <v>5.2414905705335212E-3</v>
      </c>
      <c r="W115">
        <f>Net_Zero_Table[[#This Row],[System Cost (LKR)]]*AHP!$Q$25/TOPSIS!$D$20</f>
        <v>2.5069557331631673E-3</v>
      </c>
      <c r="X115">
        <f>Net_Zero_Table[[#This Row],[Embodied Carbon (Metric T)]]*AHP!$Q$26/TOPSIS!$E$20</f>
        <v>1.17071988120731E-2</v>
      </c>
      <c r="Y1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2.8571548931584263E-3</v>
      </c>
      <c r="Z1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4.4179464660192369E-3</v>
      </c>
      <c r="AA115">
        <f>Net_Zero_Table[[#This Row],[S- Worst-Euclidean Distance]]/(Net_Zero_Table[[#This Row],[S+ Best-Euclidean Distance]]+Net_Zero_Table[[#This Row],[S- Worst-Euclidean Distance]])</f>
        <v>0.60726940394389461</v>
      </c>
      <c r="AB115">
        <v>114</v>
      </c>
    </row>
    <row r="116" spans="1:28" x14ac:dyDescent="0.3">
      <c r="A116">
        <v>144</v>
      </c>
      <c r="B116" t="s">
        <v>140</v>
      </c>
      <c r="C116" t="s">
        <v>149</v>
      </c>
      <c r="D116" t="s">
        <v>155</v>
      </c>
      <c r="E116" t="s">
        <v>157</v>
      </c>
      <c r="F116" t="s">
        <v>161</v>
      </c>
      <c r="G116" t="s">
        <v>224</v>
      </c>
      <c r="H116">
        <v>355.54747971767409</v>
      </c>
      <c r="I116">
        <v>26</v>
      </c>
      <c r="J116">
        <v>1326965.9872626371</v>
      </c>
      <c r="K116">
        <v>49189.823809090907</v>
      </c>
      <c r="L116">
        <v>238853877.70727471</v>
      </c>
      <c r="M116">
        <v>5369289.7781818165</v>
      </c>
      <c r="N116">
        <v>1990448980.8939557</v>
      </c>
      <c r="O116">
        <v>97401200</v>
      </c>
      <c r="P116">
        <v>26.151321697727269</v>
      </c>
      <c r="Q116">
        <v>19838.141509576424</v>
      </c>
      <c r="R116">
        <v>238903067.53108379</v>
      </c>
      <c r="S116">
        <v>2093.2194706721375</v>
      </c>
      <c r="T116">
        <v>19864.29283127415</v>
      </c>
      <c r="U116">
        <f>Net_Zero_Table[[#This Row],[Total Energy(MJ)]]*AHP!$Q$23/TOPSIS!$B$20</f>
        <v>2.1926978354294965E-2</v>
      </c>
      <c r="V116">
        <f>Net_Zero_Table[[#This Row],[Capital Cost (LKR)]]*AHP!$Q$24/TOPSIS!$C$20</f>
        <v>4.7403049277608246E-3</v>
      </c>
      <c r="W116">
        <f>Net_Zero_Table[[#This Row],[System Cost (LKR)]]*AHP!$Q$25/TOPSIS!$D$20</f>
        <v>2.3189031031051496E-3</v>
      </c>
      <c r="X116">
        <f>Net_Zero_Table[[#This Row],[Embodied Carbon (Metric T)]]*AHP!$Q$26/TOPSIS!$E$20</f>
        <v>1.2658379006066943E-2</v>
      </c>
      <c r="Y1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3.3137728698437968E-3</v>
      </c>
      <c r="Z1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5.1209601252815611E-3</v>
      </c>
      <c r="AA116">
        <f>Net_Zero_Table[[#This Row],[S- Worst-Euclidean Distance]]/(Net_Zero_Table[[#This Row],[S+ Best-Euclidean Distance]]+Net_Zero_Table[[#This Row],[S- Worst-Euclidean Distance]])</f>
        <v>0.60712770970238084</v>
      </c>
      <c r="AB116">
        <v>115</v>
      </c>
    </row>
    <row r="117" spans="1:28" x14ac:dyDescent="0.3">
      <c r="A117">
        <v>124</v>
      </c>
      <c r="B117" t="s">
        <v>140</v>
      </c>
      <c r="C117" t="s">
        <v>149</v>
      </c>
      <c r="D117" t="s">
        <v>154</v>
      </c>
      <c r="E117" t="s">
        <v>157</v>
      </c>
      <c r="F117" t="s">
        <v>161</v>
      </c>
      <c r="G117" t="s">
        <v>225</v>
      </c>
      <c r="H117">
        <v>355.54103261267403</v>
      </c>
      <c r="I117">
        <v>51</v>
      </c>
      <c r="J117">
        <v>1326959.7464649971</v>
      </c>
      <c r="K117">
        <v>49208.244109090905</v>
      </c>
      <c r="L117">
        <v>238852754.36369947</v>
      </c>
      <c r="M117">
        <v>5370210.793181817</v>
      </c>
      <c r="N117">
        <v>1990439619.6974957</v>
      </c>
      <c r="O117">
        <v>95064000</v>
      </c>
      <c r="P117">
        <v>26.165136922727271</v>
      </c>
      <c r="Q117">
        <v>19838.048209651704</v>
      </c>
      <c r="R117">
        <v>238901962.60780856</v>
      </c>
      <c r="S117">
        <v>2090.8738304906774</v>
      </c>
      <c r="T117">
        <v>19864.21334657443</v>
      </c>
      <c r="U117">
        <f>Net_Zero_Table[[#This Row],[Total Energy(MJ)]]*AHP!$Q$23/TOPSIS!$B$20</f>
        <v>2.1926876942333244E-2</v>
      </c>
      <c r="V117">
        <f>Net_Zero_Table[[#This Row],[Capital Cost (LKR)]]*AHP!$Q$24/TOPSIS!$C$20</f>
        <v>4.7411180505616815E-3</v>
      </c>
      <c r="W117">
        <f>Net_Zero_Table[[#This Row],[System Cost (LKR)]]*AHP!$Q$25/TOPSIS!$D$20</f>
        <v>2.2632596373924345E-3</v>
      </c>
      <c r="X117">
        <f>Net_Zero_Table[[#This Row],[Embodied Carbon (Metric T)]]*AHP!$Q$26/TOPSIS!$E$20</f>
        <v>1.2665066176838862E-2</v>
      </c>
      <c r="Y1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3.3192096490543541E-3</v>
      </c>
      <c r="Z1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5.128881657534886E-3</v>
      </c>
      <c r="AA117">
        <f>Net_Zero_Table[[#This Row],[S- Worst-Euclidean Distance]]/(Net_Zero_Table[[#This Row],[S+ Best-Euclidean Distance]]+Net_Zero_Table[[#This Row],[S- Worst-Euclidean Distance]])</f>
        <v>0.60710537699024669</v>
      </c>
      <c r="AB117">
        <v>116</v>
      </c>
    </row>
    <row r="118" spans="1:28" x14ac:dyDescent="0.3">
      <c r="A118">
        <v>93</v>
      </c>
      <c r="B118" t="s">
        <v>139</v>
      </c>
      <c r="C118" t="s">
        <v>151</v>
      </c>
      <c r="D118" t="s">
        <v>155</v>
      </c>
      <c r="E118" t="s">
        <v>156</v>
      </c>
      <c r="F118" t="s">
        <v>159</v>
      </c>
      <c r="G118" t="s">
        <v>224</v>
      </c>
      <c r="H118">
        <v>397.08377084993816</v>
      </c>
      <c r="I118">
        <v>29</v>
      </c>
      <c r="J118">
        <v>1452421.3504194077</v>
      </c>
      <c r="K118">
        <v>46947.209063636357</v>
      </c>
      <c r="L118">
        <v>261435843.0754934</v>
      </c>
      <c r="M118">
        <v>5084942.7672727266</v>
      </c>
      <c r="N118">
        <v>2178632025.6291118</v>
      </c>
      <c r="O118">
        <v>108639800</v>
      </c>
      <c r="P118">
        <v>21.378246643181814</v>
      </c>
      <c r="Q118">
        <v>21713.699188770144</v>
      </c>
      <c r="R118">
        <v>261482790.28455704</v>
      </c>
      <c r="S118">
        <v>2292.3567683963847</v>
      </c>
      <c r="T118">
        <v>21735.077435413325</v>
      </c>
      <c r="U118">
        <f>Net_Zero_Table[[#This Row],[Total Energy(MJ)]]*AHP!$Q$23/TOPSIS!$B$20</f>
        <v>2.3999388295188551E-2</v>
      </c>
      <c r="V118">
        <f>Net_Zero_Table[[#This Row],[Capital Cost (LKR)]]*AHP!$Q$24/TOPSIS!$C$20</f>
        <v>4.4892677156357511E-3</v>
      </c>
      <c r="W118">
        <f>Net_Zero_Table[[#This Row],[System Cost (LKR)]]*AHP!$Q$25/TOPSIS!$D$20</f>
        <v>2.5864688457711287E-3</v>
      </c>
      <c r="X118">
        <f>Net_Zero_Table[[#This Row],[Embodied Carbon (Metric T)]]*AHP!$Q$26/TOPSIS!$E$20</f>
        <v>1.0348002736630019E-2</v>
      </c>
      <c r="Y1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2.6502214690160069E-3</v>
      </c>
      <c r="Z1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4.0950531425779386E-3</v>
      </c>
      <c r="AA118">
        <f>Net_Zero_Table[[#This Row],[S- Worst-Euclidean Distance]]/(Net_Zero_Table[[#This Row],[S+ Best-Euclidean Distance]]+Net_Zero_Table[[#This Row],[S- Worst-Euclidean Distance]])</f>
        <v>0.60709954425565704</v>
      </c>
      <c r="AB118">
        <v>117</v>
      </c>
    </row>
    <row r="119" spans="1:28" x14ac:dyDescent="0.3">
      <c r="A119">
        <v>110</v>
      </c>
      <c r="B119" t="s">
        <v>140</v>
      </c>
      <c r="C119" t="s">
        <v>149</v>
      </c>
      <c r="D119" t="s">
        <v>154</v>
      </c>
      <c r="E119" t="s">
        <v>156</v>
      </c>
      <c r="F119" t="s">
        <v>159</v>
      </c>
      <c r="G119" t="s">
        <v>226</v>
      </c>
      <c r="H119">
        <v>376.33680751082835</v>
      </c>
      <c r="I119">
        <v>27</v>
      </c>
      <c r="J119">
        <v>1378332.1342469649</v>
      </c>
      <c r="K119">
        <v>45168.930563636357</v>
      </c>
      <c r="L119">
        <v>248099784.16445372</v>
      </c>
      <c r="M119">
        <v>5937898.1022727257</v>
      </c>
      <c r="N119">
        <v>2067498201.3704476</v>
      </c>
      <c r="O119">
        <v>105300000</v>
      </c>
      <c r="P119">
        <v>24.200065468181812</v>
      </c>
      <c r="Q119">
        <v>20606.065406992126</v>
      </c>
      <c r="R119">
        <v>248144953.09501734</v>
      </c>
      <c r="S119">
        <v>2178.7360994727201</v>
      </c>
      <c r="T119">
        <v>20630.265472460309</v>
      </c>
      <c r="U119">
        <f>Net_Zero_Table[[#This Row],[Total Energy(MJ)]]*AHP!$Q$23/TOPSIS!$B$20</f>
        <v>2.2775216205769496E-2</v>
      </c>
      <c r="V119">
        <f>Net_Zero_Table[[#This Row],[Capital Cost (LKR)]]*AHP!$Q$24/TOPSIS!$C$20</f>
        <v>5.2423036933343771E-3</v>
      </c>
      <c r="W119">
        <f>Net_Zero_Table[[#This Row],[System Cost (LKR)]]*AHP!$Q$25/TOPSIS!$D$20</f>
        <v>2.5069557331631673E-3</v>
      </c>
      <c r="X119">
        <f>Net_Zero_Table[[#This Row],[Embodied Carbon (Metric T)]]*AHP!$Q$26/TOPSIS!$E$20</f>
        <v>1.1713885982845017E-2</v>
      </c>
      <c r="Y1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2.8627526212157014E-3</v>
      </c>
      <c r="Z1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4.4160327128371967E-3</v>
      </c>
      <c r="AA119">
        <f>Net_Zero_Table[[#This Row],[S- Worst-Euclidean Distance]]/(Net_Zero_Table[[#This Row],[S+ Best-Euclidean Distance]]+Net_Zero_Table[[#This Row],[S- Worst-Euclidean Distance]])</f>
        <v>0.6066991276933712</v>
      </c>
      <c r="AB119">
        <v>118</v>
      </c>
    </row>
    <row r="120" spans="1:28" x14ac:dyDescent="0.3">
      <c r="A120">
        <v>75</v>
      </c>
      <c r="B120" t="s">
        <v>139</v>
      </c>
      <c r="C120" t="s">
        <v>151</v>
      </c>
      <c r="D120" t="s">
        <v>154</v>
      </c>
      <c r="E120" t="s">
        <v>156</v>
      </c>
      <c r="F120" t="s">
        <v>159</v>
      </c>
      <c r="G120" t="s">
        <v>224</v>
      </c>
      <c r="H120">
        <v>397.0773237449381</v>
      </c>
      <c r="I120">
        <v>29</v>
      </c>
      <c r="J120">
        <v>1452415.1096217677</v>
      </c>
      <c r="K120">
        <v>46965.629363636355</v>
      </c>
      <c r="L120">
        <v>261434719.73191819</v>
      </c>
      <c r="M120">
        <v>5085863.7822727263</v>
      </c>
      <c r="N120">
        <v>2178622664.4326515</v>
      </c>
      <c r="O120">
        <v>108639800</v>
      </c>
      <c r="P120">
        <v>21.392061868181816</v>
      </c>
      <c r="Q120">
        <v>21713.605888845424</v>
      </c>
      <c r="R120">
        <v>261481685.36128181</v>
      </c>
      <c r="S120">
        <v>2292.3483282149245</v>
      </c>
      <c r="T120">
        <v>21734.997950713605</v>
      </c>
      <c r="U120">
        <f>Net_Zero_Table[[#This Row],[Total Energy(MJ)]]*AHP!$Q$23/TOPSIS!$B$20</f>
        <v>2.399928688322683E-2</v>
      </c>
      <c r="V120">
        <f>Net_Zero_Table[[#This Row],[Capital Cost (LKR)]]*AHP!$Q$24/TOPSIS!$C$20</f>
        <v>4.4900808384366062E-3</v>
      </c>
      <c r="W120">
        <f>Net_Zero_Table[[#This Row],[System Cost (LKR)]]*AHP!$Q$25/TOPSIS!$D$20</f>
        <v>2.5864688457711287E-3</v>
      </c>
      <c r="X120">
        <f>Net_Zero_Table[[#This Row],[Embodied Carbon (Metric T)]]*AHP!$Q$26/TOPSIS!$E$20</f>
        <v>1.0354689907401939E-2</v>
      </c>
      <c r="Y1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2.6525539389703136E-3</v>
      </c>
      <c r="Z1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4.0905872759677371E-3</v>
      </c>
      <c r="AA120">
        <f>Net_Zero_Table[[#This Row],[S- Worst-Euclidean Distance]]/(Net_Zero_Table[[#This Row],[S+ Best-Euclidean Distance]]+Net_Zero_Table[[#This Row],[S- Worst-Euclidean Distance]])</f>
        <v>0.60662933573241462</v>
      </c>
      <c r="AB120">
        <v>119</v>
      </c>
    </row>
    <row r="121" spans="1:28" x14ac:dyDescent="0.3">
      <c r="A121">
        <v>126</v>
      </c>
      <c r="B121" t="s">
        <v>140</v>
      </c>
      <c r="C121" t="s">
        <v>149</v>
      </c>
      <c r="D121" t="s">
        <v>154</v>
      </c>
      <c r="E121" t="s">
        <v>157</v>
      </c>
      <c r="F121" t="s">
        <v>161</v>
      </c>
      <c r="G121" t="s">
        <v>224</v>
      </c>
      <c r="H121">
        <v>355.54103261267403</v>
      </c>
      <c r="I121">
        <v>26</v>
      </c>
      <c r="J121">
        <v>1326959.7464649971</v>
      </c>
      <c r="K121">
        <v>49208.244109090905</v>
      </c>
      <c r="L121">
        <v>238852754.36369947</v>
      </c>
      <c r="M121">
        <v>5370210.793181817</v>
      </c>
      <c r="N121">
        <v>1990439619.6974957</v>
      </c>
      <c r="O121">
        <v>97401200</v>
      </c>
      <c r="P121">
        <v>26.165136922727271</v>
      </c>
      <c r="Q121">
        <v>19838.048209651704</v>
      </c>
      <c r="R121">
        <v>238901962.60780856</v>
      </c>
      <c r="S121">
        <v>2093.2110304906778</v>
      </c>
      <c r="T121">
        <v>19864.21334657443</v>
      </c>
      <c r="U121">
        <f>Net_Zero_Table[[#This Row],[Total Energy(MJ)]]*AHP!$Q$23/TOPSIS!$B$20</f>
        <v>2.1926876942333244E-2</v>
      </c>
      <c r="V121">
        <f>Net_Zero_Table[[#This Row],[Capital Cost (LKR)]]*AHP!$Q$24/TOPSIS!$C$20</f>
        <v>4.7411180505616815E-3</v>
      </c>
      <c r="W121">
        <f>Net_Zero_Table[[#This Row],[System Cost (LKR)]]*AHP!$Q$25/TOPSIS!$D$20</f>
        <v>2.3189031031051496E-3</v>
      </c>
      <c r="X121">
        <f>Net_Zero_Table[[#This Row],[Embodied Carbon (Metric T)]]*AHP!$Q$26/TOPSIS!$E$20</f>
        <v>1.2665066176838862E-2</v>
      </c>
      <c r="Y1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3.3204197838565324E-3</v>
      </c>
      <c r="Z1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5.1204887433032161E-3</v>
      </c>
      <c r="AA121">
        <f>Net_Zero_Table[[#This Row],[S- Worst-Euclidean Distance]]/(Net_Zero_Table[[#This Row],[S+ Best-Euclidean Distance]]+Net_Zero_Table[[#This Row],[S- Worst-Euclidean Distance]])</f>
        <v>0.60662767838643916</v>
      </c>
      <c r="AB121">
        <v>120</v>
      </c>
    </row>
    <row r="122" spans="1:28" x14ac:dyDescent="0.3">
      <c r="A122">
        <v>323</v>
      </c>
      <c r="B122" t="s">
        <v>141</v>
      </c>
      <c r="C122" t="s">
        <v>151</v>
      </c>
      <c r="D122" t="s">
        <v>155</v>
      </c>
      <c r="E122" t="s">
        <v>157</v>
      </c>
      <c r="F122" t="s">
        <v>161</v>
      </c>
      <c r="G122" t="s">
        <v>226</v>
      </c>
      <c r="H122">
        <v>389.96937606319074</v>
      </c>
      <c r="I122">
        <v>28</v>
      </c>
      <c r="J122">
        <v>1442431.8575057394</v>
      </c>
      <c r="K122">
        <v>43725.682609090902</v>
      </c>
      <c r="L122">
        <v>259637734.35103309</v>
      </c>
      <c r="M122">
        <v>4608015.958181818</v>
      </c>
      <c r="N122">
        <v>2163647786.2586088</v>
      </c>
      <c r="O122">
        <v>109200000</v>
      </c>
      <c r="P122">
        <v>22.25419209772727</v>
      </c>
      <c r="Q122">
        <v>21564.356269710803</v>
      </c>
      <c r="R122">
        <v>259681460.03364217</v>
      </c>
      <c r="S122">
        <v>2277.4558022167907</v>
      </c>
      <c r="T122">
        <v>21586.61046180853</v>
      </c>
      <c r="U122">
        <f>Net_Zero_Table[[#This Row],[Total Energy(MJ)]]*AHP!$Q$23/TOPSIS!$B$20</f>
        <v>2.3834058775442604E-2</v>
      </c>
      <c r="V122">
        <f>Net_Zero_Table[[#This Row],[Capital Cost (LKR)]]*AHP!$Q$24/TOPSIS!$C$20</f>
        <v>4.0682104442436228E-3</v>
      </c>
      <c r="W122">
        <f>Net_Zero_Table[[#This Row],[System Cost (LKR)]]*AHP!$Q$25/TOPSIS!$D$20</f>
        <v>2.5998059455025436E-3</v>
      </c>
      <c r="X122">
        <f>Net_Zero_Table[[#This Row],[Embodied Carbon (Metric T)]]*AHP!$Q$26/TOPSIS!$E$20</f>
        <v>1.0771998497931888E-2</v>
      </c>
      <c r="Y1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2.6378309624694421E-3</v>
      </c>
      <c r="Z1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4.061218476880092E-3</v>
      </c>
      <c r="AA122">
        <f>Net_Zero_Table[[#This Row],[S- Worst-Euclidean Distance]]/(Net_Zero_Table[[#This Row],[S+ Best-Euclidean Distance]]+Net_Zero_Table[[#This Row],[S- Worst-Euclidean Distance]])</f>
        <v>0.60623802132656435</v>
      </c>
      <c r="AB122">
        <v>121</v>
      </c>
    </row>
    <row r="123" spans="1:28" x14ac:dyDescent="0.3">
      <c r="A123">
        <v>143</v>
      </c>
      <c r="B123" t="s">
        <v>140</v>
      </c>
      <c r="C123" t="s">
        <v>149</v>
      </c>
      <c r="D123" t="s">
        <v>155</v>
      </c>
      <c r="E123" t="s">
        <v>157</v>
      </c>
      <c r="F123" t="s">
        <v>161</v>
      </c>
      <c r="G123" t="s">
        <v>226</v>
      </c>
      <c r="H123">
        <v>355.54747971767409</v>
      </c>
      <c r="I123">
        <v>26</v>
      </c>
      <c r="J123">
        <v>1326965.9872626371</v>
      </c>
      <c r="K123">
        <v>49189.823809090907</v>
      </c>
      <c r="L123">
        <v>238853877.70727471</v>
      </c>
      <c r="M123">
        <v>5369289.7781818165</v>
      </c>
      <c r="N123">
        <v>1990448980.8939557</v>
      </c>
      <c r="O123">
        <v>101400000</v>
      </c>
      <c r="P123">
        <v>26.151321697727269</v>
      </c>
      <c r="Q123">
        <v>19838.141509576424</v>
      </c>
      <c r="R123">
        <v>238903067.53108379</v>
      </c>
      <c r="S123">
        <v>2097.2182706721374</v>
      </c>
      <c r="T123">
        <v>19864.29283127415</v>
      </c>
      <c r="U123">
        <f>Net_Zero_Table[[#This Row],[Total Energy(MJ)]]*AHP!$Q$23/TOPSIS!$B$20</f>
        <v>2.1926978354294965E-2</v>
      </c>
      <c r="V123">
        <f>Net_Zero_Table[[#This Row],[Capital Cost (LKR)]]*AHP!$Q$24/TOPSIS!$C$20</f>
        <v>4.7403049277608246E-3</v>
      </c>
      <c r="W123">
        <f>Net_Zero_Table[[#This Row],[System Cost (LKR)]]*AHP!$Q$25/TOPSIS!$D$20</f>
        <v>2.4141055208237905E-3</v>
      </c>
      <c r="X123">
        <f>Net_Zero_Table[[#This Row],[Embodied Carbon (Metric T)]]*AHP!$Q$26/TOPSIS!$E$20</f>
        <v>1.2658379006066943E-2</v>
      </c>
      <c r="Y1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3.3180112470297652E-3</v>
      </c>
      <c r="Z1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5.1079756458482358E-3</v>
      </c>
      <c r="AA123">
        <f>Net_Zero_Table[[#This Row],[S- Worst-Euclidean Distance]]/(Net_Zero_Table[[#This Row],[S+ Best-Euclidean Distance]]+Net_Zero_Table[[#This Row],[S- Worst-Euclidean Distance]])</f>
        <v>0.60621689907513532</v>
      </c>
      <c r="AB123">
        <v>122</v>
      </c>
    </row>
    <row r="124" spans="1:28" x14ac:dyDescent="0.3">
      <c r="A124">
        <v>125</v>
      </c>
      <c r="B124" t="s">
        <v>140</v>
      </c>
      <c r="C124" t="s">
        <v>149</v>
      </c>
      <c r="D124" t="s">
        <v>154</v>
      </c>
      <c r="E124" t="s">
        <v>157</v>
      </c>
      <c r="F124" t="s">
        <v>161</v>
      </c>
      <c r="G124" t="s">
        <v>226</v>
      </c>
      <c r="H124">
        <v>355.54103261267403</v>
      </c>
      <c r="I124">
        <v>26</v>
      </c>
      <c r="J124">
        <v>1326959.7464649971</v>
      </c>
      <c r="K124">
        <v>49208.244109090905</v>
      </c>
      <c r="L124">
        <v>238852754.36369947</v>
      </c>
      <c r="M124">
        <v>5370210.793181817</v>
      </c>
      <c r="N124">
        <v>1990439619.6974957</v>
      </c>
      <c r="O124">
        <v>101400000</v>
      </c>
      <c r="P124">
        <v>26.165136922727271</v>
      </c>
      <c r="Q124">
        <v>19838.048209651704</v>
      </c>
      <c r="R124">
        <v>238901962.60780856</v>
      </c>
      <c r="S124">
        <v>2097.2098304906776</v>
      </c>
      <c r="T124">
        <v>19864.21334657443</v>
      </c>
      <c r="U124">
        <f>Net_Zero_Table[[#This Row],[Total Energy(MJ)]]*AHP!$Q$23/TOPSIS!$B$20</f>
        <v>2.1926876942333244E-2</v>
      </c>
      <c r="V124">
        <f>Net_Zero_Table[[#This Row],[Capital Cost (LKR)]]*AHP!$Q$24/TOPSIS!$C$20</f>
        <v>4.7411180505616815E-3</v>
      </c>
      <c r="W124">
        <f>Net_Zero_Table[[#This Row],[System Cost (LKR)]]*AHP!$Q$25/TOPSIS!$D$20</f>
        <v>2.4141055208237905E-3</v>
      </c>
      <c r="X124">
        <f>Net_Zero_Table[[#This Row],[Embodied Carbon (Metric T)]]*AHP!$Q$26/TOPSIS!$E$20</f>
        <v>1.2665066176838862E-2</v>
      </c>
      <c r="Y1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3.3246496873398689E-3</v>
      </c>
      <c r="Z1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5.1075030655056784E-3</v>
      </c>
      <c r="AA124">
        <f>Net_Zero_Table[[#This Row],[S- Worst-Euclidean Distance]]/(Net_Zero_Table[[#This Row],[S+ Best-Euclidean Distance]]+Net_Zero_Table[[#This Row],[S- Worst-Euclidean Distance]])</f>
        <v>0.60571756883579697</v>
      </c>
      <c r="AB124">
        <v>123</v>
      </c>
    </row>
    <row r="125" spans="1:28" x14ac:dyDescent="0.3">
      <c r="A125">
        <v>305</v>
      </c>
      <c r="B125" t="s">
        <v>141</v>
      </c>
      <c r="C125" t="s">
        <v>151</v>
      </c>
      <c r="D125" t="s">
        <v>154</v>
      </c>
      <c r="E125" t="s">
        <v>157</v>
      </c>
      <c r="F125" t="s">
        <v>161</v>
      </c>
      <c r="G125" t="s">
        <v>226</v>
      </c>
      <c r="H125">
        <v>389.96292895819073</v>
      </c>
      <c r="I125">
        <v>28</v>
      </c>
      <c r="J125">
        <v>1442425.6167080994</v>
      </c>
      <c r="K125">
        <v>43744.102909090907</v>
      </c>
      <c r="L125">
        <v>259636611.00745788</v>
      </c>
      <c r="M125">
        <v>4608936.9731818177</v>
      </c>
      <c r="N125">
        <v>2163638425.062149</v>
      </c>
      <c r="O125">
        <v>109200000</v>
      </c>
      <c r="P125">
        <v>22.268007322727268</v>
      </c>
      <c r="Q125">
        <v>21564.262969786083</v>
      </c>
      <c r="R125">
        <v>259680355.11036697</v>
      </c>
      <c r="S125">
        <v>2277.4473620353306</v>
      </c>
      <c r="T125">
        <v>21586.53097710881</v>
      </c>
      <c r="U125">
        <f>Net_Zero_Table[[#This Row],[Total Energy(MJ)]]*AHP!$Q$23/TOPSIS!$B$20</f>
        <v>2.3833957363480887E-2</v>
      </c>
      <c r="V125">
        <f>Net_Zero_Table[[#This Row],[Capital Cost (LKR)]]*AHP!$Q$24/TOPSIS!$C$20</f>
        <v>4.0690235670444788E-3</v>
      </c>
      <c r="W125">
        <f>Net_Zero_Table[[#This Row],[System Cost (LKR)]]*AHP!$Q$25/TOPSIS!$D$20</f>
        <v>2.5998059455025436E-3</v>
      </c>
      <c r="X125">
        <f>Net_Zero_Table[[#This Row],[Embodied Carbon (Metric T)]]*AHP!$Q$26/TOPSIS!$E$20</f>
        <v>1.0778685668703806E-2</v>
      </c>
      <c r="Y1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2.6411247992563728E-3</v>
      </c>
      <c r="Z1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4.0573339760358543E-3</v>
      </c>
      <c r="AA125">
        <f>Net_Zero_Table[[#This Row],[S- Worst-Euclidean Distance]]/(Net_Zero_Table[[#This Row],[S+ Best-Euclidean Distance]]+Net_Zero_Table[[#This Row],[S- Worst-Euclidean Distance]])</f>
        <v>0.60571156920479052</v>
      </c>
      <c r="AB125">
        <v>124</v>
      </c>
    </row>
    <row r="126" spans="1:28" x14ac:dyDescent="0.3">
      <c r="A126">
        <v>92</v>
      </c>
      <c r="B126" t="s">
        <v>139</v>
      </c>
      <c r="C126" t="s">
        <v>151</v>
      </c>
      <c r="D126" t="s">
        <v>155</v>
      </c>
      <c r="E126" t="s">
        <v>156</v>
      </c>
      <c r="F126" t="s">
        <v>159</v>
      </c>
      <c r="G126" t="s">
        <v>226</v>
      </c>
      <c r="H126">
        <v>397.08377084993816</v>
      </c>
      <c r="I126">
        <v>29</v>
      </c>
      <c r="J126">
        <v>1452421.3504194077</v>
      </c>
      <c r="K126">
        <v>46947.209063636357</v>
      </c>
      <c r="L126">
        <v>261435843.0754934</v>
      </c>
      <c r="M126">
        <v>5084942.7672727266</v>
      </c>
      <c r="N126">
        <v>2178632025.6291118</v>
      </c>
      <c r="O126">
        <v>113100000</v>
      </c>
      <c r="P126">
        <v>21.378246643181814</v>
      </c>
      <c r="Q126">
        <v>21713.699188770144</v>
      </c>
      <c r="R126">
        <v>261482790.28455704</v>
      </c>
      <c r="S126">
        <v>2296.8169683963847</v>
      </c>
      <c r="T126">
        <v>21735.077435413325</v>
      </c>
      <c r="U126">
        <f>Net_Zero_Table[[#This Row],[Total Energy(MJ)]]*AHP!$Q$23/TOPSIS!$B$20</f>
        <v>2.3999388295188551E-2</v>
      </c>
      <c r="V126">
        <f>Net_Zero_Table[[#This Row],[Capital Cost (LKR)]]*AHP!$Q$24/TOPSIS!$C$20</f>
        <v>4.4892677156357511E-3</v>
      </c>
      <c r="W126">
        <f>Net_Zero_Table[[#This Row],[System Cost (LKR)]]*AHP!$Q$25/TOPSIS!$D$20</f>
        <v>2.6926561578419204E-3</v>
      </c>
      <c r="X126">
        <f>Net_Zero_Table[[#This Row],[Embodied Carbon (Metric T)]]*AHP!$Q$26/TOPSIS!$E$20</f>
        <v>1.0348002736630019E-2</v>
      </c>
      <c r="Y1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2.6670237529559308E-3</v>
      </c>
      <c r="Z1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4.0840308984512429E-3</v>
      </c>
      <c r="AA126">
        <f>Net_Zero_Table[[#This Row],[S- Worst-Euclidean Distance]]/(Net_Zero_Table[[#This Row],[S+ Best-Euclidean Distance]]+Net_Zero_Table[[#This Row],[S- Worst-Euclidean Distance]])</f>
        <v>0.60494709483650488</v>
      </c>
      <c r="AB126">
        <v>125</v>
      </c>
    </row>
    <row r="127" spans="1:28" x14ac:dyDescent="0.3">
      <c r="A127">
        <v>74</v>
      </c>
      <c r="B127" t="s">
        <v>139</v>
      </c>
      <c r="C127" t="s">
        <v>151</v>
      </c>
      <c r="D127" t="s">
        <v>154</v>
      </c>
      <c r="E127" t="s">
        <v>156</v>
      </c>
      <c r="F127" t="s">
        <v>159</v>
      </c>
      <c r="G127" t="s">
        <v>226</v>
      </c>
      <c r="H127">
        <v>397.0773237449381</v>
      </c>
      <c r="I127">
        <v>29</v>
      </c>
      <c r="J127">
        <v>1452415.1096217677</v>
      </c>
      <c r="K127">
        <v>46965.629363636355</v>
      </c>
      <c r="L127">
        <v>261434719.73191819</v>
      </c>
      <c r="M127">
        <v>5085863.7822727263</v>
      </c>
      <c r="N127">
        <v>2178622664.4326515</v>
      </c>
      <c r="O127">
        <v>113100000</v>
      </c>
      <c r="P127">
        <v>21.392061868181816</v>
      </c>
      <c r="Q127">
        <v>21713.605888845424</v>
      </c>
      <c r="R127">
        <v>261481685.36128181</v>
      </c>
      <c r="S127">
        <v>2296.8085282149245</v>
      </c>
      <c r="T127">
        <v>21734.997950713605</v>
      </c>
      <c r="U127">
        <f>Net_Zero_Table[[#This Row],[Total Energy(MJ)]]*AHP!$Q$23/TOPSIS!$B$20</f>
        <v>2.399928688322683E-2</v>
      </c>
      <c r="V127">
        <f>Net_Zero_Table[[#This Row],[Capital Cost (LKR)]]*AHP!$Q$24/TOPSIS!$C$20</f>
        <v>4.4900808384366062E-3</v>
      </c>
      <c r="W127">
        <f>Net_Zero_Table[[#This Row],[System Cost (LKR)]]*AHP!$Q$25/TOPSIS!$D$20</f>
        <v>2.6926561578419204E-3</v>
      </c>
      <c r="X127">
        <f>Net_Zero_Table[[#This Row],[Embodied Carbon (Metric T)]]*AHP!$Q$26/TOPSIS!$E$20</f>
        <v>1.0354689907401939E-2</v>
      </c>
      <c r="Y1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2.6693415411192145E-3</v>
      </c>
      <c r="Z1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4.0795529658623347E-3</v>
      </c>
      <c r="AA127">
        <f>Net_Zero_Table[[#This Row],[S- Worst-Euclidean Distance]]/(Net_Zero_Table[[#This Row],[S+ Best-Euclidean Distance]]+Net_Zero_Table[[#This Row],[S- Worst-Euclidean Distance]])</f>
        <v>0.6044772164748089</v>
      </c>
      <c r="AB127">
        <v>126</v>
      </c>
    </row>
    <row r="128" spans="1:28" x14ac:dyDescent="0.3">
      <c r="A128">
        <v>214</v>
      </c>
      <c r="B128" t="s">
        <v>140</v>
      </c>
      <c r="C128" t="s">
        <v>151</v>
      </c>
      <c r="D128" t="s">
        <v>155</v>
      </c>
      <c r="E128" t="s">
        <v>157</v>
      </c>
      <c r="F128" t="s">
        <v>161</v>
      </c>
      <c r="G128" t="s">
        <v>225</v>
      </c>
      <c r="H128">
        <v>382.31054814596297</v>
      </c>
      <c r="I128">
        <v>55</v>
      </c>
      <c r="J128">
        <v>1418830.5351495093</v>
      </c>
      <c r="K128">
        <v>47356.102609090907</v>
      </c>
      <c r="L128">
        <v>255389496.32691169</v>
      </c>
      <c r="M128">
        <v>4880297.458181818</v>
      </c>
      <c r="N128">
        <v>2128245802.7242639</v>
      </c>
      <c r="O128">
        <v>102520000</v>
      </c>
      <c r="P128">
        <v>23.706360097727273</v>
      </c>
      <c r="Q128">
        <v>21211.516500485162</v>
      </c>
      <c r="R128">
        <v>255436852.42952079</v>
      </c>
      <c r="S128">
        <v>2235.6461001824455</v>
      </c>
      <c r="T128">
        <v>21235.22286058289</v>
      </c>
      <c r="U128">
        <f>Net_Zero_Table[[#This Row],[Total Energy(MJ)]]*AHP!$Q$23/TOPSIS!$B$20</f>
        <v>2.3444480608783295E-2</v>
      </c>
      <c r="V128">
        <f>Net_Zero_Table[[#This Row],[Capital Cost (LKR)]]*AHP!$Q$24/TOPSIS!$C$20</f>
        <v>4.3085955583853251E-3</v>
      </c>
      <c r="W128">
        <f>Net_Zero_Table[[#This Row],[System Cost (LKR)]]*AHP!$Q$25/TOPSIS!$D$20</f>
        <v>2.4407701971879193E-3</v>
      </c>
      <c r="X128">
        <f>Net_Zero_Table[[#This Row],[Embodied Carbon (Metric T)]]*AHP!$Q$26/TOPSIS!$E$20</f>
        <v>1.1474911074854521E-2</v>
      </c>
      <c r="Y1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2.7764646820482067E-3</v>
      </c>
      <c r="Z1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4.005250056886539E-3</v>
      </c>
      <c r="AA128">
        <f>Net_Zero_Table[[#This Row],[S- Worst-Euclidean Distance]]/(Net_Zero_Table[[#This Row],[S+ Best-Euclidean Distance]]+Net_Zero_Table[[#This Row],[S- Worst-Euclidean Distance]])</f>
        <v>0.59059547785044009</v>
      </c>
      <c r="AB128">
        <v>127</v>
      </c>
    </row>
    <row r="129" spans="1:28" x14ac:dyDescent="0.3">
      <c r="A129">
        <v>196</v>
      </c>
      <c r="B129" t="s">
        <v>140</v>
      </c>
      <c r="C129" t="s">
        <v>151</v>
      </c>
      <c r="D129" t="s">
        <v>154</v>
      </c>
      <c r="E129" t="s">
        <v>157</v>
      </c>
      <c r="F129" t="s">
        <v>161</v>
      </c>
      <c r="G129" t="s">
        <v>225</v>
      </c>
      <c r="H129">
        <v>382.30410104096296</v>
      </c>
      <c r="I129">
        <v>55</v>
      </c>
      <c r="J129">
        <v>1418824.2943518695</v>
      </c>
      <c r="K129">
        <v>47374.522909090905</v>
      </c>
      <c r="L129">
        <v>255388372.98333651</v>
      </c>
      <c r="M129">
        <v>4881218.4731818177</v>
      </c>
      <c r="N129">
        <v>2128236441.5278044</v>
      </c>
      <c r="O129">
        <v>102520000</v>
      </c>
      <c r="P129">
        <v>23.720175322727272</v>
      </c>
      <c r="Q129">
        <v>21211.423200560446</v>
      </c>
      <c r="R129">
        <v>255435747.50624561</v>
      </c>
      <c r="S129">
        <v>2235.6376600009862</v>
      </c>
      <c r="T129">
        <v>21235.143375883174</v>
      </c>
      <c r="U129">
        <f>Net_Zero_Table[[#This Row],[Total Energy(MJ)]]*AHP!$Q$23/TOPSIS!$B$20</f>
        <v>2.3444379196821578E-2</v>
      </c>
      <c r="V129">
        <f>Net_Zero_Table[[#This Row],[Capital Cost (LKR)]]*AHP!$Q$24/TOPSIS!$C$20</f>
        <v>4.3094086811861811E-3</v>
      </c>
      <c r="W129">
        <f>Net_Zero_Table[[#This Row],[System Cost (LKR)]]*AHP!$Q$25/TOPSIS!$D$20</f>
        <v>2.4407701971879193E-3</v>
      </c>
      <c r="X129">
        <f>Net_Zero_Table[[#This Row],[Embodied Carbon (Metric T)]]*AHP!$Q$26/TOPSIS!$E$20</f>
        <v>1.148159824562644E-2</v>
      </c>
      <c r="Y1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2.7813692820680366E-3</v>
      </c>
      <c r="Z1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4.002544494220937E-3</v>
      </c>
      <c r="AA129">
        <f>Net_Zero_Table[[#This Row],[S- Worst-Euclidean Distance]]/(Net_Zero_Table[[#This Row],[S+ Best-Euclidean Distance]]+Net_Zero_Table[[#This Row],[S- Worst-Euclidean Distance]])</f>
        <v>0.59000521324586497</v>
      </c>
      <c r="AB129">
        <v>128</v>
      </c>
    </row>
    <row r="130" spans="1:28" x14ac:dyDescent="0.3">
      <c r="A130">
        <v>216</v>
      </c>
      <c r="B130" t="s">
        <v>140</v>
      </c>
      <c r="C130" t="s">
        <v>151</v>
      </c>
      <c r="D130" t="s">
        <v>155</v>
      </c>
      <c r="E130" t="s">
        <v>157</v>
      </c>
      <c r="F130" t="s">
        <v>161</v>
      </c>
      <c r="G130" t="s">
        <v>224</v>
      </c>
      <c r="H130">
        <v>382.31054814596297</v>
      </c>
      <c r="I130">
        <v>28</v>
      </c>
      <c r="J130">
        <v>1418830.5351495093</v>
      </c>
      <c r="K130">
        <v>47356.102609090907</v>
      </c>
      <c r="L130">
        <v>255389496.32691169</v>
      </c>
      <c r="M130">
        <v>4880297.458181818</v>
      </c>
      <c r="N130">
        <v>2128245802.7242639</v>
      </c>
      <c r="O130">
        <v>104893600</v>
      </c>
      <c r="P130">
        <v>23.706360097727273</v>
      </c>
      <c r="Q130">
        <v>21211.516500485162</v>
      </c>
      <c r="R130">
        <v>255436852.42952079</v>
      </c>
      <c r="S130">
        <v>2238.0197001824454</v>
      </c>
      <c r="T130">
        <v>21235.22286058289</v>
      </c>
      <c r="U130">
        <f>Net_Zero_Table[[#This Row],[Total Energy(MJ)]]*AHP!$Q$23/TOPSIS!$B$20</f>
        <v>2.3444480608783295E-2</v>
      </c>
      <c r="V130">
        <f>Net_Zero_Table[[#This Row],[Capital Cost (LKR)]]*AHP!$Q$24/TOPSIS!$C$20</f>
        <v>4.3085955583853251E-3</v>
      </c>
      <c r="W130">
        <f>Net_Zero_Table[[#This Row],[System Cost (LKR)]]*AHP!$Q$25/TOPSIS!$D$20</f>
        <v>2.497280264882469E-3</v>
      </c>
      <c r="X130">
        <f>Net_Zero_Table[[#This Row],[Embodied Carbon (Metric T)]]*AHP!$Q$26/TOPSIS!$E$20</f>
        <v>1.1474911074854521E-2</v>
      </c>
      <c r="Y1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2.7815512493549787E-3</v>
      </c>
      <c r="Z1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3.9968459372718788E-3</v>
      </c>
      <c r="AA130">
        <f>Net_Zero_Table[[#This Row],[S- Worst-Euclidean Distance]]/(Net_Zero_Table[[#This Row],[S+ Best-Euclidean Distance]]+Net_Zero_Table[[#This Row],[S- Worst-Euclidean Distance]])</f>
        <v>0.58964469434710631</v>
      </c>
      <c r="AB130">
        <v>129</v>
      </c>
    </row>
    <row r="131" spans="1:28" x14ac:dyDescent="0.3">
      <c r="A131">
        <v>198</v>
      </c>
      <c r="B131" t="s">
        <v>140</v>
      </c>
      <c r="C131" t="s">
        <v>151</v>
      </c>
      <c r="D131" t="s">
        <v>154</v>
      </c>
      <c r="E131" t="s">
        <v>157</v>
      </c>
      <c r="F131" t="s">
        <v>161</v>
      </c>
      <c r="G131" t="s">
        <v>224</v>
      </c>
      <c r="H131">
        <v>382.30410104096296</v>
      </c>
      <c r="I131">
        <v>28</v>
      </c>
      <c r="J131">
        <v>1418824.2943518695</v>
      </c>
      <c r="K131">
        <v>47374.522909090905</v>
      </c>
      <c r="L131">
        <v>255388372.98333651</v>
      </c>
      <c r="M131">
        <v>4881218.4731818177</v>
      </c>
      <c r="N131">
        <v>2128236441.5278044</v>
      </c>
      <c r="O131">
        <v>104893600</v>
      </c>
      <c r="P131">
        <v>23.720175322727272</v>
      </c>
      <c r="Q131">
        <v>21211.423200560446</v>
      </c>
      <c r="R131">
        <v>255435747.50624561</v>
      </c>
      <c r="S131">
        <v>2238.0112600009861</v>
      </c>
      <c r="T131">
        <v>21235.143375883174</v>
      </c>
      <c r="U131">
        <f>Net_Zero_Table[[#This Row],[Total Energy(MJ)]]*AHP!$Q$23/TOPSIS!$B$20</f>
        <v>2.3444379196821578E-2</v>
      </c>
      <c r="V131">
        <f>Net_Zero_Table[[#This Row],[Capital Cost (LKR)]]*AHP!$Q$24/TOPSIS!$C$20</f>
        <v>4.3094086811861811E-3</v>
      </c>
      <c r="W131">
        <f>Net_Zero_Table[[#This Row],[System Cost (LKR)]]*AHP!$Q$25/TOPSIS!$D$20</f>
        <v>2.497280264882469E-3</v>
      </c>
      <c r="X131">
        <f>Net_Zero_Table[[#This Row],[Embodied Carbon (Metric T)]]*AHP!$Q$26/TOPSIS!$E$20</f>
        <v>1.148159824562644E-2</v>
      </c>
      <c r="Y1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2.786446896202915E-3</v>
      </c>
      <c r="Z1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3.9941346817947239E-3</v>
      </c>
      <c r="AA131">
        <f>Net_Zero_Table[[#This Row],[S- Worst-Euclidean Distance]]/(Net_Zero_Table[[#This Row],[S+ Best-Euclidean Distance]]+Net_Zero_Table[[#This Row],[S- Worst-Euclidean Distance]])</f>
        <v>0.5890548820701933</v>
      </c>
      <c r="AB131">
        <v>130</v>
      </c>
    </row>
    <row r="132" spans="1:28" x14ac:dyDescent="0.3">
      <c r="A132">
        <v>215</v>
      </c>
      <c r="B132" t="s">
        <v>140</v>
      </c>
      <c r="C132" t="s">
        <v>151</v>
      </c>
      <c r="D132" t="s">
        <v>155</v>
      </c>
      <c r="E132" t="s">
        <v>157</v>
      </c>
      <c r="F132" t="s">
        <v>161</v>
      </c>
      <c r="G132" t="s">
        <v>226</v>
      </c>
      <c r="H132">
        <v>382.31054814596297</v>
      </c>
      <c r="I132">
        <v>28</v>
      </c>
      <c r="J132">
        <v>1418830.5351495093</v>
      </c>
      <c r="K132">
        <v>47356.102609090907</v>
      </c>
      <c r="L132">
        <v>255389496.32691169</v>
      </c>
      <c r="M132">
        <v>4880297.458181818</v>
      </c>
      <c r="N132">
        <v>2128245802.7242639</v>
      </c>
      <c r="O132">
        <v>109200000</v>
      </c>
      <c r="P132">
        <v>23.706360097727273</v>
      </c>
      <c r="Q132">
        <v>21211.516500485162</v>
      </c>
      <c r="R132">
        <v>255436852.42952079</v>
      </c>
      <c r="S132">
        <v>2242.3261001824453</v>
      </c>
      <c r="T132">
        <v>21235.22286058289</v>
      </c>
      <c r="U132">
        <f>Net_Zero_Table[[#This Row],[Total Energy(MJ)]]*AHP!$Q$23/TOPSIS!$B$20</f>
        <v>2.3444480608783295E-2</v>
      </c>
      <c r="V132">
        <f>Net_Zero_Table[[#This Row],[Capital Cost (LKR)]]*AHP!$Q$24/TOPSIS!$C$20</f>
        <v>4.3085955583853251E-3</v>
      </c>
      <c r="W132">
        <f>Net_Zero_Table[[#This Row],[System Cost (LKR)]]*AHP!$Q$25/TOPSIS!$D$20</f>
        <v>2.5998059455025436E-3</v>
      </c>
      <c r="X132">
        <f>Net_Zero_Table[[#This Row],[Embodied Carbon (Metric T)]]*AHP!$Q$26/TOPSIS!$E$20</f>
        <v>1.1474911074854521E-2</v>
      </c>
      <c r="Y1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2.7936758601670485E-3</v>
      </c>
      <c r="Z1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3.9836002082214508E-3</v>
      </c>
      <c r="AA132">
        <f>Net_Zero_Table[[#This Row],[S- Worst-Euclidean Distance]]/(Net_Zero_Table[[#This Row],[S+ Best-Euclidean Distance]]+Net_Zero_Table[[#This Row],[S- Worst-Euclidean Distance]])</f>
        <v>0.58778780265456576</v>
      </c>
      <c r="AB132">
        <v>131</v>
      </c>
    </row>
    <row r="133" spans="1:28" x14ac:dyDescent="0.3">
      <c r="A133">
        <v>197</v>
      </c>
      <c r="B133" t="s">
        <v>140</v>
      </c>
      <c r="C133" t="s">
        <v>151</v>
      </c>
      <c r="D133" t="s">
        <v>154</v>
      </c>
      <c r="E133" t="s">
        <v>157</v>
      </c>
      <c r="F133" t="s">
        <v>161</v>
      </c>
      <c r="G133" t="s">
        <v>226</v>
      </c>
      <c r="H133">
        <v>382.30410104096296</v>
      </c>
      <c r="I133">
        <v>28</v>
      </c>
      <c r="J133">
        <v>1418824.2943518695</v>
      </c>
      <c r="K133">
        <v>47374.522909090905</v>
      </c>
      <c r="L133">
        <v>255388372.98333651</v>
      </c>
      <c r="M133">
        <v>4881218.4731818177</v>
      </c>
      <c r="N133">
        <v>2128236441.5278044</v>
      </c>
      <c r="O133">
        <v>109200000</v>
      </c>
      <c r="P133">
        <v>23.720175322727272</v>
      </c>
      <c r="Q133">
        <v>21211.423200560446</v>
      </c>
      <c r="R133">
        <v>255435747.50624561</v>
      </c>
      <c r="S133">
        <v>2242.3176600009861</v>
      </c>
      <c r="T133">
        <v>21235.143375883174</v>
      </c>
      <c r="U133">
        <f>Net_Zero_Table[[#This Row],[Total Energy(MJ)]]*AHP!$Q$23/TOPSIS!$B$20</f>
        <v>2.3444379196821578E-2</v>
      </c>
      <c r="V133">
        <f>Net_Zero_Table[[#This Row],[Capital Cost (LKR)]]*AHP!$Q$24/TOPSIS!$C$20</f>
        <v>4.3094086811861811E-3</v>
      </c>
      <c r="W133">
        <f>Net_Zero_Table[[#This Row],[System Cost (LKR)]]*AHP!$Q$25/TOPSIS!$D$20</f>
        <v>2.5998059455025436E-3</v>
      </c>
      <c r="X133">
        <f>Net_Zero_Table[[#This Row],[Embodied Carbon (Metric T)]]*AHP!$Q$26/TOPSIS!$E$20</f>
        <v>1.148159824562644E-2</v>
      </c>
      <c r="Y1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2.7985502968949326E-3</v>
      </c>
      <c r="Z1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3.9808799314938782E-3</v>
      </c>
      <c r="AA133">
        <f>Net_Zero_Table[[#This Row],[S- Worst-Euclidean Distance]]/(Net_Zero_Table[[#This Row],[S+ Best-Euclidean Distance]]+Net_Zero_Table[[#This Row],[S- Worst-Euclidean Distance]])</f>
        <v>0.58719977894661046</v>
      </c>
      <c r="AB133">
        <v>132</v>
      </c>
    </row>
    <row r="134" spans="1:28" x14ac:dyDescent="0.3">
      <c r="A134">
        <v>310</v>
      </c>
      <c r="B134" t="s">
        <v>141</v>
      </c>
      <c r="C134" t="s">
        <v>151</v>
      </c>
      <c r="D134" t="s">
        <v>155</v>
      </c>
      <c r="E134" t="s">
        <v>156</v>
      </c>
      <c r="F134" t="s">
        <v>160</v>
      </c>
      <c r="G134" t="s">
        <v>225</v>
      </c>
      <c r="H134">
        <v>405.63647329672358</v>
      </c>
      <c r="I134">
        <v>58</v>
      </c>
      <c r="J134">
        <v>1482823.2008916759</v>
      </c>
      <c r="K134">
        <v>40505.148836363631</v>
      </c>
      <c r="L134">
        <v>266908176.16050169</v>
      </c>
      <c r="M134">
        <v>5202995.9263636358</v>
      </c>
      <c r="N134">
        <v>2224234801.3375139</v>
      </c>
      <c r="O134">
        <v>108112000</v>
      </c>
      <c r="P134">
        <v>20.016194052272724</v>
      </c>
      <c r="Q134">
        <v>22168.206853330557</v>
      </c>
      <c r="R134">
        <v>266948681.30933806</v>
      </c>
      <c r="S134">
        <v>2337.5497972638773</v>
      </c>
      <c r="T134">
        <v>22188.223047382831</v>
      </c>
      <c r="U134">
        <f>Net_Zero_Table[[#This Row],[Total Energy(MJ)]]*AHP!$Q$23/TOPSIS!$B$20</f>
        <v>2.4501058179237714E-2</v>
      </c>
      <c r="V134">
        <f>Net_Zero_Table[[#This Row],[Capital Cost (LKR)]]*AHP!$Q$24/TOPSIS!$C$20</f>
        <v>4.5934915506111599E-3</v>
      </c>
      <c r="W134">
        <f>Net_Zero_Table[[#This Row],[System Cost (LKR)]]*AHP!$Q$25/TOPSIS!$D$20</f>
        <v>2.5739031170345329E-3</v>
      </c>
      <c r="X134">
        <f>Net_Zero_Table[[#This Row],[Embodied Carbon (Metric T)]]*AHP!$Q$26/TOPSIS!$E$20</f>
        <v>9.6887099436611234E-3</v>
      </c>
      <c r="Y1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3.009405812982131E-3</v>
      </c>
      <c r="Z1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4.230531949922939E-3</v>
      </c>
      <c r="AA134">
        <f>Net_Zero_Table[[#This Row],[S- Worst-Euclidean Distance]]/(Net_Zero_Table[[#This Row],[S+ Best-Euclidean Distance]]+Net_Zero_Table[[#This Row],[S- Worst-Euclidean Distance]])</f>
        <v>0.58433264048189992</v>
      </c>
      <c r="AB134">
        <v>133</v>
      </c>
    </row>
    <row r="135" spans="1:28" x14ac:dyDescent="0.3">
      <c r="A135">
        <v>312</v>
      </c>
      <c r="B135" t="s">
        <v>141</v>
      </c>
      <c r="C135" t="s">
        <v>151</v>
      </c>
      <c r="D135" t="s">
        <v>155</v>
      </c>
      <c r="E135" t="s">
        <v>156</v>
      </c>
      <c r="F135" t="s">
        <v>160</v>
      </c>
      <c r="G135" t="s">
        <v>224</v>
      </c>
      <c r="H135">
        <v>405.63647329672358</v>
      </c>
      <c r="I135">
        <v>29</v>
      </c>
      <c r="J135">
        <v>1482823.2008916759</v>
      </c>
      <c r="K135">
        <v>40505.148836363631</v>
      </c>
      <c r="L135">
        <v>266908176.16050169</v>
      </c>
      <c r="M135">
        <v>5202995.9263636358</v>
      </c>
      <c r="N135">
        <v>2224234801.3375139</v>
      </c>
      <c r="O135">
        <v>108639800</v>
      </c>
      <c r="P135">
        <v>20.016194052272724</v>
      </c>
      <c r="Q135">
        <v>22168.206853330557</v>
      </c>
      <c r="R135">
        <v>266948681.30933806</v>
      </c>
      <c r="S135">
        <v>2338.0775972638776</v>
      </c>
      <c r="T135">
        <v>22188.223047382831</v>
      </c>
      <c r="U135">
        <f>Net_Zero_Table[[#This Row],[Total Energy(MJ)]]*AHP!$Q$23/TOPSIS!$B$20</f>
        <v>2.4501058179237714E-2</v>
      </c>
      <c r="V135">
        <f>Net_Zero_Table[[#This Row],[Capital Cost (LKR)]]*AHP!$Q$24/TOPSIS!$C$20</f>
        <v>4.5934915506111599E-3</v>
      </c>
      <c r="W135">
        <f>Net_Zero_Table[[#This Row],[System Cost (LKR)]]*AHP!$Q$25/TOPSIS!$D$20</f>
        <v>2.5864688457711287E-3</v>
      </c>
      <c r="X135">
        <f>Net_Zero_Table[[#This Row],[Embodied Carbon (Metric T)]]*AHP!$Q$26/TOPSIS!$E$20</f>
        <v>9.6887099436611234E-3</v>
      </c>
      <c r="Y1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3.0109140543891993E-3</v>
      </c>
      <c r="Z1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4.2290944888015288E-3</v>
      </c>
      <c r="AA135">
        <f>Net_Zero_Table[[#This Row],[S- Worst-Euclidean Distance]]/(Net_Zero_Table[[#This Row],[S+ Best-Euclidean Distance]]+Net_Zero_Table[[#This Row],[S- Worst-Euclidean Distance]])</f>
        <v>0.58412838376814047</v>
      </c>
      <c r="AB135">
        <v>134</v>
      </c>
    </row>
    <row r="136" spans="1:28" x14ac:dyDescent="0.3">
      <c r="A136">
        <v>292</v>
      </c>
      <c r="B136" t="s">
        <v>141</v>
      </c>
      <c r="C136" t="s">
        <v>151</v>
      </c>
      <c r="D136" t="s">
        <v>154</v>
      </c>
      <c r="E136" t="s">
        <v>156</v>
      </c>
      <c r="F136" t="s">
        <v>160</v>
      </c>
      <c r="G136" t="s">
        <v>225</v>
      </c>
      <c r="H136">
        <v>405.63002619172363</v>
      </c>
      <c r="I136">
        <v>58</v>
      </c>
      <c r="J136">
        <v>1482816.9600940356</v>
      </c>
      <c r="K136">
        <v>40523.569136363629</v>
      </c>
      <c r="L136">
        <v>266907052.81692642</v>
      </c>
      <c r="M136">
        <v>5203916.9413636355</v>
      </c>
      <c r="N136">
        <v>2224225440.1410532</v>
      </c>
      <c r="O136">
        <v>108112000</v>
      </c>
      <c r="P136">
        <v>20.030009277272725</v>
      </c>
      <c r="Q136">
        <v>22168.113553405834</v>
      </c>
      <c r="R136">
        <v>266947576.38606277</v>
      </c>
      <c r="S136">
        <v>2337.5413570824171</v>
      </c>
      <c r="T136">
        <v>22188.143562683108</v>
      </c>
      <c r="U136">
        <f>Net_Zero_Table[[#This Row],[Total Energy(MJ)]]*AHP!$Q$23/TOPSIS!$B$20</f>
        <v>2.450095676727599E-2</v>
      </c>
      <c r="V136">
        <f>Net_Zero_Table[[#This Row],[Capital Cost (LKR)]]*AHP!$Q$24/TOPSIS!$C$20</f>
        <v>4.5943046734120158E-3</v>
      </c>
      <c r="W136">
        <f>Net_Zero_Table[[#This Row],[System Cost (LKR)]]*AHP!$Q$25/TOPSIS!$D$20</f>
        <v>2.5739031170345329E-3</v>
      </c>
      <c r="X136">
        <f>Net_Zero_Table[[#This Row],[Embodied Carbon (Metric T)]]*AHP!$Q$26/TOPSIS!$E$20</f>
        <v>9.6953971144330426E-3</v>
      </c>
      <c r="Y1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3.0100069846152673E-3</v>
      </c>
      <c r="Z1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4.2251739297925967E-3</v>
      </c>
      <c r="AA136">
        <f>Net_Zero_Table[[#This Row],[S- Worst-Euclidean Distance]]/(Net_Zero_Table[[#This Row],[S+ Best-Euclidean Distance]]+Net_Zero_Table[[#This Row],[S- Worst-Euclidean Distance]])</f>
        <v>0.5839762653866396</v>
      </c>
      <c r="AB136">
        <v>135</v>
      </c>
    </row>
    <row r="137" spans="1:28" x14ac:dyDescent="0.3">
      <c r="A137">
        <v>294</v>
      </c>
      <c r="B137" t="s">
        <v>141</v>
      </c>
      <c r="C137" t="s">
        <v>151</v>
      </c>
      <c r="D137" t="s">
        <v>154</v>
      </c>
      <c r="E137" t="s">
        <v>156</v>
      </c>
      <c r="F137" t="s">
        <v>160</v>
      </c>
      <c r="G137" t="s">
        <v>224</v>
      </c>
      <c r="H137">
        <v>405.63002619172363</v>
      </c>
      <c r="I137">
        <v>29</v>
      </c>
      <c r="J137">
        <v>1482816.9600940356</v>
      </c>
      <c r="K137">
        <v>40523.569136363629</v>
      </c>
      <c r="L137">
        <v>266907052.81692642</v>
      </c>
      <c r="M137">
        <v>5203916.9413636355</v>
      </c>
      <c r="N137">
        <v>2224225440.1410532</v>
      </c>
      <c r="O137">
        <v>108639800</v>
      </c>
      <c r="P137">
        <v>20.030009277272725</v>
      </c>
      <c r="Q137">
        <v>22168.113553405834</v>
      </c>
      <c r="R137">
        <v>266947576.38606277</v>
      </c>
      <c r="S137">
        <v>2338.069157082417</v>
      </c>
      <c r="T137">
        <v>22188.143562683108</v>
      </c>
      <c r="U137">
        <f>Net_Zero_Table[[#This Row],[Total Energy(MJ)]]*AHP!$Q$23/TOPSIS!$B$20</f>
        <v>2.450095676727599E-2</v>
      </c>
      <c r="V137">
        <f>Net_Zero_Table[[#This Row],[Capital Cost (LKR)]]*AHP!$Q$24/TOPSIS!$C$20</f>
        <v>4.5943046734120158E-3</v>
      </c>
      <c r="W137">
        <f>Net_Zero_Table[[#This Row],[System Cost (LKR)]]*AHP!$Q$25/TOPSIS!$D$20</f>
        <v>2.5864688457711287E-3</v>
      </c>
      <c r="X137">
        <f>Net_Zero_Table[[#This Row],[Embodied Carbon (Metric T)]]*AHP!$Q$26/TOPSIS!$E$20</f>
        <v>9.6953971144330426E-3</v>
      </c>
      <c r="Y1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3.0115149249406786E-3</v>
      </c>
      <c r="Z1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4.223734645179748E-3</v>
      </c>
      <c r="AA137">
        <f>Net_Zero_Table[[#This Row],[S- Worst-Euclidean Distance]]/(Net_Zero_Table[[#This Row],[S+ Best-Euclidean Distance]]+Net_Zero_Table[[#This Row],[S- Worst-Euclidean Distance]])</f>
        <v>0.58377179726081607</v>
      </c>
      <c r="AB137">
        <v>136</v>
      </c>
    </row>
    <row r="138" spans="1:28" x14ac:dyDescent="0.3">
      <c r="A138">
        <v>529</v>
      </c>
      <c r="B138" t="s">
        <v>143</v>
      </c>
      <c r="C138" t="s">
        <v>151</v>
      </c>
      <c r="D138" t="s">
        <v>155</v>
      </c>
      <c r="E138" t="s">
        <v>156</v>
      </c>
      <c r="F138" t="s">
        <v>161</v>
      </c>
      <c r="G138" t="s">
        <v>225</v>
      </c>
      <c r="H138">
        <v>404.69908735179632</v>
      </c>
      <c r="I138">
        <v>58</v>
      </c>
      <c r="J138">
        <v>1470576.7930136665</v>
      </c>
      <c r="K138">
        <v>33735.576699999998</v>
      </c>
      <c r="L138">
        <v>264703822.74245998</v>
      </c>
      <c r="M138">
        <v>5099412.84</v>
      </c>
      <c r="N138">
        <v>2205865189.5204997</v>
      </c>
      <c r="O138">
        <v>108112000</v>
      </c>
      <c r="P138">
        <v>20.977094188636361</v>
      </c>
      <c r="Q138">
        <v>21985.123055554315</v>
      </c>
      <c r="R138">
        <v>264737558.31915998</v>
      </c>
      <c r="S138">
        <v>2319.0766023604997</v>
      </c>
      <c r="T138">
        <v>22006.100149742953</v>
      </c>
      <c r="U138">
        <f>Net_Zero_Table[[#This Row],[Total Energy(MJ)]]*AHP!$Q$23/TOPSIS!$B$20</f>
        <v>2.4298117101731409E-2</v>
      </c>
      <c r="V138">
        <f>Net_Zero_Table[[#This Row],[Capital Cost (LKR)]]*AHP!$Q$24/TOPSIS!$C$20</f>
        <v>4.502042693312106E-3</v>
      </c>
      <c r="W138">
        <f>Net_Zero_Table[[#This Row],[System Cost (LKR)]]*AHP!$Q$25/TOPSIS!$D$20</f>
        <v>2.5739031170345329E-3</v>
      </c>
      <c r="X138">
        <f>Net_Zero_Table[[#This Row],[Embodied Carbon (Metric T)]]*AHP!$Q$26/TOPSIS!$E$20</f>
        <v>1.0153827472085295E-2</v>
      </c>
      <c r="Y1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2.8721119649138668E-3</v>
      </c>
      <c r="Z1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4.0209853368686167E-3</v>
      </c>
      <c r="AA138">
        <f>Net_Zero_Table[[#This Row],[S- Worst-Euclidean Distance]]/(Net_Zero_Table[[#This Row],[S+ Best-Euclidean Distance]]+Net_Zero_Table[[#This Row],[S- Worst-Euclidean Distance]])</f>
        <v>0.58333506126902224</v>
      </c>
      <c r="AB138">
        <v>137</v>
      </c>
    </row>
    <row r="139" spans="1:28" x14ac:dyDescent="0.3">
      <c r="A139">
        <v>531</v>
      </c>
      <c r="B139" t="s">
        <v>143</v>
      </c>
      <c r="C139" t="s">
        <v>151</v>
      </c>
      <c r="D139" t="s">
        <v>155</v>
      </c>
      <c r="E139" t="s">
        <v>156</v>
      </c>
      <c r="F139" t="s">
        <v>161</v>
      </c>
      <c r="G139" t="s">
        <v>224</v>
      </c>
      <c r="H139">
        <v>404.69908735179632</v>
      </c>
      <c r="I139">
        <v>29</v>
      </c>
      <c r="J139">
        <v>1470576.7930136665</v>
      </c>
      <c r="K139">
        <v>33735.576699999998</v>
      </c>
      <c r="L139">
        <v>264703822.74245998</v>
      </c>
      <c r="M139">
        <v>5099412.84</v>
      </c>
      <c r="N139">
        <v>2205865189.5204997</v>
      </c>
      <c r="O139">
        <v>108639800</v>
      </c>
      <c r="P139">
        <v>20.977094188636361</v>
      </c>
      <c r="Q139">
        <v>21985.123055554315</v>
      </c>
      <c r="R139">
        <v>264737558.31915998</v>
      </c>
      <c r="S139">
        <v>2319.6044023605</v>
      </c>
      <c r="T139">
        <v>22006.100149742953</v>
      </c>
      <c r="U139">
        <f>Net_Zero_Table[[#This Row],[Total Energy(MJ)]]*AHP!$Q$23/TOPSIS!$B$20</f>
        <v>2.4298117101731409E-2</v>
      </c>
      <c r="V139">
        <f>Net_Zero_Table[[#This Row],[Capital Cost (LKR)]]*AHP!$Q$24/TOPSIS!$C$20</f>
        <v>4.502042693312106E-3</v>
      </c>
      <c r="W139">
        <f>Net_Zero_Table[[#This Row],[System Cost (LKR)]]*AHP!$Q$25/TOPSIS!$D$20</f>
        <v>2.5864688457711287E-3</v>
      </c>
      <c r="X139">
        <f>Net_Zero_Table[[#This Row],[Embodied Carbon (Metric T)]]*AHP!$Q$26/TOPSIS!$E$20</f>
        <v>1.0153827472085295E-2</v>
      </c>
      <c r="Y1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2.8736922651371633E-3</v>
      </c>
      <c r="Z1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4.0194729374888327E-3</v>
      </c>
      <c r="AA139">
        <f>Net_Zero_Table[[#This Row],[S- Worst-Euclidean Distance]]/(Net_Zero_Table[[#This Row],[S+ Best-Euclidean Distance]]+Net_Zero_Table[[#This Row],[S- Worst-Euclidean Distance]])</f>
        <v>0.58310990950247188</v>
      </c>
      <c r="AB139">
        <v>138</v>
      </c>
    </row>
    <row r="140" spans="1:28" x14ac:dyDescent="0.3">
      <c r="A140">
        <v>511</v>
      </c>
      <c r="B140" t="s">
        <v>143</v>
      </c>
      <c r="C140" t="s">
        <v>151</v>
      </c>
      <c r="D140" t="s">
        <v>154</v>
      </c>
      <c r="E140" t="s">
        <v>156</v>
      </c>
      <c r="F140" t="s">
        <v>161</v>
      </c>
      <c r="G140" t="s">
        <v>225</v>
      </c>
      <c r="H140">
        <v>404.69264024679632</v>
      </c>
      <c r="I140">
        <v>58</v>
      </c>
      <c r="J140">
        <v>1470570.552216026</v>
      </c>
      <c r="K140">
        <v>33753.996999999996</v>
      </c>
      <c r="L140">
        <v>264702699.39888465</v>
      </c>
      <c r="M140">
        <v>5100333.8549999995</v>
      </c>
      <c r="N140">
        <v>2205855828.324039</v>
      </c>
      <c r="O140">
        <v>108112000</v>
      </c>
      <c r="P140">
        <v>20.990909413636359</v>
      </c>
      <c r="Q140">
        <v>21985.029755629588</v>
      </c>
      <c r="R140">
        <v>264736453.39588466</v>
      </c>
      <c r="S140">
        <v>2319.0681621790391</v>
      </c>
      <c r="T140">
        <v>22006.020665043223</v>
      </c>
      <c r="U140">
        <f>Net_Zero_Table[[#This Row],[Total Energy(MJ)]]*AHP!$Q$23/TOPSIS!$B$20</f>
        <v>2.4298015689769685E-2</v>
      </c>
      <c r="V140">
        <f>Net_Zero_Table[[#This Row],[Capital Cost (LKR)]]*AHP!$Q$24/TOPSIS!$C$20</f>
        <v>4.5028558161129611E-3</v>
      </c>
      <c r="W140">
        <f>Net_Zero_Table[[#This Row],[System Cost (LKR)]]*AHP!$Q$25/TOPSIS!$D$20</f>
        <v>2.5739031170345329E-3</v>
      </c>
      <c r="X140">
        <f>Net_Zero_Table[[#This Row],[Embodied Carbon (Metric T)]]*AHP!$Q$26/TOPSIS!$E$20</f>
        <v>1.0160514642857213E-2</v>
      </c>
      <c r="Y1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2.8738056515551324E-3</v>
      </c>
      <c r="Z1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4.0161088531910387E-3</v>
      </c>
      <c r="AA140">
        <f>Net_Zero_Table[[#This Row],[S- Worst-Euclidean Distance]]/(Net_Zero_Table[[#This Row],[S+ Best-Euclidean Distance]]+Net_Zero_Table[[#This Row],[S- Worst-Euclidean Distance]])</f>
        <v>0.58289676169777016</v>
      </c>
      <c r="AB140">
        <v>139</v>
      </c>
    </row>
    <row r="141" spans="1:28" x14ac:dyDescent="0.3">
      <c r="A141">
        <v>513</v>
      </c>
      <c r="B141" t="s">
        <v>143</v>
      </c>
      <c r="C141" t="s">
        <v>151</v>
      </c>
      <c r="D141" t="s">
        <v>154</v>
      </c>
      <c r="E141" t="s">
        <v>156</v>
      </c>
      <c r="F141" t="s">
        <v>161</v>
      </c>
      <c r="G141" t="s">
        <v>224</v>
      </c>
      <c r="H141">
        <v>404.69264024679632</v>
      </c>
      <c r="I141">
        <v>29</v>
      </c>
      <c r="J141">
        <v>1470570.552216026</v>
      </c>
      <c r="K141">
        <v>33753.996999999996</v>
      </c>
      <c r="L141">
        <v>264702699.39888465</v>
      </c>
      <c r="M141">
        <v>5100333.8549999995</v>
      </c>
      <c r="N141">
        <v>2205855828.324039</v>
      </c>
      <c r="O141">
        <v>108639800</v>
      </c>
      <c r="P141">
        <v>20.990909413636359</v>
      </c>
      <c r="Q141">
        <v>21985.029755629588</v>
      </c>
      <c r="R141">
        <v>264736453.39588466</v>
      </c>
      <c r="S141">
        <v>2319.5959621790389</v>
      </c>
      <c r="T141">
        <v>22006.020665043223</v>
      </c>
      <c r="U141">
        <f>Net_Zero_Table[[#This Row],[Total Energy(MJ)]]*AHP!$Q$23/TOPSIS!$B$20</f>
        <v>2.4298015689769685E-2</v>
      </c>
      <c r="V141">
        <f>Net_Zero_Table[[#This Row],[Capital Cost (LKR)]]*AHP!$Q$24/TOPSIS!$C$20</f>
        <v>4.5028558161129611E-3</v>
      </c>
      <c r="W141">
        <f>Net_Zero_Table[[#This Row],[System Cost (LKR)]]*AHP!$Q$25/TOPSIS!$D$20</f>
        <v>2.5864688457711287E-3</v>
      </c>
      <c r="X141">
        <f>Net_Zero_Table[[#This Row],[Embodied Carbon (Metric T)]]*AHP!$Q$26/TOPSIS!$E$20</f>
        <v>1.0160514642857213E-2</v>
      </c>
      <c r="Y1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2.8753850209351072E-3</v>
      </c>
      <c r="Z1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4.0145946167168762E-3</v>
      </c>
      <c r="AA141">
        <f>Net_Zero_Table[[#This Row],[S- Worst-Euclidean Distance]]/(Net_Zero_Table[[#This Row],[S+ Best-Euclidean Distance]]+Net_Zero_Table[[#This Row],[S- Worst-Euclidean Distance]])</f>
        <v>0.58267147768886562</v>
      </c>
      <c r="AB141">
        <v>140</v>
      </c>
    </row>
    <row r="142" spans="1:28" x14ac:dyDescent="0.3">
      <c r="A142">
        <v>31</v>
      </c>
      <c r="B142" t="s">
        <v>139</v>
      </c>
      <c r="C142" t="s">
        <v>149</v>
      </c>
      <c r="D142" t="s">
        <v>155</v>
      </c>
      <c r="E142" t="s">
        <v>157</v>
      </c>
      <c r="F142" t="s">
        <v>160</v>
      </c>
      <c r="G142" t="s">
        <v>225</v>
      </c>
      <c r="H142">
        <v>368.24880257520965</v>
      </c>
      <c r="I142">
        <v>53</v>
      </c>
      <c r="J142">
        <v>1352534.7190645034</v>
      </c>
      <c r="K142">
        <v>52328.975945454542</v>
      </c>
      <c r="L142">
        <v>243456249.43161061</v>
      </c>
      <c r="M142">
        <v>5055374.5645454535</v>
      </c>
      <c r="N142">
        <v>2028802078.596755</v>
      </c>
      <c r="O142">
        <v>98792000</v>
      </c>
      <c r="P142">
        <v>26.279547561363632</v>
      </c>
      <c r="Q142">
        <v>20220.394050014325</v>
      </c>
      <c r="R142">
        <v>243508578.40755606</v>
      </c>
      <c r="S142">
        <v>2132.6494531613002</v>
      </c>
      <c r="T142">
        <v>20246.673597575689</v>
      </c>
      <c r="U142">
        <f>Net_Zero_Table[[#This Row],[Total Energy(MJ)]]*AHP!$Q$23/TOPSIS!$B$20</f>
        <v>2.2349680910367157E-2</v>
      </c>
      <c r="V142">
        <f>Net_Zero_Table[[#This Row],[Capital Cost (LKR)]]*AHP!$Q$24/TOPSIS!$C$20</f>
        <v>4.4631632767092701E-3</v>
      </c>
      <c r="W142">
        <f>Net_Zero_Table[[#This Row],[System Cost (LKR)]]*AHP!$Q$25/TOPSIS!$D$20</f>
        <v>2.3520149172901765E-3</v>
      </c>
      <c r="X142">
        <f>Net_Zero_Table[[#This Row],[Embodied Carbon (Metric T)]]*AHP!$Q$26/TOPSIS!$E$20</f>
        <v>1.2720445910334745E-2</v>
      </c>
      <c r="Y1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3.3939727813671202E-3</v>
      </c>
      <c r="Z1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4.7362471186259605E-3</v>
      </c>
      <c r="AA142">
        <f>Net_Zero_Table[[#This Row],[S- Worst-Euclidean Distance]]/(Net_Zero_Table[[#This Row],[S+ Best-Euclidean Distance]]+Net_Zero_Table[[#This Row],[S- Worst-Euclidean Distance]])</f>
        <v>0.58254846448003095</v>
      </c>
      <c r="AB142">
        <v>141</v>
      </c>
    </row>
    <row r="143" spans="1:28" x14ac:dyDescent="0.3">
      <c r="A143">
        <v>311</v>
      </c>
      <c r="B143" t="s">
        <v>141</v>
      </c>
      <c r="C143" t="s">
        <v>151</v>
      </c>
      <c r="D143" t="s">
        <v>155</v>
      </c>
      <c r="E143" t="s">
        <v>156</v>
      </c>
      <c r="F143" t="s">
        <v>160</v>
      </c>
      <c r="G143" t="s">
        <v>226</v>
      </c>
      <c r="H143">
        <v>405.63647329672358</v>
      </c>
      <c r="I143">
        <v>29</v>
      </c>
      <c r="J143">
        <v>1482823.2008916759</v>
      </c>
      <c r="K143">
        <v>40505.148836363631</v>
      </c>
      <c r="L143">
        <v>266908176.16050169</v>
      </c>
      <c r="M143">
        <v>5202995.9263636358</v>
      </c>
      <c r="N143">
        <v>2224234801.3375139</v>
      </c>
      <c r="O143">
        <v>113100000</v>
      </c>
      <c r="P143">
        <v>20.016194052272724</v>
      </c>
      <c r="Q143">
        <v>22168.206853330557</v>
      </c>
      <c r="R143">
        <v>266948681.30933806</v>
      </c>
      <c r="S143">
        <v>2342.5377972638776</v>
      </c>
      <c r="T143">
        <v>22188.223047382831</v>
      </c>
      <c r="U143">
        <f>Net_Zero_Table[[#This Row],[Total Energy(MJ)]]*AHP!$Q$23/TOPSIS!$B$20</f>
        <v>2.4501058179237714E-2</v>
      </c>
      <c r="V143">
        <f>Net_Zero_Table[[#This Row],[Capital Cost (LKR)]]*AHP!$Q$24/TOPSIS!$C$20</f>
        <v>4.5934915506111599E-3</v>
      </c>
      <c r="W143">
        <f>Net_Zero_Table[[#This Row],[System Cost (LKR)]]*AHP!$Q$25/TOPSIS!$D$20</f>
        <v>2.6926561578419204E-3</v>
      </c>
      <c r="X143">
        <f>Net_Zero_Table[[#This Row],[Embodied Carbon (Metric T)]]*AHP!$Q$26/TOPSIS!$E$20</f>
        <v>9.6887099436611234E-3</v>
      </c>
      <c r="Y1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3.0257140160491343E-3</v>
      </c>
      <c r="Z1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4.2184224935606536E-3</v>
      </c>
      <c r="AA143">
        <f>Net_Zero_Table[[#This Row],[S- Worst-Euclidean Distance]]/(Net_Zero_Table[[#This Row],[S+ Best-Euclidean Distance]]+Net_Zero_Table[[#This Row],[S- Worst-Euclidean Distance]])</f>
        <v>0.58232233585944426</v>
      </c>
      <c r="AB143">
        <v>142</v>
      </c>
    </row>
    <row r="144" spans="1:28" x14ac:dyDescent="0.3">
      <c r="A144">
        <v>13</v>
      </c>
      <c r="B144" t="s">
        <v>139</v>
      </c>
      <c r="C144" t="s">
        <v>149</v>
      </c>
      <c r="D144" t="s">
        <v>154</v>
      </c>
      <c r="E144" t="s">
        <v>157</v>
      </c>
      <c r="F144" t="s">
        <v>160</v>
      </c>
      <c r="G144" t="s">
        <v>225</v>
      </c>
      <c r="H144">
        <v>368.24235547020976</v>
      </c>
      <c r="I144">
        <v>53</v>
      </c>
      <c r="J144">
        <v>1352528.4782668636</v>
      </c>
      <c r="K144">
        <v>52347.39624545454</v>
      </c>
      <c r="L144">
        <v>243455126.08803543</v>
      </c>
      <c r="M144">
        <v>5056295.5795454532</v>
      </c>
      <c r="N144">
        <v>2028792717.4002953</v>
      </c>
      <c r="O144">
        <v>98792000</v>
      </c>
      <c r="P144">
        <v>26.29336278636363</v>
      </c>
      <c r="Q144">
        <v>20220.300750089609</v>
      </c>
      <c r="R144">
        <v>243507473.48428088</v>
      </c>
      <c r="S144">
        <v>2132.641012979841</v>
      </c>
      <c r="T144">
        <v>20246.594112875973</v>
      </c>
      <c r="U144">
        <f>Net_Zero_Table[[#This Row],[Total Energy(MJ)]]*AHP!$Q$23/TOPSIS!$B$20</f>
        <v>2.2349579498405447E-2</v>
      </c>
      <c r="V144">
        <f>Net_Zero_Table[[#This Row],[Capital Cost (LKR)]]*AHP!$Q$24/TOPSIS!$C$20</f>
        <v>4.4639763995101261E-3</v>
      </c>
      <c r="W144">
        <f>Net_Zero_Table[[#This Row],[System Cost (LKR)]]*AHP!$Q$25/TOPSIS!$D$20</f>
        <v>2.3520149172901765E-3</v>
      </c>
      <c r="X144">
        <f>Net_Zero_Table[[#This Row],[Embodied Carbon (Metric T)]]*AHP!$Q$26/TOPSIS!$E$20</f>
        <v>1.2727133081106663E-2</v>
      </c>
      <c r="Y1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3.4005061120615911E-3</v>
      </c>
      <c r="Z1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4.735768449117642E-3</v>
      </c>
      <c r="AA144">
        <f>Net_Zero_Table[[#This Row],[S- Worst-Euclidean Distance]]/(Net_Zero_Table[[#This Row],[S+ Best-Euclidean Distance]]+Net_Zero_Table[[#This Row],[S- Worst-Euclidean Distance]])</f>
        <v>0.58205612574992327</v>
      </c>
      <c r="AB144">
        <v>143</v>
      </c>
    </row>
    <row r="145" spans="1:28" x14ac:dyDescent="0.3">
      <c r="A145">
        <v>293</v>
      </c>
      <c r="B145" t="s">
        <v>141</v>
      </c>
      <c r="C145" t="s">
        <v>151</v>
      </c>
      <c r="D145" t="s">
        <v>154</v>
      </c>
      <c r="E145" t="s">
        <v>156</v>
      </c>
      <c r="F145" t="s">
        <v>160</v>
      </c>
      <c r="G145" t="s">
        <v>226</v>
      </c>
      <c r="H145">
        <v>405.63002619172363</v>
      </c>
      <c r="I145">
        <v>29</v>
      </c>
      <c r="J145">
        <v>1482816.9600940356</v>
      </c>
      <c r="K145">
        <v>40523.569136363629</v>
      </c>
      <c r="L145">
        <v>266907052.81692642</v>
      </c>
      <c r="M145">
        <v>5203916.9413636355</v>
      </c>
      <c r="N145">
        <v>2224225440.1410532</v>
      </c>
      <c r="O145">
        <v>113100000</v>
      </c>
      <c r="P145">
        <v>20.030009277272725</v>
      </c>
      <c r="Q145">
        <v>22168.113553405834</v>
      </c>
      <c r="R145">
        <v>266947576.38606277</v>
      </c>
      <c r="S145">
        <v>2342.5293570824169</v>
      </c>
      <c r="T145">
        <v>22188.143562683108</v>
      </c>
      <c r="U145">
        <f>Net_Zero_Table[[#This Row],[Total Energy(MJ)]]*AHP!$Q$23/TOPSIS!$B$20</f>
        <v>2.450095676727599E-2</v>
      </c>
      <c r="V145">
        <f>Net_Zero_Table[[#This Row],[Capital Cost (LKR)]]*AHP!$Q$24/TOPSIS!$C$20</f>
        <v>4.5943046734120158E-3</v>
      </c>
      <c r="W145">
        <f>Net_Zero_Table[[#This Row],[System Cost (LKR)]]*AHP!$Q$25/TOPSIS!$D$20</f>
        <v>2.6926561578419204E-3</v>
      </c>
      <c r="X145">
        <f>Net_Zero_Table[[#This Row],[Embodied Carbon (Metric T)]]*AHP!$Q$26/TOPSIS!$E$20</f>
        <v>9.6953971144330426E-3</v>
      </c>
      <c r="Y1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3.0263119480876777E-3</v>
      </c>
      <c r="Z1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4.2130490730418399E-3</v>
      </c>
      <c r="AA145">
        <f>Net_Zero_Table[[#This Row],[S- Worst-Euclidean Distance]]/(Net_Zero_Table[[#This Row],[S+ Best-Euclidean Distance]]+Net_Zero_Table[[#This Row],[S- Worst-Euclidean Distance]])</f>
        <v>0.58196421766302531</v>
      </c>
      <c r="AB145">
        <v>144</v>
      </c>
    </row>
    <row r="146" spans="1:28" x14ac:dyDescent="0.3">
      <c r="A146">
        <v>33</v>
      </c>
      <c r="B146" t="s">
        <v>139</v>
      </c>
      <c r="C146" t="s">
        <v>149</v>
      </c>
      <c r="D146" t="s">
        <v>155</v>
      </c>
      <c r="E146" t="s">
        <v>157</v>
      </c>
      <c r="F146" t="s">
        <v>160</v>
      </c>
      <c r="G146" t="s">
        <v>224</v>
      </c>
      <c r="H146">
        <v>368.24880257520965</v>
      </c>
      <c r="I146">
        <v>27</v>
      </c>
      <c r="J146">
        <v>1352534.7190645034</v>
      </c>
      <c r="K146">
        <v>52328.975945454542</v>
      </c>
      <c r="L146">
        <v>243456249.43161061</v>
      </c>
      <c r="M146">
        <v>5055374.5645454535</v>
      </c>
      <c r="N146">
        <v>2028802078.596755</v>
      </c>
      <c r="O146">
        <v>101147400</v>
      </c>
      <c r="P146">
        <v>26.279547561363632</v>
      </c>
      <c r="Q146">
        <v>20220.394050014325</v>
      </c>
      <c r="R146">
        <v>243508578.40755606</v>
      </c>
      <c r="S146">
        <v>2135.0048531613006</v>
      </c>
      <c r="T146">
        <v>20246.673597575689</v>
      </c>
      <c r="U146">
        <f>Net_Zero_Table[[#This Row],[Total Energy(MJ)]]*AHP!$Q$23/TOPSIS!$B$20</f>
        <v>2.2349680910367157E-2</v>
      </c>
      <c r="V146">
        <f>Net_Zero_Table[[#This Row],[Capital Cost (LKR)]]*AHP!$Q$24/TOPSIS!$C$20</f>
        <v>4.4631632767092701E-3</v>
      </c>
      <c r="W146">
        <f>Net_Zero_Table[[#This Row],[System Cost (LKR)]]*AHP!$Q$25/TOPSIS!$D$20</f>
        <v>2.4080916839938093E-3</v>
      </c>
      <c r="X146">
        <f>Net_Zero_Table[[#This Row],[Embodied Carbon (Metric T)]]*AHP!$Q$26/TOPSIS!$E$20</f>
        <v>1.2720445910334745E-2</v>
      </c>
      <c r="Y1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3.3966346833002843E-3</v>
      </c>
      <c r="Z1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4.7281416366410419E-3</v>
      </c>
      <c r="AA146">
        <f>Net_Zero_Table[[#This Row],[S- Worst-Euclidean Distance]]/(Net_Zero_Table[[#This Row],[S+ Best-Euclidean Distance]]+Net_Zero_Table[[#This Row],[S- Worst-Euclidean Distance]])</f>
        <v>0.58194114526406882</v>
      </c>
      <c r="AB146">
        <v>145</v>
      </c>
    </row>
    <row r="147" spans="1:28" x14ac:dyDescent="0.3">
      <c r="A147">
        <v>15</v>
      </c>
      <c r="B147" t="s">
        <v>139</v>
      </c>
      <c r="C147" t="s">
        <v>149</v>
      </c>
      <c r="D147" t="s">
        <v>154</v>
      </c>
      <c r="E147" t="s">
        <v>157</v>
      </c>
      <c r="F147" t="s">
        <v>160</v>
      </c>
      <c r="G147" t="s">
        <v>224</v>
      </c>
      <c r="H147">
        <v>368.24235547020976</v>
      </c>
      <c r="I147">
        <v>27</v>
      </c>
      <c r="J147">
        <v>1352528.4782668636</v>
      </c>
      <c r="K147">
        <v>52347.39624545454</v>
      </c>
      <c r="L147">
        <v>243455126.08803543</v>
      </c>
      <c r="M147">
        <v>5056295.5795454532</v>
      </c>
      <c r="N147">
        <v>2028792717.4002953</v>
      </c>
      <c r="O147">
        <v>101147400</v>
      </c>
      <c r="P147">
        <v>26.29336278636363</v>
      </c>
      <c r="Q147">
        <v>20220.300750089609</v>
      </c>
      <c r="R147">
        <v>243507473.48428088</v>
      </c>
      <c r="S147">
        <v>2134.9964129798409</v>
      </c>
      <c r="T147">
        <v>20246.594112875973</v>
      </c>
      <c r="U147">
        <f>Net_Zero_Table[[#This Row],[Total Energy(MJ)]]*AHP!$Q$23/TOPSIS!$B$20</f>
        <v>2.2349579498405447E-2</v>
      </c>
      <c r="V147">
        <f>Net_Zero_Table[[#This Row],[Capital Cost (LKR)]]*AHP!$Q$24/TOPSIS!$C$20</f>
        <v>4.4639763995101261E-3</v>
      </c>
      <c r="W147">
        <f>Net_Zero_Table[[#This Row],[System Cost (LKR)]]*AHP!$Q$25/TOPSIS!$D$20</f>
        <v>2.4080916839938093E-3</v>
      </c>
      <c r="X147">
        <f>Net_Zero_Table[[#This Row],[Embodied Carbon (Metric T)]]*AHP!$Q$26/TOPSIS!$E$20</f>
        <v>1.2727133081106663E-2</v>
      </c>
      <c r="Y1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3.4031629037273247E-3</v>
      </c>
      <c r="Z1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4.7276621464635181E-3</v>
      </c>
      <c r="AA147">
        <f>Net_Zero_Table[[#This Row],[S- Worst-Euclidean Distance]]/(Net_Zero_Table[[#This Row],[S+ Best-Euclidean Distance]]+Net_Zero_Table[[#This Row],[S- Worst-Euclidean Distance]])</f>
        <v>0.58144925235509193</v>
      </c>
      <c r="AB147">
        <v>146</v>
      </c>
    </row>
    <row r="148" spans="1:28" x14ac:dyDescent="0.3">
      <c r="A148">
        <v>530</v>
      </c>
      <c r="B148" t="s">
        <v>143</v>
      </c>
      <c r="C148" t="s">
        <v>151</v>
      </c>
      <c r="D148" t="s">
        <v>155</v>
      </c>
      <c r="E148" t="s">
        <v>156</v>
      </c>
      <c r="F148" t="s">
        <v>161</v>
      </c>
      <c r="G148" t="s">
        <v>226</v>
      </c>
      <c r="H148">
        <v>404.69908735179632</v>
      </c>
      <c r="I148">
        <v>29</v>
      </c>
      <c r="J148">
        <v>1470576.7930136665</v>
      </c>
      <c r="K148">
        <v>33735.576699999998</v>
      </c>
      <c r="L148">
        <v>264703822.74245998</v>
      </c>
      <c r="M148">
        <v>5099412.84</v>
      </c>
      <c r="N148">
        <v>2205865189.5204997</v>
      </c>
      <c r="O148">
        <v>113100000</v>
      </c>
      <c r="P148">
        <v>20.977094188636361</v>
      </c>
      <c r="Q148">
        <v>21985.123055554315</v>
      </c>
      <c r="R148">
        <v>264737558.31915998</v>
      </c>
      <c r="S148">
        <v>2324.0646023605</v>
      </c>
      <c r="T148">
        <v>22006.100149742953</v>
      </c>
      <c r="U148">
        <f>Net_Zero_Table[[#This Row],[Total Energy(MJ)]]*AHP!$Q$23/TOPSIS!$B$20</f>
        <v>2.4298117101731409E-2</v>
      </c>
      <c r="V148">
        <f>Net_Zero_Table[[#This Row],[Capital Cost (LKR)]]*AHP!$Q$24/TOPSIS!$C$20</f>
        <v>4.502042693312106E-3</v>
      </c>
      <c r="W148">
        <f>Net_Zero_Table[[#This Row],[System Cost (LKR)]]*AHP!$Q$25/TOPSIS!$D$20</f>
        <v>2.6926561578419204E-3</v>
      </c>
      <c r="X148">
        <f>Net_Zero_Table[[#This Row],[Embodied Carbon (Metric T)]]*AHP!$Q$26/TOPSIS!$E$20</f>
        <v>1.0153827472085295E-2</v>
      </c>
      <c r="Y1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2.8891952337470961E-3</v>
      </c>
      <c r="Z1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4.0082428611764682E-3</v>
      </c>
      <c r="AA148">
        <f>Net_Zero_Table[[#This Row],[S- Worst-Euclidean Distance]]/(Net_Zero_Table[[#This Row],[S+ Best-Euclidean Distance]]+Net_Zero_Table[[#This Row],[S- Worst-Euclidean Distance]])</f>
        <v>0.58112052707315909</v>
      </c>
      <c r="AB148">
        <v>147</v>
      </c>
    </row>
    <row r="149" spans="1:28" x14ac:dyDescent="0.3">
      <c r="A149">
        <v>202</v>
      </c>
      <c r="B149" t="s">
        <v>140</v>
      </c>
      <c r="C149" t="s">
        <v>151</v>
      </c>
      <c r="D149" t="s">
        <v>155</v>
      </c>
      <c r="E149" t="s">
        <v>156</v>
      </c>
      <c r="F149" t="s">
        <v>160</v>
      </c>
      <c r="G149" t="s">
        <v>225</v>
      </c>
      <c r="H149">
        <v>397.97764537949581</v>
      </c>
      <c r="I149">
        <v>57</v>
      </c>
      <c r="J149">
        <v>1459221.8785354458</v>
      </c>
      <c r="K149">
        <v>44135.568836363629</v>
      </c>
      <c r="L149">
        <v>262659938.13638029</v>
      </c>
      <c r="M149">
        <v>5475277.4263636358</v>
      </c>
      <c r="N149">
        <v>2188832817.8031688</v>
      </c>
      <c r="O149">
        <v>106248000</v>
      </c>
      <c r="P149">
        <v>21.468362052272724</v>
      </c>
      <c r="Q149">
        <v>21815.367084104913</v>
      </c>
      <c r="R149">
        <v>262704073.70521665</v>
      </c>
      <c r="S149">
        <v>2300.5560952295323</v>
      </c>
      <c r="T149">
        <v>21836.835446157187</v>
      </c>
      <c r="U149">
        <f>Net_Zero_Table[[#This Row],[Total Energy(MJ)]]*AHP!$Q$23/TOPSIS!$B$20</f>
        <v>2.4111480012578394E-2</v>
      </c>
      <c r="V149">
        <f>Net_Zero_Table[[#This Row],[Capital Cost (LKR)]]*AHP!$Q$24/TOPSIS!$C$20</f>
        <v>4.8338766647528621E-3</v>
      </c>
      <c r="W149">
        <f>Net_Zero_Table[[#This Row],[System Cost (LKR)]]*AHP!$Q$25/TOPSIS!$D$20</f>
        <v>2.5295254770856621E-3</v>
      </c>
      <c r="X149">
        <f>Net_Zero_Table[[#This Row],[Embodied Carbon (Metric T)]]*AHP!$Q$26/TOPSIS!$E$20</f>
        <v>1.0391622520583756E-2</v>
      </c>
      <c r="Y1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2.8431292192907464E-3</v>
      </c>
      <c r="Z1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3.9406061984317365E-3</v>
      </c>
      <c r="AA149">
        <f>Net_Zero_Table[[#This Row],[S- Worst-Euclidean Distance]]/(Net_Zero_Table[[#This Row],[S+ Best-Euclidean Distance]]+Net_Zero_Table[[#This Row],[S- Worst-Euclidean Distance]])</f>
        <v>0.58089031422671911</v>
      </c>
      <c r="AB149">
        <v>148</v>
      </c>
    </row>
    <row r="150" spans="1:28" x14ac:dyDescent="0.3">
      <c r="A150">
        <v>32</v>
      </c>
      <c r="B150" t="s">
        <v>139</v>
      </c>
      <c r="C150" t="s">
        <v>149</v>
      </c>
      <c r="D150" t="s">
        <v>155</v>
      </c>
      <c r="E150" t="s">
        <v>157</v>
      </c>
      <c r="F150" t="s">
        <v>160</v>
      </c>
      <c r="G150" t="s">
        <v>226</v>
      </c>
      <c r="H150">
        <v>368.24880257520965</v>
      </c>
      <c r="I150">
        <v>27</v>
      </c>
      <c r="J150">
        <v>1352534.7190645034</v>
      </c>
      <c r="K150">
        <v>52328.975945454542</v>
      </c>
      <c r="L150">
        <v>243456249.43161061</v>
      </c>
      <c r="M150">
        <v>5055374.5645454535</v>
      </c>
      <c r="N150">
        <v>2028802078.596755</v>
      </c>
      <c r="O150">
        <v>105300000</v>
      </c>
      <c r="P150">
        <v>26.279547561363632</v>
      </c>
      <c r="Q150">
        <v>20220.394050014325</v>
      </c>
      <c r="R150">
        <v>243508578.40755606</v>
      </c>
      <c r="S150">
        <v>2139.1574531613005</v>
      </c>
      <c r="T150">
        <v>20246.673597575689</v>
      </c>
      <c r="U150">
        <f>Net_Zero_Table[[#This Row],[Total Energy(MJ)]]*AHP!$Q$23/TOPSIS!$B$20</f>
        <v>2.2349680910367157E-2</v>
      </c>
      <c r="V150">
        <f>Net_Zero_Table[[#This Row],[Capital Cost (LKR)]]*AHP!$Q$24/TOPSIS!$C$20</f>
        <v>4.4631632767092701E-3</v>
      </c>
      <c r="W150">
        <f>Net_Zero_Table[[#This Row],[System Cost (LKR)]]*AHP!$Q$25/TOPSIS!$D$20</f>
        <v>2.5069557331631673E-3</v>
      </c>
      <c r="X150">
        <f>Net_Zero_Table[[#This Row],[Embodied Carbon (Metric T)]]*AHP!$Q$26/TOPSIS!$E$20</f>
        <v>1.2720445910334745E-2</v>
      </c>
      <c r="Y1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3.4035736136486644E-3</v>
      </c>
      <c r="Z1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4.7154421489848863E-3</v>
      </c>
      <c r="AA150">
        <f>Net_Zero_Table[[#This Row],[S- Worst-Euclidean Distance]]/(Net_Zero_Table[[#This Row],[S+ Best-Euclidean Distance]]+Net_Zero_Table[[#This Row],[S- Worst-Euclidean Distance]])</f>
        <v>0.58078987488692191</v>
      </c>
      <c r="AB150">
        <v>149</v>
      </c>
    </row>
    <row r="151" spans="1:28" x14ac:dyDescent="0.3">
      <c r="A151">
        <v>512</v>
      </c>
      <c r="B151" t="s">
        <v>143</v>
      </c>
      <c r="C151" t="s">
        <v>151</v>
      </c>
      <c r="D151" t="s">
        <v>154</v>
      </c>
      <c r="E151" t="s">
        <v>156</v>
      </c>
      <c r="F151" t="s">
        <v>161</v>
      </c>
      <c r="G151" t="s">
        <v>226</v>
      </c>
      <c r="H151">
        <v>404.69264024679632</v>
      </c>
      <c r="I151">
        <v>29</v>
      </c>
      <c r="J151">
        <v>1470570.552216026</v>
      </c>
      <c r="K151">
        <v>33753.996999999996</v>
      </c>
      <c r="L151">
        <v>264702699.39888465</v>
      </c>
      <c r="M151">
        <v>5100333.8549999995</v>
      </c>
      <c r="N151">
        <v>2205855828.324039</v>
      </c>
      <c r="O151">
        <v>113100000</v>
      </c>
      <c r="P151">
        <v>20.990909413636359</v>
      </c>
      <c r="Q151">
        <v>21985.029755629588</v>
      </c>
      <c r="R151">
        <v>264736453.39588466</v>
      </c>
      <c r="S151">
        <v>2324.0561621790389</v>
      </c>
      <c r="T151">
        <v>22006.020665043223</v>
      </c>
      <c r="U151">
        <f>Net_Zero_Table[[#This Row],[Total Energy(MJ)]]*AHP!$Q$23/TOPSIS!$B$20</f>
        <v>2.4298015689769685E-2</v>
      </c>
      <c r="V151">
        <f>Net_Zero_Table[[#This Row],[Capital Cost (LKR)]]*AHP!$Q$24/TOPSIS!$C$20</f>
        <v>4.5028558161129611E-3</v>
      </c>
      <c r="W151">
        <f>Net_Zero_Table[[#This Row],[System Cost (LKR)]]*AHP!$Q$25/TOPSIS!$D$20</f>
        <v>2.6926561578419204E-3</v>
      </c>
      <c r="X151">
        <f>Net_Zero_Table[[#This Row],[Embodied Carbon (Metric T)]]*AHP!$Q$26/TOPSIS!$E$20</f>
        <v>1.0160514642857213E-2</v>
      </c>
      <c r="Y1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2.8908789117871683E-3</v>
      </c>
      <c r="Z1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4.0033508559129726E-3</v>
      </c>
      <c r="AA151">
        <f>Net_Zero_Table[[#This Row],[S- Worst-Euclidean Distance]]/(Net_Zero_Table[[#This Row],[S+ Best-Euclidean Distance]]+Net_Zero_Table[[#This Row],[S- Worst-Euclidean Distance]])</f>
        <v>0.58068138005334535</v>
      </c>
      <c r="AB151">
        <v>150</v>
      </c>
    </row>
    <row r="152" spans="1:28" x14ac:dyDescent="0.3">
      <c r="A152">
        <v>184</v>
      </c>
      <c r="B152" t="s">
        <v>140</v>
      </c>
      <c r="C152" t="s">
        <v>151</v>
      </c>
      <c r="D152" t="s">
        <v>154</v>
      </c>
      <c r="E152" t="s">
        <v>156</v>
      </c>
      <c r="F152" t="s">
        <v>160</v>
      </c>
      <c r="G152" t="s">
        <v>225</v>
      </c>
      <c r="H152">
        <v>397.97119827449592</v>
      </c>
      <c r="I152">
        <v>57</v>
      </c>
      <c r="J152">
        <v>1459215.637737806</v>
      </c>
      <c r="K152">
        <v>44153.989136363627</v>
      </c>
      <c r="L152">
        <v>262658814.79280505</v>
      </c>
      <c r="M152">
        <v>5476198.4413636355</v>
      </c>
      <c r="N152">
        <v>2188823456.6067085</v>
      </c>
      <c r="O152">
        <v>106248000</v>
      </c>
      <c r="P152">
        <v>21.482177277272722</v>
      </c>
      <c r="Q152">
        <v>21815.273784180197</v>
      </c>
      <c r="R152">
        <v>262702968.78194141</v>
      </c>
      <c r="S152">
        <v>2300.5476550480726</v>
      </c>
      <c r="T152">
        <v>21836.755961457471</v>
      </c>
      <c r="U152">
        <f>Net_Zero_Table[[#This Row],[Total Energy(MJ)]]*AHP!$Q$23/TOPSIS!$B$20</f>
        <v>2.4111378600616681E-2</v>
      </c>
      <c r="V152">
        <f>Net_Zero_Table[[#This Row],[Capital Cost (LKR)]]*AHP!$Q$24/TOPSIS!$C$20</f>
        <v>4.8346897875537172E-3</v>
      </c>
      <c r="W152">
        <f>Net_Zero_Table[[#This Row],[System Cost (LKR)]]*AHP!$Q$25/TOPSIS!$D$20</f>
        <v>2.5295254770856621E-3</v>
      </c>
      <c r="X152">
        <f>Net_Zero_Table[[#This Row],[Embodied Carbon (Metric T)]]*AHP!$Q$26/TOPSIS!$E$20</f>
        <v>1.0398309691355672E-2</v>
      </c>
      <c r="Y1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2.8455005520458035E-3</v>
      </c>
      <c r="Z1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3.9361075064948212E-3</v>
      </c>
      <c r="AA152">
        <f>Net_Zero_Table[[#This Row],[S- Worst-Euclidean Distance]]/(Net_Zero_Table[[#This Row],[S+ Best-Euclidean Distance]]+Net_Zero_Table[[#This Row],[S- Worst-Euclidean Distance]])</f>
        <v>0.58040917029077843</v>
      </c>
      <c r="AB152">
        <v>151</v>
      </c>
    </row>
    <row r="153" spans="1:28" x14ac:dyDescent="0.3">
      <c r="A153">
        <v>14</v>
      </c>
      <c r="B153" t="s">
        <v>139</v>
      </c>
      <c r="C153" t="s">
        <v>149</v>
      </c>
      <c r="D153" t="s">
        <v>154</v>
      </c>
      <c r="E153" t="s">
        <v>157</v>
      </c>
      <c r="F153" t="s">
        <v>160</v>
      </c>
      <c r="G153" t="s">
        <v>226</v>
      </c>
      <c r="H153">
        <v>368.24235547020976</v>
      </c>
      <c r="I153">
        <v>27</v>
      </c>
      <c r="J153">
        <v>1352528.4782668636</v>
      </c>
      <c r="K153">
        <v>52347.39624545454</v>
      </c>
      <c r="L153">
        <v>243455126.08803543</v>
      </c>
      <c r="M153">
        <v>5056295.5795454532</v>
      </c>
      <c r="N153">
        <v>2028792717.4002953</v>
      </c>
      <c r="O153">
        <v>105300000</v>
      </c>
      <c r="P153">
        <v>26.29336278636363</v>
      </c>
      <c r="Q153">
        <v>20220.300750089609</v>
      </c>
      <c r="R153">
        <v>243507473.48428088</v>
      </c>
      <c r="S153">
        <v>2139.1490129798408</v>
      </c>
      <c r="T153">
        <v>20246.594112875973</v>
      </c>
      <c r="U153">
        <f>Net_Zero_Table[[#This Row],[Total Energy(MJ)]]*AHP!$Q$23/TOPSIS!$B$20</f>
        <v>2.2349579498405447E-2</v>
      </c>
      <c r="V153">
        <f>Net_Zero_Table[[#This Row],[Capital Cost (LKR)]]*AHP!$Q$24/TOPSIS!$C$20</f>
        <v>4.4639763995101261E-3</v>
      </c>
      <c r="W153">
        <f>Net_Zero_Table[[#This Row],[System Cost (LKR)]]*AHP!$Q$25/TOPSIS!$D$20</f>
        <v>2.5069557331631673E-3</v>
      </c>
      <c r="X153">
        <f>Net_Zero_Table[[#This Row],[Embodied Carbon (Metric T)]]*AHP!$Q$26/TOPSIS!$E$20</f>
        <v>1.2727133081106663E-2</v>
      </c>
      <c r="Y1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3.4100885503213552E-3</v>
      </c>
      <c r="Z1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4.7149613673272668E-3</v>
      </c>
      <c r="AA153">
        <f>Net_Zero_Table[[#This Row],[S- Worst-Euclidean Distance]]/(Net_Zero_Table[[#This Row],[S+ Best-Euclidean Distance]]+Net_Zero_Table[[#This Row],[S- Worst-Euclidean Distance]])</f>
        <v>0.58029937232579731</v>
      </c>
      <c r="AB153">
        <v>152</v>
      </c>
    </row>
    <row r="154" spans="1:28" x14ac:dyDescent="0.3">
      <c r="A154">
        <v>204</v>
      </c>
      <c r="B154" t="s">
        <v>140</v>
      </c>
      <c r="C154" t="s">
        <v>151</v>
      </c>
      <c r="D154" t="s">
        <v>155</v>
      </c>
      <c r="E154" t="s">
        <v>156</v>
      </c>
      <c r="F154" t="s">
        <v>160</v>
      </c>
      <c r="G154" t="s">
        <v>224</v>
      </c>
      <c r="H154">
        <v>397.97764537949581</v>
      </c>
      <c r="I154">
        <v>29</v>
      </c>
      <c r="J154">
        <v>1459221.8785354458</v>
      </c>
      <c r="K154">
        <v>44135.568836363629</v>
      </c>
      <c r="L154">
        <v>262659938.13638029</v>
      </c>
      <c r="M154">
        <v>5475277.4263636358</v>
      </c>
      <c r="N154">
        <v>2188832817.8031688</v>
      </c>
      <c r="O154">
        <v>108639800</v>
      </c>
      <c r="P154">
        <v>21.468362052272724</v>
      </c>
      <c r="Q154">
        <v>21815.367084104913</v>
      </c>
      <c r="R154">
        <v>262704073.70521665</v>
      </c>
      <c r="S154">
        <v>2302.9478952295322</v>
      </c>
      <c r="T154">
        <v>21836.835446157187</v>
      </c>
      <c r="U154">
        <f>Net_Zero_Table[[#This Row],[Total Energy(MJ)]]*AHP!$Q$23/TOPSIS!$B$20</f>
        <v>2.4111480012578394E-2</v>
      </c>
      <c r="V154">
        <f>Net_Zero_Table[[#This Row],[Capital Cost (LKR)]]*AHP!$Q$24/TOPSIS!$C$20</f>
        <v>4.8338766647528621E-3</v>
      </c>
      <c r="W154">
        <f>Net_Zero_Table[[#This Row],[System Cost (LKR)]]*AHP!$Q$25/TOPSIS!$D$20</f>
        <v>2.5864688457711287E-3</v>
      </c>
      <c r="X154">
        <f>Net_Zero_Table[[#This Row],[Embodied Carbon (Metric T)]]*AHP!$Q$26/TOPSIS!$E$20</f>
        <v>1.0391622520583756E-2</v>
      </c>
      <c r="Y1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2.8499130648502336E-3</v>
      </c>
      <c r="Z1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3.9332866290634509E-3</v>
      </c>
      <c r="AA154">
        <f>Net_Zero_Table[[#This Row],[S- Worst-Euclidean Distance]]/(Net_Zero_Table[[#This Row],[S+ Best-Euclidean Distance]]+Net_Zero_Table[[#This Row],[S- Worst-Euclidean Distance]])</f>
        <v>0.57985711855020927</v>
      </c>
      <c r="AB154">
        <v>153</v>
      </c>
    </row>
    <row r="155" spans="1:28" x14ac:dyDescent="0.3">
      <c r="A155">
        <v>186</v>
      </c>
      <c r="B155" t="s">
        <v>140</v>
      </c>
      <c r="C155" t="s">
        <v>151</v>
      </c>
      <c r="D155" t="s">
        <v>154</v>
      </c>
      <c r="E155" t="s">
        <v>156</v>
      </c>
      <c r="F155" t="s">
        <v>160</v>
      </c>
      <c r="G155" t="s">
        <v>224</v>
      </c>
      <c r="H155">
        <v>397.97119827449592</v>
      </c>
      <c r="I155">
        <v>29</v>
      </c>
      <c r="J155">
        <v>1459215.637737806</v>
      </c>
      <c r="K155">
        <v>44153.989136363627</v>
      </c>
      <c r="L155">
        <v>262658814.79280505</v>
      </c>
      <c r="M155">
        <v>5476198.4413636355</v>
      </c>
      <c r="N155">
        <v>2188823456.6067085</v>
      </c>
      <c r="O155">
        <v>108639800</v>
      </c>
      <c r="P155">
        <v>21.482177277272722</v>
      </c>
      <c r="Q155">
        <v>21815.273784180197</v>
      </c>
      <c r="R155">
        <v>262702968.78194141</v>
      </c>
      <c r="S155">
        <v>2302.9394550480724</v>
      </c>
      <c r="T155">
        <v>21836.755961457471</v>
      </c>
      <c r="U155">
        <f>Net_Zero_Table[[#This Row],[Total Energy(MJ)]]*AHP!$Q$23/TOPSIS!$B$20</f>
        <v>2.4111378600616681E-2</v>
      </c>
      <c r="V155">
        <f>Net_Zero_Table[[#This Row],[Capital Cost (LKR)]]*AHP!$Q$24/TOPSIS!$C$20</f>
        <v>4.8346897875537172E-3</v>
      </c>
      <c r="W155">
        <f>Net_Zero_Table[[#This Row],[System Cost (LKR)]]*AHP!$Q$25/TOPSIS!$D$20</f>
        <v>2.5864688457711287E-3</v>
      </c>
      <c r="X155">
        <f>Net_Zero_Table[[#This Row],[Embodied Carbon (Metric T)]]*AHP!$Q$26/TOPSIS!$E$20</f>
        <v>1.0398309691355672E-2</v>
      </c>
      <c r="Y1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2.8522787576448793E-3</v>
      </c>
      <c r="Z1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3.928779555782632E-3</v>
      </c>
      <c r="AA155">
        <f>Net_Zero_Table[[#This Row],[S- Worst-Euclidean Distance]]/(Net_Zero_Table[[#This Row],[S+ Best-Euclidean Distance]]+Net_Zero_Table[[#This Row],[S- Worst-Euclidean Distance]])</f>
        <v>0.57937557445908705</v>
      </c>
      <c r="AB155">
        <v>154</v>
      </c>
    </row>
    <row r="156" spans="1:28" x14ac:dyDescent="0.3">
      <c r="A156">
        <v>203</v>
      </c>
      <c r="B156" t="s">
        <v>140</v>
      </c>
      <c r="C156" t="s">
        <v>151</v>
      </c>
      <c r="D156" t="s">
        <v>155</v>
      </c>
      <c r="E156" t="s">
        <v>156</v>
      </c>
      <c r="F156" t="s">
        <v>160</v>
      </c>
      <c r="G156" t="s">
        <v>226</v>
      </c>
      <c r="H156">
        <v>397.97764537949581</v>
      </c>
      <c r="I156">
        <v>29</v>
      </c>
      <c r="J156">
        <v>1459221.8785354458</v>
      </c>
      <c r="K156">
        <v>44135.568836363629</v>
      </c>
      <c r="L156">
        <v>262659938.13638029</v>
      </c>
      <c r="M156">
        <v>5475277.4263636358</v>
      </c>
      <c r="N156">
        <v>2188832817.8031688</v>
      </c>
      <c r="O156">
        <v>113100000</v>
      </c>
      <c r="P156">
        <v>21.468362052272724</v>
      </c>
      <c r="Q156">
        <v>21815.367084104913</v>
      </c>
      <c r="R156">
        <v>262704073.70521665</v>
      </c>
      <c r="S156">
        <v>2307.4080952295321</v>
      </c>
      <c r="T156">
        <v>21836.835446157187</v>
      </c>
      <c r="U156">
        <f>Net_Zero_Table[[#This Row],[Total Energy(MJ)]]*AHP!$Q$23/TOPSIS!$B$20</f>
        <v>2.4111480012578394E-2</v>
      </c>
      <c r="V156">
        <f>Net_Zero_Table[[#This Row],[Capital Cost (LKR)]]*AHP!$Q$24/TOPSIS!$C$20</f>
        <v>4.8338766647528621E-3</v>
      </c>
      <c r="W156">
        <f>Net_Zero_Table[[#This Row],[System Cost (LKR)]]*AHP!$Q$25/TOPSIS!$D$20</f>
        <v>2.6926561578419204E-3</v>
      </c>
      <c r="X156">
        <f>Net_Zero_Table[[#This Row],[Embodied Carbon (Metric T)]]*AHP!$Q$26/TOPSIS!$E$20</f>
        <v>1.0391622520583756E-2</v>
      </c>
      <c r="Y1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2.8655446849075355E-3</v>
      </c>
      <c r="Z1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3.9218097665919922E-3</v>
      </c>
      <c r="AA156">
        <f>Net_Zero_Table[[#This Row],[S- Worst-Euclidean Distance]]/(Net_Zero_Table[[#This Row],[S+ Best-Euclidean Distance]]+Net_Zero_Table[[#This Row],[S- Worst-Euclidean Distance]])</f>
        <v>0.57781125099861963</v>
      </c>
      <c r="AB156">
        <v>155</v>
      </c>
    </row>
    <row r="157" spans="1:28" x14ac:dyDescent="0.3">
      <c r="A157">
        <v>185</v>
      </c>
      <c r="B157" t="s">
        <v>140</v>
      </c>
      <c r="C157" t="s">
        <v>151</v>
      </c>
      <c r="D157" t="s">
        <v>154</v>
      </c>
      <c r="E157" t="s">
        <v>156</v>
      </c>
      <c r="F157" t="s">
        <v>160</v>
      </c>
      <c r="G157" t="s">
        <v>226</v>
      </c>
      <c r="H157">
        <v>397.97119827449592</v>
      </c>
      <c r="I157">
        <v>29</v>
      </c>
      <c r="J157">
        <v>1459215.637737806</v>
      </c>
      <c r="K157">
        <v>44153.989136363627</v>
      </c>
      <c r="L157">
        <v>262658814.79280505</v>
      </c>
      <c r="M157">
        <v>5476198.4413636355</v>
      </c>
      <c r="N157">
        <v>2188823456.6067085</v>
      </c>
      <c r="O157">
        <v>113100000</v>
      </c>
      <c r="P157">
        <v>21.482177277272722</v>
      </c>
      <c r="Q157">
        <v>21815.273784180197</v>
      </c>
      <c r="R157">
        <v>262702968.78194141</v>
      </c>
      <c r="S157">
        <v>2307.3996550480724</v>
      </c>
      <c r="T157">
        <v>21836.755961457471</v>
      </c>
      <c r="U157">
        <f>Net_Zero_Table[[#This Row],[Total Energy(MJ)]]*AHP!$Q$23/TOPSIS!$B$20</f>
        <v>2.4111378600616681E-2</v>
      </c>
      <c r="V157">
        <f>Net_Zero_Table[[#This Row],[Capital Cost (LKR)]]*AHP!$Q$24/TOPSIS!$C$20</f>
        <v>4.8346897875537172E-3</v>
      </c>
      <c r="W157">
        <f>Net_Zero_Table[[#This Row],[System Cost (LKR)]]*AHP!$Q$25/TOPSIS!$D$20</f>
        <v>2.6926561578419204E-3</v>
      </c>
      <c r="X157">
        <f>Net_Zero_Table[[#This Row],[Embodied Carbon (Metric T)]]*AHP!$Q$26/TOPSIS!$E$20</f>
        <v>1.0398309691355672E-2</v>
      </c>
      <c r="Y1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2.8678974834031273E-3</v>
      </c>
      <c r="Z1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3.9172894885242514E-3</v>
      </c>
      <c r="AA157">
        <f>Net_Zero_Table[[#This Row],[S- Worst-Euclidean Distance]]/(Net_Zero_Table[[#This Row],[S+ Best-Euclidean Distance]]+Net_Zero_Table[[#This Row],[S- Worst-Euclidean Distance]])</f>
        <v>0.57732963066919263</v>
      </c>
      <c r="AB157">
        <v>156</v>
      </c>
    </row>
    <row r="158" spans="1:28" x14ac:dyDescent="0.3">
      <c r="A158">
        <v>421</v>
      </c>
      <c r="B158" t="s">
        <v>142</v>
      </c>
      <c r="C158" t="s">
        <v>151</v>
      </c>
      <c r="D158" t="s">
        <v>155</v>
      </c>
      <c r="E158" t="s">
        <v>156</v>
      </c>
      <c r="F158" t="s">
        <v>161</v>
      </c>
      <c r="G158" t="s">
        <v>225</v>
      </c>
      <c r="H158">
        <v>407.55716796536757</v>
      </c>
      <c r="I158">
        <v>58</v>
      </c>
      <c r="J158">
        <v>1486997.2770945057</v>
      </c>
      <c r="K158">
        <v>37365.996699999996</v>
      </c>
      <c r="L158">
        <v>267659509.87701103</v>
      </c>
      <c r="M158">
        <v>5244629.6399999997</v>
      </c>
      <c r="N158">
        <v>2230495915.6417584</v>
      </c>
      <c r="O158">
        <v>108112000</v>
      </c>
      <c r="P158">
        <v>20.251010188636364</v>
      </c>
      <c r="Q158">
        <v>22230.609292562862</v>
      </c>
      <c r="R158">
        <v>267696875.87371102</v>
      </c>
      <c r="S158">
        <v>2343.8525452817585</v>
      </c>
      <c r="T158">
        <v>22250.860302751498</v>
      </c>
      <c r="U158">
        <f>Net_Zero_Table[[#This Row],[Total Energy(MJ)]]*AHP!$Q$23/TOPSIS!$B$20</f>
        <v>2.4569728900745599E-2</v>
      </c>
      <c r="V158">
        <f>Net_Zero_Table[[#This Row],[Capital Cost (LKR)]]*AHP!$Q$24/TOPSIS!$C$20</f>
        <v>4.630248087521013E-3</v>
      </c>
      <c r="W158">
        <f>Net_Zero_Table[[#This Row],[System Cost (LKR)]]*AHP!$Q$25/TOPSIS!$D$20</f>
        <v>2.5739031170345329E-3</v>
      </c>
      <c r="X158">
        <f>Net_Zero_Table[[#This Row],[Embodied Carbon (Metric T)]]*AHP!$Q$26/TOPSIS!$E$20</f>
        <v>9.8023711836239796E-3</v>
      </c>
      <c r="Y1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3.0942948993184041E-3</v>
      </c>
      <c r="Z1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4.0950737501502417E-3</v>
      </c>
      <c r="AA158">
        <f>Net_Zero_Table[[#This Row],[S- Worst-Euclidean Distance]]/(Net_Zero_Table[[#This Row],[S+ Best-Euclidean Distance]]+Net_Zero_Table[[#This Row],[S- Worst-Euclidean Distance]])</f>
        <v>0.5696013029534801</v>
      </c>
      <c r="AB158">
        <v>157</v>
      </c>
    </row>
    <row r="159" spans="1:28" x14ac:dyDescent="0.3">
      <c r="A159">
        <v>423</v>
      </c>
      <c r="B159" t="s">
        <v>142</v>
      </c>
      <c r="C159" t="s">
        <v>151</v>
      </c>
      <c r="D159" t="s">
        <v>155</v>
      </c>
      <c r="E159" t="s">
        <v>156</v>
      </c>
      <c r="F159" t="s">
        <v>161</v>
      </c>
      <c r="G159" t="s">
        <v>224</v>
      </c>
      <c r="H159">
        <v>407.55716796536757</v>
      </c>
      <c r="I159">
        <v>29</v>
      </c>
      <c r="J159">
        <v>1486997.2770945057</v>
      </c>
      <c r="K159">
        <v>37365.996699999996</v>
      </c>
      <c r="L159">
        <v>267659509.87701103</v>
      </c>
      <c r="M159">
        <v>5244629.6399999997</v>
      </c>
      <c r="N159">
        <v>2230495915.6417584</v>
      </c>
      <c r="O159">
        <v>108639800</v>
      </c>
      <c r="P159">
        <v>20.251010188636364</v>
      </c>
      <c r="Q159">
        <v>22230.609292562862</v>
      </c>
      <c r="R159">
        <v>267696875.87371102</v>
      </c>
      <c r="S159">
        <v>2344.3803452817583</v>
      </c>
      <c r="T159">
        <v>22250.860302751498</v>
      </c>
      <c r="U159">
        <f>Net_Zero_Table[[#This Row],[Total Energy(MJ)]]*AHP!$Q$23/TOPSIS!$B$20</f>
        <v>2.4569728900745599E-2</v>
      </c>
      <c r="V159">
        <f>Net_Zero_Table[[#This Row],[Capital Cost (LKR)]]*AHP!$Q$24/TOPSIS!$C$20</f>
        <v>4.630248087521013E-3</v>
      </c>
      <c r="W159">
        <f>Net_Zero_Table[[#This Row],[System Cost (LKR)]]*AHP!$Q$25/TOPSIS!$D$20</f>
        <v>2.5864688457711287E-3</v>
      </c>
      <c r="X159">
        <f>Net_Zero_Table[[#This Row],[Embodied Carbon (Metric T)]]*AHP!$Q$26/TOPSIS!$E$20</f>
        <v>9.8023711836239796E-3</v>
      </c>
      <c r="Y1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3.0957617834154586E-3</v>
      </c>
      <c r="Z1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4.0935887232429989E-3</v>
      </c>
      <c r="AA159">
        <f>Net_Zero_Table[[#This Row],[S- Worst-Euclidean Distance]]/(Net_Zero_Table[[#This Row],[S+ Best-Euclidean Distance]]+Net_Zero_Table[[#This Row],[S- Worst-Euclidean Distance]])</f>
        <v>0.56939618112257828</v>
      </c>
      <c r="AB159">
        <v>158</v>
      </c>
    </row>
    <row r="160" spans="1:28" x14ac:dyDescent="0.3">
      <c r="A160">
        <v>403</v>
      </c>
      <c r="B160" t="s">
        <v>142</v>
      </c>
      <c r="C160" t="s">
        <v>151</v>
      </c>
      <c r="D160" t="s">
        <v>154</v>
      </c>
      <c r="E160" t="s">
        <v>156</v>
      </c>
      <c r="F160" t="s">
        <v>161</v>
      </c>
      <c r="G160" t="s">
        <v>225</v>
      </c>
      <c r="H160">
        <v>407.55072086036751</v>
      </c>
      <c r="I160">
        <v>58</v>
      </c>
      <c r="J160">
        <v>1486991.0362968654</v>
      </c>
      <c r="K160">
        <v>37384.416999999994</v>
      </c>
      <c r="L160">
        <v>267658386.53343576</v>
      </c>
      <c r="M160">
        <v>5245550.6549999993</v>
      </c>
      <c r="N160">
        <v>2230486554.4452982</v>
      </c>
      <c r="O160">
        <v>108112000</v>
      </c>
      <c r="P160">
        <v>20.264825413636363</v>
      </c>
      <c r="Q160">
        <v>22230.515992638138</v>
      </c>
      <c r="R160">
        <v>267695770.95043576</v>
      </c>
      <c r="S160">
        <v>2343.8441051002983</v>
      </c>
      <c r="T160">
        <v>22250.780818051775</v>
      </c>
      <c r="U160">
        <f>Net_Zero_Table[[#This Row],[Total Energy(MJ)]]*AHP!$Q$23/TOPSIS!$B$20</f>
        <v>2.4569627488783878E-2</v>
      </c>
      <c r="V160">
        <f>Net_Zero_Table[[#This Row],[Capital Cost (LKR)]]*AHP!$Q$24/TOPSIS!$C$20</f>
        <v>4.6310612103218681E-3</v>
      </c>
      <c r="W160">
        <f>Net_Zero_Table[[#This Row],[System Cost (LKR)]]*AHP!$Q$25/TOPSIS!$D$20</f>
        <v>2.5739031170345329E-3</v>
      </c>
      <c r="X160">
        <f>Net_Zero_Table[[#This Row],[Embodied Carbon (Metric T)]]*AHP!$Q$26/TOPSIS!$E$20</f>
        <v>9.809058354395897E-3</v>
      </c>
      <c r="Y1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3.0951325683247961E-3</v>
      </c>
      <c r="Z1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4.0897297182313488E-3</v>
      </c>
      <c r="AA160">
        <f>Net_Zero_Table[[#This Row],[S- Worst-Euclidean Distance]]/(Net_Zero_Table[[#This Row],[S+ Best-Euclidean Distance]]+Net_Zero_Table[[#This Row],[S- Worst-Euclidean Distance]])</f>
        <v>0.56921476781591063</v>
      </c>
      <c r="AB160">
        <v>159</v>
      </c>
    </row>
    <row r="161" spans="1:28" x14ac:dyDescent="0.3">
      <c r="A161">
        <v>405</v>
      </c>
      <c r="B161" t="s">
        <v>142</v>
      </c>
      <c r="C161" t="s">
        <v>151</v>
      </c>
      <c r="D161" t="s">
        <v>154</v>
      </c>
      <c r="E161" t="s">
        <v>156</v>
      </c>
      <c r="F161" t="s">
        <v>161</v>
      </c>
      <c r="G161" t="s">
        <v>224</v>
      </c>
      <c r="H161">
        <v>407.55072086036751</v>
      </c>
      <c r="I161">
        <v>29</v>
      </c>
      <c r="J161">
        <v>1486991.0362968654</v>
      </c>
      <c r="K161">
        <v>37384.416999999994</v>
      </c>
      <c r="L161">
        <v>267658386.53343576</v>
      </c>
      <c r="M161">
        <v>5245550.6549999993</v>
      </c>
      <c r="N161">
        <v>2230486554.4452982</v>
      </c>
      <c r="O161">
        <v>108639800</v>
      </c>
      <c r="P161">
        <v>20.264825413636363</v>
      </c>
      <c r="Q161">
        <v>22230.515992638138</v>
      </c>
      <c r="R161">
        <v>267695770.95043576</v>
      </c>
      <c r="S161">
        <v>2344.3719051002986</v>
      </c>
      <c r="T161">
        <v>22250.780818051775</v>
      </c>
      <c r="U161">
        <f>Net_Zero_Table[[#This Row],[Total Energy(MJ)]]*AHP!$Q$23/TOPSIS!$B$20</f>
        <v>2.4569627488783878E-2</v>
      </c>
      <c r="V161">
        <f>Net_Zero_Table[[#This Row],[Capital Cost (LKR)]]*AHP!$Q$24/TOPSIS!$C$20</f>
        <v>4.6310612103218681E-3</v>
      </c>
      <c r="W161">
        <f>Net_Zero_Table[[#This Row],[System Cost (LKR)]]*AHP!$Q$25/TOPSIS!$D$20</f>
        <v>2.5864688457711287E-3</v>
      </c>
      <c r="X161">
        <f>Net_Zero_Table[[#This Row],[Embodied Carbon (Metric T)]]*AHP!$Q$26/TOPSIS!$E$20</f>
        <v>9.809058354395897E-3</v>
      </c>
      <c r="Y1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3.096599055611271E-3</v>
      </c>
      <c r="Z1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4.0882427501406212E-3</v>
      </c>
      <c r="AA161">
        <f>Net_Zero_Table[[#This Row],[S- Worst-Euclidean Distance]]/(Net_Zero_Table[[#This Row],[S+ Best-Euclidean Distance]]+Net_Zero_Table[[#This Row],[S- Worst-Euclidean Distance]])</f>
        <v>0.56900943133747783</v>
      </c>
      <c r="AB161">
        <v>160</v>
      </c>
    </row>
    <row r="162" spans="1:28" x14ac:dyDescent="0.3">
      <c r="A162">
        <v>422</v>
      </c>
      <c r="B162" t="s">
        <v>142</v>
      </c>
      <c r="C162" t="s">
        <v>151</v>
      </c>
      <c r="D162" t="s">
        <v>155</v>
      </c>
      <c r="E162" t="s">
        <v>156</v>
      </c>
      <c r="F162" t="s">
        <v>161</v>
      </c>
      <c r="G162" t="s">
        <v>226</v>
      </c>
      <c r="H162">
        <v>407.55716796536757</v>
      </c>
      <c r="I162">
        <v>29</v>
      </c>
      <c r="J162">
        <v>1486997.2770945057</v>
      </c>
      <c r="K162">
        <v>37365.996699999996</v>
      </c>
      <c r="L162">
        <v>267659509.87701103</v>
      </c>
      <c r="M162">
        <v>5244629.6399999997</v>
      </c>
      <c r="N162">
        <v>2230495915.6417584</v>
      </c>
      <c r="O162">
        <v>113100000</v>
      </c>
      <c r="P162">
        <v>20.251010188636364</v>
      </c>
      <c r="Q162">
        <v>22230.609292562862</v>
      </c>
      <c r="R162">
        <v>267696875.87371102</v>
      </c>
      <c r="S162">
        <v>2348.8405452817583</v>
      </c>
      <c r="T162">
        <v>22250.860302751498</v>
      </c>
      <c r="U162">
        <f>Net_Zero_Table[[#This Row],[Total Energy(MJ)]]*AHP!$Q$23/TOPSIS!$B$20</f>
        <v>2.4569728900745599E-2</v>
      </c>
      <c r="V162">
        <f>Net_Zero_Table[[#This Row],[Capital Cost (LKR)]]*AHP!$Q$24/TOPSIS!$C$20</f>
        <v>4.630248087521013E-3</v>
      </c>
      <c r="W162">
        <f>Net_Zero_Table[[#This Row],[System Cost (LKR)]]*AHP!$Q$25/TOPSIS!$D$20</f>
        <v>2.6926561578419204E-3</v>
      </c>
      <c r="X162">
        <f>Net_Zero_Table[[#This Row],[Embodied Carbon (Metric T)]]*AHP!$Q$26/TOPSIS!$E$20</f>
        <v>9.8023711836239796E-3</v>
      </c>
      <c r="Y1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3.1101580158656625E-3</v>
      </c>
      <c r="Z1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4.0825625254280254E-3</v>
      </c>
      <c r="AA162">
        <f>Net_Zero_Table[[#This Row],[S- Worst-Euclidean Distance]]/(Net_Zero_Table[[#This Row],[S+ Best-Euclidean Distance]]+Net_Zero_Table[[#This Row],[S- Worst-Euclidean Distance]])</f>
        <v>0.56759643336479915</v>
      </c>
      <c r="AB162">
        <v>161</v>
      </c>
    </row>
    <row r="163" spans="1:28" x14ac:dyDescent="0.3">
      <c r="A163">
        <v>404</v>
      </c>
      <c r="B163" t="s">
        <v>142</v>
      </c>
      <c r="C163" t="s">
        <v>151</v>
      </c>
      <c r="D163" t="s">
        <v>154</v>
      </c>
      <c r="E163" t="s">
        <v>156</v>
      </c>
      <c r="F163" t="s">
        <v>161</v>
      </c>
      <c r="G163" t="s">
        <v>226</v>
      </c>
      <c r="H163">
        <v>407.55072086036751</v>
      </c>
      <c r="I163">
        <v>29</v>
      </c>
      <c r="J163">
        <v>1486991.0362968654</v>
      </c>
      <c r="K163">
        <v>37384.416999999994</v>
      </c>
      <c r="L163">
        <v>267658386.53343576</v>
      </c>
      <c r="M163">
        <v>5245550.6549999993</v>
      </c>
      <c r="N163">
        <v>2230486554.4452982</v>
      </c>
      <c r="O163">
        <v>113100000</v>
      </c>
      <c r="P163">
        <v>20.264825413636363</v>
      </c>
      <c r="Q163">
        <v>22230.515992638138</v>
      </c>
      <c r="R163">
        <v>267695770.95043576</v>
      </c>
      <c r="S163">
        <v>2348.8321051002986</v>
      </c>
      <c r="T163">
        <v>22250.780818051775</v>
      </c>
      <c r="U163">
        <f>Net_Zero_Table[[#This Row],[Total Energy(MJ)]]*AHP!$Q$23/TOPSIS!$B$20</f>
        <v>2.4569627488783878E-2</v>
      </c>
      <c r="V163">
        <f>Net_Zero_Table[[#This Row],[Capital Cost (LKR)]]*AHP!$Q$24/TOPSIS!$C$20</f>
        <v>4.6310612103218681E-3</v>
      </c>
      <c r="W163">
        <f>Net_Zero_Table[[#This Row],[System Cost (LKR)]]*AHP!$Q$25/TOPSIS!$D$20</f>
        <v>2.6926561578419204E-3</v>
      </c>
      <c r="X163">
        <f>Net_Zero_Table[[#This Row],[Embodied Carbon (Metric T)]]*AHP!$Q$26/TOPSIS!$E$20</f>
        <v>9.809058354395897E-3</v>
      </c>
      <c r="Y1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3.1109914135545908E-3</v>
      </c>
      <c r="Z1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4.0772020949475102E-3</v>
      </c>
      <c r="AA163">
        <f>Net_Zero_Table[[#This Row],[S- Worst-Euclidean Distance]]/(Net_Zero_Table[[#This Row],[S+ Best-Euclidean Distance]]+Net_Zero_Table[[#This Row],[S- Worst-Euclidean Distance]])</f>
        <v>0.5672081713054955</v>
      </c>
      <c r="AB163">
        <v>162</v>
      </c>
    </row>
    <row r="164" spans="1:28" x14ac:dyDescent="0.3">
      <c r="A164">
        <v>247</v>
      </c>
      <c r="B164" t="s">
        <v>141</v>
      </c>
      <c r="C164" t="s">
        <v>149</v>
      </c>
      <c r="D164" t="s">
        <v>155</v>
      </c>
      <c r="E164" t="s">
        <v>157</v>
      </c>
      <c r="F164" t="s">
        <v>160</v>
      </c>
      <c r="G164" t="s">
        <v>225</v>
      </c>
      <c r="H164">
        <v>381.93018268661655</v>
      </c>
      <c r="I164">
        <v>55</v>
      </c>
      <c r="J164">
        <v>1393917.6139328037</v>
      </c>
      <c r="K164">
        <v>45068.135945454545</v>
      </c>
      <c r="L164">
        <v>250905170.50790471</v>
      </c>
      <c r="M164">
        <v>5146135.0645454526</v>
      </c>
      <c r="N164">
        <v>2090876420.8992057</v>
      </c>
      <c r="O164">
        <v>102520000</v>
      </c>
      <c r="P164">
        <v>25.190421561363632</v>
      </c>
      <c r="Q164">
        <v>20839.068328295416</v>
      </c>
      <c r="R164">
        <v>250950238.64385018</v>
      </c>
      <c r="S164">
        <v>2198.5425559637511</v>
      </c>
      <c r="T164">
        <v>20864.258749856781</v>
      </c>
      <c r="U164">
        <f>Net_Zero_Table[[#This Row],[Total Energy(MJ)]]*AHP!$Q$23/TOPSIS!$B$20</f>
        <v>2.3032690654057487E-2</v>
      </c>
      <c r="V164">
        <f>Net_Zero_Table[[#This Row],[Capital Cost (LKR)]]*AHP!$Q$24/TOPSIS!$C$20</f>
        <v>4.5432916480898367E-3</v>
      </c>
      <c r="W164">
        <f>Net_Zero_Table[[#This Row],[System Cost (LKR)]]*AHP!$Q$25/TOPSIS!$D$20</f>
        <v>2.4407701971879193E-3</v>
      </c>
      <c r="X164">
        <f>Net_Zero_Table[[#This Row],[Embodied Carbon (Metric T)]]*AHP!$Q$26/TOPSIS!$E$20</f>
        <v>1.2193261477642771E-2</v>
      </c>
      <c r="Y1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3.1584428918020337E-3</v>
      </c>
      <c r="Z1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4.120736647659733E-3</v>
      </c>
      <c r="AA164">
        <f>Net_Zero_Table[[#This Row],[S- Worst-Euclidean Distance]]/(Net_Zero_Table[[#This Row],[S+ Best-Euclidean Distance]]+Net_Zero_Table[[#This Row],[S- Worst-Euclidean Distance]])</f>
        <v>0.56609905351564194</v>
      </c>
      <c r="AB164">
        <v>163</v>
      </c>
    </row>
    <row r="165" spans="1:28" x14ac:dyDescent="0.3">
      <c r="A165">
        <v>229</v>
      </c>
      <c r="B165" t="s">
        <v>141</v>
      </c>
      <c r="C165" t="s">
        <v>149</v>
      </c>
      <c r="D165" t="s">
        <v>154</v>
      </c>
      <c r="E165" t="s">
        <v>157</v>
      </c>
      <c r="F165" t="s">
        <v>160</v>
      </c>
      <c r="G165" t="s">
        <v>225</v>
      </c>
      <c r="H165">
        <v>381.92373558161654</v>
      </c>
      <c r="I165">
        <v>55</v>
      </c>
      <c r="J165">
        <v>1393911.3731351637</v>
      </c>
      <c r="K165">
        <v>45086.556245454543</v>
      </c>
      <c r="L165">
        <v>250904047.1643295</v>
      </c>
      <c r="M165">
        <v>5147056.0795454532</v>
      </c>
      <c r="N165">
        <v>2090867059.7027457</v>
      </c>
      <c r="O165">
        <v>102520000</v>
      </c>
      <c r="P165">
        <v>25.20423678636363</v>
      </c>
      <c r="Q165">
        <v>20838.975028370696</v>
      </c>
      <c r="R165">
        <v>250949133.72057495</v>
      </c>
      <c r="S165">
        <v>2198.5341157822913</v>
      </c>
      <c r="T165">
        <v>20864.179265157061</v>
      </c>
      <c r="U165">
        <f>Net_Zero_Table[[#This Row],[Total Energy(MJ)]]*AHP!$Q$23/TOPSIS!$B$20</f>
        <v>2.3032589242095766E-2</v>
      </c>
      <c r="V165">
        <f>Net_Zero_Table[[#This Row],[Capital Cost (LKR)]]*AHP!$Q$24/TOPSIS!$C$20</f>
        <v>4.5441047708906935E-3</v>
      </c>
      <c r="W165">
        <f>Net_Zero_Table[[#This Row],[System Cost (LKR)]]*AHP!$Q$25/TOPSIS!$D$20</f>
        <v>2.4407701971879193E-3</v>
      </c>
      <c r="X165">
        <f>Net_Zero_Table[[#This Row],[Embodied Carbon (Metric T)]]*AHP!$Q$26/TOPSIS!$E$20</f>
        <v>1.219994864841469E-2</v>
      </c>
      <c r="Y1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3.1643471856479832E-3</v>
      </c>
      <c r="Z1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4.1193297497733325E-3</v>
      </c>
      <c r="AA165">
        <f>Net_Zero_Table[[#This Row],[S- Worst-Euclidean Distance]]/(Net_Zero_Table[[#This Row],[S+ Best-Euclidean Distance]]+Net_Zero_Table[[#This Row],[S- Worst-Euclidean Distance]])</f>
        <v>0.5655563510430538</v>
      </c>
      <c r="AB165">
        <v>164</v>
      </c>
    </row>
    <row r="166" spans="1:28" x14ac:dyDescent="0.3">
      <c r="A166">
        <v>249</v>
      </c>
      <c r="B166" t="s">
        <v>141</v>
      </c>
      <c r="C166" t="s">
        <v>149</v>
      </c>
      <c r="D166" t="s">
        <v>155</v>
      </c>
      <c r="E166" t="s">
        <v>157</v>
      </c>
      <c r="F166" t="s">
        <v>160</v>
      </c>
      <c r="G166" t="s">
        <v>224</v>
      </c>
      <c r="H166">
        <v>381.93018268661655</v>
      </c>
      <c r="I166">
        <v>28</v>
      </c>
      <c r="J166">
        <v>1393917.6139328037</v>
      </c>
      <c r="K166">
        <v>45068.135945454545</v>
      </c>
      <c r="L166">
        <v>250905170.50790471</v>
      </c>
      <c r="M166">
        <v>5146135.0645454526</v>
      </c>
      <c r="N166">
        <v>2090876420.8992057</v>
      </c>
      <c r="O166">
        <v>104893600</v>
      </c>
      <c r="P166">
        <v>25.190421561363632</v>
      </c>
      <c r="Q166">
        <v>20839.068328295416</v>
      </c>
      <c r="R166">
        <v>250950238.64385018</v>
      </c>
      <c r="S166">
        <v>2200.916155963751</v>
      </c>
      <c r="T166">
        <v>20864.258749856781</v>
      </c>
      <c r="U166">
        <f>Net_Zero_Table[[#This Row],[Total Energy(MJ)]]*AHP!$Q$23/TOPSIS!$B$20</f>
        <v>2.3032690654057487E-2</v>
      </c>
      <c r="V166">
        <f>Net_Zero_Table[[#This Row],[Capital Cost (LKR)]]*AHP!$Q$24/TOPSIS!$C$20</f>
        <v>4.5432916480898367E-3</v>
      </c>
      <c r="W166">
        <f>Net_Zero_Table[[#This Row],[System Cost (LKR)]]*AHP!$Q$25/TOPSIS!$D$20</f>
        <v>2.497280264882469E-3</v>
      </c>
      <c r="X166">
        <f>Net_Zero_Table[[#This Row],[Embodied Carbon (Metric T)]]*AHP!$Q$26/TOPSIS!$E$20</f>
        <v>1.2193261477642771E-2</v>
      </c>
      <c r="Y1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3.1629152253738932E-3</v>
      </c>
      <c r="Z1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4.1125685340749124E-3</v>
      </c>
      <c r="AA166">
        <f>Net_Zero_Table[[#This Row],[S- Worst-Euclidean Distance]]/(Net_Zero_Table[[#This Row],[S+ Best-Euclidean Distance]]+Net_Zero_Table[[#This Row],[S- Worst-Euclidean Distance]])</f>
        <v>0.5652639288396244</v>
      </c>
      <c r="AB166">
        <v>165</v>
      </c>
    </row>
    <row r="167" spans="1:28" x14ac:dyDescent="0.3">
      <c r="A167">
        <v>231</v>
      </c>
      <c r="B167" t="s">
        <v>141</v>
      </c>
      <c r="C167" t="s">
        <v>149</v>
      </c>
      <c r="D167" t="s">
        <v>154</v>
      </c>
      <c r="E167" t="s">
        <v>157</v>
      </c>
      <c r="F167" t="s">
        <v>160</v>
      </c>
      <c r="G167" t="s">
        <v>224</v>
      </c>
      <c r="H167">
        <v>381.92373558161654</v>
      </c>
      <c r="I167">
        <v>28</v>
      </c>
      <c r="J167">
        <v>1393911.3731351637</v>
      </c>
      <c r="K167">
        <v>45086.556245454543</v>
      </c>
      <c r="L167">
        <v>250904047.1643295</v>
      </c>
      <c r="M167">
        <v>5147056.0795454532</v>
      </c>
      <c r="N167">
        <v>2090867059.7027457</v>
      </c>
      <c r="O167">
        <v>104893600</v>
      </c>
      <c r="P167">
        <v>25.20423678636363</v>
      </c>
      <c r="Q167">
        <v>20838.975028370696</v>
      </c>
      <c r="R167">
        <v>250949133.72057495</v>
      </c>
      <c r="S167">
        <v>2200.9077157822912</v>
      </c>
      <c r="T167">
        <v>20864.179265157061</v>
      </c>
      <c r="U167">
        <f>Net_Zero_Table[[#This Row],[Total Energy(MJ)]]*AHP!$Q$23/TOPSIS!$B$20</f>
        <v>2.3032589242095766E-2</v>
      </c>
      <c r="V167">
        <f>Net_Zero_Table[[#This Row],[Capital Cost (LKR)]]*AHP!$Q$24/TOPSIS!$C$20</f>
        <v>4.5441047708906935E-3</v>
      </c>
      <c r="W167">
        <f>Net_Zero_Table[[#This Row],[System Cost (LKR)]]*AHP!$Q$25/TOPSIS!$D$20</f>
        <v>2.497280264882469E-3</v>
      </c>
      <c r="X167">
        <f>Net_Zero_Table[[#This Row],[Embodied Carbon (Metric T)]]*AHP!$Q$26/TOPSIS!$E$20</f>
        <v>1.219994864841469E-2</v>
      </c>
      <c r="Y1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3.1688111861462344E-3</v>
      </c>
      <c r="Z1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4.1111588409431139E-3</v>
      </c>
      <c r="AA167">
        <f>Net_Zero_Table[[#This Row],[S- Worst-Euclidean Distance]]/(Net_Zero_Table[[#This Row],[S+ Best-Euclidean Distance]]+Net_Zero_Table[[#This Row],[S- Worst-Euclidean Distance]])</f>
        <v>0.56472194605817938</v>
      </c>
      <c r="AB167">
        <v>166</v>
      </c>
    </row>
    <row r="168" spans="1:28" x14ac:dyDescent="0.3">
      <c r="A168">
        <v>248</v>
      </c>
      <c r="B168" t="s">
        <v>141</v>
      </c>
      <c r="C168" t="s">
        <v>149</v>
      </c>
      <c r="D168" t="s">
        <v>155</v>
      </c>
      <c r="E168" t="s">
        <v>157</v>
      </c>
      <c r="F168" t="s">
        <v>160</v>
      </c>
      <c r="G168" t="s">
        <v>226</v>
      </c>
      <c r="H168">
        <v>381.93018268661655</v>
      </c>
      <c r="I168">
        <v>28</v>
      </c>
      <c r="J168">
        <v>1393917.6139328037</v>
      </c>
      <c r="K168">
        <v>45068.135945454545</v>
      </c>
      <c r="L168">
        <v>250905170.50790471</v>
      </c>
      <c r="M168">
        <v>5146135.0645454526</v>
      </c>
      <c r="N168">
        <v>2090876420.8992057</v>
      </c>
      <c r="O168">
        <v>109200000</v>
      </c>
      <c r="P168">
        <v>25.190421561363632</v>
      </c>
      <c r="Q168">
        <v>20839.068328295416</v>
      </c>
      <c r="R168">
        <v>250950238.64385018</v>
      </c>
      <c r="S168">
        <v>2205.2225559637509</v>
      </c>
      <c r="T168">
        <v>20864.258749856781</v>
      </c>
      <c r="U168">
        <f>Net_Zero_Table[[#This Row],[Total Energy(MJ)]]*AHP!$Q$23/TOPSIS!$B$20</f>
        <v>2.3032690654057487E-2</v>
      </c>
      <c r="V168">
        <f>Net_Zero_Table[[#This Row],[Capital Cost (LKR)]]*AHP!$Q$24/TOPSIS!$C$20</f>
        <v>4.5432916480898367E-3</v>
      </c>
      <c r="W168">
        <f>Net_Zero_Table[[#This Row],[System Cost (LKR)]]*AHP!$Q$25/TOPSIS!$D$20</f>
        <v>2.5998059455025436E-3</v>
      </c>
      <c r="X168">
        <f>Net_Zero_Table[[#This Row],[Embodied Carbon (Metric T)]]*AHP!$Q$26/TOPSIS!$E$20</f>
        <v>1.2193261477642771E-2</v>
      </c>
      <c r="Y1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3.1735831770719107E-3</v>
      </c>
      <c r="Z1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4.0996967107480445E-3</v>
      </c>
      <c r="AA168">
        <f>Net_Zero_Table[[#This Row],[S- Worst-Euclidean Distance]]/(Net_Zero_Table[[#This Row],[S+ Best-Euclidean Distance]]+Net_Zero_Table[[#This Row],[S- Worst-Euclidean Distance]])</f>
        <v>0.56366546784670213</v>
      </c>
      <c r="AB168">
        <v>167</v>
      </c>
    </row>
    <row r="169" spans="1:28" x14ac:dyDescent="0.3">
      <c r="A169">
        <v>230</v>
      </c>
      <c r="B169" t="s">
        <v>141</v>
      </c>
      <c r="C169" t="s">
        <v>149</v>
      </c>
      <c r="D169" t="s">
        <v>154</v>
      </c>
      <c r="E169" t="s">
        <v>157</v>
      </c>
      <c r="F169" t="s">
        <v>160</v>
      </c>
      <c r="G169" t="s">
        <v>226</v>
      </c>
      <c r="H169">
        <v>381.92373558161654</v>
      </c>
      <c r="I169">
        <v>28</v>
      </c>
      <c r="J169">
        <v>1393911.3731351637</v>
      </c>
      <c r="K169">
        <v>45086.556245454543</v>
      </c>
      <c r="L169">
        <v>250904047.1643295</v>
      </c>
      <c r="M169">
        <v>5147056.0795454532</v>
      </c>
      <c r="N169">
        <v>2090867059.7027457</v>
      </c>
      <c r="O169">
        <v>109200000</v>
      </c>
      <c r="P169">
        <v>25.20423678636363</v>
      </c>
      <c r="Q169">
        <v>20838.975028370696</v>
      </c>
      <c r="R169">
        <v>250949133.72057495</v>
      </c>
      <c r="S169">
        <v>2205.2141157822916</v>
      </c>
      <c r="T169">
        <v>20864.179265157061</v>
      </c>
      <c r="U169">
        <f>Net_Zero_Table[[#This Row],[Total Energy(MJ)]]*AHP!$Q$23/TOPSIS!$B$20</f>
        <v>2.3032589242095766E-2</v>
      </c>
      <c r="V169">
        <f>Net_Zero_Table[[#This Row],[Capital Cost (LKR)]]*AHP!$Q$24/TOPSIS!$C$20</f>
        <v>4.5441047708906935E-3</v>
      </c>
      <c r="W169">
        <f>Net_Zero_Table[[#This Row],[System Cost (LKR)]]*AHP!$Q$25/TOPSIS!$D$20</f>
        <v>2.5998059455025436E-3</v>
      </c>
      <c r="X169">
        <f>Net_Zero_Table[[#This Row],[Embodied Carbon (Metric T)]]*AHP!$Q$26/TOPSIS!$E$20</f>
        <v>1.219994864841469E-2</v>
      </c>
      <c r="Y1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3.1794593553523152E-3</v>
      </c>
      <c r="Z1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4.0982825900759924E-3</v>
      </c>
      <c r="AA169">
        <f>Net_Zero_Table[[#This Row],[S- Worst-Euclidean Distance]]/(Net_Zero_Table[[#This Row],[S+ Best-Euclidean Distance]]+Net_Zero_Table[[#This Row],[S- Worst-Euclidean Distance]])</f>
        <v>0.56312557120143969</v>
      </c>
      <c r="AB169">
        <v>168</v>
      </c>
    </row>
    <row r="170" spans="1:28" x14ac:dyDescent="0.3">
      <c r="A170">
        <v>28</v>
      </c>
      <c r="B170" t="s">
        <v>139</v>
      </c>
      <c r="C170" t="s">
        <v>149</v>
      </c>
      <c r="D170" t="s">
        <v>155</v>
      </c>
      <c r="E170" t="s">
        <v>157</v>
      </c>
      <c r="F170" t="s">
        <v>159</v>
      </c>
      <c r="G170" t="s">
        <v>225</v>
      </c>
      <c r="H170">
        <v>373.37748023983102</v>
      </c>
      <c r="I170">
        <v>54</v>
      </c>
      <c r="J170">
        <v>1363515.7634605353</v>
      </c>
      <c r="K170">
        <v>51510.196172727272</v>
      </c>
      <c r="L170">
        <v>245432837.42289639</v>
      </c>
      <c r="M170">
        <v>5028081.9054545444</v>
      </c>
      <c r="N170">
        <v>2045273645.1908031</v>
      </c>
      <c r="O170">
        <v>100656000</v>
      </c>
      <c r="P170">
        <v>26.552474152272723</v>
      </c>
      <c r="Q170">
        <v>20384.560663735003</v>
      </c>
      <c r="R170">
        <v>245484347.6190691</v>
      </c>
      <c r="S170">
        <v>2150.9577270962577</v>
      </c>
      <c r="T170">
        <v>20411.113137887274</v>
      </c>
      <c r="U170">
        <f>Net_Zero_Table[[#This Row],[Total Energy(MJ)]]*AHP!$Q$23/TOPSIS!$B$20</f>
        <v>2.2531020770008316E-2</v>
      </c>
      <c r="V170">
        <f>Net_Zero_Table[[#This Row],[Capital Cost (LKR)]]*AHP!$Q$24/TOPSIS!$C$20</f>
        <v>4.4390678131144296E-3</v>
      </c>
      <c r="W170">
        <f>Net_Zero_Table[[#This Row],[System Cost (LKR)]]*AHP!$Q$25/TOPSIS!$D$20</f>
        <v>2.3963925572390481E-3</v>
      </c>
      <c r="X170">
        <f>Net_Zero_Table[[#This Row],[Embodied Carbon (Metric T)]]*AHP!$Q$26/TOPSIS!$E$20</f>
        <v>1.2852554270611669E-2</v>
      </c>
      <c r="Y1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3.5640298336572919E-3</v>
      </c>
      <c r="Z1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4.5506242507764747E-3</v>
      </c>
      <c r="AA170">
        <f>Net_Zero_Table[[#This Row],[S- Worst-Euclidean Distance]]/(Net_Zero_Table[[#This Row],[S+ Best-Euclidean Distance]]+Net_Zero_Table[[#This Row],[S- Worst-Euclidean Distance]])</f>
        <v>0.56079091029966111</v>
      </c>
      <c r="AB170">
        <v>169</v>
      </c>
    </row>
    <row r="171" spans="1:28" x14ac:dyDescent="0.3">
      <c r="A171">
        <v>30</v>
      </c>
      <c r="B171" t="s">
        <v>139</v>
      </c>
      <c r="C171" t="s">
        <v>149</v>
      </c>
      <c r="D171" t="s">
        <v>155</v>
      </c>
      <c r="E171" t="s">
        <v>157</v>
      </c>
      <c r="F171" t="s">
        <v>159</v>
      </c>
      <c r="G171" t="s">
        <v>224</v>
      </c>
      <c r="H171">
        <v>373.37748023983102</v>
      </c>
      <c r="I171">
        <v>27</v>
      </c>
      <c r="J171">
        <v>1363515.7634605353</v>
      </c>
      <c r="K171">
        <v>51510.196172727272</v>
      </c>
      <c r="L171">
        <v>245432837.42289639</v>
      </c>
      <c r="M171">
        <v>5028081.9054545444</v>
      </c>
      <c r="N171">
        <v>2045273645.1908031</v>
      </c>
      <c r="O171">
        <v>101147400</v>
      </c>
      <c r="P171">
        <v>26.552474152272723</v>
      </c>
      <c r="Q171">
        <v>20384.560663735003</v>
      </c>
      <c r="R171">
        <v>245484347.6190691</v>
      </c>
      <c r="S171">
        <v>2151.4491270962576</v>
      </c>
      <c r="T171">
        <v>20411.113137887274</v>
      </c>
      <c r="U171">
        <f>Net_Zero_Table[[#This Row],[Total Energy(MJ)]]*AHP!$Q$23/TOPSIS!$B$20</f>
        <v>2.2531020770008316E-2</v>
      </c>
      <c r="V171">
        <f>Net_Zero_Table[[#This Row],[Capital Cost (LKR)]]*AHP!$Q$24/TOPSIS!$C$20</f>
        <v>4.4390678131144296E-3</v>
      </c>
      <c r="W171">
        <f>Net_Zero_Table[[#This Row],[System Cost (LKR)]]*AHP!$Q$25/TOPSIS!$D$20</f>
        <v>2.4080916839938093E-3</v>
      </c>
      <c r="X171">
        <f>Net_Zero_Table[[#This Row],[Embodied Carbon (Metric T)]]*AHP!$Q$26/TOPSIS!$E$20</f>
        <v>1.2852554270611669E-2</v>
      </c>
      <c r="Y1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3.5646316726759804E-3</v>
      </c>
      <c r="Z1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4.5489224833208915E-3</v>
      </c>
      <c r="AA171">
        <f>Net_Zero_Table[[#This Row],[S- Worst-Euclidean Distance]]/(Net_Zero_Table[[#This Row],[S+ Best-Euclidean Distance]]+Net_Zero_Table[[#This Row],[S- Worst-Euclidean Distance]])</f>
        <v>0.56065719114707602</v>
      </c>
      <c r="AB171">
        <v>170</v>
      </c>
    </row>
    <row r="172" spans="1:28" x14ac:dyDescent="0.3">
      <c r="A172">
        <v>10</v>
      </c>
      <c r="B172" t="s">
        <v>139</v>
      </c>
      <c r="C172" t="s">
        <v>149</v>
      </c>
      <c r="D172" t="s">
        <v>154</v>
      </c>
      <c r="E172" t="s">
        <v>157</v>
      </c>
      <c r="F172" t="s">
        <v>159</v>
      </c>
      <c r="G172" t="s">
        <v>225</v>
      </c>
      <c r="H172">
        <v>373.37103313483112</v>
      </c>
      <c r="I172">
        <v>54</v>
      </c>
      <c r="J172">
        <v>1363509.5226628955</v>
      </c>
      <c r="K172">
        <v>51528.61647272727</v>
      </c>
      <c r="L172">
        <v>245431714.07932121</v>
      </c>
      <c r="M172">
        <v>5029002.920454544</v>
      </c>
      <c r="N172">
        <v>2045264283.9943435</v>
      </c>
      <c r="O172">
        <v>100656000</v>
      </c>
      <c r="P172">
        <v>26.566289377272721</v>
      </c>
      <c r="Q172">
        <v>20384.46736381029</v>
      </c>
      <c r="R172">
        <v>245483242.69579393</v>
      </c>
      <c r="S172">
        <v>2150.949286914798</v>
      </c>
      <c r="T172">
        <v>20411.033653187562</v>
      </c>
      <c r="U172">
        <f>Net_Zero_Table[[#This Row],[Total Energy(MJ)]]*AHP!$Q$23/TOPSIS!$B$20</f>
        <v>2.2530919358046599E-2</v>
      </c>
      <c r="V172">
        <f>Net_Zero_Table[[#This Row],[Capital Cost (LKR)]]*AHP!$Q$24/TOPSIS!$C$20</f>
        <v>4.4398809359152856E-3</v>
      </c>
      <c r="W172">
        <f>Net_Zero_Table[[#This Row],[System Cost (LKR)]]*AHP!$Q$25/TOPSIS!$D$20</f>
        <v>2.3963925572390481E-3</v>
      </c>
      <c r="X172">
        <f>Net_Zero_Table[[#This Row],[Embodied Carbon (Metric T)]]*AHP!$Q$26/TOPSIS!$E$20</f>
        <v>1.2859241441383585E-2</v>
      </c>
      <c r="Y1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3.5704887802420295E-3</v>
      </c>
      <c r="Z1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4.5503118578673332E-3</v>
      </c>
      <c r="AA172">
        <f>Net_Zero_Table[[#This Row],[S- Worst-Euclidean Distance]]/(Net_Zero_Table[[#This Row],[S+ Best-Euclidean Distance]]+Net_Zero_Table[[#This Row],[S- Worst-Euclidean Distance]])</f>
        <v>0.56032798496660419</v>
      </c>
      <c r="AB172">
        <v>171</v>
      </c>
    </row>
    <row r="173" spans="1:28" x14ac:dyDescent="0.3">
      <c r="A173">
        <v>12</v>
      </c>
      <c r="B173" t="s">
        <v>139</v>
      </c>
      <c r="C173" t="s">
        <v>149</v>
      </c>
      <c r="D173" t="s">
        <v>154</v>
      </c>
      <c r="E173" t="s">
        <v>157</v>
      </c>
      <c r="F173" t="s">
        <v>159</v>
      </c>
      <c r="G173" t="s">
        <v>224</v>
      </c>
      <c r="H173">
        <v>373.37103313483112</v>
      </c>
      <c r="I173">
        <v>27</v>
      </c>
      <c r="J173">
        <v>1363509.5226628955</v>
      </c>
      <c r="K173">
        <v>51528.61647272727</v>
      </c>
      <c r="L173">
        <v>245431714.07932121</v>
      </c>
      <c r="M173">
        <v>5029002.920454544</v>
      </c>
      <c r="N173">
        <v>2045264283.9943435</v>
      </c>
      <c r="O173">
        <v>101147400</v>
      </c>
      <c r="P173">
        <v>26.566289377272721</v>
      </c>
      <c r="Q173">
        <v>20384.46736381029</v>
      </c>
      <c r="R173">
        <v>245483242.69579393</v>
      </c>
      <c r="S173">
        <v>2151.4406869147979</v>
      </c>
      <c r="T173">
        <v>20411.033653187562</v>
      </c>
      <c r="U173">
        <f>Net_Zero_Table[[#This Row],[Total Energy(MJ)]]*AHP!$Q$23/TOPSIS!$B$20</f>
        <v>2.2530919358046599E-2</v>
      </c>
      <c r="V173">
        <f>Net_Zero_Table[[#This Row],[Capital Cost (LKR)]]*AHP!$Q$24/TOPSIS!$C$20</f>
        <v>4.4398809359152856E-3</v>
      </c>
      <c r="W173">
        <f>Net_Zero_Table[[#This Row],[System Cost (LKR)]]*AHP!$Q$25/TOPSIS!$D$20</f>
        <v>2.4080916839938093E-3</v>
      </c>
      <c r="X173">
        <f>Net_Zero_Table[[#This Row],[Embodied Carbon (Metric T)]]*AHP!$Q$26/TOPSIS!$E$20</f>
        <v>1.2859241441383585E-2</v>
      </c>
      <c r="Y1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3.5710895307286476E-3</v>
      </c>
      <c r="Z1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4.5486099735364671E-3</v>
      </c>
      <c r="AA173">
        <f>Net_Zero_Table[[#This Row],[S- Worst-Euclidean Distance]]/(Net_Zero_Table[[#This Row],[S+ Best-Euclidean Distance]]+Net_Zero_Table[[#This Row],[S- Worst-Euclidean Distance]])</f>
        <v>0.56019437309806519</v>
      </c>
      <c r="AB173">
        <v>172</v>
      </c>
    </row>
    <row r="174" spans="1:28" x14ac:dyDescent="0.3">
      <c r="A174">
        <v>29</v>
      </c>
      <c r="B174" t="s">
        <v>139</v>
      </c>
      <c r="C174" t="s">
        <v>149</v>
      </c>
      <c r="D174" t="s">
        <v>155</v>
      </c>
      <c r="E174" t="s">
        <v>157</v>
      </c>
      <c r="F174" t="s">
        <v>159</v>
      </c>
      <c r="G174" t="s">
        <v>226</v>
      </c>
      <c r="H174">
        <v>373.37748023983102</v>
      </c>
      <c r="I174">
        <v>27</v>
      </c>
      <c r="J174">
        <v>1363515.7634605353</v>
      </c>
      <c r="K174">
        <v>51510.196172727272</v>
      </c>
      <c r="L174">
        <v>245432837.42289639</v>
      </c>
      <c r="M174">
        <v>5028081.9054545444</v>
      </c>
      <c r="N174">
        <v>2045273645.1908031</v>
      </c>
      <c r="O174">
        <v>105300000</v>
      </c>
      <c r="P174">
        <v>26.552474152272723</v>
      </c>
      <c r="Q174">
        <v>20384.560663735003</v>
      </c>
      <c r="R174">
        <v>245484347.6190691</v>
      </c>
      <c r="S174">
        <v>2155.6017270962575</v>
      </c>
      <c r="T174">
        <v>20411.113137887274</v>
      </c>
      <c r="U174">
        <f>Net_Zero_Table[[#This Row],[Total Energy(MJ)]]*AHP!$Q$23/TOPSIS!$B$20</f>
        <v>2.2531020770008316E-2</v>
      </c>
      <c r="V174">
        <f>Net_Zero_Table[[#This Row],[Capital Cost (LKR)]]*AHP!$Q$24/TOPSIS!$C$20</f>
        <v>4.4390678131144296E-3</v>
      </c>
      <c r="W174">
        <f>Net_Zero_Table[[#This Row],[System Cost (LKR)]]*AHP!$Q$25/TOPSIS!$D$20</f>
        <v>2.5069557331631673E-3</v>
      </c>
      <c r="X174">
        <f>Net_Zero_Table[[#This Row],[Embodied Carbon (Metric T)]]*AHP!$Q$26/TOPSIS!$E$20</f>
        <v>1.2852554270611669E-2</v>
      </c>
      <c r="Y1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3.5712441996553195E-3</v>
      </c>
      <c r="Z1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4.5357212308018754E-3</v>
      </c>
      <c r="AA174">
        <f>Net_Zero_Table[[#This Row],[S- Worst-Euclidean Distance]]/(Net_Zero_Table[[#This Row],[S+ Best-Euclidean Distance]]+Net_Zero_Table[[#This Row],[S- Worst-Euclidean Distance]])</f>
        <v>0.55948446674776087</v>
      </c>
      <c r="AB174">
        <v>173</v>
      </c>
    </row>
    <row r="175" spans="1:28" x14ac:dyDescent="0.3">
      <c r="A175">
        <v>11</v>
      </c>
      <c r="B175" t="s">
        <v>139</v>
      </c>
      <c r="C175" t="s">
        <v>149</v>
      </c>
      <c r="D175" t="s">
        <v>154</v>
      </c>
      <c r="E175" t="s">
        <v>157</v>
      </c>
      <c r="F175" t="s">
        <v>159</v>
      </c>
      <c r="G175" t="s">
        <v>226</v>
      </c>
      <c r="H175">
        <v>373.37103313483112</v>
      </c>
      <c r="I175">
        <v>27</v>
      </c>
      <c r="J175">
        <v>1363509.5226628955</v>
      </c>
      <c r="K175">
        <v>51528.61647272727</v>
      </c>
      <c r="L175">
        <v>245431714.07932121</v>
      </c>
      <c r="M175">
        <v>5029002.920454544</v>
      </c>
      <c r="N175">
        <v>2045264283.9943435</v>
      </c>
      <c r="O175">
        <v>105300000</v>
      </c>
      <c r="P175">
        <v>26.566289377272721</v>
      </c>
      <c r="Q175">
        <v>20384.46736381029</v>
      </c>
      <c r="R175">
        <v>245483242.69579393</v>
      </c>
      <c r="S175">
        <v>2155.5932869147978</v>
      </c>
      <c r="T175">
        <v>20411.033653187562</v>
      </c>
      <c r="U175">
        <f>Net_Zero_Table[[#This Row],[Total Energy(MJ)]]*AHP!$Q$23/TOPSIS!$B$20</f>
        <v>2.2530919358046599E-2</v>
      </c>
      <c r="V175">
        <f>Net_Zero_Table[[#This Row],[Capital Cost (LKR)]]*AHP!$Q$24/TOPSIS!$C$20</f>
        <v>4.4398809359152856E-3</v>
      </c>
      <c r="W175">
        <f>Net_Zero_Table[[#This Row],[System Cost (LKR)]]*AHP!$Q$25/TOPSIS!$D$20</f>
        <v>2.5069557331631673E-3</v>
      </c>
      <c r="X175">
        <f>Net_Zero_Table[[#This Row],[Embodied Carbon (Metric T)]]*AHP!$Q$26/TOPSIS!$E$20</f>
        <v>1.2859241441383585E-2</v>
      </c>
      <c r="Y1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3.5776901218812617E-3</v>
      </c>
      <c r="Z1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4.535407811392487E-3</v>
      </c>
      <c r="AA175">
        <f>Net_Zero_Table[[#This Row],[S- Worst-Euclidean Distance]]/(Net_Zero_Table[[#This Row],[S+ Best-Euclidean Distance]]+Net_Zero_Table[[#This Row],[S- Worst-Euclidean Distance]])</f>
        <v>0.55902293411148141</v>
      </c>
      <c r="AB175">
        <v>174</v>
      </c>
    </row>
    <row r="176" spans="1:28" x14ac:dyDescent="0.3">
      <c r="A176">
        <v>307</v>
      </c>
      <c r="B176" t="s">
        <v>141</v>
      </c>
      <c r="C176" t="s">
        <v>151</v>
      </c>
      <c r="D176" t="s">
        <v>155</v>
      </c>
      <c r="E176" t="s">
        <v>156</v>
      </c>
      <c r="F176" t="s">
        <v>159</v>
      </c>
      <c r="G176" t="s">
        <v>225</v>
      </c>
      <c r="H176">
        <v>410.76515096134494</v>
      </c>
      <c r="I176">
        <v>59</v>
      </c>
      <c r="J176">
        <v>1493804.2452877073</v>
      </c>
      <c r="K176">
        <v>39686.369063636361</v>
      </c>
      <c r="L176">
        <v>268884764.15178734</v>
      </c>
      <c r="M176">
        <v>5175703.2672727266</v>
      </c>
      <c r="N176">
        <v>2240706367.931561</v>
      </c>
      <c r="O176">
        <v>109976000</v>
      </c>
      <c r="P176">
        <v>20.289120643181814</v>
      </c>
      <c r="Q176">
        <v>22332.373467051228</v>
      </c>
      <c r="R176">
        <v>268924450.52085096</v>
      </c>
      <c r="S176">
        <v>2355.8580711988338</v>
      </c>
      <c r="T176">
        <v>22352.662587694409</v>
      </c>
      <c r="U176">
        <f>Net_Zero_Table[[#This Row],[Total Energy(MJ)]]*AHP!$Q$23/TOPSIS!$B$20</f>
        <v>2.468239803887886E-2</v>
      </c>
      <c r="V176">
        <f>Net_Zero_Table[[#This Row],[Capital Cost (LKR)]]*AHP!$Q$24/TOPSIS!$C$20</f>
        <v>4.5693960870163185E-3</v>
      </c>
      <c r="W176">
        <f>Net_Zero_Table[[#This Row],[System Cost (LKR)]]*AHP!$Q$25/TOPSIS!$D$20</f>
        <v>2.6182807569834041E-3</v>
      </c>
      <c r="X176">
        <f>Net_Zero_Table[[#This Row],[Embodied Carbon (Metric T)]]*AHP!$Q$26/TOPSIS!$E$20</f>
        <v>9.8208183039380451E-3</v>
      </c>
      <c r="Y1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3.1988153181935256E-3</v>
      </c>
      <c r="Z1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4.0207192839766537E-3</v>
      </c>
      <c r="AA176">
        <f>Net_Zero_Table[[#This Row],[S- Worst-Euclidean Distance]]/(Net_Zero_Table[[#This Row],[S+ Best-Euclidean Distance]]+Net_Zero_Table[[#This Row],[S- Worst-Euclidean Distance]])</f>
        <v>0.55692222636733846</v>
      </c>
      <c r="AB176">
        <v>175</v>
      </c>
    </row>
    <row r="177" spans="1:28" x14ac:dyDescent="0.3">
      <c r="A177">
        <v>289</v>
      </c>
      <c r="B177" t="s">
        <v>141</v>
      </c>
      <c r="C177" t="s">
        <v>151</v>
      </c>
      <c r="D177" t="s">
        <v>154</v>
      </c>
      <c r="E177" t="s">
        <v>156</v>
      </c>
      <c r="F177" t="s">
        <v>159</v>
      </c>
      <c r="G177" t="s">
        <v>225</v>
      </c>
      <c r="H177">
        <v>410.75870385634505</v>
      </c>
      <c r="I177">
        <v>59</v>
      </c>
      <c r="J177">
        <v>1493798.0044900675</v>
      </c>
      <c r="K177">
        <v>39704.789363636359</v>
      </c>
      <c r="L177">
        <v>268883640.80821216</v>
      </c>
      <c r="M177">
        <v>5176624.2822727263</v>
      </c>
      <c r="N177">
        <v>2240697006.7351012</v>
      </c>
      <c r="O177">
        <v>109976000</v>
      </c>
      <c r="P177">
        <v>20.302935868181816</v>
      </c>
      <c r="Q177">
        <v>22332.280167126508</v>
      </c>
      <c r="R177">
        <v>268923345.59757578</v>
      </c>
      <c r="S177">
        <v>2355.8496310173741</v>
      </c>
      <c r="T177">
        <v>22352.583102994689</v>
      </c>
      <c r="U177">
        <f>Net_Zero_Table[[#This Row],[Total Energy(MJ)]]*AHP!$Q$23/TOPSIS!$B$20</f>
        <v>2.4682296626917143E-2</v>
      </c>
      <c r="V177">
        <f>Net_Zero_Table[[#This Row],[Capital Cost (LKR)]]*AHP!$Q$24/TOPSIS!$C$20</f>
        <v>4.5702092098171745E-3</v>
      </c>
      <c r="W177">
        <f>Net_Zero_Table[[#This Row],[System Cost (LKR)]]*AHP!$Q$25/TOPSIS!$D$20</f>
        <v>2.6182807569834041E-3</v>
      </c>
      <c r="X177">
        <f>Net_Zero_Table[[#This Row],[Embodied Carbon (Metric T)]]*AHP!$Q$26/TOPSIS!$E$20</f>
        <v>9.8275054747099643E-3</v>
      </c>
      <c r="Y1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3.1996451423961505E-3</v>
      </c>
      <c r="Z1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4.0152918468462006E-3</v>
      </c>
      <c r="AA177">
        <f>Net_Zero_Table[[#This Row],[S- Worst-Euclidean Distance]]/(Net_Zero_Table[[#This Row],[S+ Best-Euclidean Distance]]+Net_Zero_Table[[#This Row],[S- Worst-Euclidean Distance]])</f>
        <v>0.55652486679136626</v>
      </c>
      <c r="AB177">
        <v>176</v>
      </c>
    </row>
    <row r="178" spans="1:28" x14ac:dyDescent="0.3">
      <c r="A178">
        <v>309</v>
      </c>
      <c r="B178" t="s">
        <v>141</v>
      </c>
      <c r="C178" t="s">
        <v>151</v>
      </c>
      <c r="D178" t="s">
        <v>155</v>
      </c>
      <c r="E178" t="s">
        <v>156</v>
      </c>
      <c r="F178" t="s">
        <v>159</v>
      </c>
      <c r="G178" t="s">
        <v>224</v>
      </c>
      <c r="H178">
        <v>410.76515096134494</v>
      </c>
      <c r="I178">
        <v>30</v>
      </c>
      <c r="J178">
        <v>1493804.2452877073</v>
      </c>
      <c r="K178">
        <v>39686.369063636361</v>
      </c>
      <c r="L178">
        <v>268884764.15178734</v>
      </c>
      <c r="M178">
        <v>5175703.2672727266</v>
      </c>
      <c r="N178">
        <v>2240706367.931561</v>
      </c>
      <c r="O178">
        <v>112386000</v>
      </c>
      <c r="P178">
        <v>20.289120643181814</v>
      </c>
      <c r="Q178">
        <v>22332.373467051228</v>
      </c>
      <c r="R178">
        <v>268924450.52085096</v>
      </c>
      <c r="S178">
        <v>2358.2680711988341</v>
      </c>
      <c r="T178">
        <v>22352.662587694409</v>
      </c>
      <c r="U178">
        <f>Net_Zero_Table[[#This Row],[Total Energy(MJ)]]*AHP!$Q$23/TOPSIS!$B$20</f>
        <v>2.468239803887886E-2</v>
      </c>
      <c r="V178">
        <f>Net_Zero_Table[[#This Row],[Capital Cost (LKR)]]*AHP!$Q$24/TOPSIS!$C$20</f>
        <v>4.5693960870163185E-3</v>
      </c>
      <c r="W178">
        <f>Net_Zero_Table[[#This Row],[System Cost (LKR)]]*AHP!$Q$25/TOPSIS!$D$20</f>
        <v>2.6756574266597884E-3</v>
      </c>
      <c r="X178">
        <f>Net_Zero_Table[[#This Row],[Embodied Carbon (Metric T)]]*AHP!$Q$26/TOPSIS!$E$20</f>
        <v>9.8208183039380451E-3</v>
      </c>
      <c r="Y1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3.2064846582391827E-3</v>
      </c>
      <c r="Z1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4.0147629231934035E-3</v>
      </c>
      <c r="AA178">
        <f>Net_Zero_Table[[#This Row],[S- Worst-Euclidean Distance]]/(Net_Zero_Table[[#This Row],[S+ Best-Euclidean Distance]]+Net_Zero_Table[[#This Row],[S- Worst-Euclidean Distance]])</f>
        <v>0.5559652785643634</v>
      </c>
      <c r="AB178">
        <v>177</v>
      </c>
    </row>
    <row r="179" spans="1:28" x14ac:dyDescent="0.3">
      <c r="A179">
        <v>291</v>
      </c>
      <c r="B179" t="s">
        <v>141</v>
      </c>
      <c r="C179" t="s">
        <v>151</v>
      </c>
      <c r="D179" t="s">
        <v>154</v>
      </c>
      <c r="E179" t="s">
        <v>156</v>
      </c>
      <c r="F179" t="s">
        <v>159</v>
      </c>
      <c r="G179" t="s">
        <v>224</v>
      </c>
      <c r="H179">
        <v>410.75870385634505</v>
      </c>
      <c r="I179">
        <v>30</v>
      </c>
      <c r="J179">
        <v>1493798.0044900675</v>
      </c>
      <c r="K179">
        <v>39704.789363636359</v>
      </c>
      <c r="L179">
        <v>268883640.80821216</v>
      </c>
      <c r="M179">
        <v>5176624.2822727263</v>
      </c>
      <c r="N179">
        <v>2240697006.7351012</v>
      </c>
      <c r="O179">
        <v>112386000</v>
      </c>
      <c r="P179">
        <v>20.302935868181816</v>
      </c>
      <c r="Q179">
        <v>22332.280167126508</v>
      </c>
      <c r="R179">
        <v>268923345.59757578</v>
      </c>
      <c r="S179">
        <v>2358.259631017374</v>
      </c>
      <c r="T179">
        <v>22352.583102994689</v>
      </c>
      <c r="U179">
        <f>Net_Zero_Table[[#This Row],[Total Energy(MJ)]]*AHP!$Q$23/TOPSIS!$B$20</f>
        <v>2.4682296626917143E-2</v>
      </c>
      <c r="V179">
        <f>Net_Zero_Table[[#This Row],[Capital Cost (LKR)]]*AHP!$Q$24/TOPSIS!$C$20</f>
        <v>4.5702092098171745E-3</v>
      </c>
      <c r="W179">
        <f>Net_Zero_Table[[#This Row],[System Cost (LKR)]]*AHP!$Q$25/TOPSIS!$D$20</f>
        <v>2.6756574266597884E-3</v>
      </c>
      <c r="X179">
        <f>Net_Zero_Table[[#This Row],[Embodied Carbon (Metric T)]]*AHP!$Q$26/TOPSIS!$E$20</f>
        <v>9.8275054747099643E-3</v>
      </c>
      <c r="Y1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3.2073124981630624E-3</v>
      </c>
      <c r="Z1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4.0093274229297217E-3</v>
      </c>
      <c r="AA179">
        <f>Net_Zero_Table[[#This Row],[S- Worst-Euclidean Distance]]/(Net_Zero_Table[[#This Row],[S+ Best-Euclidean Distance]]+Net_Zero_Table[[#This Row],[S- Worst-Euclidean Distance]])</f>
        <v>0.55556705984612942</v>
      </c>
      <c r="AB179">
        <v>178</v>
      </c>
    </row>
    <row r="180" spans="1:28" x14ac:dyDescent="0.3">
      <c r="A180">
        <v>454</v>
      </c>
      <c r="B180" t="s">
        <v>143</v>
      </c>
      <c r="C180" t="s">
        <v>149</v>
      </c>
      <c r="D180" t="s">
        <v>155</v>
      </c>
      <c r="E180" t="s">
        <v>156</v>
      </c>
      <c r="F180" t="s">
        <v>160</v>
      </c>
      <c r="G180" t="s">
        <v>225</v>
      </c>
      <c r="H180">
        <v>396.65989397522213</v>
      </c>
      <c r="I180">
        <v>57</v>
      </c>
      <c r="J180">
        <v>1422062.5494407301</v>
      </c>
      <c r="K180">
        <v>35078.030036363634</v>
      </c>
      <c r="L180">
        <v>255971258.89933145</v>
      </c>
      <c r="M180">
        <v>5637531.9463636354</v>
      </c>
      <c r="N180">
        <v>2133093824.1610954</v>
      </c>
      <c r="O180">
        <v>106248000</v>
      </c>
      <c r="P180">
        <v>23.913323652272723</v>
      </c>
      <c r="Q180">
        <v>21259.835114138918</v>
      </c>
      <c r="R180">
        <v>256006336.92936781</v>
      </c>
      <c r="S180">
        <v>2244.9793561074589</v>
      </c>
      <c r="T180">
        <v>21283.74843779119</v>
      </c>
      <c r="U180">
        <f>Net_Zero_Table[[#This Row],[Total Energy(MJ)]]*AHP!$Q$23/TOPSIS!$B$20</f>
        <v>2.3496748980346278E-2</v>
      </c>
      <c r="V180">
        <f>Net_Zero_Table[[#This Row],[Capital Cost (LKR)]]*AHP!$Q$24/TOPSIS!$C$20</f>
        <v>4.9771238971583207E-3</v>
      </c>
      <c r="W180">
        <f>Net_Zero_Table[[#This Row],[System Cost (LKR)]]*AHP!$Q$25/TOPSIS!$D$20</f>
        <v>2.5295254770856621E-3</v>
      </c>
      <c r="X180">
        <f>Net_Zero_Table[[#This Row],[Embodied Carbon (Metric T)]]*AHP!$Q$26/TOPSIS!$E$20</f>
        <v>1.1575090451796177E-2</v>
      </c>
      <c r="Y1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3.0404350540666186E-3</v>
      </c>
      <c r="Z1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3.7998808679742093E-3</v>
      </c>
      <c r="AA180">
        <f>Net_Zero_Table[[#This Row],[S- Worst-Euclidean Distance]]/(Net_Zero_Table[[#This Row],[S+ Best-Euclidean Distance]]+Net_Zero_Table[[#This Row],[S- Worst-Euclidean Distance]])</f>
        <v>0.55551248089730099</v>
      </c>
      <c r="AB180">
        <v>179</v>
      </c>
    </row>
    <row r="181" spans="1:28" x14ac:dyDescent="0.3">
      <c r="A181">
        <v>436</v>
      </c>
      <c r="B181" t="s">
        <v>143</v>
      </c>
      <c r="C181" t="s">
        <v>149</v>
      </c>
      <c r="D181" t="s">
        <v>154</v>
      </c>
      <c r="E181" t="s">
        <v>156</v>
      </c>
      <c r="F181" t="s">
        <v>160</v>
      </c>
      <c r="G181" t="s">
        <v>225</v>
      </c>
      <c r="H181">
        <v>396.65344687022224</v>
      </c>
      <c r="I181">
        <v>57</v>
      </c>
      <c r="J181">
        <v>1422056.3086430903</v>
      </c>
      <c r="K181">
        <v>35096.450336363632</v>
      </c>
      <c r="L181">
        <v>255970135.55575627</v>
      </c>
      <c r="M181">
        <v>5638452.961363635</v>
      </c>
      <c r="N181">
        <v>2133084462.9646356</v>
      </c>
      <c r="O181">
        <v>106248000</v>
      </c>
      <c r="P181">
        <v>23.927138877272721</v>
      </c>
      <c r="Q181">
        <v>21259.741814214201</v>
      </c>
      <c r="R181">
        <v>256005232.00609264</v>
      </c>
      <c r="S181">
        <v>2244.9709159259992</v>
      </c>
      <c r="T181">
        <v>21283.668953091474</v>
      </c>
      <c r="U181">
        <f>Net_Zero_Table[[#This Row],[Total Energy(MJ)]]*AHP!$Q$23/TOPSIS!$B$20</f>
        <v>2.3496647568384564E-2</v>
      </c>
      <c r="V181">
        <f>Net_Zero_Table[[#This Row],[Capital Cost (LKR)]]*AHP!$Q$24/TOPSIS!$C$20</f>
        <v>4.9779370199591758E-3</v>
      </c>
      <c r="W181">
        <f>Net_Zero_Table[[#This Row],[System Cost (LKR)]]*AHP!$Q$25/TOPSIS!$D$20</f>
        <v>2.5295254770856621E-3</v>
      </c>
      <c r="X181">
        <f>Net_Zero_Table[[#This Row],[Embodied Carbon (Metric T)]]*AHP!$Q$26/TOPSIS!$E$20</f>
        <v>1.1581777622568096E-2</v>
      </c>
      <c r="Y1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3.0453112638554589E-3</v>
      </c>
      <c r="Z1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3.7973471587441606E-3</v>
      </c>
      <c r="AA181">
        <f>Net_Zero_Table[[#This Row],[S- Worst-Euclidean Distance]]/(Net_Zero_Table[[#This Row],[S+ Best-Euclidean Distance]]+Net_Zero_Table[[#This Row],[S- Worst-Euclidean Distance]])</f>
        <v>0.55495202656944786</v>
      </c>
      <c r="AB181">
        <v>180</v>
      </c>
    </row>
    <row r="182" spans="1:28" x14ac:dyDescent="0.3">
      <c r="A182">
        <v>456</v>
      </c>
      <c r="B182" t="s">
        <v>143</v>
      </c>
      <c r="C182" t="s">
        <v>149</v>
      </c>
      <c r="D182" t="s">
        <v>155</v>
      </c>
      <c r="E182" t="s">
        <v>156</v>
      </c>
      <c r="F182" t="s">
        <v>160</v>
      </c>
      <c r="G182" t="s">
        <v>224</v>
      </c>
      <c r="H182">
        <v>396.65989397522213</v>
      </c>
      <c r="I182">
        <v>29</v>
      </c>
      <c r="J182">
        <v>1422062.5494407301</v>
      </c>
      <c r="K182">
        <v>35078.030036363634</v>
      </c>
      <c r="L182">
        <v>255971258.89933145</v>
      </c>
      <c r="M182">
        <v>5637531.9463636354</v>
      </c>
      <c r="N182">
        <v>2133093824.1610954</v>
      </c>
      <c r="O182">
        <v>108639800</v>
      </c>
      <c r="P182">
        <v>23.913323652272723</v>
      </c>
      <c r="Q182">
        <v>21259.835114138918</v>
      </c>
      <c r="R182">
        <v>256006336.92936781</v>
      </c>
      <c r="S182">
        <v>2247.3711561074592</v>
      </c>
      <c r="T182">
        <v>21283.74843779119</v>
      </c>
      <c r="U182">
        <f>Net_Zero_Table[[#This Row],[Total Energy(MJ)]]*AHP!$Q$23/TOPSIS!$B$20</f>
        <v>2.3496748980346278E-2</v>
      </c>
      <c r="V182">
        <f>Net_Zero_Table[[#This Row],[Capital Cost (LKR)]]*AHP!$Q$24/TOPSIS!$C$20</f>
        <v>4.9771238971583207E-3</v>
      </c>
      <c r="W182">
        <f>Net_Zero_Table[[#This Row],[System Cost (LKR)]]*AHP!$Q$25/TOPSIS!$D$20</f>
        <v>2.5864688457711287E-3</v>
      </c>
      <c r="X182">
        <f>Net_Zero_Table[[#This Row],[Embodied Carbon (Metric T)]]*AHP!$Q$26/TOPSIS!$E$20</f>
        <v>1.1575090451796177E-2</v>
      </c>
      <c r="Y1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3.0467796175004721E-3</v>
      </c>
      <c r="Z1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3.7922896917360004E-3</v>
      </c>
      <c r="AA182">
        <f>Net_Zero_Table[[#This Row],[S- Worst-Euclidean Distance]]/(Net_Zero_Table[[#This Row],[S+ Best-Euclidean Distance]]+Net_Zero_Table[[#This Row],[S- Worst-Euclidean Distance]])</f>
        <v>0.55450376655992384</v>
      </c>
      <c r="AB182">
        <v>181</v>
      </c>
    </row>
    <row r="183" spans="1:28" x14ac:dyDescent="0.3">
      <c r="A183">
        <v>308</v>
      </c>
      <c r="B183" t="s">
        <v>141</v>
      </c>
      <c r="C183" t="s">
        <v>151</v>
      </c>
      <c r="D183" t="s">
        <v>155</v>
      </c>
      <c r="E183" t="s">
        <v>156</v>
      </c>
      <c r="F183" t="s">
        <v>159</v>
      </c>
      <c r="G183" t="s">
        <v>226</v>
      </c>
      <c r="H183">
        <v>410.76515096134494</v>
      </c>
      <c r="I183">
        <v>30</v>
      </c>
      <c r="J183">
        <v>1493804.2452877073</v>
      </c>
      <c r="K183">
        <v>39686.369063636361</v>
      </c>
      <c r="L183">
        <v>268884764.15178734</v>
      </c>
      <c r="M183">
        <v>5175703.2672727266</v>
      </c>
      <c r="N183">
        <v>2240706367.931561</v>
      </c>
      <c r="O183">
        <v>117000000</v>
      </c>
      <c r="P183">
        <v>20.289120643181814</v>
      </c>
      <c r="Q183">
        <v>22332.373467051228</v>
      </c>
      <c r="R183">
        <v>268924450.52085096</v>
      </c>
      <c r="S183">
        <v>2362.8820711988337</v>
      </c>
      <c r="T183">
        <v>22352.662587694409</v>
      </c>
      <c r="U183">
        <f>Net_Zero_Table[[#This Row],[Total Energy(MJ)]]*AHP!$Q$23/TOPSIS!$B$20</f>
        <v>2.468239803887886E-2</v>
      </c>
      <c r="V183">
        <f>Net_Zero_Table[[#This Row],[Capital Cost (LKR)]]*AHP!$Q$24/TOPSIS!$C$20</f>
        <v>4.5693960870163185E-3</v>
      </c>
      <c r="W183">
        <f>Net_Zero_Table[[#This Row],[System Cost (LKR)]]*AHP!$Q$25/TOPSIS!$D$20</f>
        <v>2.7855063701812967E-3</v>
      </c>
      <c r="X183">
        <f>Net_Zero_Table[[#This Row],[Embodied Carbon (Metric T)]]*AHP!$Q$26/TOPSIS!$E$20</f>
        <v>9.8208183039380451E-3</v>
      </c>
      <c r="Y1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3.2239670051922077E-3</v>
      </c>
      <c r="Z1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4.00562823445565E-3</v>
      </c>
      <c r="AA183">
        <f>Net_Zero_Table[[#This Row],[S- Worst-Euclidean Distance]]/(Net_Zero_Table[[#This Row],[S+ Best-Euclidean Distance]]+Net_Zero_Table[[#This Row],[S- Worst-Euclidean Distance]])</f>
        <v>0.55405981962701945</v>
      </c>
      <c r="AB183">
        <v>182</v>
      </c>
    </row>
    <row r="184" spans="1:28" x14ac:dyDescent="0.3">
      <c r="A184">
        <v>438</v>
      </c>
      <c r="B184" t="s">
        <v>143</v>
      </c>
      <c r="C184" t="s">
        <v>149</v>
      </c>
      <c r="D184" t="s">
        <v>154</v>
      </c>
      <c r="E184" t="s">
        <v>156</v>
      </c>
      <c r="F184" t="s">
        <v>160</v>
      </c>
      <c r="G184" t="s">
        <v>224</v>
      </c>
      <c r="H184">
        <v>396.65344687022224</v>
      </c>
      <c r="I184">
        <v>29</v>
      </c>
      <c r="J184">
        <v>1422056.3086430903</v>
      </c>
      <c r="K184">
        <v>35096.450336363632</v>
      </c>
      <c r="L184">
        <v>255970135.55575627</v>
      </c>
      <c r="M184">
        <v>5638452.961363635</v>
      </c>
      <c r="N184">
        <v>2133084462.9646356</v>
      </c>
      <c r="O184">
        <v>108639800</v>
      </c>
      <c r="P184">
        <v>23.927138877272721</v>
      </c>
      <c r="Q184">
        <v>21259.741814214201</v>
      </c>
      <c r="R184">
        <v>256005232.00609264</v>
      </c>
      <c r="S184">
        <v>2247.3627159259991</v>
      </c>
      <c r="T184">
        <v>21283.668953091474</v>
      </c>
      <c r="U184">
        <f>Net_Zero_Table[[#This Row],[Total Energy(MJ)]]*AHP!$Q$23/TOPSIS!$B$20</f>
        <v>2.3496647568384564E-2</v>
      </c>
      <c r="V184">
        <f>Net_Zero_Table[[#This Row],[Capital Cost (LKR)]]*AHP!$Q$24/TOPSIS!$C$20</f>
        <v>4.9779370199591758E-3</v>
      </c>
      <c r="W184">
        <f>Net_Zero_Table[[#This Row],[System Cost (LKR)]]*AHP!$Q$25/TOPSIS!$D$20</f>
        <v>2.5864688457711287E-3</v>
      </c>
      <c r="X184">
        <f>Net_Zero_Table[[#This Row],[Embodied Carbon (Metric T)]]*AHP!$Q$26/TOPSIS!$E$20</f>
        <v>1.1581777622568096E-2</v>
      </c>
      <c r="Y1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3.0516456893591322E-3</v>
      </c>
      <c r="Z1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3.7897509072857345E-3</v>
      </c>
      <c r="AA184">
        <f>Net_Zero_Table[[#This Row],[S- Worst-Euclidean Distance]]/(Net_Zero_Table[[#This Row],[S+ Best-Euclidean Distance]]+Net_Zero_Table[[#This Row],[S- Worst-Euclidean Distance]])</f>
        <v>0.55394404545181475</v>
      </c>
      <c r="AB184">
        <v>183</v>
      </c>
    </row>
    <row r="185" spans="1:28" x14ac:dyDescent="0.3">
      <c r="A185">
        <v>290</v>
      </c>
      <c r="B185" t="s">
        <v>141</v>
      </c>
      <c r="C185" t="s">
        <v>151</v>
      </c>
      <c r="D185" t="s">
        <v>154</v>
      </c>
      <c r="E185" t="s">
        <v>156</v>
      </c>
      <c r="F185" t="s">
        <v>159</v>
      </c>
      <c r="G185" t="s">
        <v>226</v>
      </c>
      <c r="H185">
        <v>410.75870385634505</v>
      </c>
      <c r="I185">
        <v>30</v>
      </c>
      <c r="J185">
        <v>1493798.0044900675</v>
      </c>
      <c r="K185">
        <v>39704.789363636359</v>
      </c>
      <c r="L185">
        <v>268883640.80821216</v>
      </c>
      <c r="M185">
        <v>5176624.2822727263</v>
      </c>
      <c r="N185">
        <v>2240697006.7351012</v>
      </c>
      <c r="O185">
        <v>117000000</v>
      </c>
      <c r="P185">
        <v>20.302935868181816</v>
      </c>
      <c r="Q185">
        <v>22332.280167126508</v>
      </c>
      <c r="R185">
        <v>268923345.59757578</v>
      </c>
      <c r="S185">
        <v>2362.873631017374</v>
      </c>
      <c r="T185">
        <v>22352.583102994689</v>
      </c>
      <c r="U185">
        <f>Net_Zero_Table[[#This Row],[Total Energy(MJ)]]*AHP!$Q$23/TOPSIS!$B$20</f>
        <v>2.4682296626917143E-2</v>
      </c>
      <c r="V185">
        <f>Net_Zero_Table[[#This Row],[Capital Cost (LKR)]]*AHP!$Q$24/TOPSIS!$C$20</f>
        <v>4.5702092098171745E-3</v>
      </c>
      <c r="W185">
        <f>Net_Zero_Table[[#This Row],[System Cost (LKR)]]*AHP!$Q$25/TOPSIS!$D$20</f>
        <v>2.7855063701812967E-3</v>
      </c>
      <c r="X185">
        <f>Net_Zero_Table[[#This Row],[Embodied Carbon (Metric T)]]*AHP!$Q$26/TOPSIS!$E$20</f>
        <v>9.8275054747099643E-3</v>
      </c>
      <c r="Y1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3.2247903572042865E-3</v>
      </c>
      <c r="Z1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4.0001803218700175E-3</v>
      </c>
      <c r="AA185">
        <f>Net_Zero_Table[[#This Row],[S- Worst-Euclidean Distance]]/(Net_Zero_Table[[#This Row],[S+ Best-Euclidean Distance]]+Net_Zero_Table[[#This Row],[S- Worst-Euclidean Distance]])</f>
        <v>0.55366042293510576</v>
      </c>
      <c r="AB185">
        <v>184</v>
      </c>
    </row>
    <row r="186" spans="1:28" x14ac:dyDescent="0.3">
      <c r="A186">
        <v>455</v>
      </c>
      <c r="B186" t="s">
        <v>143</v>
      </c>
      <c r="C186" t="s">
        <v>149</v>
      </c>
      <c r="D186" t="s">
        <v>155</v>
      </c>
      <c r="E186" t="s">
        <v>156</v>
      </c>
      <c r="F186" t="s">
        <v>160</v>
      </c>
      <c r="G186" t="s">
        <v>226</v>
      </c>
      <c r="H186">
        <v>396.65989397522213</v>
      </c>
      <c r="I186">
        <v>29</v>
      </c>
      <c r="J186">
        <v>1422062.5494407301</v>
      </c>
      <c r="K186">
        <v>35078.030036363634</v>
      </c>
      <c r="L186">
        <v>255971258.89933145</v>
      </c>
      <c r="M186">
        <v>5637531.9463636354</v>
      </c>
      <c r="N186">
        <v>2133093824.1610954</v>
      </c>
      <c r="O186">
        <v>113100000</v>
      </c>
      <c r="P186">
        <v>23.913323652272723</v>
      </c>
      <c r="Q186">
        <v>21259.835114138918</v>
      </c>
      <c r="R186">
        <v>256006336.92936781</v>
      </c>
      <c r="S186">
        <v>2251.8313561074592</v>
      </c>
      <c r="T186">
        <v>21283.74843779119</v>
      </c>
      <c r="U186">
        <f>Net_Zero_Table[[#This Row],[Total Energy(MJ)]]*AHP!$Q$23/TOPSIS!$B$20</f>
        <v>2.3496748980346278E-2</v>
      </c>
      <c r="V186">
        <f>Net_Zero_Table[[#This Row],[Capital Cost (LKR)]]*AHP!$Q$24/TOPSIS!$C$20</f>
        <v>4.9771238971583207E-3</v>
      </c>
      <c r="W186">
        <f>Net_Zero_Table[[#This Row],[System Cost (LKR)]]*AHP!$Q$25/TOPSIS!$D$20</f>
        <v>2.6926561578419204E-3</v>
      </c>
      <c r="X186">
        <f>Net_Zero_Table[[#This Row],[Embodied Carbon (Metric T)]]*AHP!$Q$26/TOPSIS!$E$20</f>
        <v>1.1575090451796177E-2</v>
      </c>
      <c r="Y1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3.0614061967687498E-3</v>
      </c>
      <c r="Z1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3.7803848011828301E-3</v>
      </c>
      <c r="AA186">
        <f>Net_Zero_Table[[#This Row],[S- Worst-Euclidean Distance]]/(Net_Zero_Table[[#This Row],[S+ Best-Euclidean Distance]]+Net_Zero_Table[[#This Row],[S- Worst-Euclidean Distance]])</f>
        <v>0.55254315753209515</v>
      </c>
      <c r="AB186">
        <v>185</v>
      </c>
    </row>
    <row r="187" spans="1:28" x14ac:dyDescent="0.3">
      <c r="A187">
        <v>437</v>
      </c>
      <c r="B187" t="s">
        <v>143</v>
      </c>
      <c r="C187" t="s">
        <v>149</v>
      </c>
      <c r="D187" t="s">
        <v>154</v>
      </c>
      <c r="E187" t="s">
        <v>156</v>
      </c>
      <c r="F187" t="s">
        <v>160</v>
      </c>
      <c r="G187" t="s">
        <v>226</v>
      </c>
      <c r="H187">
        <v>396.65344687022224</v>
      </c>
      <c r="I187">
        <v>29</v>
      </c>
      <c r="J187">
        <v>1422056.3086430903</v>
      </c>
      <c r="K187">
        <v>35096.450336363632</v>
      </c>
      <c r="L187">
        <v>255970135.55575627</v>
      </c>
      <c r="M187">
        <v>5638452.961363635</v>
      </c>
      <c r="N187">
        <v>2133084462.9646356</v>
      </c>
      <c r="O187">
        <v>113100000</v>
      </c>
      <c r="P187">
        <v>23.927138877272721</v>
      </c>
      <c r="Q187">
        <v>21259.741814214201</v>
      </c>
      <c r="R187">
        <v>256005232.00609264</v>
      </c>
      <c r="S187">
        <v>2251.822915925999</v>
      </c>
      <c r="T187">
        <v>21283.668953091474</v>
      </c>
      <c r="U187">
        <f>Net_Zero_Table[[#This Row],[Total Energy(MJ)]]*AHP!$Q$23/TOPSIS!$B$20</f>
        <v>2.3496647568384564E-2</v>
      </c>
      <c r="V187">
        <f>Net_Zero_Table[[#This Row],[Capital Cost (LKR)]]*AHP!$Q$24/TOPSIS!$C$20</f>
        <v>4.9779370199591758E-3</v>
      </c>
      <c r="W187">
        <f>Net_Zero_Table[[#This Row],[System Cost (LKR)]]*AHP!$Q$25/TOPSIS!$D$20</f>
        <v>2.6926561578419204E-3</v>
      </c>
      <c r="X187">
        <f>Net_Zero_Table[[#This Row],[Embodied Carbon (Metric T)]]*AHP!$Q$26/TOPSIS!$E$20</f>
        <v>1.1581777622568096E-2</v>
      </c>
      <c r="Y1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3.0662490566459128E-3</v>
      </c>
      <c r="Z1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3.7778380164109819E-3</v>
      </c>
      <c r="AA187">
        <f>Net_Zero_Table[[#This Row],[S- Worst-Euclidean Distance]]/(Net_Zero_Table[[#This Row],[S+ Best-Euclidean Distance]]+Net_Zero_Table[[#This Row],[S- Worst-Euclidean Distance]])</f>
        <v>0.5519856740694008</v>
      </c>
      <c r="AB187">
        <v>186</v>
      </c>
    </row>
    <row r="188" spans="1:28" x14ac:dyDescent="0.3">
      <c r="A188">
        <v>466</v>
      </c>
      <c r="B188" t="s">
        <v>143</v>
      </c>
      <c r="C188" t="s">
        <v>149</v>
      </c>
      <c r="D188" t="s">
        <v>155</v>
      </c>
      <c r="E188" t="s">
        <v>157</v>
      </c>
      <c r="F188" t="s">
        <v>161</v>
      </c>
      <c r="G188" t="s">
        <v>225</v>
      </c>
      <c r="H188">
        <v>380.99279674168935</v>
      </c>
      <c r="I188">
        <v>55</v>
      </c>
      <c r="J188">
        <v>1381671.2060547937</v>
      </c>
      <c r="K188">
        <v>38298.563809090905</v>
      </c>
      <c r="L188">
        <v>248700817.08986285</v>
      </c>
      <c r="M188">
        <v>5042551.9781818176</v>
      </c>
      <c r="N188">
        <v>2072506809.0821905</v>
      </c>
      <c r="O188">
        <v>102520000</v>
      </c>
      <c r="P188">
        <v>26.151321697727269</v>
      </c>
      <c r="Q188">
        <v>20655.984530519167</v>
      </c>
      <c r="R188">
        <v>248739115.65367195</v>
      </c>
      <c r="S188">
        <v>2180.0693610603726</v>
      </c>
      <c r="T188">
        <v>20682.135852216892</v>
      </c>
      <c r="U188">
        <f>Net_Zero_Table[[#This Row],[Total Energy(MJ)]]*AHP!$Q$23/TOPSIS!$B$20</f>
        <v>2.2829749576551171E-2</v>
      </c>
      <c r="V188">
        <f>Net_Zero_Table[[#This Row],[Capital Cost (LKR)]]*AHP!$Q$24/TOPSIS!$C$20</f>
        <v>4.4518427907907837E-3</v>
      </c>
      <c r="W188">
        <f>Net_Zero_Table[[#This Row],[System Cost (LKR)]]*AHP!$Q$25/TOPSIS!$D$20</f>
        <v>2.4407701971879193E-3</v>
      </c>
      <c r="X188">
        <f>Net_Zero_Table[[#This Row],[Embodied Carbon (Metric T)]]*AHP!$Q$26/TOPSIS!$E$20</f>
        <v>1.2658379006066943E-2</v>
      </c>
      <c r="Y1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3.4789729165478462E-3</v>
      </c>
      <c r="Z1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4.2645492470913737E-3</v>
      </c>
      <c r="AA188">
        <f>Net_Zero_Table[[#This Row],[S- Worst-Euclidean Distance]]/(Net_Zero_Table[[#This Row],[S+ Best-Euclidean Distance]]+Net_Zero_Table[[#This Row],[S- Worst-Euclidean Distance]])</f>
        <v>0.5507247421743241</v>
      </c>
      <c r="AB188">
        <v>187</v>
      </c>
    </row>
    <row r="189" spans="1:28" x14ac:dyDescent="0.3">
      <c r="A189">
        <v>448</v>
      </c>
      <c r="B189" t="s">
        <v>143</v>
      </c>
      <c r="C189" t="s">
        <v>149</v>
      </c>
      <c r="D189" t="s">
        <v>154</v>
      </c>
      <c r="E189" t="s">
        <v>157</v>
      </c>
      <c r="F189" t="s">
        <v>161</v>
      </c>
      <c r="G189" t="s">
        <v>225</v>
      </c>
      <c r="H189">
        <v>380.98634963668928</v>
      </c>
      <c r="I189">
        <v>55</v>
      </c>
      <c r="J189">
        <v>1381664.9652571538</v>
      </c>
      <c r="K189">
        <v>38316.984109090903</v>
      </c>
      <c r="L189">
        <v>248699693.7462877</v>
      </c>
      <c r="M189">
        <v>5043472.9931818172</v>
      </c>
      <c r="N189">
        <v>2072497447.8857307</v>
      </c>
      <c r="O189">
        <v>102520000</v>
      </c>
      <c r="P189">
        <v>26.165136922727271</v>
      </c>
      <c r="Q189">
        <v>20655.89123059445</v>
      </c>
      <c r="R189">
        <v>248738010.73039681</v>
      </c>
      <c r="S189">
        <v>2180.0609208789124</v>
      </c>
      <c r="T189">
        <v>20682.056367517176</v>
      </c>
      <c r="U189">
        <f>Net_Zero_Table[[#This Row],[Total Energy(MJ)]]*AHP!$Q$23/TOPSIS!$B$20</f>
        <v>2.2829648164589461E-2</v>
      </c>
      <c r="V189">
        <f>Net_Zero_Table[[#This Row],[Capital Cost (LKR)]]*AHP!$Q$24/TOPSIS!$C$20</f>
        <v>4.4526559135916388E-3</v>
      </c>
      <c r="W189">
        <f>Net_Zero_Table[[#This Row],[System Cost (LKR)]]*AHP!$Q$25/TOPSIS!$D$20</f>
        <v>2.4407701971879193E-3</v>
      </c>
      <c r="X189">
        <f>Net_Zero_Table[[#This Row],[Embodied Carbon (Metric T)]]*AHP!$Q$26/TOPSIS!$E$20</f>
        <v>1.2665066176838862E-2</v>
      </c>
      <c r="Y1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3.4852112200415837E-3</v>
      </c>
      <c r="Z1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4.2639067101140887E-3</v>
      </c>
      <c r="AA189">
        <f>Net_Zero_Table[[#This Row],[S- Worst-Euclidean Distance]]/(Net_Zero_Table[[#This Row],[S+ Best-Euclidean Distance]]+Net_Zero_Table[[#This Row],[S- Worst-Euclidean Distance]])</f>
        <v>0.55024413727414145</v>
      </c>
      <c r="AB189">
        <v>188</v>
      </c>
    </row>
    <row r="190" spans="1:28" x14ac:dyDescent="0.3">
      <c r="A190">
        <v>468</v>
      </c>
      <c r="B190" t="s">
        <v>143</v>
      </c>
      <c r="C190" t="s">
        <v>149</v>
      </c>
      <c r="D190" t="s">
        <v>155</v>
      </c>
      <c r="E190" t="s">
        <v>157</v>
      </c>
      <c r="F190" t="s">
        <v>161</v>
      </c>
      <c r="G190" t="s">
        <v>224</v>
      </c>
      <c r="H190">
        <v>380.99279674168935</v>
      </c>
      <c r="I190">
        <v>28</v>
      </c>
      <c r="J190">
        <v>1381671.2060547937</v>
      </c>
      <c r="K190">
        <v>38298.563809090905</v>
      </c>
      <c r="L190">
        <v>248700817.08986285</v>
      </c>
      <c r="M190">
        <v>5042551.9781818176</v>
      </c>
      <c r="N190">
        <v>2072506809.0821905</v>
      </c>
      <c r="O190">
        <v>104893600</v>
      </c>
      <c r="P190">
        <v>26.151321697727269</v>
      </c>
      <c r="Q190">
        <v>20655.984530519167</v>
      </c>
      <c r="R190">
        <v>248739115.65367195</v>
      </c>
      <c r="S190">
        <v>2182.4429610603725</v>
      </c>
      <c r="T190">
        <v>20682.135852216892</v>
      </c>
      <c r="U190">
        <f>Net_Zero_Table[[#This Row],[Total Energy(MJ)]]*AHP!$Q$23/TOPSIS!$B$20</f>
        <v>2.2829749576551171E-2</v>
      </c>
      <c r="V190">
        <f>Net_Zero_Table[[#This Row],[Capital Cost (LKR)]]*AHP!$Q$24/TOPSIS!$C$20</f>
        <v>4.4518427907907837E-3</v>
      </c>
      <c r="W190">
        <f>Net_Zero_Table[[#This Row],[System Cost (LKR)]]*AHP!$Q$25/TOPSIS!$D$20</f>
        <v>2.497280264882469E-3</v>
      </c>
      <c r="X190">
        <f>Net_Zero_Table[[#This Row],[Embodied Carbon (Metric T)]]*AHP!$Q$26/TOPSIS!$E$20</f>
        <v>1.2658379006066943E-2</v>
      </c>
      <c r="Y1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3.4830337029952241E-3</v>
      </c>
      <c r="Z1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4.2566571049316038E-3</v>
      </c>
      <c r="AA190">
        <f>Net_Zero_Table[[#This Row],[S- Worst-Euclidean Distance]]/(Net_Zero_Table[[#This Row],[S+ Best-Euclidean Distance]]+Net_Zero_Table[[#This Row],[S- Worst-Euclidean Distance]])</f>
        <v>0.54997766843244245</v>
      </c>
      <c r="AB190">
        <v>189</v>
      </c>
    </row>
    <row r="191" spans="1:28" x14ac:dyDescent="0.3">
      <c r="A191">
        <v>358</v>
      </c>
      <c r="B191" t="s">
        <v>142</v>
      </c>
      <c r="C191" t="s">
        <v>149</v>
      </c>
      <c r="D191" t="s">
        <v>155</v>
      </c>
      <c r="E191" t="s">
        <v>157</v>
      </c>
      <c r="F191" t="s">
        <v>161</v>
      </c>
      <c r="G191" t="s">
        <v>225</v>
      </c>
      <c r="H191">
        <v>383.85087735526054</v>
      </c>
      <c r="I191">
        <v>55</v>
      </c>
      <c r="J191">
        <v>1398091.6901356336</v>
      </c>
      <c r="K191">
        <v>41928.983809090903</v>
      </c>
      <c r="L191">
        <v>251656504.22441405</v>
      </c>
      <c r="M191">
        <v>5187768.7781818165</v>
      </c>
      <c r="N191">
        <v>2097137535.2034504</v>
      </c>
      <c r="O191">
        <v>102520000</v>
      </c>
      <c r="P191">
        <v>25.425237697727269</v>
      </c>
      <c r="Q191">
        <v>20901.47076752772</v>
      </c>
      <c r="R191">
        <v>251698433.20822313</v>
      </c>
      <c r="S191">
        <v>2204.8453039816322</v>
      </c>
      <c r="T191">
        <v>20926.896005225448</v>
      </c>
      <c r="U191">
        <f>Net_Zero_Table[[#This Row],[Total Energy(MJ)]]*AHP!$Q$23/TOPSIS!$B$20</f>
        <v>2.3101361375565375E-2</v>
      </c>
      <c r="V191">
        <f>Net_Zero_Table[[#This Row],[Capital Cost (LKR)]]*AHP!$Q$24/TOPSIS!$C$20</f>
        <v>4.5800481849996907E-3</v>
      </c>
      <c r="W191">
        <f>Net_Zero_Table[[#This Row],[System Cost (LKR)]]*AHP!$Q$25/TOPSIS!$D$20</f>
        <v>2.4407701971879193E-3</v>
      </c>
      <c r="X191">
        <f>Net_Zero_Table[[#This Row],[Embodied Carbon (Metric T)]]*AHP!$Q$26/TOPSIS!$E$20</f>
        <v>1.2306922717605627E-2</v>
      </c>
      <c r="Y1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3.2951300246565345E-3</v>
      </c>
      <c r="Z1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4.0269941347235204E-3</v>
      </c>
      <c r="AA191">
        <f>Net_Zero_Table[[#This Row],[S- Worst-Euclidean Distance]]/(Net_Zero_Table[[#This Row],[S+ Best-Euclidean Distance]]+Net_Zero_Table[[#This Row],[S- Worst-Euclidean Distance]])</f>
        <v>0.54997621551728448</v>
      </c>
      <c r="AB191">
        <v>190</v>
      </c>
    </row>
    <row r="192" spans="1:28" x14ac:dyDescent="0.3">
      <c r="A192">
        <v>199</v>
      </c>
      <c r="B192" t="s">
        <v>140</v>
      </c>
      <c r="C192" t="s">
        <v>151</v>
      </c>
      <c r="D192" t="s">
        <v>155</v>
      </c>
      <c r="E192" t="s">
        <v>156</v>
      </c>
      <c r="F192" t="s">
        <v>159</v>
      </c>
      <c r="G192" t="s">
        <v>225</v>
      </c>
      <c r="H192">
        <v>403.10632304411718</v>
      </c>
      <c r="I192">
        <v>58</v>
      </c>
      <c r="J192">
        <v>1470202.9229314774</v>
      </c>
      <c r="K192">
        <v>43316.789063636359</v>
      </c>
      <c r="L192">
        <v>264636526.12766594</v>
      </c>
      <c r="M192">
        <v>5447984.7672727266</v>
      </c>
      <c r="N192">
        <v>2205304384.3972163</v>
      </c>
      <c r="O192">
        <v>108112000</v>
      </c>
      <c r="P192">
        <v>21.741288643181814</v>
      </c>
      <c r="Q192">
        <v>21979.533697825587</v>
      </c>
      <c r="R192">
        <v>264679842.91672957</v>
      </c>
      <c r="S192">
        <v>2318.8643691644893</v>
      </c>
      <c r="T192">
        <v>22001.274986468768</v>
      </c>
      <c r="U192">
        <f>Net_Zero_Table[[#This Row],[Total Energy(MJ)]]*AHP!$Q$23/TOPSIS!$B$20</f>
        <v>2.4292819872219543E-2</v>
      </c>
      <c r="V192">
        <f>Net_Zero_Table[[#This Row],[Capital Cost (LKR)]]*AHP!$Q$24/TOPSIS!$C$20</f>
        <v>4.8097812011580207E-3</v>
      </c>
      <c r="W192">
        <f>Net_Zero_Table[[#This Row],[System Cost (LKR)]]*AHP!$Q$25/TOPSIS!$D$20</f>
        <v>2.5739031170345329E-3</v>
      </c>
      <c r="X192">
        <f>Net_Zero_Table[[#This Row],[Embodied Carbon (Metric T)]]*AHP!$Q$26/TOPSIS!$E$20</f>
        <v>1.0523730880860678E-2</v>
      </c>
      <c r="Y1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3.0476525186910377E-3</v>
      </c>
      <c r="Z1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3.7183418638879408E-3</v>
      </c>
      <c r="AA192">
        <f>Net_Zero_Table[[#This Row],[S- Worst-Euclidean Distance]]/(Net_Zero_Table[[#This Row],[S+ Best-Euclidean Distance]]+Net_Zero_Table[[#This Row],[S- Worst-Euclidean Distance]])</f>
        <v>0.54956325022407559</v>
      </c>
      <c r="AB192">
        <v>191</v>
      </c>
    </row>
    <row r="193" spans="1:28" x14ac:dyDescent="0.3">
      <c r="A193">
        <v>450</v>
      </c>
      <c r="B193" t="s">
        <v>143</v>
      </c>
      <c r="C193" t="s">
        <v>149</v>
      </c>
      <c r="D193" t="s">
        <v>154</v>
      </c>
      <c r="E193" t="s">
        <v>157</v>
      </c>
      <c r="F193" t="s">
        <v>161</v>
      </c>
      <c r="G193" t="s">
        <v>224</v>
      </c>
      <c r="H193">
        <v>380.98634963668928</v>
      </c>
      <c r="I193">
        <v>28</v>
      </c>
      <c r="J193">
        <v>1381664.9652571538</v>
      </c>
      <c r="K193">
        <v>38316.984109090903</v>
      </c>
      <c r="L193">
        <v>248699693.7462877</v>
      </c>
      <c r="M193">
        <v>5043472.9931818172</v>
      </c>
      <c r="N193">
        <v>2072497447.8857307</v>
      </c>
      <c r="O193">
        <v>104893600</v>
      </c>
      <c r="P193">
        <v>26.165136922727271</v>
      </c>
      <c r="Q193">
        <v>20655.89123059445</v>
      </c>
      <c r="R193">
        <v>248738010.73039681</v>
      </c>
      <c r="S193">
        <v>2182.4345208789123</v>
      </c>
      <c r="T193">
        <v>20682.056367517176</v>
      </c>
      <c r="U193">
        <f>Net_Zero_Table[[#This Row],[Total Energy(MJ)]]*AHP!$Q$23/TOPSIS!$B$20</f>
        <v>2.2829648164589461E-2</v>
      </c>
      <c r="V193">
        <f>Net_Zero_Table[[#This Row],[Capital Cost (LKR)]]*AHP!$Q$24/TOPSIS!$C$20</f>
        <v>4.4526559135916388E-3</v>
      </c>
      <c r="W193">
        <f>Net_Zero_Table[[#This Row],[System Cost (LKR)]]*AHP!$Q$25/TOPSIS!$D$20</f>
        <v>2.497280264882469E-3</v>
      </c>
      <c r="X193">
        <f>Net_Zero_Table[[#This Row],[Embodied Carbon (Metric T)]]*AHP!$Q$26/TOPSIS!$E$20</f>
        <v>1.2665066176838862E-2</v>
      </c>
      <c r="Y1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3.4892647463944234E-3</v>
      </c>
      <c r="Z1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4.2560133764654746E-3</v>
      </c>
      <c r="AA193">
        <f>Net_Zero_Table[[#This Row],[S- Worst-Euclidean Distance]]/(Net_Zero_Table[[#This Row],[S+ Best-Euclidean Distance]]+Net_Zero_Table[[#This Row],[S- Worst-Euclidean Distance]])</f>
        <v>0.54949781130570519</v>
      </c>
      <c r="AB193">
        <v>192</v>
      </c>
    </row>
    <row r="194" spans="1:28" x14ac:dyDescent="0.3">
      <c r="A194">
        <v>340</v>
      </c>
      <c r="B194" t="s">
        <v>142</v>
      </c>
      <c r="C194" t="s">
        <v>149</v>
      </c>
      <c r="D194" t="s">
        <v>154</v>
      </c>
      <c r="E194" t="s">
        <v>157</v>
      </c>
      <c r="F194" t="s">
        <v>161</v>
      </c>
      <c r="G194" t="s">
        <v>225</v>
      </c>
      <c r="H194">
        <v>383.84443025026053</v>
      </c>
      <c r="I194">
        <v>55</v>
      </c>
      <c r="J194">
        <v>1398085.4493379937</v>
      </c>
      <c r="K194">
        <v>41947.404109090901</v>
      </c>
      <c r="L194">
        <v>251655380.8808389</v>
      </c>
      <c r="M194">
        <v>5188689.793181817</v>
      </c>
      <c r="N194">
        <v>2097128174.0069909</v>
      </c>
      <c r="O194">
        <v>102520000</v>
      </c>
      <c r="P194">
        <v>25.439052922727267</v>
      </c>
      <c r="Q194">
        <v>20901.377467603008</v>
      </c>
      <c r="R194">
        <v>251697328.28494799</v>
      </c>
      <c r="S194">
        <v>2204.836863800173</v>
      </c>
      <c r="T194">
        <v>20926.816520525736</v>
      </c>
      <c r="U194">
        <f>Net_Zero_Table[[#This Row],[Total Energy(MJ)]]*AHP!$Q$23/TOPSIS!$B$20</f>
        <v>2.3101259963603661E-2</v>
      </c>
      <c r="V194">
        <f>Net_Zero_Table[[#This Row],[Capital Cost (LKR)]]*AHP!$Q$24/TOPSIS!$C$20</f>
        <v>4.5808613078005475E-3</v>
      </c>
      <c r="W194">
        <f>Net_Zero_Table[[#This Row],[System Cost (LKR)]]*AHP!$Q$25/TOPSIS!$D$20</f>
        <v>2.4407701971879193E-3</v>
      </c>
      <c r="X194">
        <f>Net_Zero_Table[[#This Row],[Embodied Carbon (Metric T)]]*AHP!$Q$26/TOPSIS!$E$20</f>
        <v>1.2313609888377547E-2</v>
      </c>
      <c r="Y1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3.3010270343139265E-3</v>
      </c>
      <c r="Z1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4.0257489763315E-3</v>
      </c>
      <c r="AA194">
        <f>Net_Zero_Table[[#This Row],[S- Worst-Euclidean Distance]]/(Net_Zero_Table[[#This Row],[S+ Best-Euclidean Distance]]+Net_Zero_Table[[#This Row],[S- Worst-Euclidean Distance]])</f>
        <v>0.54945708323583187</v>
      </c>
      <c r="AB194">
        <v>193</v>
      </c>
    </row>
    <row r="195" spans="1:28" x14ac:dyDescent="0.3">
      <c r="A195">
        <v>201</v>
      </c>
      <c r="B195" t="s">
        <v>140</v>
      </c>
      <c r="C195" t="s">
        <v>151</v>
      </c>
      <c r="D195" t="s">
        <v>155</v>
      </c>
      <c r="E195" t="s">
        <v>156</v>
      </c>
      <c r="F195" t="s">
        <v>159</v>
      </c>
      <c r="G195" t="s">
        <v>224</v>
      </c>
      <c r="H195">
        <v>403.10632304411718</v>
      </c>
      <c r="I195">
        <v>29</v>
      </c>
      <c r="J195">
        <v>1470202.9229314774</v>
      </c>
      <c r="K195">
        <v>43316.789063636359</v>
      </c>
      <c r="L195">
        <v>264636526.12766594</v>
      </c>
      <c r="M195">
        <v>5447984.7672727266</v>
      </c>
      <c r="N195">
        <v>2205304384.3972163</v>
      </c>
      <c r="O195">
        <v>108639800</v>
      </c>
      <c r="P195">
        <v>21.741288643181814</v>
      </c>
      <c r="Q195">
        <v>21979.533697825587</v>
      </c>
      <c r="R195">
        <v>264679842.91672957</v>
      </c>
      <c r="S195">
        <v>2319.3921691644891</v>
      </c>
      <c r="T195">
        <v>22001.274986468768</v>
      </c>
      <c r="U195">
        <f>Net_Zero_Table[[#This Row],[Total Energy(MJ)]]*AHP!$Q$23/TOPSIS!$B$20</f>
        <v>2.4292819872219543E-2</v>
      </c>
      <c r="V195">
        <f>Net_Zero_Table[[#This Row],[Capital Cost (LKR)]]*AHP!$Q$24/TOPSIS!$C$20</f>
        <v>4.8097812011580207E-3</v>
      </c>
      <c r="W195">
        <f>Net_Zero_Table[[#This Row],[System Cost (LKR)]]*AHP!$Q$25/TOPSIS!$D$20</f>
        <v>2.5864688457711287E-3</v>
      </c>
      <c r="X195">
        <f>Net_Zero_Table[[#This Row],[Embodied Carbon (Metric T)]]*AHP!$Q$26/TOPSIS!$E$20</f>
        <v>1.0523730880860678E-2</v>
      </c>
      <c r="Y1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3.0491418416320995E-3</v>
      </c>
      <c r="Z1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3.7167063150905975E-3</v>
      </c>
      <c r="AA195">
        <f>Net_Zero_Table[[#This Row],[S- Worst-Euclidean Distance]]/(Net_Zero_Table[[#This Row],[S+ Best-Euclidean Distance]]+Net_Zero_Table[[#This Row],[S- Worst-Euclidean Distance]])</f>
        <v>0.54933339161589012</v>
      </c>
      <c r="AB195">
        <v>194</v>
      </c>
    </row>
    <row r="196" spans="1:28" x14ac:dyDescent="0.3">
      <c r="A196">
        <v>360</v>
      </c>
      <c r="B196" t="s">
        <v>142</v>
      </c>
      <c r="C196" t="s">
        <v>149</v>
      </c>
      <c r="D196" t="s">
        <v>155</v>
      </c>
      <c r="E196" t="s">
        <v>157</v>
      </c>
      <c r="F196" t="s">
        <v>161</v>
      </c>
      <c r="G196" t="s">
        <v>224</v>
      </c>
      <c r="H196">
        <v>383.85087735526054</v>
      </c>
      <c r="I196">
        <v>28</v>
      </c>
      <c r="J196">
        <v>1398091.6901356336</v>
      </c>
      <c r="K196">
        <v>41928.983809090903</v>
      </c>
      <c r="L196">
        <v>251656504.22441405</v>
      </c>
      <c r="M196">
        <v>5187768.7781818165</v>
      </c>
      <c r="N196">
        <v>2097137535.2034504</v>
      </c>
      <c r="O196">
        <v>104893600</v>
      </c>
      <c r="P196">
        <v>25.425237697727269</v>
      </c>
      <c r="Q196">
        <v>20901.47076752772</v>
      </c>
      <c r="R196">
        <v>251698433.20822313</v>
      </c>
      <c r="S196">
        <v>2207.2189039816321</v>
      </c>
      <c r="T196">
        <v>20926.896005225448</v>
      </c>
      <c r="U196">
        <f>Net_Zero_Table[[#This Row],[Total Energy(MJ)]]*AHP!$Q$23/TOPSIS!$B$20</f>
        <v>2.3101361375565375E-2</v>
      </c>
      <c r="V196">
        <f>Net_Zero_Table[[#This Row],[Capital Cost (LKR)]]*AHP!$Q$24/TOPSIS!$C$20</f>
        <v>4.5800481849996907E-3</v>
      </c>
      <c r="W196">
        <f>Net_Zero_Table[[#This Row],[System Cost (LKR)]]*AHP!$Q$25/TOPSIS!$D$20</f>
        <v>2.497280264882469E-3</v>
      </c>
      <c r="X196">
        <f>Net_Zero_Table[[#This Row],[Embodied Carbon (Metric T)]]*AHP!$Q$26/TOPSIS!$E$20</f>
        <v>1.2306922717605627E-2</v>
      </c>
      <c r="Y1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3.2994170851106666E-3</v>
      </c>
      <c r="Z1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4.0186354884705257E-3</v>
      </c>
      <c r="AA196">
        <f>Net_Zero_Table[[#This Row],[S- Worst-Euclidean Distance]]/(Net_Zero_Table[[#This Row],[S+ Best-Euclidean Distance]]+Net_Zero_Table[[#This Row],[S- Worst-Euclidean Distance]])</f>
        <v>0.5491400134208041</v>
      </c>
      <c r="AB196">
        <v>195</v>
      </c>
    </row>
    <row r="197" spans="1:28" x14ac:dyDescent="0.3">
      <c r="A197">
        <v>346</v>
      </c>
      <c r="B197" t="s">
        <v>142</v>
      </c>
      <c r="C197" t="s">
        <v>149</v>
      </c>
      <c r="D197" t="s">
        <v>155</v>
      </c>
      <c r="E197" t="s">
        <v>156</v>
      </c>
      <c r="F197" t="s">
        <v>160</v>
      </c>
      <c r="G197" t="s">
        <v>225</v>
      </c>
      <c r="H197">
        <v>399.51797458879338</v>
      </c>
      <c r="I197">
        <v>57</v>
      </c>
      <c r="J197">
        <v>1438483.0335215698</v>
      </c>
      <c r="K197">
        <v>38708.450036363633</v>
      </c>
      <c r="L197">
        <v>258926946.03388256</v>
      </c>
      <c r="M197">
        <v>5782748.7463636352</v>
      </c>
      <c r="N197">
        <v>2157724550.2823544</v>
      </c>
      <c r="O197">
        <v>106248000</v>
      </c>
      <c r="P197">
        <v>23.187239652272723</v>
      </c>
      <c r="Q197">
        <v>21505.321351147464</v>
      </c>
      <c r="R197">
        <v>258965654.48391894</v>
      </c>
      <c r="S197">
        <v>2269.7552990287181</v>
      </c>
      <c r="T197">
        <v>21528.508590799738</v>
      </c>
      <c r="U197">
        <f>Net_Zero_Table[[#This Row],[Total Energy(MJ)]]*AHP!$Q$23/TOPSIS!$B$20</f>
        <v>2.3768360779360474E-2</v>
      </c>
      <c r="V197">
        <f>Net_Zero_Table[[#This Row],[Capital Cost (LKR)]]*AHP!$Q$24/TOPSIS!$C$20</f>
        <v>5.1053292913672277E-3</v>
      </c>
      <c r="W197">
        <f>Net_Zero_Table[[#This Row],[System Cost (LKR)]]*AHP!$Q$25/TOPSIS!$D$20</f>
        <v>2.5295254770856621E-3</v>
      </c>
      <c r="X197">
        <f>Net_Zero_Table[[#This Row],[Embodied Carbon (Metric T)]]*AHP!$Q$26/TOPSIS!$E$20</f>
        <v>1.1223634163334861E-2</v>
      </c>
      <c r="Y1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3.0425892511456287E-3</v>
      </c>
      <c r="Z1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3.7051141411428654E-3</v>
      </c>
      <c r="AA197">
        <f>Net_Zero_Table[[#This Row],[S- Worst-Euclidean Distance]]/(Net_Zero_Table[[#This Row],[S+ Best-Euclidean Distance]]+Net_Zero_Table[[#This Row],[S- Worst-Euclidean Distance]])</f>
        <v>0.54909262096155509</v>
      </c>
      <c r="AB197">
        <v>196</v>
      </c>
    </row>
    <row r="198" spans="1:28" x14ac:dyDescent="0.3">
      <c r="A198">
        <v>181</v>
      </c>
      <c r="B198" t="s">
        <v>140</v>
      </c>
      <c r="C198" t="s">
        <v>151</v>
      </c>
      <c r="D198" t="s">
        <v>154</v>
      </c>
      <c r="E198" t="s">
        <v>156</v>
      </c>
      <c r="F198" t="s">
        <v>159</v>
      </c>
      <c r="G198" t="s">
        <v>225</v>
      </c>
      <c r="H198">
        <v>403.09987593911728</v>
      </c>
      <c r="I198">
        <v>58</v>
      </c>
      <c r="J198">
        <v>1470196.6821338374</v>
      </c>
      <c r="K198">
        <v>43335.209363636357</v>
      </c>
      <c r="L198">
        <v>264635402.78409073</v>
      </c>
      <c r="M198">
        <v>5448905.7822727263</v>
      </c>
      <c r="N198">
        <v>2205295023.2007561</v>
      </c>
      <c r="O198">
        <v>108112000</v>
      </c>
      <c r="P198">
        <v>21.755103868181813</v>
      </c>
      <c r="Q198">
        <v>21979.440397900868</v>
      </c>
      <c r="R198">
        <v>264678737.99345437</v>
      </c>
      <c r="S198">
        <v>2318.8559289830287</v>
      </c>
      <c r="T198">
        <v>22001.195501769049</v>
      </c>
      <c r="U198">
        <f>Net_Zero_Table[[#This Row],[Total Energy(MJ)]]*AHP!$Q$23/TOPSIS!$B$20</f>
        <v>2.429271846025783E-2</v>
      </c>
      <c r="V198">
        <f>Net_Zero_Table[[#This Row],[Capital Cost (LKR)]]*AHP!$Q$24/TOPSIS!$C$20</f>
        <v>4.8105943239588759E-3</v>
      </c>
      <c r="W198">
        <f>Net_Zero_Table[[#This Row],[System Cost (LKR)]]*AHP!$Q$25/TOPSIS!$D$20</f>
        <v>2.5739031170345329E-3</v>
      </c>
      <c r="X198">
        <f>Net_Zero_Table[[#This Row],[Embodied Carbon (Metric T)]]*AHP!$Q$26/TOPSIS!$E$20</f>
        <v>1.0530418051632595E-2</v>
      </c>
      <c r="Y1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3.0501420304503255E-3</v>
      </c>
      <c r="Z1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3.713801584015432E-3</v>
      </c>
      <c r="AA198">
        <f>Net_Zero_Table[[#This Row],[S- Worst-Euclidean Distance]]/(Net_Zero_Table[[#This Row],[S+ Best-Euclidean Distance]]+Net_Zero_Table[[#This Row],[S- Worst-Euclidean Distance]])</f>
        <v>0.54905862551439422</v>
      </c>
      <c r="AB198">
        <v>197</v>
      </c>
    </row>
    <row r="199" spans="1:28" x14ac:dyDescent="0.3">
      <c r="A199">
        <v>183</v>
      </c>
      <c r="B199" t="s">
        <v>140</v>
      </c>
      <c r="C199" t="s">
        <v>151</v>
      </c>
      <c r="D199" t="s">
        <v>154</v>
      </c>
      <c r="E199" t="s">
        <v>156</v>
      </c>
      <c r="F199" t="s">
        <v>159</v>
      </c>
      <c r="G199" t="s">
        <v>224</v>
      </c>
      <c r="H199">
        <v>403.09987593911728</v>
      </c>
      <c r="I199">
        <v>29</v>
      </c>
      <c r="J199">
        <v>1470196.6821338374</v>
      </c>
      <c r="K199">
        <v>43335.209363636357</v>
      </c>
      <c r="L199">
        <v>264635402.78409073</v>
      </c>
      <c r="M199">
        <v>5448905.7822727263</v>
      </c>
      <c r="N199">
        <v>2205295023.2007561</v>
      </c>
      <c r="O199">
        <v>108639800</v>
      </c>
      <c r="P199">
        <v>21.755103868181813</v>
      </c>
      <c r="Q199">
        <v>21979.440397900868</v>
      </c>
      <c r="R199">
        <v>264678737.99345437</v>
      </c>
      <c r="S199">
        <v>2319.383728983029</v>
      </c>
      <c r="T199">
        <v>22001.195501769049</v>
      </c>
      <c r="U199">
        <f>Net_Zero_Table[[#This Row],[Total Energy(MJ)]]*AHP!$Q$23/TOPSIS!$B$20</f>
        <v>2.429271846025783E-2</v>
      </c>
      <c r="V199">
        <f>Net_Zero_Table[[#This Row],[Capital Cost (LKR)]]*AHP!$Q$24/TOPSIS!$C$20</f>
        <v>4.8105943239588759E-3</v>
      </c>
      <c r="W199">
        <f>Net_Zero_Table[[#This Row],[System Cost (LKR)]]*AHP!$Q$25/TOPSIS!$D$20</f>
        <v>2.5864688457711287E-3</v>
      </c>
      <c r="X199">
        <f>Net_Zero_Table[[#This Row],[Embodied Carbon (Metric T)]]*AHP!$Q$26/TOPSIS!$E$20</f>
        <v>1.0530418051632595E-2</v>
      </c>
      <c r="Y1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3.0516301384059309E-3</v>
      </c>
      <c r="Z1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3.7121640348088359E-3</v>
      </c>
      <c r="AA199">
        <f>Net_Zero_Table[[#This Row],[S- Worst-Euclidean Distance]]/(Net_Zero_Table[[#This Row],[S+ Best-Euclidean Distance]]+Net_Zero_Table[[#This Row],[S- Worst-Euclidean Distance]])</f>
        <v>0.54882865145561921</v>
      </c>
      <c r="AB199">
        <v>198</v>
      </c>
    </row>
    <row r="200" spans="1:28" x14ac:dyDescent="0.3">
      <c r="A200">
        <v>342</v>
      </c>
      <c r="B200" t="s">
        <v>142</v>
      </c>
      <c r="C200" t="s">
        <v>149</v>
      </c>
      <c r="D200" t="s">
        <v>154</v>
      </c>
      <c r="E200" t="s">
        <v>157</v>
      </c>
      <c r="F200" t="s">
        <v>161</v>
      </c>
      <c r="G200" t="s">
        <v>224</v>
      </c>
      <c r="H200">
        <v>383.84443025026053</v>
      </c>
      <c r="I200">
        <v>28</v>
      </c>
      <c r="J200">
        <v>1398085.4493379937</v>
      </c>
      <c r="K200">
        <v>41947.404109090901</v>
      </c>
      <c r="L200">
        <v>251655380.8808389</v>
      </c>
      <c r="M200">
        <v>5188689.793181817</v>
      </c>
      <c r="N200">
        <v>2097128174.0069909</v>
      </c>
      <c r="O200">
        <v>104893600</v>
      </c>
      <c r="P200">
        <v>25.439052922727267</v>
      </c>
      <c r="Q200">
        <v>20901.377467603008</v>
      </c>
      <c r="R200">
        <v>251697328.28494799</v>
      </c>
      <c r="S200">
        <v>2207.2104638001729</v>
      </c>
      <c r="T200">
        <v>20926.816520525736</v>
      </c>
      <c r="U200">
        <f>Net_Zero_Table[[#This Row],[Total Energy(MJ)]]*AHP!$Q$23/TOPSIS!$B$20</f>
        <v>2.3101259963603661E-2</v>
      </c>
      <c r="V200">
        <f>Net_Zero_Table[[#This Row],[Capital Cost (LKR)]]*AHP!$Q$24/TOPSIS!$C$20</f>
        <v>4.5808613078005475E-3</v>
      </c>
      <c r="W200">
        <f>Net_Zero_Table[[#This Row],[System Cost (LKR)]]*AHP!$Q$25/TOPSIS!$D$20</f>
        <v>2.497280264882469E-3</v>
      </c>
      <c r="X200">
        <f>Net_Zero_Table[[#This Row],[Embodied Carbon (Metric T)]]*AHP!$Q$26/TOPSIS!$E$20</f>
        <v>1.2313609888377547E-2</v>
      </c>
      <c r="Y2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3.3053064462162341E-3</v>
      </c>
      <c r="Z2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4.0173877393813043E-3</v>
      </c>
      <c r="AA200">
        <f>Net_Zero_Table[[#This Row],[S- Worst-Euclidean Distance]]/(Net_Zero_Table[[#This Row],[S+ Best-Euclidean Distance]]+Net_Zero_Table[[#This Row],[S- Worst-Euclidean Distance]])</f>
        <v>0.54862153704067074</v>
      </c>
      <c r="AB200">
        <v>199</v>
      </c>
    </row>
    <row r="201" spans="1:28" x14ac:dyDescent="0.3">
      <c r="A201">
        <v>467</v>
      </c>
      <c r="B201" t="s">
        <v>143</v>
      </c>
      <c r="C201" t="s">
        <v>149</v>
      </c>
      <c r="D201" t="s">
        <v>155</v>
      </c>
      <c r="E201" t="s">
        <v>157</v>
      </c>
      <c r="F201" t="s">
        <v>161</v>
      </c>
      <c r="G201" t="s">
        <v>226</v>
      </c>
      <c r="H201">
        <v>380.99279674168935</v>
      </c>
      <c r="I201">
        <v>28</v>
      </c>
      <c r="J201">
        <v>1381671.2060547937</v>
      </c>
      <c r="K201">
        <v>38298.563809090905</v>
      </c>
      <c r="L201">
        <v>248700817.08986285</v>
      </c>
      <c r="M201">
        <v>5042551.9781818176</v>
      </c>
      <c r="N201">
        <v>2072506809.0821905</v>
      </c>
      <c r="O201">
        <v>109200000</v>
      </c>
      <c r="P201">
        <v>26.151321697727269</v>
      </c>
      <c r="Q201">
        <v>20655.984530519167</v>
      </c>
      <c r="R201">
        <v>248739115.65367195</v>
      </c>
      <c r="S201">
        <v>2186.7493610603724</v>
      </c>
      <c r="T201">
        <v>20682.135852216892</v>
      </c>
      <c r="U201">
        <f>Net_Zero_Table[[#This Row],[Total Energy(MJ)]]*AHP!$Q$23/TOPSIS!$B$20</f>
        <v>2.2829749576551171E-2</v>
      </c>
      <c r="V201">
        <f>Net_Zero_Table[[#This Row],[Capital Cost (LKR)]]*AHP!$Q$24/TOPSIS!$C$20</f>
        <v>4.4518427907907837E-3</v>
      </c>
      <c r="W201">
        <f>Net_Zero_Table[[#This Row],[System Cost (LKR)]]*AHP!$Q$25/TOPSIS!$D$20</f>
        <v>2.5998059455025436E-3</v>
      </c>
      <c r="X201">
        <f>Net_Zero_Table[[#This Row],[Embodied Carbon (Metric T)]]*AHP!$Q$26/TOPSIS!$E$20</f>
        <v>1.2658379006066943E-2</v>
      </c>
      <c r="Y2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3.4927240422186921E-3</v>
      </c>
      <c r="Z2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4.244222294086393E-3</v>
      </c>
      <c r="AA201">
        <f>Net_Zero_Table[[#This Row],[S- Worst-Euclidean Distance]]/(Net_Zero_Table[[#This Row],[S+ Best-Euclidean Distance]]+Net_Zero_Table[[#This Row],[S- Worst-Euclidean Distance]])</f>
        <v>0.54856555927894624</v>
      </c>
      <c r="AB201">
        <v>200</v>
      </c>
    </row>
    <row r="202" spans="1:28" x14ac:dyDescent="0.3">
      <c r="A202">
        <v>328</v>
      </c>
      <c r="B202" t="s">
        <v>142</v>
      </c>
      <c r="C202" t="s">
        <v>149</v>
      </c>
      <c r="D202" t="s">
        <v>154</v>
      </c>
      <c r="E202" t="s">
        <v>156</v>
      </c>
      <c r="F202" t="s">
        <v>160</v>
      </c>
      <c r="G202" t="s">
        <v>225</v>
      </c>
      <c r="H202">
        <v>399.51152748379343</v>
      </c>
      <c r="I202">
        <v>57</v>
      </c>
      <c r="J202">
        <v>1438476.79272393</v>
      </c>
      <c r="K202">
        <v>38726.87033636363</v>
      </c>
      <c r="L202">
        <v>258925822.69030738</v>
      </c>
      <c r="M202">
        <v>5783669.7613636348</v>
      </c>
      <c r="N202">
        <v>2157715189.0858946</v>
      </c>
      <c r="O202">
        <v>106248000</v>
      </c>
      <c r="P202">
        <v>23.201054877272725</v>
      </c>
      <c r="Q202">
        <v>21505.228051222748</v>
      </c>
      <c r="R202">
        <v>258964549.56064373</v>
      </c>
      <c r="S202">
        <v>2269.746858847258</v>
      </c>
      <c r="T202">
        <v>21528.429106100022</v>
      </c>
      <c r="U202">
        <f>Net_Zero_Table[[#This Row],[Total Energy(MJ)]]*AHP!$Q$23/TOPSIS!$B$20</f>
        <v>2.3768259367398757E-2</v>
      </c>
      <c r="V202">
        <f>Net_Zero_Table[[#This Row],[Capital Cost (LKR)]]*AHP!$Q$24/TOPSIS!$C$20</f>
        <v>5.1061424141680837E-3</v>
      </c>
      <c r="W202">
        <f>Net_Zero_Table[[#This Row],[System Cost (LKR)]]*AHP!$Q$25/TOPSIS!$D$20</f>
        <v>2.5295254770856621E-3</v>
      </c>
      <c r="X202">
        <f>Net_Zero_Table[[#This Row],[Embodied Carbon (Metric T)]]*AHP!$Q$26/TOPSIS!$E$20</f>
        <v>1.1230321334106782E-2</v>
      </c>
      <c r="Y2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3.0467158769079327E-3</v>
      </c>
      <c r="Z2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3.7019014762377021E-3</v>
      </c>
      <c r="AA202">
        <f>Net_Zero_Table[[#This Row],[S- Worst-Euclidean Distance]]/(Net_Zero_Table[[#This Row],[S+ Best-Euclidean Distance]]+Net_Zero_Table[[#This Row],[S- Worst-Euclidean Distance]])</f>
        <v>0.54854220983683255</v>
      </c>
      <c r="AB202">
        <v>201</v>
      </c>
    </row>
    <row r="203" spans="1:28" x14ac:dyDescent="0.3">
      <c r="A203">
        <v>449</v>
      </c>
      <c r="B203" t="s">
        <v>143</v>
      </c>
      <c r="C203" t="s">
        <v>149</v>
      </c>
      <c r="D203" t="s">
        <v>154</v>
      </c>
      <c r="E203" t="s">
        <v>157</v>
      </c>
      <c r="F203" t="s">
        <v>161</v>
      </c>
      <c r="G203" t="s">
        <v>226</v>
      </c>
      <c r="H203">
        <v>380.98634963668928</v>
      </c>
      <c r="I203">
        <v>28</v>
      </c>
      <c r="J203">
        <v>1381664.9652571538</v>
      </c>
      <c r="K203">
        <v>38316.984109090903</v>
      </c>
      <c r="L203">
        <v>248699693.7462877</v>
      </c>
      <c r="M203">
        <v>5043472.9931818172</v>
      </c>
      <c r="N203">
        <v>2072497447.8857307</v>
      </c>
      <c r="O203">
        <v>109200000</v>
      </c>
      <c r="P203">
        <v>26.165136922727271</v>
      </c>
      <c r="Q203">
        <v>20655.89123059445</v>
      </c>
      <c r="R203">
        <v>248738010.73039681</v>
      </c>
      <c r="S203">
        <v>2186.7409208789127</v>
      </c>
      <c r="T203">
        <v>20682.056367517176</v>
      </c>
      <c r="U203">
        <f>Net_Zero_Table[[#This Row],[Total Energy(MJ)]]*AHP!$Q$23/TOPSIS!$B$20</f>
        <v>2.2829648164589461E-2</v>
      </c>
      <c r="V203">
        <f>Net_Zero_Table[[#This Row],[Capital Cost (LKR)]]*AHP!$Q$24/TOPSIS!$C$20</f>
        <v>4.4526559135916388E-3</v>
      </c>
      <c r="W203">
        <f>Net_Zero_Table[[#This Row],[System Cost (LKR)]]*AHP!$Q$25/TOPSIS!$D$20</f>
        <v>2.5998059455025436E-3</v>
      </c>
      <c r="X203">
        <f>Net_Zero_Table[[#This Row],[Embodied Carbon (Metric T)]]*AHP!$Q$26/TOPSIS!$E$20</f>
        <v>1.2665066176838862E-2</v>
      </c>
      <c r="Y2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3.4989378287307131E-3</v>
      </c>
      <c r="Z2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4.243576679324684E-3</v>
      </c>
      <c r="AA203">
        <f>Net_Zero_Table[[#This Row],[S- Worst-Euclidean Distance]]/(Net_Zero_Table[[#This Row],[S+ Best-Euclidean Distance]]+Net_Zero_Table[[#This Row],[S- Worst-Euclidean Distance]])</f>
        <v>0.54808766259457697</v>
      </c>
      <c r="AB203">
        <v>202</v>
      </c>
    </row>
    <row r="204" spans="1:28" x14ac:dyDescent="0.3">
      <c r="A204">
        <v>348</v>
      </c>
      <c r="B204" t="s">
        <v>142</v>
      </c>
      <c r="C204" t="s">
        <v>149</v>
      </c>
      <c r="D204" t="s">
        <v>155</v>
      </c>
      <c r="E204" t="s">
        <v>156</v>
      </c>
      <c r="F204" t="s">
        <v>160</v>
      </c>
      <c r="G204" t="s">
        <v>224</v>
      </c>
      <c r="H204">
        <v>399.51797458879338</v>
      </c>
      <c r="I204">
        <v>29</v>
      </c>
      <c r="J204">
        <v>1438483.0335215698</v>
      </c>
      <c r="K204">
        <v>38708.450036363633</v>
      </c>
      <c r="L204">
        <v>258926946.03388256</v>
      </c>
      <c r="M204">
        <v>5782748.7463636352</v>
      </c>
      <c r="N204">
        <v>2157724550.2823544</v>
      </c>
      <c r="O204">
        <v>108639800</v>
      </c>
      <c r="P204">
        <v>23.187239652272723</v>
      </c>
      <c r="Q204">
        <v>21505.321351147464</v>
      </c>
      <c r="R204">
        <v>258965654.48391894</v>
      </c>
      <c r="S204">
        <v>2272.147099028718</v>
      </c>
      <c r="T204">
        <v>21528.508590799738</v>
      </c>
      <c r="U204">
        <f>Net_Zero_Table[[#This Row],[Total Energy(MJ)]]*AHP!$Q$23/TOPSIS!$B$20</f>
        <v>2.3768360779360474E-2</v>
      </c>
      <c r="V204">
        <f>Net_Zero_Table[[#This Row],[Capital Cost (LKR)]]*AHP!$Q$24/TOPSIS!$C$20</f>
        <v>5.1053292913672277E-3</v>
      </c>
      <c r="W204">
        <f>Net_Zero_Table[[#This Row],[System Cost (LKR)]]*AHP!$Q$25/TOPSIS!$D$20</f>
        <v>2.5864688457711287E-3</v>
      </c>
      <c r="X204">
        <f>Net_Zero_Table[[#This Row],[Embodied Carbon (Metric T)]]*AHP!$Q$26/TOPSIS!$E$20</f>
        <v>1.1223634163334861E-2</v>
      </c>
      <c r="Y2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3.0489293318813012E-3</v>
      </c>
      <c r="Z2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3.6973283995538632E-3</v>
      </c>
      <c r="AA204">
        <f>Net_Zero_Table[[#This Row],[S- Worst-Euclidean Distance]]/(Net_Zero_Table[[#This Row],[S+ Best-Euclidean Distance]]+Net_Zero_Table[[#This Row],[S- Worst-Euclidean Distance]])</f>
        <v>0.54805620341565464</v>
      </c>
      <c r="AB204">
        <v>203</v>
      </c>
    </row>
    <row r="205" spans="1:28" x14ac:dyDescent="0.3">
      <c r="A205">
        <v>359</v>
      </c>
      <c r="B205" t="s">
        <v>142</v>
      </c>
      <c r="C205" t="s">
        <v>149</v>
      </c>
      <c r="D205" t="s">
        <v>155</v>
      </c>
      <c r="E205" t="s">
        <v>157</v>
      </c>
      <c r="F205" t="s">
        <v>161</v>
      </c>
      <c r="G205" t="s">
        <v>226</v>
      </c>
      <c r="H205">
        <v>383.85087735526054</v>
      </c>
      <c r="I205">
        <v>28</v>
      </c>
      <c r="J205">
        <v>1398091.6901356336</v>
      </c>
      <c r="K205">
        <v>41928.983809090903</v>
      </c>
      <c r="L205">
        <v>251656504.22441405</v>
      </c>
      <c r="M205">
        <v>5187768.7781818165</v>
      </c>
      <c r="N205">
        <v>2097137535.2034504</v>
      </c>
      <c r="O205">
        <v>109200000</v>
      </c>
      <c r="P205">
        <v>25.425237697727269</v>
      </c>
      <c r="Q205">
        <v>20901.47076752772</v>
      </c>
      <c r="R205">
        <v>251698433.20822313</v>
      </c>
      <c r="S205">
        <v>2211.5253039816321</v>
      </c>
      <c r="T205">
        <v>20926.896005225448</v>
      </c>
      <c r="U205">
        <f>Net_Zero_Table[[#This Row],[Total Energy(MJ)]]*AHP!$Q$23/TOPSIS!$B$20</f>
        <v>2.3101361375565375E-2</v>
      </c>
      <c r="V205">
        <f>Net_Zero_Table[[#This Row],[Capital Cost (LKR)]]*AHP!$Q$24/TOPSIS!$C$20</f>
        <v>4.5800481849996907E-3</v>
      </c>
      <c r="W205">
        <f>Net_Zero_Table[[#This Row],[System Cost (LKR)]]*AHP!$Q$25/TOPSIS!$D$20</f>
        <v>2.5998059455025436E-3</v>
      </c>
      <c r="X205">
        <f>Net_Zero_Table[[#This Row],[Embodied Carbon (Metric T)]]*AHP!$Q$26/TOPSIS!$E$20</f>
        <v>1.2306922717605627E-2</v>
      </c>
      <c r="Y2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3.3096450807317732E-3</v>
      </c>
      <c r="Z2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4.0054618163015863E-3</v>
      </c>
      <c r="AA205">
        <f>Net_Zero_Table[[#This Row],[S- Worst-Euclidean Distance]]/(Net_Zero_Table[[#This Row],[S+ Best-Euclidean Distance]]+Net_Zero_Table[[#This Row],[S- Worst-Euclidean Distance]])</f>
        <v>0.54756025751667425</v>
      </c>
      <c r="AB205">
        <v>204</v>
      </c>
    </row>
    <row r="206" spans="1:28" x14ac:dyDescent="0.3">
      <c r="A206">
        <v>330</v>
      </c>
      <c r="B206" t="s">
        <v>142</v>
      </c>
      <c r="C206" t="s">
        <v>149</v>
      </c>
      <c r="D206" t="s">
        <v>154</v>
      </c>
      <c r="E206" t="s">
        <v>156</v>
      </c>
      <c r="F206" t="s">
        <v>160</v>
      </c>
      <c r="G206" t="s">
        <v>224</v>
      </c>
      <c r="H206">
        <v>399.51152748379343</v>
      </c>
      <c r="I206">
        <v>29</v>
      </c>
      <c r="J206">
        <v>1438476.79272393</v>
      </c>
      <c r="K206">
        <v>38726.87033636363</v>
      </c>
      <c r="L206">
        <v>258925822.69030738</v>
      </c>
      <c r="M206">
        <v>5783669.7613636348</v>
      </c>
      <c r="N206">
        <v>2157715189.0858946</v>
      </c>
      <c r="O206">
        <v>108639800</v>
      </c>
      <c r="P206">
        <v>23.201054877272725</v>
      </c>
      <c r="Q206">
        <v>21505.228051222748</v>
      </c>
      <c r="R206">
        <v>258964549.56064373</v>
      </c>
      <c r="S206">
        <v>2272.1386588472583</v>
      </c>
      <c r="T206">
        <v>21528.429106100022</v>
      </c>
      <c r="U206">
        <f>Net_Zero_Table[[#This Row],[Total Energy(MJ)]]*AHP!$Q$23/TOPSIS!$B$20</f>
        <v>2.3768259367398757E-2</v>
      </c>
      <c r="V206">
        <f>Net_Zero_Table[[#This Row],[Capital Cost (LKR)]]*AHP!$Q$24/TOPSIS!$C$20</f>
        <v>5.1061424141680837E-3</v>
      </c>
      <c r="W206">
        <f>Net_Zero_Table[[#This Row],[System Cost (LKR)]]*AHP!$Q$25/TOPSIS!$D$20</f>
        <v>2.5864688457711287E-3</v>
      </c>
      <c r="X206">
        <f>Net_Zero_Table[[#This Row],[Embodied Carbon (Metric T)]]*AHP!$Q$26/TOPSIS!$E$20</f>
        <v>1.1230321334106782E-2</v>
      </c>
      <c r="Y2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3.0530473881389582E-3</v>
      </c>
      <c r="Z2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3.6941089636097061E-3</v>
      </c>
      <c r="AA206">
        <f>Net_Zero_Table[[#This Row],[S- Worst-Euclidean Distance]]/(Net_Zero_Table[[#This Row],[S+ Best-Euclidean Distance]]+Net_Zero_Table[[#This Row],[S- Worst-Euclidean Distance]])</f>
        <v>0.54750605603682234</v>
      </c>
      <c r="AB206">
        <v>205</v>
      </c>
    </row>
    <row r="207" spans="1:28" x14ac:dyDescent="0.3">
      <c r="A207">
        <v>200</v>
      </c>
      <c r="B207" t="s">
        <v>140</v>
      </c>
      <c r="C207" t="s">
        <v>151</v>
      </c>
      <c r="D207" t="s">
        <v>155</v>
      </c>
      <c r="E207" t="s">
        <v>156</v>
      </c>
      <c r="F207" t="s">
        <v>159</v>
      </c>
      <c r="G207" t="s">
        <v>226</v>
      </c>
      <c r="H207">
        <v>403.10632304411718</v>
      </c>
      <c r="I207">
        <v>29</v>
      </c>
      <c r="J207">
        <v>1470202.9229314774</v>
      </c>
      <c r="K207">
        <v>43316.789063636359</v>
      </c>
      <c r="L207">
        <v>264636526.12766594</v>
      </c>
      <c r="M207">
        <v>5447984.7672727266</v>
      </c>
      <c r="N207">
        <v>2205304384.3972163</v>
      </c>
      <c r="O207">
        <v>113100000</v>
      </c>
      <c r="P207">
        <v>21.741288643181814</v>
      </c>
      <c r="Q207">
        <v>21979.533697825587</v>
      </c>
      <c r="R207">
        <v>264679842.91672957</v>
      </c>
      <c r="S207">
        <v>2323.8523691644891</v>
      </c>
      <c r="T207">
        <v>22001.274986468768</v>
      </c>
      <c r="U207">
        <f>Net_Zero_Table[[#This Row],[Total Energy(MJ)]]*AHP!$Q$23/TOPSIS!$B$20</f>
        <v>2.4292819872219543E-2</v>
      </c>
      <c r="V207">
        <f>Net_Zero_Table[[#This Row],[Capital Cost (LKR)]]*AHP!$Q$24/TOPSIS!$C$20</f>
        <v>4.8097812011580207E-3</v>
      </c>
      <c r="W207">
        <f>Net_Zero_Table[[#This Row],[System Cost (LKR)]]*AHP!$Q$25/TOPSIS!$D$20</f>
        <v>2.6926561578419204E-3</v>
      </c>
      <c r="X207">
        <f>Net_Zero_Table[[#This Row],[Embodied Carbon (Metric T)]]*AHP!$Q$26/TOPSIS!$E$20</f>
        <v>1.0523730880860678E-2</v>
      </c>
      <c r="Y2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3.0637571435068686E-3</v>
      </c>
      <c r="Z2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3.7045585393675915E-3</v>
      </c>
      <c r="AA207">
        <f>Net_Zero_Table[[#This Row],[S- Worst-Euclidean Distance]]/(Net_Zero_Table[[#This Row],[S+ Best-Euclidean Distance]]+Net_Zero_Table[[#This Row],[S- Worst-Euclidean Distance]])</f>
        <v>0.54733832063138776</v>
      </c>
      <c r="AB207">
        <v>206</v>
      </c>
    </row>
    <row r="208" spans="1:28" x14ac:dyDescent="0.3">
      <c r="A208">
        <v>341</v>
      </c>
      <c r="B208" t="s">
        <v>142</v>
      </c>
      <c r="C208" t="s">
        <v>149</v>
      </c>
      <c r="D208" t="s">
        <v>154</v>
      </c>
      <c r="E208" t="s">
        <v>157</v>
      </c>
      <c r="F208" t="s">
        <v>161</v>
      </c>
      <c r="G208" t="s">
        <v>226</v>
      </c>
      <c r="H208">
        <v>383.84443025026053</v>
      </c>
      <c r="I208">
        <v>28</v>
      </c>
      <c r="J208">
        <v>1398085.4493379937</v>
      </c>
      <c r="K208">
        <v>41947.404109090901</v>
      </c>
      <c r="L208">
        <v>251655380.8808389</v>
      </c>
      <c r="M208">
        <v>5188689.793181817</v>
      </c>
      <c r="N208">
        <v>2097128174.0069909</v>
      </c>
      <c r="O208">
        <v>109200000</v>
      </c>
      <c r="P208">
        <v>25.439052922727267</v>
      </c>
      <c r="Q208">
        <v>20901.377467603008</v>
      </c>
      <c r="R208">
        <v>251697328.28494799</v>
      </c>
      <c r="S208">
        <v>2211.5168638001728</v>
      </c>
      <c r="T208">
        <v>20926.816520525736</v>
      </c>
      <c r="U208">
        <f>Net_Zero_Table[[#This Row],[Total Energy(MJ)]]*AHP!$Q$23/TOPSIS!$B$20</f>
        <v>2.3101259963603661E-2</v>
      </c>
      <c r="V208">
        <f>Net_Zero_Table[[#This Row],[Capital Cost (LKR)]]*AHP!$Q$24/TOPSIS!$C$20</f>
        <v>4.5808613078005475E-3</v>
      </c>
      <c r="W208">
        <f>Net_Zero_Table[[#This Row],[System Cost (LKR)]]*AHP!$Q$25/TOPSIS!$D$20</f>
        <v>2.5998059455025436E-3</v>
      </c>
      <c r="X208">
        <f>Net_Zero_Table[[#This Row],[Embodied Carbon (Metric T)]]*AHP!$Q$26/TOPSIS!$E$20</f>
        <v>1.2313609888377547E-2</v>
      </c>
      <c r="Y2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3.3155162738690404E-3</v>
      </c>
      <c r="Z2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4.0042099621756212E-3</v>
      </c>
      <c r="AA208">
        <f>Net_Zero_Table[[#This Row],[S- Worst-Euclidean Distance]]/(Net_Zero_Table[[#This Row],[S+ Best-Euclidean Distance]]+Net_Zero_Table[[#This Row],[S- Worst-Euclidean Distance]])</f>
        <v>0.54704367800773979</v>
      </c>
      <c r="AB208">
        <v>207</v>
      </c>
    </row>
    <row r="209" spans="1:28" x14ac:dyDescent="0.3">
      <c r="A209">
        <v>182</v>
      </c>
      <c r="B209" t="s">
        <v>140</v>
      </c>
      <c r="C209" t="s">
        <v>151</v>
      </c>
      <c r="D209" t="s">
        <v>154</v>
      </c>
      <c r="E209" t="s">
        <v>156</v>
      </c>
      <c r="F209" t="s">
        <v>159</v>
      </c>
      <c r="G209" t="s">
        <v>226</v>
      </c>
      <c r="H209">
        <v>403.09987593911728</v>
      </c>
      <c r="I209">
        <v>29</v>
      </c>
      <c r="J209">
        <v>1470196.6821338374</v>
      </c>
      <c r="K209">
        <v>43335.209363636357</v>
      </c>
      <c r="L209">
        <v>264635402.78409073</v>
      </c>
      <c r="M209">
        <v>5448905.7822727263</v>
      </c>
      <c r="N209">
        <v>2205295023.2007561</v>
      </c>
      <c r="O209">
        <v>113100000</v>
      </c>
      <c r="P209">
        <v>21.755103868181813</v>
      </c>
      <c r="Q209">
        <v>21979.440397900868</v>
      </c>
      <c r="R209">
        <v>264678737.99345437</v>
      </c>
      <c r="S209">
        <v>2323.8439289830289</v>
      </c>
      <c r="T209">
        <v>22001.195501769049</v>
      </c>
      <c r="U209">
        <f>Net_Zero_Table[[#This Row],[Total Energy(MJ)]]*AHP!$Q$23/TOPSIS!$B$20</f>
        <v>2.429271846025783E-2</v>
      </c>
      <c r="V209">
        <f>Net_Zero_Table[[#This Row],[Capital Cost (LKR)]]*AHP!$Q$24/TOPSIS!$C$20</f>
        <v>4.8105943239588759E-3</v>
      </c>
      <c r="W209">
        <f>Net_Zero_Table[[#This Row],[System Cost (LKR)]]*AHP!$Q$25/TOPSIS!$D$20</f>
        <v>2.6926561578419204E-3</v>
      </c>
      <c r="X209">
        <f>Net_Zero_Table[[#This Row],[Embodied Carbon (Metric T)]]*AHP!$Q$26/TOPSIS!$E$20</f>
        <v>1.0530418051632595E-2</v>
      </c>
      <c r="Y2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3.066233579756307E-3</v>
      </c>
      <c r="Z2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3.700001345985597E-3</v>
      </c>
      <c r="AA209">
        <f>Net_Zero_Table[[#This Row],[S- Worst-Euclidean Distance]]/(Net_Zero_Table[[#This Row],[S+ Best-Euclidean Distance]]+Net_Zero_Table[[#This Row],[S- Worst-Euclidean Distance]])</f>
        <v>0.54683311865348794</v>
      </c>
      <c r="AB209">
        <v>208</v>
      </c>
    </row>
    <row r="210" spans="1:28" x14ac:dyDescent="0.3">
      <c r="A210">
        <v>347</v>
      </c>
      <c r="B210" t="s">
        <v>142</v>
      </c>
      <c r="C210" t="s">
        <v>149</v>
      </c>
      <c r="D210" t="s">
        <v>155</v>
      </c>
      <c r="E210" t="s">
        <v>156</v>
      </c>
      <c r="F210" t="s">
        <v>160</v>
      </c>
      <c r="G210" t="s">
        <v>226</v>
      </c>
      <c r="H210">
        <v>399.51797458879338</v>
      </c>
      <c r="I210">
        <v>29</v>
      </c>
      <c r="J210">
        <v>1438483.0335215698</v>
      </c>
      <c r="K210">
        <v>38708.450036363633</v>
      </c>
      <c r="L210">
        <v>258926946.03388256</v>
      </c>
      <c r="M210">
        <v>5782748.7463636352</v>
      </c>
      <c r="N210">
        <v>2157724550.2823544</v>
      </c>
      <c r="O210">
        <v>113100000</v>
      </c>
      <c r="P210">
        <v>23.187239652272723</v>
      </c>
      <c r="Q210">
        <v>21505.321351147464</v>
      </c>
      <c r="R210">
        <v>258965654.48391894</v>
      </c>
      <c r="S210">
        <v>2276.607299028718</v>
      </c>
      <c r="T210">
        <v>21528.508590799738</v>
      </c>
      <c r="U210">
        <f>Net_Zero_Table[[#This Row],[Total Energy(MJ)]]*AHP!$Q$23/TOPSIS!$B$20</f>
        <v>2.3768360779360474E-2</v>
      </c>
      <c r="V210">
        <f>Net_Zero_Table[[#This Row],[Capital Cost (LKR)]]*AHP!$Q$24/TOPSIS!$C$20</f>
        <v>5.1053292913672277E-3</v>
      </c>
      <c r="W210">
        <f>Net_Zero_Table[[#This Row],[System Cost (LKR)]]*AHP!$Q$25/TOPSIS!$D$20</f>
        <v>2.6926561578419204E-3</v>
      </c>
      <c r="X210">
        <f>Net_Zero_Table[[#This Row],[Embodied Carbon (Metric T)]]*AHP!$Q$26/TOPSIS!$E$20</f>
        <v>1.1223634163334861E-2</v>
      </c>
      <c r="Y2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3.0635456475796041E-3</v>
      </c>
      <c r="Z2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3.6851167461987616E-3</v>
      </c>
      <c r="AA210">
        <f>Net_Zero_Table[[#This Row],[S- Worst-Euclidean Distance]]/(Net_Zero_Table[[#This Row],[S+ Best-Euclidean Distance]]+Net_Zero_Table[[#This Row],[S- Worst-Euclidean Distance]])</f>
        <v>0.54605142933155082</v>
      </c>
      <c r="AB210">
        <v>209</v>
      </c>
    </row>
    <row r="211" spans="1:28" x14ac:dyDescent="0.3">
      <c r="A211">
        <v>329</v>
      </c>
      <c r="B211" t="s">
        <v>142</v>
      </c>
      <c r="C211" t="s">
        <v>149</v>
      </c>
      <c r="D211" t="s">
        <v>154</v>
      </c>
      <c r="E211" t="s">
        <v>156</v>
      </c>
      <c r="F211" t="s">
        <v>160</v>
      </c>
      <c r="G211" t="s">
        <v>226</v>
      </c>
      <c r="H211">
        <v>399.51152748379343</v>
      </c>
      <c r="I211">
        <v>29</v>
      </c>
      <c r="J211">
        <v>1438476.79272393</v>
      </c>
      <c r="K211">
        <v>38726.87033636363</v>
      </c>
      <c r="L211">
        <v>258925822.69030738</v>
      </c>
      <c r="M211">
        <v>5783669.7613636348</v>
      </c>
      <c r="N211">
        <v>2157715189.0858946</v>
      </c>
      <c r="O211">
        <v>113100000</v>
      </c>
      <c r="P211">
        <v>23.201054877272725</v>
      </c>
      <c r="Q211">
        <v>21505.228051222748</v>
      </c>
      <c r="R211">
        <v>258964549.56064373</v>
      </c>
      <c r="S211">
        <v>2276.5988588472583</v>
      </c>
      <c r="T211">
        <v>21528.429106100022</v>
      </c>
      <c r="U211">
        <f>Net_Zero_Table[[#This Row],[Total Energy(MJ)]]*AHP!$Q$23/TOPSIS!$B$20</f>
        <v>2.3768259367398757E-2</v>
      </c>
      <c r="V211">
        <f>Net_Zero_Table[[#This Row],[Capital Cost (LKR)]]*AHP!$Q$24/TOPSIS!$C$20</f>
        <v>5.1061424141680837E-3</v>
      </c>
      <c r="W211">
        <f>Net_Zero_Table[[#This Row],[System Cost (LKR)]]*AHP!$Q$25/TOPSIS!$D$20</f>
        <v>2.6926561578419204E-3</v>
      </c>
      <c r="X211">
        <f>Net_Zero_Table[[#This Row],[Embodied Carbon (Metric T)]]*AHP!$Q$26/TOPSIS!$E$20</f>
        <v>1.1230321334106782E-2</v>
      </c>
      <c r="Y2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3.0676440827155766E-3</v>
      </c>
      <c r="Z2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3.6818866324193895E-3</v>
      </c>
      <c r="AA211">
        <f>Net_Zero_Table[[#This Row],[S- Worst-Euclidean Distance]]/(Net_Zero_Table[[#This Row],[S+ Best-Euclidean Distance]]+Net_Zero_Table[[#This Row],[S- Worst-Euclidean Distance]])</f>
        <v>0.5455026116353876</v>
      </c>
      <c r="AB211">
        <v>210</v>
      </c>
    </row>
    <row r="212" spans="1:28" x14ac:dyDescent="0.3">
      <c r="A212">
        <v>139</v>
      </c>
      <c r="B212" t="s">
        <v>140</v>
      </c>
      <c r="C212" t="s">
        <v>149</v>
      </c>
      <c r="D212" t="s">
        <v>155</v>
      </c>
      <c r="E212" t="s">
        <v>157</v>
      </c>
      <c r="F212" t="s">
        <v>160</v>
      </c>
      <c r="G212" t="s">
        <v>225</v>
      </c>
      <c r="H212">
        <v>374.27135476938878</v>
      </c>
      <c r="I212">
        <v>54</v>
      </c>
      <c r="J212">
        <v>1370316.2915765734</v>
      </c>
      <c r="K212">
        <v>48698.555945454544</v>
      </c>
      <c r="L212">
        <v>246656932.48378319</v>
      </c>
      <c r="M212">
        <v>5418416.5645454526</v>
      </c>
      <c r="N212">
        <v>2055474437.3648598</v>
      </c>
      <c r="O212">
        <v>100656000</v>
      </c>
      <c r="P212">
        <v>26.642589561363632</v>
      </c>
      <c r="Q212">
        <v>20486.228559069768</v>
      </c>
      <c r="R212">
        <v>246705631.03972864</v>
      </c>
      <c r="S212">
        <v>2161.5488539294051</v>
      </c>
      <c r="T212">
        <v>20512.871148631133</v>
      </c>
      <c r="U212">
        <f>Net_Zero_Table[[#This Row],[Total Energy(MJ)]]*AHP!$Q$23/TOPSIS!$B$20</f>
        <v>2.264311248739816E-2</v>
      </c>
      <c r="V212">
        <f>Net_Zero_Table[[#This Row],[Capital Cost (LKR)]]*AHP!$Q$24/TOPSIS!$C$20</f>
        <v>4.7836767622315389E-3</v>
      </c>
      <c r="W212">
        <f>Net_Zero_Table[[#This Row],[System Cost (LKR)]]*AHP!$Q$25/TOPSIS!$D$20</f>
        <v>2.3963925572390481E-3</v>
      </c>
      <c r="X212">
        <f>Net_Zero_Table[[#This Row],[Embodied Carbon (Metric T)]]*AHP!$Q$26/TOPSIS!$E$20</f>
        <v>1.2896174054565404E-2</v>
      </c>
      <c r="Y2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3.695314999370865E-3</v>
      </c>
      <c r="Z2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4.3890976503823901E-3</v>
      </c>
      <c r="AA212">
        <f>Net_Zero_Table[[#This Row],[S- Worst-Euclidean Distance]]/(Net_Zero_Table[[#This Row],[S+ Best-Euclidean Distance]]+Net_Zero_Table[[#This Row],[S- Worst-Euclidean Distance]])</f>
        <v>0.54290866146180083</v>
      </c>
      <c r="AB212">
        <v>211</v>
      </c>
    </row>
    <row r="213" spans="1:28" x14ac:dyDescent="0.3">
      <c r="A213">
        <v>141</v>
      </c>
      <c r="B213" t="s">
        <v>140</v>
      </c>
      <c r="C213" t="s">
        <v>149</v>
      </c>
      <c r="D213" t="s">
        <v>155</v>
      </c>
      <c r="E213" t="s">
        <v>157</v>
      </c>
      <c r="F213" t="s">
        <v>160</v>
      </c>
      <c r="G213" t="s">
        <v>224</v>
      </c>
      <c r="H213">
        <v>374.27135476938878</v>
      </c>
      <c r="I213">
        <v>27</v>
      </c>
      <c r="J213">
        <v>1370316.2915765734</v>
      </c>
      <c r="K213">
        <v>48698.555945454544</v>
      </c>
      <c r="L213">
        <v>246656932.48378319</v>
      </c>
      <c r="M213">
        <v>5418416.5645454526</v>
      </c>
      <c r="N213">
        <v>2055474437.3648598</v>
      </c>
      <c r="O213">
        <v>101147400</v>
      </c>
      <c r="P213">
        <v>26.642589561363632</v>
      </c>
      <c r="Q213">
        <v>20486.228559069768</v>
      </c>
      <c r="R213">
        <v>246705631.03972864</v>
      </c>
      <c r="S213">
        <v>2162.040253929405</v>
      </c>
      <c r="T213">
        <v>20512.871148631133</v>
      </c>
      <c r="U213">
        <f>Net_Zero_Table[[#This Row],[Total Energy(MJ)]]*AHP!$Q$23/TOPSIS!$B$20</f>
        <v>2.264311248739816E-2</v>
      </c>
      <c r="V213">
        <f>Net_Zero_Table[[#This Row],[Capital Cost (LKR)]]*AHP!$Q$24/TOPSIS!$C$20</f>
        <v>4.7836767622315389E-3</v>
      </c>
      <c r="W213">
        <f>Net_Zero_Table[[#This Row],[System Cost (LKR)]]*AHP!$Q$25/TOPSIS!$D$20</f>
        <v>2.4080916839938093E-3</v>
      </c>
      <c r="X213">
        <f>Net_Zero_Table[[#This Row],[Embodied Carbon (Metric T)]]*AHP!$Q$26/TOPSIS!$E$20</f>
        <v>1.2896174054565404E-2</v>
      </c>
      <c r="Y2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3.6958954599962419E-3</v>
      </c>
      <c r="Z2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4.3873332301182198E-3</v>
      </c>
      <c r="AA213">
        <f>Net_Zero_Table[[#This Row],[S- Worst-Euclidean Distance]]/(Net_Zero_Table[[#This Row],[S+ Best-Euclidean Distance]]+Net_Zero_Table[[#This Row],[S- Worst-Euclidean Distance]])</f>
        <v>0.54276990028548766</v>
      </c>
      <c r="AB213">
        <v>212</v>
      </c>
    </row>
    <row r="214" spans="1:28" x14ac:dyDescent="0.3">
      <c r="A214">
        <v>121</v>
      </c>
      <c r="B214" t="s">
        <v>140</v>
      </c>
      <c r="C214" t="s">
        <v>149</v>
      </c>
      <c r="D214" t="s">
        <v>154</v>
      </c>
      <c r="E214" t="s">
        <v>157</v>
      </c>
      <c r="F214" t="s">
        <v>160</v>
      </c>
      <c r="G214" t="s">
        <v>225</v>
      </c>
      <c r="H214">
        <v>374.26490766438877</v>
      </c>
      <c r="I214">
        <v>54</v>
      </c>
      <c r="J214">
        <v>1370310.0507789338</v>
      </c>
      <c r="K214">
        <v>48716.976245454542</v>
      </c>
      <c r="L214">
        <v>246655809.1402081</v>
      </c>
      <c r="M214">
        <v>5419337.5795454532</v>
      </c>
      <c r="N214">
        <v>2055465076.1684008</v>
      </c>
      <c r="O214">
        <v>100656000</v>
      </c>
      <c r="P214">
        <v>26.656404786363634</v>
      </c>
      <c r="Q214">
        <v>20486.13525914506</v>
      </c>
      <c r="R214">
        <v>246704526.11645356</v>
      </c>
      <c r="S214">
        <v>2161.5404137479463</v>
      </c>
      <c r="T214">
        <v>20512.791663931424</v>
      </c>
      <c r="U214">
        <f>Net_Zero_Table[[#This Row],[Total Energy(MJ)]]*AHP!$Q$23/TOPSIS!$B$20</f>
        <v>2.2643011075436457E-2</v>
      </c>
      <c r="V214">
        <f>Net_Zero_Table[[#This Row],[Capital Cost (LKR)]]*AHP!$Q$24/TOPSIS!$C$20</f>
        <v>4.7844898850323957E-3</v>
      </c>
      <c r="W214">
        <f>Net_Zero_Table[[#This Row],[System Cost (LKR)]]*AHP!$Q$25/TOPSIS!$D$20</f>
        <v>2.3963925572390481E-3</v>
      </c>
      <c r="X214">
        <f>Net_Zero_Table[[#This Row],[Embodied Carbon (Metric T)]]*AHP!$Q$26/TOPSIS!$E$20</f>
        <v>1.2902861225337325E-2</v>
      </c>
      <c r="Y2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3.7016962988614998E-3</v>
      </c>
      <c r="Z2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4.3889014783291486E-3</v>
      </c>
      <c r="AA214">
        <f>Net_Zero_Table[[#This Row],[S- Worst-Euclidean Distance]]/(Net_Zero_Table[[#This Row],[S+ Best-Euclidean Distance]]+Net_Zero_Table[[#This Row],[S- Worst-Euclidean Distance]])</f>
        <v>0.54246936990274353</v>
      </c>
      <c r="AB214">
        <v>213</v>
      </c>
    </row>
    <row r="215" spans="1:28" x14ac:dyDescent="0.3">
      <c r="A215">
        <v>103</v>
      </c>
      <c r="B215" t="s">
        <v>139</v>
      </c>
      <c r="C215" t="s">
        <v>151</v>
      </c>
      <c r="D215" t="s">
        <v>155</v>
      </c>
      <c r="E215" t="s">
        <v>157</v>
      </c>
      <c r="F215" t="s">
        <v>160</v>
      </c>
      <c r="G215" t="s">
        <v>225</v>
      </c>
      <c r="H215">
        <v>395.01187100349858</v>
      </c>
      <c r="I215">
        <v>57</v>
      </c>
      <c r="J215">
        <v>1444399.2669513761</v>
      </c>
      <c r="K215">
        <v>50495.254745454542</v>
      </c>
      <c r="L215">
        <v>259991868.05124772</v>
      </c>
      <c r="M215">
        <v>4566382.2445454542</v>
      </c>
      <c r="N215">
        <v>2166598900.4270644</v>
      </c>
      <c r="O215">
        <v>106248000</v>
      </c>
      <c r="P215">
        <v>23.834585961363636</v>
      </c>
      <c r="Q215">
        <v>21593.769040923074</v>
      </c>
      <c r="R215">
        <v>260042363.30599317</v>
      </c>
      <c r="S215">
        <v>2277.41328267161</v>
      </c>
      <c r="T215">
        <v>21617.603626884436</v>
      </c>
      <c r="U215">
        <f>Net_Zero_Table[[#This Row],[Total Energy(MJ)]]*AHP!$Q$23/TOPSIS!$B$20</f>
        <v>2.3867183164855497E-2</v>
      </c>
      <c r="V215">
        <f>Net_Zero_Table[[#This Row],[Capital Cost (LKR)]]*AHP!$Q$24/TOPSIS!$C$20</f>
        <v>4.0314539073337697E-3</v>
      </c>
      <c r="W215">
        <f>Net_Zero_Table[[#This Row],[System Cost (LKR)]]*AHP!$Q$25/TOPSIS!$D$20</f>
        <v>2.5295254770856621E-3</v>
      </c>
      <c r="X215">
        <f>Net_Zero_Table[[#This Row],[Embodied Carbon (Metric T)]]*AHP!$Q$26/TOPSIS!$E$20</f>
        <v>1.1536977979122325E-2</v>
      </c>
      <c r="Y2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3.108302858596413E-3</v>
      </c>
      <c r="Z2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3.683830231044149E-3</v>
      </c>
      <c r="AA215">
        <f>Net_Zero_Table[[#This Row],[S- Worst-Euclidean Distance]]/(Net_Zero_Table[[#This Row],[S+ Best-Euclidean Distance]]+Net_Zero_Table[[#This Row],[S- Worst-Euclidean Distance]])</f>
        <v>0.54236720370847391</v>
      </c>
      <c r="AB215">
        <v>214</v>
      </c>
    </row>
    <row r="216" spans="1:28" x14ac:dyDescent="0.3">
      <c r="A216">
        <v>123</v>
      </c>
      <c r="B216" t="s">
        <v>140</v>
      </c>
      <c r="C216" t="s">
        <v>149</v>
      </c>
      <c r="D216" t="s">
        <v>154</v>
      </c>
      <c r="E216" t="s">
        <v>157</v>
      </c>
      <c r="F216" t="s">
        <v>160</v>
      </c>
      <c r="G216" t="s">
        <v>224</v>
      </c>
      <c r="H216">
        <v>374.26490766438877</v>
      </c>
      <c r="I216">
        <v>27</v>
      </c>
      <c r="J216">
        <v>1370310.0507789338</v>
      </c>
      <c r="K216">
        <v>48716.976245454542</v>
      </c>
      <c r="L216">
        <v>246655809.1402081</v>
      </c>
      <c r="M216">
        <v>5419337.5795454532</v>
      </c>
      <c r="N216">
        <v>2055465076.1684008</v>
      </c>
      <c r="O216">
        <v>101147400</v>
      </c>
      <c r="P216">
        <v>26.656404786363634</v>
      </c>
      <c r="Q216">
        <v>20486.13525914506</v>
      </c>
      <c r="R216">
        <v>246704526.11645356</v>
      </c>
      <c r="S216">
        <v>2162.0318137479462</v>
      </c>
      <c r="T216">
        <v>20512.791663931424</v>
      </c>
      <c r="U216">
        <f>Net_Zero_Table[[#This Row],[Total Energy(MJ)]]*AHP!$Q$23/TOPSIS!$B$20</f>
        <v>2.2643011075436457E-2</v>
      </c>
      <c r="V216">
        <f>Net_Zero_Table[[#This Row],[Capital Cost (LKR)]]*AHP!$Q$24/TOPSIS!$C$20</f>
        <v>4.7844898850323957E-3</v>
      </c>
      <c r="W216">
        <f>Net_Zero_Table[[#This Row],[System Cost (LKR)]]*AHP!$Q$25/TOPSIS!$D$20</f>
        <v>2.4080916839938093E-3</v>
      </c>
      <c r="X216">
        <f>Net_Zero_Table[[#This Row],[Embodied Carbon (Metric T)]]*AHP!$Q$26/TOPSIS!$E$20</f>
        <v>1.2902861225337325E-2</v>
      </c>
      <c r="Y2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3.7022757589961425E-3</v>
      </c>
      <c r="Z2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4.3871369791684354E-3</v>
      </c>
      <c r="AA216">
        <f>Net_Zero_Table[[#This Row],[S- Worst-Euclidean Distance]]/(Net_Zero_Table[[#This Row],[S+ Best-Euclidean Distance]]+Net_Zero_Table[[#This Row],[S- Worst-Euclidean Distance]])</f>
        <v>0.54233071313948567</v>
      </c>
      <c r="AB216">
        <v>215</v>
      </c>
    </row>
    <row r="217" spans="1:28" x14ac:dyDescent="0.3">
      <c r="A217">
        <v>85</v>
      </c>
      <c r="B217" t="s">
        <v>139</v>
      </c>
      <c r="C217" t="s">
        <v>151</v>
      </c>
      <c r="D217" t="s">
        <v>154</v>
      </c>
      <c r="E217" t="s">
        <v>157</v>
      </c>
      <c r="F217" t="s">
        <v>160</v>
      </c>
      <c r="G217" t="s">
        <v>225</v>
      </c>
      <c r="H217">
        <v>395.00542389849852</v>
      </c>
      <c r="I217">
        <v>57</v>
      </c>
      <c r="J217">
        <v>1444393.026153736</v>
      </c>
      <c r="K217">
        <v>50513.67504545454</v>
      </c>
      <c r="L217">
        <v>259990744.70767251</v>
      </c>
      <c r="M217">
        <v>4567303.2595454538</v>
      </c>
      <c r="N217">
        <v>2166589539.2306042</v>
      </c>
      <c r="O217">
        <v>106248000</v>
      </c>
      <c r="P217">
        <v>23.848401186363635</v>
      </c>
      <c r="Q217">
        <v>21593.675740998355</v>
      </c>
      <c r="R217">
        <v>260041258.38271797</v>
      </c>
      <c r="S217">
        <v>2277.4048424901493</v>
      </c>
      <c r="T217">
        <v>21617.524142184717</v>
      </c>
      <c r="U217">
        <f>Net_Zero_Table[[#This Row],[Total Energy(MJ)]]*AHP!$Q$23/TOPSIS!$B$20</f>
        <v>2.386708175289378E-2</v>
      </c>
      <c r="V217">
        <f>Net_Zero_Table[[#This Row],[Capital Cost (LKR)]]*AHP!$Q$24/TOPSIS!$C$20</f>
        <v>4.0322670301346248E-3</v>
      </c>
      <c r="W217">
        <f>Net_Zero_Table[[#This Row],[System Cost (LKR)]]*AHP!$Q$25/TOPSIS!$D$20</f>
        <v>2.5295254770856621E-3</v>
      </c>
      <c r="X217">
        <f>Net_Zero_Table[[#This Row],[Embodied Carbon (Metric T)]]*AHP!$Q$26/TOPSIS!$E$20</f>
        <v>1.1543665149894243E-2</v>
      </c>
      <c r="Y2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3.1127318038538985E-3</v>
      </c>
      <c r="Z2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3.680928313697214E-3</v>
      </c>
      <c r="AA217">
        <f>Net_Zero_Table[[#This Row],[S- Worst-Euclidean Distance]]/(Net_Zero_Table[[#This Row],[S+ Best-Euclidean Distance]]+Net_Zero_Table[[#This Row],[S- Worst-Euclidean Distance]])</f>
        <v>0.54181814368188697</v>
      </c>
      <c r="AB217">
        <v>216</v>
      </c>
    </row>
    <row r="218" spans="1:28" x14ac:dyDescent="0.3">
      <c r="A218">
        <v>140</v>
      </c>
      <c r="B218" t="s">
        <v>140</v>
      </c>
      <c r="C218" t="s">
        <v>149</v>
      </c>
      <c r="D218" t="s">
        <v>155</v>
      </c>
      <c r="E218" t="s">
        <v>157</v>
      </c>
      <c r="F218" t="s">
        <v>160</v>
      </c>
      <c r="G218" t="s">
        <v>226</v>
      </c>
      <c r="H218">
        <v>374.27135476938878</v>
      </c>
      <c r="I218">
        <v>27</v>
      </c>
      <c r="J218">
        <v>1370316.2915765734</v>
      </c>
      <c r="K218">
        <v>48698.555945454544</v>
      </c>
      <c r="L218">
        <v>246656932.48378319</v>
      </c>
      <c r="M218">
        <v>5418416.5645454526</v>
      </c>
      <c r="N218">
        <v>2055474437.3648598</v>
      </c>
      <c r="O218">
        <v>105300000</v>
      </c>
      <c r="P218">
        <v>26.642589561363632</v>
      </c>
      <c r="Q218">
        <v>20486.228559069768</v>
      </c>
      <c r="R218">
        <v>246705631.03972864</v>
      </c>
      <c r="S218">
        <v>2166.1928539294054</v>
      </c>
      <c r="T218">
        <v>20512.871148631133</v>
      </c>
      <c r="U218">
        <f>Net_Zero_Table[[#This Row],[Total Energy(MJ)]]*AHP!$Q$23/TOPSIS!$B$20</f>
        <v>2.264311248739816E-2</v>
      </c>
      <c r="V218">
        <f>Net_Zero_Table[[#This Row],[Capital Cost (LKR)]]*AHP!$Q$24/TOPSIS!$C$20</f>
        <v>4.7836767622315389E-3</v>
      </c>
      <c r="W218">
        <f>Net_Zero_Table[[#This Row],[System Cost (LKR)]]*AHP!$Q$25/TOPSIS!$D$20</f>
        <v>2.5069557331631673E-3</v>
      </c>
      <c r="X218">
        <f>Net_Zero_Table[[#This Row],[Embodied Carbon (Metric T)]]*AHP!$Q$26/TOPSIS!$E$20</f>
        <v>1.2896174054565404E-2</v>
      </c>
      <c r="Y2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3.702273547828123E-3</v>
      </c>
      <c r="Z2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4.3736442695290331E-3</v>
      </c>
      <c r="AA218">
        <f>Net_Zero_Table[[#This Row],[S- Worst-Euclidean Distance]]/(Net_Zero_Table[[#This Row],[S+ Best-Euclidean Distance]]+Net_Zero_Table[[#This Row],[S- Worst-Euclidean Distance]])</f>
        <v>0.54156621803765559</v>
      </c>
      <c r="AB218">
        <v>217</v>
      </c>
    </row>
    <row r="219" spans="1:28" x14ac:dyDescent="0.3">
      <c r="A219">
        <v>105</v>
      </c>
      <c r="B219" t="s">
        <v>139</v>
      </c>
      <c r="C219" t="s">
        <v>151</v>
      </c>
      <c r="D219" t="s">
        <v>155</v>
      </c>
      <c r="E219" t="s">
        <v>157</v>
      </c>
      <c r="F219" t="s">
        <v>160</v>
      </c>
      <c r="G219" t="s">
        <v>224</v>
      </c>
      <c r="H219">
        <v>395.01187100349858</v>
      </c>
      <c r="I219">
        <v>29</v>
      </c>
      <c r="J219">
        <v>1444399.2669513761</v>
      </c>
      <c r="K219">
        <v>50495.254745454542</v>
      </c>
      <c r="L219">
        <v>259991868.05124772</v>
      </c>
      <c r="M219">
        <v>4566382.2445454542</v>
      </c>
      <c r="N219">
        <v>2166598900.4270644</v>
      </c>
      <c r="O219">
        <v>108639800</v>
      </c>
      <c r="P219">
        <v>23.834585961363636</v>
      </c>
      <c r="Q219">
        <v>21593.769040923074</v>
      </c>
      <c r="R219">
        <v>260042363.30599317</v>
      </c>
      <c r="S219">
        <v>2279.8050826716099</v>
      </c>
      <c r="T219">
        <v>21617.603626884436</v>
      </c>
      <c r="U219">
        <f>Net_Zero_Table[[#This Row],[Total Energy(MJ)]]*AHP!$Q$23/TOPSIS!$B$20</f>
        <v>2.3867183164855497E-2</v>
      </c>
      <c r="V219">
        <f>Net_Zero_Table[[#This Row],[Capital Cost (LKR)]]*AHP!$Q$24/TOPSIS!$C$20</f>
        <v>4.0314539073337697E-3</v>
      </c>
      <c r="W219">
        <f>Net_Zero_Table[[#This Row],[System Cost (LKR)]]*AHP!$Q$25/TOPSIS!$D$20</f>
        <v>2.5864688457711287E-3</v>
      </c>
      <c r="X219">
        <f>Net_Zero_Table[[#This Row],[Embodied Carbon (Metric T)]]*AHP!$Q$26/TOPSIS!$E$20</f>
        <v>1.1536977979122325E-2</v>
      </c>
      <c r="Y2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3.1145091716637909E-3</v>
      </c>
      <c r="Z2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3.6759994105556503E-3</v>
      </c>
      <c r="AA219">
        <f>Net_Zero_Table[[#This Row],[S- Worst-Euclidean Distance]]/(Net_Zero_Table[[#This Row],[S+ Best-Euclidean Distance]]+Net_Zero_Table[[#This Row],[S- Worst-Euclidean Distance]])</f>
        <v>0.54134375445471705</v>
      </c>
      <c r="AB219">
        <v>218</v>
      </c>
    </row>
    <row r="220" spans="1:28" x14ac:dyDescent="0.3">
      <c r="A220">
        <v>122</v>
      </c>
      <c r="B220" t="s">
        <v>140</v>
      </c>
      <c r="C220" t="s">
        <v>149</v>
      </c>
      <c r="D220" t="s">
        <v>154</v>
      </c>
      <c r="E220" t="s">
        <v>157</v>
      </c>
      <c r="F220" t="s">
        <v>160</v>
      </c>
      <c r="G220" t="s">
        <v>226</v>
      </c>
      <c r="H220">
        <v>374.26490766438877</v>
      </c>
      <c r="I220">
        <v>27</v>
      </c>
      <c r="J220">
        <v>1370310.0507789338</v>
      </c>
      <c r="K220">
        <v>48716.976245454542</v>
      </c>
      <c r="L220">
        <v>246655809.1402081</v>
      </c>
      <c r="M220">
        <v>5419337.5795454532</v>
      </c>
      <c r="N220">
        <v>2055465076.1684008</v>
      </c>
      <c r="O220">
        <v>105300000</v>
      </c>
      <c r="P220">
        <v>26.656404786363634</v>
      </c>
      <c r="Q220">
        <v>20486.13525914506</v>
      </c>
      <c r="R220">
        <v>246704526.11645356</v>
      </c>
      <c r="S220">
        <v>2166.1844137479461</v>
      </c>
      <c r="T220">
        <v>20512.791663931424</v>
      </c>
      <c r="U220">
        <f>Net_Zero_Table[[#This Row],[Total Energy(MJ)]]*AHP!$Q$23/TOPSIS!$B$20</f>
        <v>2.2643011075436457E-2</v>
      </c>
      <c r="V220">
        <f>Net_Zero_Table[[#This Row],[Capital Cost (LKR)]]*AHP!$Q$24/TOPSIS!$C$20</f>
        <v>4.7844898850323957E-3</v>
      </c>
      <c r="W220">
        <f>Net_Zero_Table[[#This Row],[System Cost (LKR)]]*AHP!$Q$25/TOPSIS!$D$20</f>
        <v>2.5069557331631673E-3</v>
      </c>
      <c r="X220">
        <f>Net_Zero_Table[[#This Row],[Embodied Carbon (Metric T)]]*AHP!$Q$26/TOPSIS!$E$20</f>
        <v>1.2902861225337325E-2</v>
      </c>
      <c r="Y2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3.7086428740682846E-3</v>
      </c>
      <c r="Z2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4.3734474043106673E-3</v>
      </c>
      <c r="AA220">
        <f>Net_Zero_Table[[#This Row],[S- Worst-Euclidean Distance]]/(Net_Zero_Table[[#This Row],[S+ Best-Euclidean Distance]]+Net_Zero_Table[[#This Row],[S- Worst-Euclidean Distance]])</f>
        <v>0.54112825440844525</v>
      </c>
      <c r="AB220">
        <v>219</v>
      </c>
    </row>
    <row r="221" spans="1:28" x14ac:dyDescent="0.3">
      <c r="A221">
        <v>87</v>
      </c>
      <c r="B221" t="s">
        <v>139</v>
      </c>
      <c r="C221" t="s">
        <v>151</v>
      </c>
      <c r="D221" t="s">
        <v>154</v>
      </c>
      <c r="E221" t="s">
        <v>157</v>
      </c>
      <c r="F221" t="s">
        <v>160</v>
      </c>
      <c r="G221" t="s">
        <v>224</v>
      </c>
      <c r="H221">
        <v>395.00542389849852</v>
      </c>
      <c r="I221">
        <v>29</v>
      </c>
      <c r="J221">
        <v>1444393.026153736</v>
      </c>
      <c r="K221">
        <v>50513.67504545454</v>
      </c>
      <c r="L221">
        <v>259990744.70767251</v>
      </c>
      <c r="M221">
        <v>4567303.2595454538</v>
      </c>
      <c r="N221">
        <v>2166589539.2306042</v>
      </c>
      <c r="O221">
        <v>108639800</v>
      </c>
      <c r="P221">
        <v>23.848401186363635</v>
      </c>
      <c r="Q221">
        <v>21593.675740998355</v>
      </c>
      <c r="R221">
        <v>260041258.38271797</v>
      </c>
      <c r="S221">
        <v>2279.7966424901497</v>
      </c>
      <c r="T221">
        <v>21617.524142184717</v>
      </c>
      <c r="U221">
        <f>Net_Zero_Table[[#This Row],[Total Energy(MJ)]]*AHP!$Q$23/TOPSIS!$B$20</f>
        <v>2.386708175289378E-2</v>
      </c>
      <c r="V221">
        <f>Net_Zero_Table[[#This Row],[Capital Cost (LKR)]]*AHP!$Q$24/TOPSIS!$C$20</f>
        <v>4.0322670301346248E-3</v>
      </c>
      <c r="W221">
        <f>Net_Zero_Table[[#This Row],[System Cost (LKR)]]*AHP!$Q$25/TOPSIS!$D$20</f>
        <v>2.5864688457711287E-3</v>
      </c>
      <c r="X221">
        <f>Net_Zero_Table[[#This Row],[Embodied Carbon (Metric T)]]*AHP!$Q$26/TOPSIS!$E$20</f>
        <v>1.1543665149894243E-2</v>
      </c>
      <c r="Y2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3.1189293038385441E-3</v>
      </c>
      <c r="Z2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3.6730913064921913E-3</v>
      </c>
      <c r="AA221">
        <f>Net_Zero_Table[[#This Row],[S- Worst-Euclidean Distance]]/(Net_Zero_Table[[#This Row],[S+ Best-Euclidean Distance]]+Net_Zero_Table[[#This Row],[S- Worst-Euclidean Distance]])</f>
        <v>0.54079507663822168</v>
      </c>
      <c r="AB221">
        <v>220</v>
      </c>
    </row>
    <row r="222" spans="1:28" x14ac:dyDescent="0.3">
      <c r="A222">
        <v>104</v>
      </c>
      <c r="B222" t="s">
        <v>139</v>
      </c>
      <c r="C222" t="s">
        <v>151</v>
      </c>
      <c r="D222" t="s">
        <v>155</v>
      </c>
      <c r="E222" t="s">
        <v>157</v>
      </c>
      <c r="F222" t="s">
        <v>160</v>
      </c>
      <c r="G222" t="s">
        <v>226</v>
      </c>
      <c r="H222">
        <v>395.01187100349858</v>
      </c>
      <c r="I222">
        <v>29</v>
      </c>
      <c r="J222">
        <v>1444399.2669513761</v>
      </c>
      <c r="K222">
        <v>50495.254745454542</v>
      </c>
      <c r="L222">
        <v>259991868.05124772</v>
      </c>
      <c r="M222">
        <v>4566382.2445454542</v>
      </c>
      <c r="N222">
        <v>2166598900.4270644</v>
      </c>
      <c r="O222">
        <v>113100000</v>
      </c>
      <c r="P222">
        <v>23.834585961363636</v>
      </c>
      <c r="Q222">
        <v>21593.769040923074</v>
      </c>
      <c r="R222">
        <v>260042363.30599317</v>
      </c>
      <c r="S222">
        <v>2284.2652826716098</v>
      </c>
      <c r="T222">
        <v>21617.603626884436</v>
      </c>
      <c r="U222">
        <f>Net_Zero_Table[[#This Row],[Total Energy(MJ)]]*AHP!$Q$23/TOPSIS!$B$20</f>
        <v>2.3867183164855497E-2</v>
      </c>
      <c r="V222">
        <f>Net_Zero_Table[[#This Row],[Capital Cost (LKR)]]*AHP!$Q$24/TOPSIS!$C$20</f>
        <v>4.0314539073337697E-3</v>
      </c>
      <c r="W222">
        <f>Net_Zero_Table[[#This Row],[System Cost (LKR)]]*AHP!$Q$25/TOPSIS!$D$20</f>
        <v>2.6926561578419204E-3</v>
      </c>
      <c r="X222">
        <f>Net_Zero_Table[[#This Row],[Embodied Carbon (Metric T)]]*AHP!$Q$26/TOPSIS!$E$20</f>
        <v>1.1536977979122325E-2</v>
      </c>
      <c r="Y2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3.128819145360698E-3</v>
      </c>
      <c r="Z2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3.6637166655423157E-3</v>
      </c>
      <c r="AA222">
        <f>Net_Zero_Table[[#This Row],[S- Worst-Euclidean Distance]]/(Net_Zero_Table[[#This Row],[S+ Best-Euclidean Distance]]+Net_Zero_Table[[#This Row],[S- Worst-Euclidean Distance]])</f>
        <v>0.53937391977551508</v>
      </c>
      <c r="AB222">
        <v>221</v>
      </c>
    </row>
    <row r="223" spans="1:28" x14ac:dyDescent="0.3">
      <c r="A223">
        <v>86</v>
      </c>
      <c r="B223" t="s">
        <v>139</v>
      </c>
      <c r="C223" t="s">
        <v>151</v>
      </c>
      <c r="D223" t="s">
        <v>154</v>
      </c>
      <c r="E223" t="s">
        <v>157</v>
      </c>
      <c r="F223" t="s">
        <v>160</v>
      </c>
      <c r="G223" t="s">
        <v>226</v>
      </c>
      <c r="H223">
        <v>395.00542389849852</v>
      </c>
      <c r="I223">
        <v>29</v>
      </c>
      <c r="J223">
        <v>1444393.026153736</v>
      </c>
      <c r="K223">
        <v>50513.67504545454</v>
      </c>
      <c r="L223">
        <v>259990744.70767251</v>
      </c>
      <c r="M223">
        <v>4567303.2595454538</v>
      </c>
      <c r="N223">
        <v>2166589539.2306042</v>
      </c>
      <c r="O223">
        <v>113100000</v>
      </c>
      <c r="P223">
        <v>23.848401186363635</v>
      </c>
      <c r="Q223">
        <v>21593.675740998355</v>
      </c>
      <c r="R223">
        <v>260041258.38271797</v>
      </c>
      <c r="S223">
        <v>2284.2568424901497</v>
      </c>
      <c r="T223">
        <v>21617.524142184717</v>
      </c>
      <c r="U223">
        <f>Net_Zero_Table[[#This Row],[Total Energy(MJ)]]*AHP!$Q$23/TOPSIS!$B$20</f>
        <v>2.386708175289378E-2</v>
      </c>
      <c r="V223">
        <f>Net_Zero_Table[[#This Row],[Capital Cost (LKR)]]*AHP!$Q$24/TOPSIS!$C$20</f>
        <v>4.0322670301346248E-3</v>
      </c>
      <c r="W223">
        <f>Net_Zero_Table[[#This Row],[System Cost (LKR)]]*AHP!$Q$25/TOPSIS!$D$20</f>
        <v>2.6926561578419204E-3</v>
      </c>
      <c r="X223">
        <f>Net_Zero_Table[[#This Row],[Embodied Carbon (Metric T)]]*AHP!$Q$26/TOPSIS!$E$20</f>
        <v>1.1543665149894243E-2</v>
      </c>
      <c r="Y2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3.1332190900638535E-3</v>
      </c>
      <c r="Z2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3.6607988041949982E-3</v>
      </c>
      <c r="AA223">
        <f>Net_Zero_Table[[#This Row],[S- Worst-Euclidean Distance]]/(Net_Zero_Table[[#This Row],[S+ Best-Euclidean Distance]]+Net_Zero_Table[[#This Row],[S- Worst-Euclidean Distance]])</f>
        <v>0.53882678279203278</v>
      </c>
      <c r="AB223">
        <v>222</v>
      </c>
    </row>
    <row r="224" spans="1:28" x14ac:dyDescent="0.3">
      <c r="A224">
        <v>244</v>
      </c>
      <c r="B224" t="s">
        <v>141</v>
      </c>
      <c r="C224" t="s">
        <v>149</v>
      </c>
      <c r="D224" t="s">
        <v>155</v>
      </c>
      <c r="E224" t="s">
        <v>157</v>
      </c>
      <c r="F224" t="s">
        <v>159</v>
      </c>
      <c r="G224" t="s">
        <v>225</v>
      </c>
      <c r="H224">
        <v>387.05886035123791</v>
      </c>
      <c r="I224">
        <v>56</v>
      </c>
      <c r="J224">
        <v>1404898.6583288347</v>
      </c>
      <c r="K224">
        <v>44249.356172727275</v>
      </c>
      <c r="L224">
        <v>252881758.49919027</v>
      </c>
      <c r="M224">
        <v>5118842.4054545434</v>
      </c>
      <c r="N224">
        <v>2107347987.4932523</v>
      </c>
      <c r="O224">
        <v>104384000</v>
      </c>
      <c r="P224">
        <v>25.463348152272722</v>
      </c>
      <c r="Q224">
        <v>21003.234942016079</v>
      </c>
      <c r="R224">
        <v>252926007.85536301</v>
      </c>
      <c r="S224">
        <v>2216.8508298987067</v>
      </c>
      <c r="T224">
        <v>21028.698290168351</v>
      </c>
      <c r="U224">
        <f>Net_Zero_Table[[#This Row],[Total Energy(MJ)]]*AHP!$Q$23/TOPSIS!$B$20</f>
        <v>2.3214030513698625E-2</v>
      </c>
      <c r="V224">
        <f>Net_Zero_Table[[#This Row],[Capital Cost (LKR)]]*AHP!$Q$24/TOPSIS!$C$20</f>
        <v>4.5191961844949962E-3</v>
      </c>
      <c r="W224">
        <f>Net_Zero_Table[[#This Row],[System Cost (LKR)]]*AHP!$Q$25/TOPSIS!$D$20</f>
        <v>2.4851478371367905E-3</v>
      </c>
      <c r="X224">
        <f>Net_Zero_Table[[#This Row],[Embodied Carbon (Metric T)]]*AHP!$Q$26/TOPSIS!$E$20</f>
        <v>1.2325369837919695E-2</v>
      </c>
      <c r="Y2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3.3572991815874207E-3</v>
      </c>
      <c r="Z2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3.9203384677605133E-3</v>
      </c>
      <c r="AA224">
        <f>Net_Zero_Table[[#This Row],[S- Worst-Euclidean Distance]]/(Net_Zero_Table[[#This Row],[S+ Best-Euclidean Distance]]+Net_Zero_Table[[#This Row],[S- Worst-Euclidean Distance]])</f>
        <v>0.53868283317345023</v>
      </c>
      <c r="AB224">
        <v>223</v>
      </c>
    </row>
    <row r="225" spans="1:28" x14ac:dyDescent="0.3">
      <c r="A225">
        <v>246</v>
      </c>
      <c r="B225" t="s">
        <v>141</v>
      </c>
      <c r="C225" t="s">
        <v>149</v>
      </c>
      <c r="D225" t="s">
        <v>155</v>
      </c>
      <c r="E225" t="s">
        <v>157</v>
      </c>
      <c r="F225" t="s">
        <v>159</v>
      </c>
      <c r="G225" t="s">
        <v>224</v>
      </c>
      <c r="H225">
        <v>387.05886035123791</v>
      </c>
      <c r="I225">
        <v>28</v>
      </c>
      <c r="J225">
        <v>1404898.6583288347</v>
      </c>
      <c r="K225">
        <v>44249.356172727275</v>
      </c>
      <c r="L225">
        <v>252881758.49919027</v>
      </c>
      <c r="M225">
        <v>5118842.4054545434</v>
      </c>
      <c r="N225">
        <v>2107347987.4932523</v>
      </c>
      <c r="O225">
        <v>104893600</v>
      </c>
      <c r="P225">
        <v>25.463348152272722</v>
      </c>
      <c r="Q225">
        <v>21003.234942016079</v>
      </c>
      <c r="R225">
        <v>252926007.85536301</v>
      </c>
      <c r="S225">
        <v>2217.360429898707</v>
      </c>
      <c r="T225">
        <v>21028.698290168351</v>
      </c>
      <c r="U225">
        <f>Net_Zero_Table[[#This Row],[Total Energy(MJ)]]*AHP!$Q$23/TOPSIS!$B$20</f>
        <v>2.3214030513698625E-2</v>
      </c>
      <c r="V225">
        <f>Net_Zero_Table[[#This Row],[Capital Cost (LKR)]]*AHP!$Q$24/TOPSIS!$C$20</f>
        <v>4.5191961844949962E-3</v>
      </c>
      <c r="W225">
        <f>Net_Zero_Table[[#This Row],[System Cost (LKR)]]*AHP!$Q$25/TOPSIS!$D$20</f>
        <v>2.497280264882469E-3</v>
      </c>
      <c r="X225">
        <f>Net_Zero_Table[[#This Row],[Embodied Carbon (Metric T)]]*AHP!$Q$26/TOPSIS!$E$20</f>
        <v>1.2325369837919695E-2</v>
      </c>
      <c r="Y2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3.3582831763585706E-3</v>
      </c>
      <c r="Z2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3.9185652668102472E-3</v>
      </c>
      <c r="AA225">
        <f>Net_Zero_Table[[#This Row],[S- Worst-Euclidean Distance]]/(Net_Zero_Table[[#This Row],[S+ Best-Euclidean Distance]]+Net_Zero_Table[[#This Row],[S- Worst-Euclidean Distance]])</f>
        <v>0.53849757864461534</v>
      </c>
      <c r="AB225">
        <v>224</v>
      </c>
    </row>
    <row r="226" spans="1:28" x14ac:dyDescent="0.3">
      <c r="A226">
        <v>226</v>
      </c>
      <c r="B226" t="s">
        <v>141</v>
      </c>
      <c r="C226" t="s">
        <v>149</v>
      </c>
      <c r="D226" t="s">
        <v>154</v>
      </c>
      <c r="E226" t="s">
        <v>157</v>
      </c>
      <c r="F226" t="s">
        <v>159</v>
      </c>
      <c r="G226" t="s">
        <v>225</v>
      </c>
      <c r="H226">
        <v>387.0524132462379</v>
      </c>
      <c r="I226">
        <v>56</v>
      </c>
      <c r="J226">
        <v>1404892.4175311949</v>
      </c>
      <c r="K226">
        <v>44267.776472727273</v>
      </c>
      <c r="L226">
        <v>252880635.15561509</v>
      </c>
      <c r="M226">
        <v>5119763.420454544</v>
      </c>
      <c r="N226">
        <v>2107338626.2967925</v>
      </c>
      <c r="O226">
        <v>104384000</v>
      </c>
      <c r="P226">
        <v>25.477163377272721</v>
      </c>
      <c r="Q226">
        <v>21003.141642091363</v>
      </c>
      <c r="R226">
        <v>252924902.93208781</v>
      </c>
      <c r="S226">
        <v>2216.842389717247</v>
      </c>
      <c r="T226">
        <v>21028.618805468635</v>
      </c>
      <c r="U226">
        <f>Net_Zero_Table[[#This Row],[Total Energy(MJ)]]*AHP!$Q$23/TOPSIS!$B$20</f>
        <v>2.3213929101736908E-2</v>
      </c>
      <c r="V226">
        <f>Net_Zero_Table[[#This Row],[Capital Cost (LKR)]]*AHP!$Q$24/TOPSIS!$C$20</f>
        <v>4.5200093072958521E-3</v>
      </c>
      <c r="W226">
        <f>Net_Zero_Table[[#This Row],[System Cost (LKR)]]*AHP!$Q$25/TOPSIS!$D$20</f>
        <v>2.4851478371367905E-3</v>
      </c>
      <c r="X226">
        <f>Net_Zero_Table[[#This Row],[Embodied Carbon (Metric T)]]*AHP!$Q$26/TOPSIS!$E$20</f>
        <v>1.2332057008691612E-2</v>
      </c>
      <c r="Y2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3.3631057524792056E-3</v>
      </c>
      <c r="Z2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3.9190753586697104E-3</v>
      </c>
      <c r="AA226">
        <f>Net_Zero_Table[[#This Row],[S- Worst-Euclidean Distance]]/(Net_Zero_Table[[#This Row],[S+ Best-Euclidean Distance]]+Net_Zero_Table[[#This Row],[S- Worst-Euclidean Distance]])</f>
        <v>0.53817328886117122</v>
      </c>
      <c r="AB226">
        <v>225</v>
      </c>
    </row>
    <row r="227" spans="1:28" x14ac:dyDescent="0.3">
      <c r="A227">
        <v>228</v>
      </c>
      <c r="B227" t="s">
        <v>141</v>
      </c>
      <c r="C227" t="s">
        <v>149</v>
      </c>
      <c r="D227" t="s">
        <v>154</v>
      </c>
      <c r="E227" t="s">
        <v>157</v>
      </c>
      <c r="F227" t="s">
        <v>159</v>
      </c>
      <c r="G227" t="s">
        <v>224</v>
      </c>
      <c r="H227">
        <v>387.0524132462379</v>
      </c>
      <c r="I227">
        <v>28</v>
      </c>
      <c r="J227">
        <v>1404892.4175311949</v>
      </c>
      <c r="K227">
        <v>44267.776472727273</v>
      </c>
      <c r="L227">
        <v>252880635.15561509</v>
      </c>
      <c r="M227">
        <v>5119763.420454544</v>
      </c>
      <c r="N227">
        <v>2107338626.2967925</v>
      </c>
      <c r="O227">
        <v>104893600</v>
      </c>
      <c r="P227">
        <v>25.477163377272721</v>
      </c>
      <c r="Q227">
        <v>21003.141642091363</v>
      </c>
      <c r="R227">
        <v>252924902.93208781</v>
      </c>
      <c r="S227">
        <v>2217.3519897172469</v>
      </c>
      <c r="T227">
        <v>21028.618805468635</v>
      </c>
      <c r="U227">
        <f>Net_Zero_Table[[#This Row],[Total Energy(MJ)]]*AHP!$Q$23/TOPSIS!$B$20</f>
        <v>2.3213929101736908E-2</v>
      </c>
      <c r="V227">
        <f>Net_Zero_Table[[#This Row],[Capital Cost (LKR)]]*AHP!$Q$24/TOPSIS!$C$20</f>
        <v>4.5200093072958521E-3</v>
      </c>
      <c r="W227">
        <f>Net_Zero_Table[[#This Row],[System Cost (LKR)]]*AHP!$Q$25/TOPSIS!$D$20</f>
        <v>2.497280264882469E-3</v>
      </c>
      <c r="X227">
        <f>Net_Zero_Table[[#This Row],[Embodied Carbon (Metric T)]]*AHP!$Q$26/TOPSIS!$E$20</f>
        <v>1.2332057008691612E-2</v>
      </c>
      <c r="Y2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3.3640880488304951E-3</v>
      </c>
      <c r="Z2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3.9173015859620677E-3</v>
      </c>
      <c r="AA227">
        <f>Net_Zero_Table[[#This Row],[S- Worst-Euclidean Distance]]/(Net_Zero_Table[[#This Row],[S+ Best-Euclidean Distance]]+Net_Zero_Table[[#This Row],[S- Worst-Euclidean Distance]])</f>
        <v>0.53798818390985148</v>
      </c>
      <c r="AB227">
        <v>226</v>
      </c>
    </row>
    <row r="228" spans="1:28" x14ac:dyDescent="0.3">
      <c r="A228">
        <v>245</v>
      </c>
      <c r="B228" t="s">
        <v>141</v>
      </c>
      <c r="C228" t="s">
        <v>149</v>
      </c>
      <c r="D228" t="s">
        <v>155</v>
      </c>
      <c r="E228" t="s">
        <v>157</v>
      </c>
      <c r="F228" t="s">
        <v>159</v>
      </c>
      <c r="G228" t="s">
        <v>226</v>
      </c>
      <c r="H228">
        <v>387.05886035123791</v>
      </c>
      <c r="I228">
        <v>28</v>
      </c>
      <c r="J228">
        <v>1404898.6583288347</v>
      </c>
      <c r="K228">
        <v>44249.356172727275</v>
      </c>
      <c r="L228">
        <v>252881758.49919027</v>
      </c>
      <c r="M228">
        <v>5118842.4054545434</v>
      </c>
      <c r="N228">
        <v>2107347987.4932523</v>
      </c>
      <c r="O228">
        <v>109200000</v>
      </c>
      <c r="P228">
        <v>25.463348152272722</v>
      </c>
      <c r="Q228">
        <v>21003.234942016079</v>
      </c>
      <c r="R228">
        <v>252926007.85536301</v>
      </c>
      <c r="S228">
        <v>2221.666829898707</v>
      </c>
      <c r="T228">
        <v>21028.698290168351</v>
      </c>
      <c r="U228">
        <f>Net_Zero_Table[[#This Row],[Total Energy(MJ)]]*AHP!$Q$23/TOPSIS!$B$20</f>
        <v>2.3214030513698625E-2</v>
      </c>
      <c r="V228">
        <f>Net_Zero_Table[[#This Row],[Capital Cost (LKR)]]*AHP!$Q$24/TOPSIS!$C$20</f>
        <v>4.5191961844949962E-3</v>
      </c>
      <c r="W228">
        <f>Net_Zero_Table[[#This Row],[System Cost (LKR)]]*AHP!$Q$25/TOPSIS!$D$20</f>
        <v>2.5998059455025436E-3</v>
      </c>
      <c r="X228">
        <f>Net_Zero_Table[[#This Row],[Embodied Carbon (Metric T)]]*AHP!$Q$26/TOPSIS!$E$20</f>
        <v>1.2325369837919695E-2</v>
      </c>
      <c r="Y2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3.3683324288889403E-3</v>
      </c>
      <c r="Z2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3.9050540230458944E-3</v>
      </c>
      <c r="AA228">
        <f>Net_Zero_Table[[#This Row],[S- Worst-Euclidean Distance]]/(Net_Zero_Table[[#This Row],[S+ Best-Euclidean Distance]]+Net_Zero_Table[[#This Row],[S- Worst-Euclidean Distance]])</f>
        <v>0.53689626542627733</v>
      </c>
      <c r="AB228">
        <v>227</v>
      </c>
    </row>
    <row r="229" spans="1:28" x14ac:dyDescent="0.3">
      <c r="A229">
        <v>227</v>
      </c>
      <c r="B229" t="s">
        <v>141</v>
      </c>
      <c r="C229" t="s">
        <v>149</v>
      </c>
      <c r="D229" t="s">
        <v>154</v>
      </c>
      <c r="E229" t="s">
        <v>157</v>
      </c>
      <c r="F229" t="s">
        <v>159</v>
      </c>
      <c r="G229" t="s">
        <v>226</v>
      </c>
      <c r="H229">
        <v>387.0524132462379</v>
      </c>
      <c r="I229">
        <v>28</v>
      </c>
      <c r="J229">
        <v>1404892.4175311949</v>
      </c>
      <c r="K229">
        <v>44267.776472727273</v>
      </c>
      <c r="L229">
        <v>252880635.15561509</v>
      </c>
      <c r="M229">
        <v>5119763.420454544</v>
      </c>
      <c r="N229">
        <v>2107338626.2967925</v>
      </c>
      <c r="O229">
        <v>109200000</v>
      </c>
      <c r="P229">
        <v>25.477163377272721</v>
      </c>
      <c r="Q229">
        <v>21003.141642091363</v>
      </c>
      <c r="R229">
        <v>252924902.93208781</v>
      </c>
      <c r="S229">
        <v>2221.6583897172468</v>
      </c>
      <c r="T229">
        <v>21028.618805468635</v>
      </c>
      <c r="U229">
        <f>Net_Zero_Table[[#This Row],[Total Energy(MJ)]]*AHP!$Q$23/TOPSIS!$B$20</f>
        <v>2.3213929101736908E-2</v>
      </c>
      <c r="V229">
        <f>Net_Zero_Table[[#This Row],[Capital Cost (LKR)]]*AHP!$Q$24/TOPSIS!$C$20</f>
        <v>4.5200093072958521E-3</v>
      </c>
      <c r="W229">
        <f>Net_Zero_Table[[#This Row],[System Cost (LKR)]]*AHP!$Q$25/TOPSIS!$D$20</f>
        <v>2.5998059455025436E-3</v>
      </c>
      <c r="X229">
        <f>Net_Zero_Table[[#This Row],[Embodied Carbon (Metric T)]]*AHP!$Q$26/TOPSIS!$E$20</f>
        <v>1.2332057008691612E-2</v>
      </c>
      <c r="Y2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3.3741200125626866E-3</v>
      </c>
      <c r="Z2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3.9037859685228894E-3</v>
      </c>
      <c r="AA229">
        <f>Net_Zero_Table[[#This Row],[S- Worst-Euclidean Distance]]/(Net_Zero_Table[[#This Row],[S+ Best-Euclidean Distance]]+Net_Zero_Table[[#This Row],[S- Worst-Euclidean Distance]])</f>
        <v>0.53638862313808</v>
      </c>
      <c r="AB229">
        <v>228</v>
      </c>
    </row>
    <row r="230" spans="1:28" x14ac:dyDescent="0.3">
      <c r="A230">
        <v>451</v>
      </c>
      <c r="B230" t="s">
        <v>143</v>
      </c>
      <c r="C230" t="s">
        <v>149</v>
      </c>
      <c r="D230" t="s">
        <v>155</v>
      </c>
      <c r="E230" t="s">
        <v>156</v>
      </c>
      <c r="F230" t="s">
        <v>159</v>
      </c>
      <c r="G230" t="s">
        <v>225</v>
      </c>
      <c r="H230">
        <v>401.7885716398435</v>
      </c>
      <c r="I230">
        <v>58</v>
      </c>
      <c r="J230">
        <v>1433043.5938367618</v>
      </c>
      <c r="K230">
        <v>34259.250263636364</v>
      </c>
      <c r="L230">
        <v>257947846.8906171</v>
      </c>
      <c r="M230">
        <v>5610239.2872727262</v>
      </c>
      <c r="N230">
        <v>2149565390.7551427</v>
      </c>
      <c r="O230">
        <v>108112000</v>
      </c>
      <c r="P230">
        <v>24.186250243181814</v>
      </c>
      <c r="Q230">
        <v>21424.001727859588</v>
      </c>
      <c r="R230">
        <v>257982106.14088073</v>
      </c>
      <c r="S230">
        <v>2263.2876300424155</v>
      </c>
      <c r="T230">
        <v>21448.187978102771</v>
      </c>
      <c r="U230">
        <f>Net_Zero_Table[[#This Row],[Total Energy(MJ)]]*AHP!$Q$23/TOPSIS!$B$20</f>
        <v>2.3678088839987427E-2</v>
      </c>
      <c r="V230">
        <f>Net_Zero_Table[[#This Row],[Capital Cost (LKR)]]*AHP!$Q$24/TOPSIS!$C$20</f>
        <v>4.9530284335634793E-3</v>
      </c>
      <c r="W230">
        <f>Net_Zero_Table[[#This Row],[System Cost (LKR)]]*AHP!$Q$25/TOPSIS!$D$20</f>
        <v>2.5739031170345329E-3</v>
      </c>
      <c r="X230">
        <f>Net_Zero_Table[[#This Row],[Embodied Carbon (Metric T)]]*AHP!$Q$26/TOPSIS!$E$20</f>
        <v>1.17071988120731E-2</v>
      </c>
      <c r="Y2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3.2452866985230528E-3</v>
      </c>
      <c r="Z2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3.5804499629144382E-3</v>
      </c>
      <c r="AA230">
        <f>Net_Zero_Table[[#This Row],[S- Worst-Euclidean Distance]]/(Net_Zero_Table[[#This Row],[S+ Best-Euclidean Distance]]+Net_Zero_Table[[#This Row],[S- Worst-Euclidean Distance]])</f>
        <v>0.52455143532601511</v>
      </c>
      <c r="AB230">
        <v>229</v>
      </c>
    </row>
    <row r="231" spans="1:28" x14ac:dyDescent="0.3">
      <c r="A231">
        <v>453</v>
      </c>
      <c r="B231" t="s">
        <v>143</v>
      </c>
      <c r="C231" t="s">
        <v>149</v>
      </c>
      <c r="D231" t="s">
        <v>155</v>
      </c>
      <c r="E231" t="s">
        <v>156</v>
      </c>
      <c r="F231" t="s">
        <v>159</v>
      </c>
      <c r="G231" t="s">
        <v>224</v>
      </c>
      <c r="H231">
        <v>401.7885716398435</v>
      </c>
      <c r="I231">
        <v>29</v>
      </c>
      <c r="J231">
        <v>1433043.5938367618</v>
      </c>
      <c r="K231">
        <v>34259.250263636364</v>
      </c>
      <c r="L231">
        <v>257947846.8906171</v>
      </c>
      <c r="M231">
        <v>5610239.2872727262</v>
      </c>
      <c r="N231">
        <v>2149565390.7551427</v>
      </c>
      <c r="O231">
        <v>108639800</v>
      </c>
      <c r="P231">
        <v>24.186250243181814</v>
      </c>
      <c r="Q231">
        <v>21424.001727859588</v>
      </c>
      <c r="R231">
        <v>257982106.14088073</v>
      </c>
      <c r="S231">
        <v>2263.8154300424158</v>
      </c>
      <c r="T231">
        <v>21448.187978102771</v>
      </c>
      <c r="U231">
        <f>Net_Zero_Table[[#This Row],[Total Energy(MJ)]]*AHP!$Q$23/TOPSIS!$B$20</f>
        <v>2.3678088839987427E-2</v>
      </c>
      <c r="V231">
        <f>Net_Zero_Table[[#This Row],[Capital Cost (LKR)]]*AHP!$Q$24/TOPSIS!$C$20</f>
        <v>4.9530284335634793E-3</v>
      </c>
      <c r="W231">
        <f>Net_Zero_Table[[#This Row],[System Cost (LKR)]]*AHP!$Q$25/TOPSIS!$D$20</f>
        <v>2.5864688457711287E-3</v>
      </c>
      <c r="X231">
        <f>Net_Zero_Table[[#This Row],[Embodied Carbon (Metric T)]]*AHP!$Q$26/TOPSIS!$E$20</f>
        <v>1.17071988120731E-2</v>
      </c>
      <c r="Y2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3.2466853637700133E-3</v>
      </c>
      <c r="Z2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3.5787513957841054E-3</v>
      </c>
      <c r="AA231">
        <f>Net_Zero_Table[[#This Row],[S- Worst-Euclidean Distance]]/(Net_Zero_Table[[#This Row],[S+ Best-Euclidean Distance]]+Net_Zero_Table[[#This Row],[S- Worst-Euclidean Distance]])</f>
        <v>0.52432562513668246</v>
      </c>
      <c r="AB231">
        <v>230</v>
      </c>
    </row>
    <row r="232" spans="1:28" x14ac:dyDescent="0.3">
      <c r="A232">
        <v>433</v>
      </c>
      <c r="B232" t="s">
        <v>143</v>
      </c>
      <c r="C232" t="s">
        <v>149</v>
      </c>
      <c r="D232" t="s">
        <v>154</v>
      </c>
      <c r="E232" t="s">
        <v>156</v>
      </c>
      <c r="F232" t="s">
        <v>159</v>
      </c>
      <c r="G232" t="s">
        <v>225</v>
      </c>
      <c r="H232">
        <v>401.7821245348436</v>
      </c>
      <c r="I232">
        <v>58</v>
      </c>
      <c r="J232">
        <v>1433037.353039122</v>
      </c>
      <c r="K232">
        <v>34277.670563636362</v>
      </c>
      <c r="L232">
        <v>257946723.54704195</v>
      </c>
      <c r="M232">
        <v>5611160.3022727259</v>
      </c>
      <c r="N232">
        <v>2149556029.5586829</v>
      </c>
      <c r="O232">
        <v>108112000</v>
      </c>
      <c r="P232">
        <v>24.200065468181812</v>
      </c>
      <c r="Q232">
        <v>21423.908427934872</v>
      </c>
      <c r="R232">
        <v>257981001.21760559</v>
      </c>
      <c r="S232">
        <v>2263.2791898609557</v>
      </c>
      <c r="T232">
        <v>21448.108493403055</v>
      </c>
      <c r="U232">
        <f>Net_Zero_Table[[#This Row],[Total Energy(MJ)]]*AHP!$Q$23/TOPSIS!$B$20</f>
        <v>2.3677987428025717E-2</v>
      </c>
      <c r="V232">
        <f>Net_Zero_Table[[#This Row],[Capital Cost (LKR)]]*AHP!$Q$24/TOPSIS!$C$20</f>
        <v>4.9538415563643344E-3</v>
      </c>
      <c r="W232">
        <f>Net_Zero_Table[[#This Row],[System Cost (LKR)]]*AHP!$Q$25/TOPSIS!$D$20</f>
        <v>2.5739031170345329E-3</v>
      </c>
      <c r="X232">
        <f>Net_Zero_Table[[#This Row],[Embodied Carbon (Metric T)]]*AHP!$Q$26/TOPSIS!$E$20</f>
        <v>1.1713885982845017E-2</v>
      </c>
      <c r="Y2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3.2501156946339858E-3</v>
      </c>
      <c r="Z2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3.577997158647215E-3</v>
      </c>
      <c r="AA232">
        <f>Net_Zero_Table[[#This Row],[S- Worst-Euclidean Distance]]/(Net_Zero_Table[[#This Row],[S+ Best-Euclidean Distance]]+Net_Zero_Table[[#This Row],[S- Worst-Euclidean Distance]])</f>
        <v>0.52400966936681981</v>
      </c>
      <c r="AB232">
        <v>231</v>
      </c>
    </row>
    <row r="233" spans="1:28" x14ac:dyDescent="0.3">
      <c r="A233">
        <v>435</v>
      </c>
      <c r="B233" t="s">
        <v>143</v>
      </c>
      <c r="C233" t="s">
        <v>149</v>
      </c>
      <c r="D233" t="s">
        <v>154</v>
      </c>
      <c r="E233" t="s">
        <v>156</v>
      </c>
      <c r="F233" t="s">
        <v>159</v>
      </c>
      <c r="G233" t="s">
        <v>224</v>
      </c>
      <c r="H233">
        <v>401.7821245348436</v>
      </c>
      <c r="I233">
        <v>29</v>
      </c>
      <c r="J233">
        <v>1433037.353039122</v>
      </c>
      <c r="K233">
        <v>34277.670563636362</v>
      </c>
      <c r="L233">
        <v>257946723.54704195</v>
      </c>
      <c r="M233">
        <v>5611160.3022727259</v>
      </c>
      <c r="N233">
        <v>2149556029.5586829</v>
      </c>
      <c r="O233">
        <v>108639800</v>
      </c>
      <c r="P233">
        <v>24.200065468181812</v>
      </c>
      <c r="Q233">
        <v>21423.908427934872</v>
      </c>
      <c r="R233">
        <v>257981001.21760559</v>
      </c>
      <c r="S233">
        <v>2263.8069898609556</v>
      </c>
      <c r="T233">
        <v>21448.108493403055</v>
      </c>
      <c r="U233">
        <f>Net_Zero_Table[[#This Row],[Total Energy(MJ)]]*AHP!$Q$23/TOPSIS!$B$20</f>
        <v>2.3677987428025717E-2</v>
      </c>
      <c r="V233">
        <f>Net_Zero_Table[[#This Row],[Capital Cost (LKR)]]*AHP!$Q$24/TOPSIS!$C$20</f>
        <v>4.9538415563643344E-3</v>
      </c>
      <c r="W233">
        <f>Net_Zero_Table[[#This Row],[System Cost (LKR)]]*AHP!$Q$25/TOPSIS!$D$20</f>
        <v>2.5864688457711287E-3</v>
      </c>
      <c r="X233">
        <f>Net_Zero_Table[[#This Row],[Embodied Carbon (Metric T)]]*AHP!$Q$26/TOPSIS!$E$20</f>
        <v>1.1713885982845017E-2</v>
      </c>
      <c r="Y2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3.2515122826484791E-3</v>
      </c>
      <c r="Z2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3.5762974265544844E-3</v>
      </c>
      <c r="AA233">
        <f>Net_Zero_Table[[#This Row],[S- Worst-Euclidean Distance]]/(Net_Zero_Table[[#This Row],[S+ Best-Euclidean Distance]]+Net_Zero_Table[[#This Row],[S- Worst-Euclidean Distance]])</f>
        <v>0.5237839920661701</v>
      </c>
      <c r="AB233">
        <v>232</v>
      </c>
    </row>
    <row r="234" spans="1:28" x14ac:dyDescent="0.3">
      <c r="A234">
        <v>452</v>
      </c>
      <c r="B234" t="s">
        <v>143</v>
      </c>
      <c r="C234" t="s">
        <v>149</v>
      </c>
      <c r="D234" t="s">
        <v>155</v>
      </c>
      <c r="E234" t="s">
        <v>156</v>
      </c>
      <c r="F234" t="s">
        <v>159</v>
      </c>
      <c r="G234" t="s">
        <v>226</v>
      </c>
      <c r="H234">
        <v>401.7885716398435</v>
      </c>
      <c r="I234">
        <v>29</v>
      </c>
      <c r="J234">
        <v>1433043.5938367618</v>
      </c>
      <c r="K234">
        <v>34259.250263636364</v>
      </c>
      <c r="L234">
        <v>257947846.8906171</v>
      </c>
      <c r="M234">
        <v>5610239.2872727262</v>
      </c>
      <c r="N234">
        <v>2149565390.7551427</v>
      </c>
      <c r="O234">
        <v>113100000</v>
      </c>
      <c r="P234">
        <v>24.186250243181814</v>
      </c>
      <c r="Q234">
        <v>21424.001727859588</v>
      </c>
      <c r="R234">
        <v>257982106.14088073</v>
      </c>
      <c r="S234">
        <v>2268.2756300424157</v>
      </c>
      <c r="T234">
        <v>21448.187978102771</v>
      </c>
      <c r="U234">
        <f>Net_Zero_Table[[#This Row],[Total Energy(MJ)]]*AHP!$Q$23/TOPSIS!$B$20</f>
        <v>2.3678088839987427E-2</v>
      </c>
      <c r="V234">
        <f>Net_Zero_Table[[#This Row],[Capital Cost (LKR)]]*AHP!$Q$24/TOPSIS!$C$20</f>
        <v>4.9530284335634793E-3</v>
      </c>
      <c r="W234">
        <f>Net_Zero_Table[[#This Row],[System Cost (LKR)]]*AHP!$Q$25/TOPSIS!$D$20</f>
        <v>2.6926561578419204E-3</v>
      </c>
      <c r="X234">
        <f>Net_Zero_Table[[#This Row],[Embodied Carbon (Metric T)]]*AHP!$Q$26/TOPSIS!$E$20</f>
        <v>1.17071988120731E-2</v>
      </c>
      <c r="Y2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3.2604152673112361E-3</v>
      </c>
      <c r="Z2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3.5661337175986125E-3</v>
      </c>
      <c r="AA234">
        <f>Net_Zero_Table[[#This Row],[S- Worst-Euclidean Distance]]/(Net_Zero_Table[[#This Row],[S+ Best-Euclidean Distance]]+Net_Zero_Table[[#This Row],[S- Worst-Euclidean Distance]])</f>
        <v>0.52239187406134269</v>
      </c>
      <c r="AB234">
        <v>233</v>
      </c>
    </row>
    <row r="235" spans="1:28" x14ac:dyDescent="0.3">
      <c r="A235">
        <v>434</v>
      </c>
      <c r="B235" t="s">
        <v>143</v>
      </c>
      <c r="C235" t="s">
        <v>149</v>
      </c>
      <c r="D235" t="s">
        <v>154</v>
      </c>
      <c r="E235" t="s">
        <v>156</v>
      </c>
      <c r="F235" t="s">
        <v>159</v>
      </c>
      <c r="G235" t="s">
        <v>226</v>
      </c>
      <c r="H235">
        <v>401.7821245348436</v>
      </c>
      <c r="I235">
        <v>29</v>
      </c>
      <c r="J235">
        <v>1433037.353039122</v>
      </c>
      <c r="K235">
        <v>34277.670563636362</v>
      </c>
      <c r="L235">
        <v>257946723.54704195</v>
      </c>
      <c r="M235">
        <v>5611160.3022727259</v>
      </c>
      <c r="N235">
        <v>2149556029.5586829</v>
      </c>
      <c r="O235">
        <v>113100000</v>
      </c>
      <c r="P235">
        <v>24.200065468181812</v>
      </c>
      <c r="Q235">
        <v>21423.908427934872</v>
      </c>
      <c r="R235">
        <v>257981001.21760559</v>
      </c>
      <c r="S235">
        <v>2268.2671898609556</v>
      </c>
      <c r="T235">
        <v>21448.108493403055</v>
      </c>
      <c r="U235">
        <f>Net_Zero_Table[[#This Row],[Total Energy(MJ)]]*AHP!$Q$23/TOPSIS!$B$20</f>
        <v>2.3677987428025717E-2</v>
      </c>
      <c r="V235">
        <f>Net_Zero_Table[[#This Row],[Capital Cost (LKR)]]*AHP!$Q$24/TOPSIS!$C$20</f>
        <v>4.9538415563643344E-3</v>
      </c>
      <c r="W235">
        <f>Net_Zero_Table[[#This Row],[System Cost (LKR)]]*AHP!$Q$25/TOPSIS!$D$20</f>
        <v>2.6926561578419204E-3</v>
      </c>
      <c r="X235">
        <f>Net_Zero_Table[[#This Row],[Embodied Carbon (Metric T)]]*AHP!$Q$26/TOPSIS!$E$20</f>
        <v>1.1713885982845017E-2</v>
      </c>
      <c r="Y2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3.2652218895829572E-3</v>
      </c>
      <c r="Z2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3.5636710597566723E-3</v>
      </c>
      <c r="AA235">
        <f>Net_Zero_Table[[#This Row],[S- Worst-Euclidean Distance]]/(Net_Zero_Table[[#This Row],[S+ Best-Euclidean Distance]]+Net_Zero_Table[[#This Row],[S- Worst-Euclidean Distance]])</f>
        <v>0.52185194382074596</v>
      </c>
      <c r="AB235">
        <v>234</v>
      </c>
    </row>
    <row r="236" spans="1:28" x14ac:dyDescent="0.3">
      <c r="A236">
        <v>61</v>
      </c>
      <c r="B236" t="s">
        <v>139</v>
      </c>
      <c r="C236" t="s">
        <v>150</v>
      </c>
      <c r="D236" t="s">
        <v>155</v>
      </c>
      <c r="E236" t="s">
        <v>156</v>
      </c>
      <c r="F236" t="s">
        <v>161</v>
      </c>
      <c r="G236" t="s">
        <v>225</v>
      </c>
      <c r="H236">
        <v>394.85986720189089</v>
      </c>
      <c r="I236">
        <v>57</v>
      </c>
      <c r="J236">
        <v>1484984.4316558321</v>
      </c>
      <c r="K236">
        <v>48868.497100000001</v>
      </c>
      <c r="L236">
        <v>267297197.69804981</v>
      </c>
      <c r="M236">
        <v>5307604.8</v>
      </c>
      <c r="N236">
        <v>2227476647.4837484</v>
      </c>
      <c r="O236">
        <v>106248000</v>
      </c>
      <c r="P236">
        <v>21.83653298863636</v>
      </c>
      <c r="Q236">
        <v>22200.517253254689</v>
      </c>
      <c r="R236">
        <v>267346066.19514981</v>
      </c>
      <c r="S236">
        <v>2339.0322522837487</v>
      </c>
      <c r="T236">
        <v>22222.353786243326</v>
      </c>
      <c r="U236">
        <f>Net_Zero_Table[[#This Row],[Total Energy(MJ)]]*AHP!$Q$23/TOPSIS!$B$20</f>
        <v>2.4537530920586605E-2</v>
      </c>
      <c r="V236">
        <f>Net_Zero_Table[[#This Row],[Capital Cost (LKR)]]*AHP!$Q$24/TOPSIS!$C$20</f>
        <v>4.6858460294476297E-3</v>
      </c>
      <c r="W236">
        <f>Net_Zero_Table[[#This Row],[System Cost (LKR)]]*AHP!$Q$25/TOPSIS!$D$20</f>
        <v>2.5295254770856621E-3</v>
      </c>
      <c r="X236">
        <f>Net_Zero_Table[[#This Row],[Embodied Carbon (Metric T)]]*AHP!$Q$26/TOPSIS!$E$20</f>
        <v>1.0569833293460848E-2</v>
      </c>
      <c r="Y2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3.2491325522254798E-3</v>
      </c>
      <c r="Z2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3.539647270459979E-3</v>
      </c>
      <c r="AA236">
        <f>Net_Zero_Table[[#This Row],[S- Worst-Euclidean Distance]]/(Net_Zero_Table[[#This Row],[S+ Best-Euclidean Distance]]+Net_Zero_Table[[#This Row],[S- Worst-Euclidean Distance]])</f>
        <v>0.52139668142305284</v>
      </c>
      <c r="AB236">
        <v>235</v>
      </c>
    </row>
    <row r="237" spans="1:28" x14ac:dyDescent="0.3">
      <c r="A237">
        <v>136</v>
      </c>
      <c r="B237" t="s">
        <v>140</v>
      </c>
      <c r="C237" t="s">
        <v>149</v>
      </c>
      <c r="D237" t="s">
        <v>155</v>
      </c>
      <c r="E237" t="s">
        <v>157</v>
      </c>
      <c r="F237" t="s">
        <v>159</v>
      </c>
      <c r="G237" t="s">
        <v>225</v>
      </c>
      <c r="H237">
        <v>379.4000324340102</v>
      </c>
      <c r="I237">
        <v>54</v>
      </c>
      <c r="J237">
        <v>1381297.335972605</v>
      </c>
      <c r="K237">
        <v>47879.776172727274</v>
      </c>
      <c r="L237">
        <v>248633520.47506893</v>
      </c>
      <c r="M237">
        <v>5391123.9054545434</v>
      </c>
      <c r="N237">
        <v>2071946003.9589076</v>
      </c>
      <c r="O237">
        <v>100656000</v>
      </c>
      <c r="P237">
        <v>26.915516152272723</v>
      </c>
      <c r="Q237">
        <v>20650.395172790446</v>
      </c>
      <c r="R237">
        <v>248681400.25124165</v>
      </c>
      <c r="S237">
        <v>2177.9931278643621</v>
      </c>
      <c r="T237">
        <v>20677.310688942718</v>
      </c>
      <c r="U237">
        <f>Net_Zero_Table[[#This Row],[Total Energy(MJ)]]*AHP!$Q$23/TOPSIS!$B$20</f>
        <v>2.2824452347039316E-2</v>
      </c>
      <c r="V237">
        <f>Net_Zero_Table[[#This Row],[Capital Cost (LKR)]]*AHP!$Q$24/TOPSIS!$C$20</f>
        <v>4.7595812986366984E-3</v>
      </c>
      <c r="W237">
        <f>Net_Zero_Table[[#This Row],[System Cost (LKR)]]*AHP!$Q$25/TOPSIS!$D$20</f>
        <v>2.3963925572390481E-3</v>
      </c>
      <c r="X237">
        <f>Net_Zero_Table[[#This Row],[Embodied Carbon (Metric T)]]*AHP!$Q$26/TOPSIS!$E$20</f>
        <v>1.3028282414842326E-2</v>
      </c>
      <c r="Y2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3.8681043016626773E-3</v>
      </c>
      <c r="Z2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4.211764091403461E-3</v>
      </c>
      <c r="AA237">
        <f>Net_Zero_Table[[#This Row],[S- Worst-Euclidean Distance]]/(Net_Zero_Table[[#This Row],[S+ Best-Euclidean Distance]]+Net_Zero_Table[[#This Row],[S- Worst-Euclidean Distance]])</f>
        <v>0.52126642248503074</v>
      </c>
      <c r="AB237">
        <v>236</v>
      </c>
    </row>
    <row r="238" spans="1:28" x14ac:dyDescent="0.3">
      <c r="A238">
        <v>138</v>
      </c>
      <c r="B238" t="s">
        <v>140</v>
      </c>
      <c r="C238" t="s">
        <v>149</v>
      </c>
      <c r="D238" t="s">
        <v>155</v>
      </c>
      <c r="E238" t="s">
        <v>157</v>
      </c>
      <c r="F238" t="s">
        <v>159</v>
      </c>
      <c r="G238" t="s">
        <v>224</v>
      </c>
      <c r="H238">
        <v>379.4000324340102</v>
      </c>
      <c r="I238">
        <v>27</v>
      </c>
      <c r="J238">
        <v>1381297.335972605</v>
      </c>
      <c r="K238">
        <v>47879.776172727274</v>
      </c>
      <c r="L238">
        <v>248633520.47506893</v>
      </c>
      <c r="M238">
        <v>5391123.9054545434</v>
      </c>
      <c r="N238">
        <v>2071946003.9589076</v>
      </c>
      <c r="O238">
        <v>101147400</v>
      </c>
      <c r="P238">
        <v>26.915516152272723</v>
      </c>
      <c r="Q238">
        <v>20650.395172790446</v>
      </c>
      <c r="R238">
        <v>248681400.25124165</v>
      </c>
      <c r="S238">
        <v>2178.4845278643625</v>
      </c>
      <c r="T238">
        <v>20677.310688942718</v>
      </c>
      <c r="U238">
        <f>Net_Zero_Table[[#This Row],[Total Energy(MJ)]]*AHP!$Q$23/TOPSIS!$B$20</f>
        <v>2.2824452347039316E-2</v>
      </c>
      <c r="V238">
        <f>Net_Zero_Table[[#This Row],[Capital Cost (LKR)]]*AHP!$Q$24/TOPSIS!$C$20</f>
        <v>4.7595812986366984E-3</v>
      </c>
      <c r="W238">
        <f>Net_Zero_Table[[#This Row],[System Cost (LKR)]]*AHP!$Q$25/TOPSIS!$D$20</f>
        <v>2.4080916839938093E-3</v>
      </c>
      <c r="X238">
        <f>Net_Zero_Table[[#This Row],[Embodied Carbon (Metric T)]]*AHP!$Q$26/TOPSIS!$E$20</f>
        <v>1.3028282414842326E-2</v>
      </c>
      <c r="Y2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3.8686588367529699E-3</v>
      </c>
      <c r="Z2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4.2099253495926714E-3</v>
      </c>
      <c r="AA238">
        <f>Net_Zero_Table[[#This Row],[S- Worst-Euclidean Distance]]/(Net_Zero_Table[[#This Row],[S+ Best-Euclidean Distance]]+Net_Zero_Table[[#This Row],[S- Worst-Euclidean Distance]])</f>
        <v>0.52112167831440726</v>
      </c>
      <c r="AB238">
        <v>237</v>
      </c>
    </row>
    <row r="239" spans="1:28" x14ac:dyDescent="0.3">
      <c r="A239">
        <v>43</v>
      </c>
      <c r="B239" t="s">
        <v>139</v>
      </c>
      <c r="C239" t="s">
        <v>150</v>
      </c>
      <c r="D239" t="s">
        <v>154</v>
      </c>
      <c r="E239" t="s">
        <v>156</v>
      </c>
      <c r="F239" t="s">
        <v>161</v>
      </c>
      <c r="G239" t="s">
        <v>225</v>
      </c>
      <c r="H239">
        <v>394.85342009689089</v>
      </c>
      <c r="I239">
        <v>57</v>
      </c>
      <c r="J239">
        <v>1484978.190858192</v>
      </c>
      <c r="K239">
        <v>48886.917399999998</v>
      </c>
      <c r="L239">
        <v>267296074.3544746</v>
      </c>
      <c r="M239">
        <v>5308525.8149999995</v>
      </c>
      <c r="N239">
        <v>2227467286.2872882</v>
      </c>
      <c r="O239">
        <v>106248000</v>
      </c>
      <c r="P239">
        <v>21.850348213636359</v>
      </c>
      <c r="Q239">
        <v>22200.423953329973</v>
      </c>
      <c r="R239">
        <v>267344961.27187461</v>
      </c>
      <c r="S239">
        <v>2339.023812102288</v>
      </c>
      <c r="T239">
        <v>22222.27430154361</v>
      </c>
      <c r="U239">
        <f>Net_Zero_Table[[#This Row],[Total Energy(MJ)]]*AHP!$Q$23/TOPSIS!$B$20</f>
        <v>2.4537429508624888E-2</v>
      </c>
      <c r="V239">
        <f>Net_Zero_Table[[#This Row],[Capital Cost (LKR)]]*AHP!$Q$24/TOPSIS!$C$20</f>
        <v>4.6866591522484848E-3</v>
      </c>
      <c r="W239">
        <f>Net_Zero_Table[[#This Row],[System Cost (LKR)]]*AHP!$Q$25/TOPSIS!$D$20</f>
        <v>2.5295254770856621E-3</v>
      </c>
      <c r="X239">
        <f>Net_Zero_Table[[#This Row],[Embodied Carbon (Metric T)]]*AHP!$Q$26/TOPSIS!$E$20</f>
        <v>1.0576520464232766E-2</v>
      </c>
      <c r="Y2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3.2515239934984841E-3</v>
      </c>
      <c r="Z2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3.5349291640848993E-3</v>
      </c>
      <c r="AA239">
        <f>Net_Zero_Table[[#This Row],[S- Worst-Euclidean Distance]]/(Net_Zero_Table[[#This Row],[S+ Best-Euclidean Distance]]+Net_Zero_Table[[#This Row],[S- Worst-Euclidean Distance]])</f>
        <v>0.52088021268294837</v>
      </c>
      <c r="AB239">
        <v>238</v>
      </c>
    </row>
    <row r="240" spans="1:28" x14ac:dyDescent="0.3">
      <c r="A240">
        <v>118</v>
      </c>
      <c r="B240" t="s">
        <v>140</v>
      </c>
      <c r="C240" t="s">
        <v>149</v>
      </c>
      <c r="D240" t="s">
        <v>154</v>
      </c>
      <c r="E240" t="s">
        <v>157</v>
      </c>
      <c r="F240" t="s">
        <v>159</v>
      </c>
      <c r="G240" t="s">
        <v>225</v>
      </c>
      <c r="H240">
        <v>379.39358532901014</v>
      </c>
      <c r="I240">
        <v>54</v>
      </c>
      <c r="J240">
        <v>1381291.095174965</v>
      </c>
      <c r="K240">
        <v>47898.196472727272</v>
      </c>
      <c r="L240">
        <v>248632397.13149369</v>
      </c>
      <c r="M240">
        <v>5392044.920454544</v>
      </c>
      <c r="N240">
        <v>2071936642.7624474</v>
      </c>
      <c r="O240">
        <v>100656000</v>
      </c>
      <c r="P240">
        <v>26.929331377272725</v>
      </c>
      <c r="Q240">
        <v>20650.301872865726</v>
      </c>
      <c r="R240">
        <v>248680295.32796642</v>
      </c>
      <c r="S240">
        <v>2177.9846876829019</v>
      </c>
      <c r="T240">
        <v>20677.231204242999</v>
      </c>
      <c r="U240">
        <f>Net_Zero_Table[[#This Row],[Total Energy(MJ)]]*AHP!$Q$23/TOPSIS!$B$20</f>
        <v>2.2824350935077595E-2</v>
      </c>
      <c r="V240">
        <f>Net_Zero_Table[[#This Row],[Capital Cost (LKR)]]*AHP!$Q$24/TOPSIS!$C$20</f>
        <v>4.7603944214375535E-3</v>
      </c>
      <c r="W240">
        <f>Net_Zero_Table[[#This Row],[System Cost (LKR)]]*AHP!$Q$25/TOPSIS!$D$20</f>
        <v>2.3963925572390481E-3</v>
      </c>
      <c r="X240">
        <f>Net_Zero_Table[[#This Row],[Embodied Carbon (Metric T)]]*AHP!$Q$26/TOPSIS!$E$20</f>
        <v>1.3034969585614247E-2</v>
      </c>
      <c r="Y2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3.874419224877264E-3</v>
      </c>
      <c r="Z2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4.2117603992453062E-3</v>
      </c>
      <c r="AA240">
        <f>Net_Zero_Table[[#This Row],[S- Worst-Euclidean Distance]]/(Net_Zero_Table[[#This Row],[S+ Best-Euclidean Distance]]+Net_Zero_Table[[#This Row],[S- Worst-Euclidean Distance]])</f>
        <v>0.52085911951310671</v>
      </c>
      <c r="AB240">
        <v>239</v>
      </c>
    </row>
    <row r="241" spans="1:28" x14ac:dyDescent="0.3">
      <c r="A241">
        <v>120</v>
      </c>
      <c r="B241" t="s">
        <v>140</v>
      </c>
      <c r="C241" t="s">
        <v>149</v>
      </c>
      <c r="D241" t="s">
        <v>154</v>
      </c>
      <c r="E241" t="s">
        <v>157</v>
      </c>
      <c r="F241" t="s">
        <v>159</v>
      </c>
      <c r="G241" t="s">
        <v>224</v>
      </c>
      <c r="H241">
        <v>379.39358532901014</v>
      </c>
      <c r="I241">
        <v>27</v>
      </c>
      <c r="J241">
        <v>1381291.095174965</v>
      </c>
      <c r="K241">
        <v>47898.196472727272</v>
      </c>
      <c r="L241">
        <v>248632397.13149369</v>
      </c>
      <c r="M241">
        <v>5392044.920454544</v>
      </c>
      <c r="N241">
        <v>2071936642.7624474</v>
      </c>
      <c r="O241">
        <v>101147400</v>
      </c>
      <c r="P241">
        <v>26.929331377272725</v>
      </c>
      <c r="Q241">
        <v>20650.301872865726</v>
      </c>
      <c r="R241">
        <v>248680295.32796642</v>
      </c>
      <c r="S241">
        <v>2178.4760876829018</v>
      </c>
      <c r="T241">
        <v>20677.231204242999</v>
      </c>
      <c r="U241">
        <f>Net_Zero_Table[[#This Row],[Total Energy(MJ)]]*AHP!$Q$23/TOPSIS!$B$20</f>
        <v>2.2824350935077595E-2</v>
      </c>
      <c r="V241">
        <f>Net_Zero_Table[[#This Row],[Capital Cost (LKR)]]*AHP!$Q$24/TOPSIS!$C$20</f>
        <v>4.7603944214375535E-3</v>
      </c>
      <c r="W241">
        <f>Net_Zero_Table[[#This Row],[System Cost (LKR)]]*AHP!$Q$25/TOPSIS!$D$20</f>
        <v>2.4080916839938093E-3</v>
      </c>
      <c r="X241">
        <f>Net_Zero_Table[[#This Row],[Embodied Carbon (Metric T)]]*AHP!$Q$26/TOPSIS!$E$20</f>
        <v>1.3034969585614247E-2</v>
      </c>
      <c r="Y2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3.8749728562590055E-3</v>
      </c>
      <c r="Z2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4.2099216558219152E-3</v>
      </c>
      <c r="AA241">
        <f>Net_Zero_Table[[#This Row],[S- Worst-Euclidean Distance]]/(Net_Zero_Table[[#This Row],[S+ Best-Euclidean Distance]]+Net_Zero_Table[[#This Row],[S- Worst-Euclidean Distance]])</f>
        <v>0.52071448174508705</v>
      </c>
      <c r="AB241">
        <v>240</v>
      </c>
    </row>
    <row r="242" spans="1:28" x14ac:dyDescent="0.3">
      <c r="A242">
        <v>63</v>
      </c>
      <c r="B242" t="s">
        <v>139</v>
      </c>
      <c r="C242" t="s">
        <v>150</v>
      </c>
      <c r="D242" t="s">
        <v>155</v>
      </c>
      <c r="E242" t="s">
        <v>156</v>
      </c>
      <c r="F242" t="s">
        <v>161</v>
      </c>
      <c r="G242" t="s">
        <v>224</v>
      </c>
      <c r="H242">
        <v>394.85986720189089</v>
      </c>
      <c r="I242">
        <v>29</v>
      </c>
      <c r="J242">
        <v>1484984.4316558321</v>
      </c>
      <c r="K242">
        <v>48868.497100000001</v>
      </c>
      <c r="L242">
        <v>267297197.69804981</v>
      </c>
      <c r="M242">
        <v>5307604.8</v>
      </c>
      <c r="N242">
        <v>2227476647.4837484</v>
      </c>
      <c r="O242">
        <v>108639800</v>
      </c>
      <c r="P242">
        <v>21.83653298863636</v>
      </c>
      <c r="Q242">
        <v>22200.517253254689</v>
      </c>
      <c r="R242">
        <v>267346066.19514981</v>
      </c>
      <c r="S242">
        <v>2341.4240522837486</v>
      </c>
      <c r="T242">
        <v>22222.353786243326</v>
      </c>
      <c r="U242">
        <f>Net_Zero_Table[[#This Row],[Total Energy(MJ)]]*AHP!$Q$23/TOPSIS!$B$20</f>
        <v>2.4537530920586605E-2</v>
      </c>
      <c r="V242">
        <f>Net_Zero_Table[[#This Row],[Capital Cost (LKR)]]*AHP!$Q$24/TOPSIS!$C$20</f>
        <v>4.6858460294476297E-3</v>
      </c>
      <c r="W242">
        <f>Net_Zero_Table[[#This Row],[System Cost (LKR)]]*AHP!$Q$25/TOPSIS!$D$20</f>
        <v>2.5864688457711287E-3</v>
      </c>
      <c r="X242">
        <f>Net_Zero_Table[[#This Row],[Embodied Carbon (Metric T)]]*AHP!$Q$26/TOPSIS!$E$20</f>
        <v>1.0569833293460848E-2</v>
      </c>
      <c r="Y2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3.2550703619968805E-3</v>
      </c>
      <c r="Z2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3.5314967498959252E-3</v>
      </c>
      <c r="AA242">
        <f>Net_Zero_Table[[#This Row],[S- Worst-Euclidean Distance]]/(Net_Zero_Table[[#This Row],[S+ Best-Euclidean Distance]]+Net_Zero_Table[[#This Row],[S- Worst-Euclidean Distance]])</f>
        <v>0.52036570060691167</v>
      </c>
      <c r="AB242">
        <v>241</v>
      </c>
    </row>
    <row r="243" spans="1:28" x14ac:dyDescent="0.3">
      <c r="A243">
        <v>137</v>
      </c>
      <c r="B243" t="s">
        <v>140</v>
      </c>
      <c r="C243" t="s">
        <v>149</v>
      </c>
      <c r="D243" t="s">
        <v>155</v>
      </c>
      <c r="E243" t="s">
        <v>157</v>
      </c>
      <c r="F243" t="s">
        <v>159</v>
      </c>
      <c r="G243" t="s">
        <v>226</v>
      </c>
      <c r="H243">
        <v>379.4000324340102</v>
      </c>
      <c r="I243">
        <v>27</v>
      </c>
      <c r="J243">
        <v>1381297.335972605</v>
      </c>
      <c r="K243">
        <v>47879.776172727274</v>
      </c>
      <c r="L243">
        <v>248633520.47506893</v>
      </c>
      <c r="M243">
        <v>5391123.9054545434</v>
      </c>
      <c r="N243">
        <v>2071946003.9589076</v>
      </c>
      <c r="O243">
        <v>105300000</v>
      </c>
      <c r="P243">
        <v>26.915516152272723</v>
      </c>
      <c r="Q243">
        <v>20650.395172790446</v>
      </c>
      <c r="R243">
        <v>248681400.25124165</v>
      </c>
      <c r="S243">
        <v>2182.6371278643624</v>
      </c>
      <c r="T243">
        <v>20677.310688942718</v>
      </c>
      <c r="U243">
        <f>Net_Zero_Table[[#This Row],[Total Energy(MJ)]]*AHP!$Q$23/TOPSIS!$B$20</f>
        <v>2.2824452347039316E-2</v>
      </c>
      <c r="V243">
        <f>Net_Zero_Table[[#This Row],[Capital Cost (LKR)]]*AHP!$Q$24/TOPSIS!$C$20</f>
        <v>4.7595812986366984E-3</v>
      </c>
      <c r="W243">
        <f>Net_Zero_Table[[#This Row],[System Cost (LKR)]]*AHP!$Q$25/TOPSIS!$D$20</f>
        <v>2.5069557331631673E-3</v>
      </c>
      <c r="X243">
        <f>Net_Zero_Table[[#This Row],[Embodied Carbon (Metric T)]]*AHP!$Q$26/TOPSIS!$E$20</f>
        <v>1.3028282414842326E-2</v>
      </c>
      <c r="Y2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3.8747525555722718E-3</v>
      </c>
      <c r="Z2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4.1956576091749373E-3</v>
      </c>
      <c r="AA243">
        <f>Net_Zero_Table[[#This Row],[S- Worst-Euclidean Distance]]/(Net_Zero_Table[[#This Row],[S+ Best-Euclidean Distance]]+Net_Zero_Table[[#This Row],[S- Worst-Euclidean Distance]])</f>
        <v>0.5198815826613391</v>
      </c>
      <c r="AB243">
        <v>242</v>
      </c>
    </row>
    <row r="244" spans="1:28" x14ac:dyDescent="0.3">
      <c r="A244">
        <v>45</v>
      </c>
      <c r="B244" t="s">
        <v>139</v>
      </c>
      <c r="C244" t="s">
        <v>150</v>
      </c>
      <c r="D244" t="s">
        <v>154</v>
      </c>
      <c r="E244" t="s">
        <v>156</v>
      </c>
      <c r="F244" t="s">
        <v>161</v>
      </c>
      <c r="G244" t="s">
        <v>224</v>
      </c>
      <c r="H244">
        <v>394.85342009689089</v>
      </c>
      <c r="I244">
        <v>29</v>
      </c>
      <c r="J244">
        <v>1484978.190858192</v>
      </c>
      <c r="K244">
        <v>48886.917399999998</v>
      </c>
      <c r="L244">
        <v>267296074.3544746</v>
      </c>
      <c r="M244">
        <v>5308525.8149999995</v>
      </c>
      <c r="N244">
        <v>2227467286.2872882</v>
      </c>
      <c r="O244">
        <v>108639800</v>
      </c>
      <c r="P244">
        <v>21.850348213636359</v>
      </c>
      <c r="Q244">
        <v>22200.423953329973</v>
      </c>
      <c r="R244">
        <v>267344961.27187461</v>
      </c>
      <c r="S244">
        <v>2341.4156121022884</v>
      </c>
      <c r="T244">
        <v>22222.27430154361</v>
      </c>
      <c r="U244">
        <f>Net_Zero_Table[[#This Row],[Total Energy(MJ)]]*AHP!$Q$23/TOPSIS!$B$20</f>
        <v>2.4537429508624888E-2</v>
      </c>
      <c r="V244">
        <f>Net_Zero_Table[[#This Row],[Capital Cost (LKR)]]*AHP!$Q$24/TOPSIS!$C$20</f>
        <v>4.6866591522484848E-3</v>
      </c>
      <c r="W244">
        <f>Net_Zero_Table[[#This Row],[System Cost (LKR)]]*AHP!$Q$25/TOPSIS!$D$20</f>
        <v>2.5864688457711287E-3</v>
      </c>
      <c r="X244">
        <f>Net_Zero_Table[[#This Row],[Embodied Carbon (Metric T)]]*AHP!$Q$26/TOPSIS!$E$20</f>
        <v>1.0576520464232766E-2</v>
      </c>
      <c r="Y2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3.2574574440682371E-3</v>
      </c>
      <c r="Z2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3.5267677397793954E-3</v>
      </c>
      <c r="AA244">
        <f>Net_Zero_Table[[#This Row],[S- Worst-Euclidean Distance]]/(Net_Zero_Table[[#This Row],[S+ Best-Euclidean Distance]]+Net_Zero_Table[[#This Row],[S- Worst-Euclidean Distance]])</f>
        <v>0.51984827216174601</v>
      </c>
      <c r="AB244">
        <v>243</v>
      </c>
    </row>
    <row r="245" spans="1:28" x14ac:dyDescent="0.3">
      <c r="A245">
        <v>119</v>
      </c>
      <c r="B245" t="s">
        <v>140</v>
      </c>
      <c r="C245" t="s">
        <v>149</v>
      </c>
      <c r="D245" t="s">
        <v>154</v>
      </c>
      <c r="E245" t="s">
        <v>157</v>
      </c>
      <c r="F245" t="s">
        <v>159</v>
      </c>
      <c r="G245" t="s">
        <v>226</v>
      </c>
      <c r="H245">
        <v>379.39358532901014</v>
      </c>
      <c r="I245">
        <v>27</v>
      </c>
      <c r="J245">
        <v>1381291.095174965</v>
      </c>
      <c r="K245">
        <v>47898.196472727272</v>
      </c>
      <c r="L245">
        <v>248632397.13149369</v>
      </c>
      <c r="M245">
        <v>5392044.920454544</v>
      </c>
      <c r="N245">
        <v>2071936642.7624474</v>
      </c>
      <c r="O245">
        <v>105300000</v>
      </c>
      <c r="P245">
        <v>26.929331377272725</v>
      </c>
      <c r="Q245">
        <v>20650.301872865726</v>
      </c>
      <c r="R245">
        <v>248680295.32796642</v>
      </c>
      <c r="S245">
        <v>2182.6286876829017</v>
      </c>
      <c r="T245">
        <v>20677.231204242999</v>
      </c>
      <c r="U245">
        <f>Net_Zero_Table[[#This Row],[Total Energy(MJ)]]*AHP!$Q$23/TOPSIS!$B$20</f>
        <v>2.2824350935077595E-2</v>
      </c>
      <c r="V245">
        <f>Net_Zero_Table[[#This Row],[Capital Cost (LKR)]]*AHP!$Q$24/TOPSIS!$C$20</f>
        <v>4.7603944214375535E-3</v>
      </c>
      <c r="W245">
        <f>Net_Zero_Table[[#This Row],[System Cost (LKR)]]*AHP!$Q$25/TOPSIS!$D$20</f>
        <v>2.5069557331631673E-3</v>
      </c>
      <c r="X245">
        <f>Net_Zero_Table[[#This Row],[Embodied Carbon (Metric T)]]*AHP!$Q$26/TOPSIS!$E$20</f>
        <v>1.3034969585614247E-2</v>
      </c>
      <c r="Y2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3.8810566613322046E-3</v>
      </c>
      <c r="Z2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4.1956539028431446E-3</v>
      </c>
      <c r="AA245">
        <f>Net_Zero_Table[[#This Row],[S- Worst-Euclidean Distance]]/(Net_Zero_Table[[#This Row],[S+ Best-Euclidean Distance]]+Net_Zero_Table[[#This Row],[S- Worst-Euclidean Distance]])</f>
        <v>0.51947557975559699</v>
      </c>
      <c r="AB245">
        <v>244</v>
      </c>
    </row>
    <row r="246" spans="1:28" x14ac:dyDescent="0.3">
      <c r="A246">
        <v>62</v>
      </c>
      <c r="B246" t="s">
        <v>139</v>
      </c>
      <c r="C246" t="s">
        <v>150</v>
      </c>
      <c r="D246" t="s">
        <v>155</v>
      </c>
      <c r="E246" t="s">
        <v>156</v>
      </c>
      <c r="F246" t="s">
        <v>161</v>
      </c>
      <c r="G246" t="s">
        <v>226</v>
      </c>
      <c r="H246">
        <v>394.85986720189089</v>
      </c>
      <c r="I246">
        <v>29</v>
      </c>
      <c r="J246">
        <v>1484984.4316558321</v>
      </c>
      <c r="K246">
        <v>48868.497100000001</v>
      </c>
      <c r="L246">
        <v>267297197.69804981</v>
      </c>
      <c r="M246">
        <v>5307604.8</v>
      </c>
      <c r="N246">
        <v>2227476647.4837484</v>
      </c>
      <c r="O246">
        <v>113100000</v>
      </c>
      <c r="P246">
        <v>21.83653298863636</v>
      </c>
      <c r="Q246">
        <v>22200.517253254689</v>
      </c>
      <c r="R246">
        <v>267346066.19514981</v>
      </c>
      <c r="S246">
        <v>2345.8842522837485</v>
      </c>
      <c r="T246">
        <v>22222.353786243326</v>
      </c>
      <c r="U246">
        <f>Net_Zero_Table[[#This Row],[Total Energy(MJ)]]*AHP!$Q$23/TOPSIS!$B$20</f>
        <v>2.4537530920586605E-2</v>
      </c>
      <c r="V246">
        <f>Net_Zero_Table[[#This Row],[Capital Cost (LKR)]]*AHP!$Q$24/TOPSIS!$C$20</f>
        <v>4.6858460294476297E-3</v>
      </c>
      <c r="W246">
        <f>Net_Zero_Table[[#This Row],[System Cost (LKR)]]*AHP!$Q$25/TOPSIS!$D$20</f>
        <v>2.6926561578419204E-3</v>
      </c>
      <c r="X246">
        <f>Net_Zero_Table[[#This Row],[Embodied Carbon (Metric T)]]*AHP!$Q$26/TOPSIS!$E$20</f>
        <v>1.0569833293460848E-2</v>
      </c>
      <c r="Y2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3.2687650459383398E-3</v>
      </c>
      <c r="Z2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3.5187096261971511E-3</v>
      </c>
      <c r="AA246">
        <f>Net_Zero_Table[[#This Row],[S- Worst-Euclidean Distance]]/(Net_Zero_Table[[#This Row],[S+ Best-Euclidean Distance]]+Net_Zero_Table[[#This Row],[S- Worst-Euclidean Distance]])</f>
        <v>0.51841219248190373</v>
      </c>
      <c r="AB246">
        <v>245</v>
      </c>
    </row>
    <row r="247" spans="1:28" x14ac:dyDescent="0.3">
      <c r="A247">
        <v>44</v>
      </c>
      <c r="B247" t="s">
        <v>139</v>
      </c>
      <c r="C247" t="s">
        <v>150</v>
      </c>
      <c r="D247" t="s">
        <v>154</v>
      </c>
      <c r="E247" t="s">
        <v>156</v>
      </c>
      <c r="F247" t="s">
        <v>161</v>
      </c>
      <c r="G247" t="s">
        <v>226</v>
      </c>
      <c r="H247">
        <v>394.85342009689089</v>
      </c>
      <c r="I247">
        <v>29</v>
      </c>
      <c r="J247">
        <v>1484978.190858192</v>
      </c>
      <c r="K247">
        <v>48886.917399999998</v>
      </c>
      <c r="L247">
        <v>267296074.3544746</v>
      </c>
      <c r="M247">
        <v>5308525.8149999995</v>
      </c>
      <c r="N247">
        <v>2227467286.2872882</v>
      </c>
      <c r="O247">
        <v>113100000</v>
      </c>
      <c r="P247">
        <v>21.850348213636359</v>
      </c>
      <c r="Q247">
        <v>22200.423953329973</v>
      </c>
      <c r="R247">
        <v>267344961.27187461</v>
      </c>
      <c r="S247">
        <v>2345.8758121022884</v>
      </c>
      <c r="T247">
        <v>22222.27430154361</v>
      </c>
      <c r="U247">
        <f>Net_Zero_Table[[#This Row],[Total Energy(MJ)]]*AHP!$Q$23/TOPSIS!$B$20</f>
        <v>2.4537429508624888E-2</v>
      </c>
      <c r="V247">
        <f>Net_Zero_Table[[#This Row],[Capital Cost (LKR)]]*AHP!$Q$24/TOPSIS!$C$20</f>
        <v>4.6866591522484848E-3</v>
      </c>
      <c r="W247">
        <f>Net_Zero_Table[[#This Row],[System Cost (LKR)]]*AHP!$Q$25/TOPSIS!$D$20</f>
        <v>2.6926561578419204E-3</v>
      </c>
      <c r="X247">
        <f>Net_Zero_Table[[#This Row],[Embodied Carbon (Metric T)]]*AHP!$Q$26/TOPSIS!$E$20</f>
        <v>1.0576520464232766E-2</v>
      </c>
      <c r="Y2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3.2711421344712838E-3</v>
      </c>
      <c r="Z2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3.5139634075094864E-3</v>
      </c>
      <c r="AA247">
        <f>Net_Zero_Table[[#This Row],[S- Worst-Euclidean Distance]]/(Net_Zero_Table[[#This Row],[S+ Best-Euclidean Distance]]+Net_Zero_Table[[#This Row],[S- Worst-Euclidean Distance]])</f>
        <v>0.51789369903944893</v>
      </c>
      <c r="AB247">
        <v>246</v>
      </c>
    </row>
    <row r="248" spans="1:28" x14ac:dyDescent="0.3">
      <c r="A248">
        <v>343</v>
      </c>
      <c r="B248" t="s">
        <v>142</v>
      </c>
      <c r="C248" t="s">
        <v>149</v>
      </c>
      <c r="D248" t="s">
        <v>155</v>
      </c>
      <c r="E248" t="s">
        <v>156</v>
      </c>
      <c r="F248" t="s">
        <v>159</v>
      </c>
      <c r="G248" t="s">
        <v>225</v>
      </c>
      <c r="H248">
        <v>404.64665225341474</v>
      </c>
      <c r="I248">
        <v>58</v>
      </c>
      <c r="J248">
        <v>1449464.0779176014</v>
      </c>
      <c r="K248">
        <v>37889.670263636363</v>
      </c>
      <c r="L248">
        <v>260903534.02516827</v>
      </c>
      <c r="M248">
        <v>5755456.087272726</v>
      </c>
      <c r="N248">
        <v>2174196116.8764024</v>
      </c>
      <c r="O248">
        <v>108112000</v>
      </c>
      <c r="P248">
        <v>23.46016624318181</v>
      </c>
      <c r="Q248">
        <v>21669.487964868138</v>
      </c>
      <c r="R248">
        <v>260941423.69543192</v>
      </c>
      <c r="S248">
        <v>2288.0635729636751</v>
      </c>
      <c r="T248">
        <v>21692.94813111132</v>
      </c>
      <c r="U248">
        <f>Net_Zero_Table[[#This Row],[Total Energy(MJ)]]*AHP!$Q$23/TOPSIS!$B$20</f>
        <v>2.394970063900163E-2</v>
      </c>
      <c r="V248">
        <f>Net_Zero_Table[[#This Row],[Capital Cost (LKR)]]*AHP!$Q$24/TOPSIS!$C$20</f>
        <v>5.0812338277723872E-3</v>
      </c>
      <c r="W248">
        <f>Net_Zero_Table[[#This Row],[System Cost (LKR)]]*AHP!$Q$25/TOPSIS!$D$20</f>
        <v>2.5739031170345329E-3</v>
      </c>
      <c r="X248">
        <f>Net_Zero_Table[[#This Row],[Embodied Carbon (Metric T)]]*AHP!$Q$26/TOPSIS!$E$20</f>
        <v>1.1355742523611783E-2</v>
      </c>
      <c r="Y2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3.247223262273142E-3</v>
      </c>
      <c r="Z2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3.4796360802936961E-3</v>
      </c>
      <c r="AA248">
        <f>Net_Zero_Table[[#This Row],[S- Worst-Euclidean Distance]]/(Net_Zero_Table[[#This Row],[S+ Best-Euclidean Distance]]+Net_Zero_Table[[#This Row],[S- Worst-Euclidean Distance]])</f>
        <v>0.51727498719572385</v>
      </c>
      <c r="AB248">
        <v>247</v>
      </c>
    </row>
    <row r="249" spans="1:28" x14ac:dyDescent="0.3">
      <c r="A249">
        <v>345</v>
      </c>
      <c r="B249" t="s">
        <v>142</v>
      </c>
      <c r="C249" t="s">
        <v>149</v>
      </c>
      <c r="D249" t="s">
        <v>155</v>
      </c>
      <c r="E249" t="s">
        <v>156</v>
      </c>
      <c r="F249" t="s">
        <v>159</v>
      </c>
      <c r="G249" t="s">
        <v>224</v>
      </c>
      <c r="H249">
        <v>404.64665225341474</v>
      </c>
      <c r="I249">
        <v>29</v>
      </c>
      <c r="J249">
        <v>1449464.0779176014</v>
      </c>
      <c r="K249">
        <v>37889.670263636363</v>
      </c>
      <c r="L249">
        <v>260903534.02516827</v>
      </c>
      <c r="M249">
        <v>5755456.087272726</v>
      </c>
      <c r="N249">
        <v>2174196116.8764024</v>
      </c>
      <c r="O249">
        <v>108639800</v>
      </c>
      <c r="P249">
        <v>23.46016624318181</v>
      </c>
      <c r="Q249">
        <v>21669.487964868138</v>
      </c>
      <c r="R249">
        <v>260941423.69543192</v>
      </c>
      <c r="S249">
        <v>2288.591372963675</v>
      </c>
      <c r="T249">
        <v>21692.94813111132</v>
      </c>
      <c r="U249">
        <f>Net_Zero_Table[[#This Row],[Total Energy(MJ)]]*AHP!$Q$23/TOPSIS!$B$20</f>
        <v>2.394970063900163E-2</v>
      </c>
      <c r="V249">
        <f>Net_Zero_Table[[#This Row],[Capital Cost (LKR)]]*AHP!$Q$24/TOPSIS!$C$20</f>
        <v>5.0812338277723872E-3</v>
      </c>
      <c r="W249">
        <f>Net_Zero_Table[[#This Row],[System Cost (LKR)]]*AHP!$Q$25/TOPSIS!$D$20</f>
        <v>2.5864688457711287E-3</v>
      </c>
      <c r="X249">
        <f>Net_Zero_Table[[#This Row],[Embodied Carbon (Metric T)]]*AHP!$Q$26/TOPSIS!$E$20</f>
        <v>1.1355742523611783E-2</v>
      </c>
      <c r="Y2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3.2486210937497147E-3</v>
      </c>
      <c r="Z2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3.4778882769827958E-3</v>
      </c>
      <c r="AA249">
        <f>Net_Zero_Table[[#This Row],[S- Worst-Euclidean Distance]]/(Net_Zero_Table[[#This Row],[S+ Best-Euclidean Distance]]+Net_Zero_Table[[#This Row],[S- Worst-Euclidean Distance]])</f>
        <v>0.5170420622790356</v>
      </c>
      <c r="AB249">
        <v>248</v>
      </c>
    </row>
    <row r="250" spans="1:28" x14ac:dyDescent="0.3">
      <c r="A250">
        <v>325</v>
      </c>
      <c r="B250" t="s">
        <v>142</v>
      </c>
      <c r="C250" t="s">
        <v>149</v>
      </c>
      <c r="D250" t="s">
        <v>154</v>
      </c>
      <c r="E250" t="s">
        <v>156</v>
      </c>
      <c r="F250" t="s">
        <v>159</v>
      </c>
      <c r="G250" t="s">
        <v>225</v>
      </c>
      <c r="H250">
        <v>404.64020514841485</v>
      </c>
      <c r="I250">
        <v>58</v>
      </c>
      <c r="J250">
        <v>1449457.8371199614</v>
      </c>
      <c r="K250">
        <v>37908.09056363636</v>
      </c>
      <c r="L250">
        <v>260902410.68159306</v>
      </c>
      <c r="M250">
        <v>5756377.1022727257</v>
      </c>
      <c r="N250">
        <v>2174186755.6799421</v>
      </c>
      <c r="O250">
        <v>108112000</v>
      </c>
      <c r="P250">
        <v>23.473981468181812</v>
      </c>
      <c r="Q250">
        <v>21669.394664943422</v>
      </c>
      <c r="R250">
        <v>260940318.77215669</v>
      </c>
      <c r="S250">
        <v>2288.0551327822145</v>
      </c>
      <c r="T250">
        <v>21692.868646411604</v>
      </c>
      <c r="U250">
        <f>Net_Zero_Table[[#This Row],[Total Energy(MJ)]]*AHP!$Q$23/TOPSIS!$B$20</f>
        <v>2.394959922703991E-2</v>
      </c>
      <c r="V250">
        <f>Net_Zero_Table[[#This Row],[Capital Cost (LKR)]]*AHP!$Q$24/TOPSIS!$C$20</f>
        <v>5.0820469505732423E-3</v>
      </c>
      <c r="W250">
        <f>Net_Zero_Table[[#This Row],[System Cost (LKR)]]*AHP!$Q$25/TOPSIS!$D$20</f>
        <v>2.5739031170345329E-3</v>
      </c>
      <c r="X250">
        <f>Net_Zero_Table[[#This Row],[Embodied Carbon (Metric T)]]*AHP!$Q$26/TOPSIS!$E$20</f>
        <v>1.1362429694383702E-2</v>
      </c>
      <c r="Y2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3.2513501957788854E-3</v>
      </c>
      <c r="Z2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3.4764582392549153E-3</v>
      </c>
      <c r="AA250">
        <f>Net_Zero_Table[[#This Row],[S- Worst-Euclidean Distance]]/(Net_Zero_Table[[#This Row],[S+ Best-Euclidean Distance]]+Net_Zero_Table[[#This Row],[S- Worst-Euclidean Distance]])</f>
        <v>0.51672967101023726</v>
      </c>
      <c r="AB250">
        <v>249</v>
      </c>
    </row>
    <row r="251" spans="1:28" x14ac:dyDescent="0.3">
      <c r="A251">
        <v>327</v>
      </c>
      <c r="B251" t="s">
        <v>142</v>
      </c>
      <c r="C251" t="s">
        <v>149</v>
      </c>
      <c r="D251" t="s">
        <v>154</v>
      </c>
      <c r="E251" t="s">
        <v>156</v>
      </c>
      <c r="F251" t="s">
        <v>159</v>
      </c>
      <c r="G251" t="s">
        <v>224</v>
      </c>
      <c r="H251">
        <v>404.64020514841485</v>
      </c>
      <c r="I251">
        <v>29</v>
      </c>
      <c r="J251">
        <v>1449457.8371199614</v>
      </c>
      <c r="K251">
        <v>37908.09056363636</v>
      </c>
      <c r="L251">
        <v>260902410.68159306</v>
      </c>
      <c r="M251">
        <v>5756377.1022727257</v>
      </c>
      <c r="N251">
        <v>2174186755.6799421</v>
      </c>
      <c r="O251">
        <v>108639800</v>
      </c>
      <c r="P251">
        <v>23.473981468181812</v>
      </c>
      <c r="Q251">
        <v>21669.394664943422</v>
      </c>
      <c r="R251">
        <v>260940318.77215669</v>
      </c>
      <c r="S251">
        <v>2288.5829327822148</v>
      </c>
      <c r="T251">
        <v>21692.868646411604</v>
      </c>
      <c r="U251">
        <f>Net_Zero_Table[[#This Row],[Total Energy(MJ)]]*AHP!$Q$23/TOPSIS!$B$20</f>
        <v>2.394959922703991E-2</v>
      </c>
      <c r="V251">
        <f>Net_Zero_Table[[#This Row],[Capital Cost (LKR)]]*AHP!$Q$24/TOPSIS!$C$20</f>
        <v>5.0820469505732423E-3</v>
      </c>
      <c r="W251">
        <f>Net_Zero_Table[[#This Row],[System Cost (LKR)]]*AHP!$Q$25/TOPSIS!$D$20</f>
        <v>2.5864688457711287E-3</v>
      </c>
      <c r="X251">
        <f>Net_Zero_Table[[#This Row],[Embodied Carbon (Metric T)]]*AHP!$Q$26/TOPSIS!$E$20</f>
        <v>1.1362429694383702E-2</v>
      </c>
      <c r="Y2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3.2527462537522297E-3</v>
      </c>
      <c r="Z2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3.4747088374676906E-3</v>
      </c>
      <c r="AA251">
        <f>Net_Zero_Table[[#This Row],[S- Worst-Euclidean Distance]]/(Net_Zero_Table[[#This Row],[S+ Best-Euclidean Distance]]+Net_Zero_Table[[#This Row],[S- Worst-Euclidean Distance]])</f>
        <v>0.51649677186289555</v>
      </c>
      <c r="AB251">
        <v>250</v>
      </c>
    </row>
    <row r="252" spans="1:28" x14ac:dyDescent="0.3">
      <c r="A252">
        <v>344</v>
      </c>
      <c r="B252" t="s">
        <v>142</v>
      </c>
      <c r="C252" t="s">
        <v>149</v>
      </c>
      <c r="D252" t="s">
        <v>155</v>
      </c>
      <c r="E252" t="s">
        <v>156</v>
      </c>
      <c r="F252" t="s">
        <v>159</v>
      </c>
      <c r="G252" t="s">
        <v>226</v>
      </c>
      <c r="H252">
        <v>404.64665225341474</v>
      </c>
      <c r="I252">
        <v>29</v>
      </c>
      <c r="J252">
        <v>1449464.0779176014</v>
      </c>
      <c r="K252">
        <v>37889.670263636363</v>
      </c>
      <c r="L252">
        <v>260903534.02516827</v>
      </c>
      <c r="M252">
        <v>5755456.087272726</v>
      </c>
      <c r="N252">
        <v>2174196116.8764024</v>
      </c>
      <c r="O252">
        <v>113100000</v>
      </c>
      <c r="P252">
        <v>23.46016624318181</v>
      </c>
      <c r="Q252">
        <v>21669.487964868138</v>
      </c>
      <c r="R252">
        <v>260941423.69543192</v>
      </c>
      <c r="S252">
        <v>2293.051572963675</v>
      </c>
      <c r="T252">
        <v>21692.94813111132</v>
      </c>
      <c r="U252">
        <f>Net_Zero_Table[[#This Row],[Total Energy(MJ)]]*AHP!$Q$23/TOPSIS!$B$20</f>
        <v>2.394970063900163E-2</v>
      </c>
      <c r="V252">
        <f>Net_Zero_Table[[#This Row],[Capital Cost (LKR)]]*AHP!$Q$24/TOPSIS!$C$20</f>
        <v>5.0812338277723872E-3</v>
      </c>
      <c r="W252">
        <f>Net_Zero_Table[[#This Row],[System Cost (LKR)]]*AHP!$Q$25/TOPSIS!$D$20</f>
        <v>2.6926561578419204E-3</v>
      </c>
      <c r="X252">
        <f>Net_Zero_Table[[#This Row],[Embodied Carbon (Metric T)]]*AHP!$Q$26/TOPSIS!$E$20</f>
        <v>1.1355742523611783E-2</v>
      </c>
      <c r="Y2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3.2623428505835143E-3</v>
      </c>
      <c r="Z2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3.4649033184407001E-3</v>
      </c>
      <c r="AA252">
        <f>Net_Zero_Table[[#This Row],[S- Worst-Euclidean Distance]]/(Net_Zero_Table[[#This Row],[S+ Best-Euclidean Distance]]+Net_Zero_Table[[#This Row],[S- Worst-Euclidean Distance]])</f>
        <v>0.51505522934405767</v>
      </c>
      <c r="AB252">
        <v>251</v>
      </c>
    </row>
    <row r="253" spans="1:28" x14ac:dyDescent="0.3">
      <c r="A253">
        <v>326</v>
      </c>
      <c r="B253" t="s">
        <v>142</v>
      </c>
      <c r="C253" t="s">
        <v>149</v>
      </c>
      <c r="D253" t="s">
        <v>154</v>
      </c>
      <c r="E253" t="s">
        <v>156</v>
      </c>
      <c r="F253" t="s">
        <v>159</v>
      </c>
      <c r="G253" t="s">
        <v>226</v>
      </c>
      <c r="H253">
        <v>404.64020514841485</v>
      </c>
      <c r="I253">
        <v>29</v>
      </c>
      <c r="J253">
        <v>1449457.8371199614</v>
      </c>
      <c r="K253">
        <v>37908.09056363636</v>
      </c>
      <c r="L253">
        <v>260902410.68159306</v>
      </c>
      <c r="M253">
        <v>5756377.1022727257</v>
      </c>
      <c r="N253">
        <v>2174186755.6799421</v>
      </c>
      <c r="O253">
        <v>113100000</v>
      </c>
      <c r="P253">
        <v>23.473981468181812</v>
      </c>
      <c r="Q253">
        <v>21669.394664943422</v>
      </c>
      <c r="R253">
        <v>260940318.77215669</v>
      </c>
      <c r="S253">
        <v>2293.0431327822148</v>
      </c>
      <c r="T253">
        <v>21692.868646411604</v>
      </c>
      <c r="U253">
        <f>Net_Zero_Table[[#This Row],[Total Energy(MJ)]]*AHP!$Q$23/TOPSIS!$B$20</f>
        <v>2.394959922703991E-2</v>
      </c>
      <c r="V253">
        <f>Net_Zero_Table[[#This Row],[Capital Cost (LKR)]]*AHP!$Q$24/TOPSIS!$C$20</f>
        <v>5.0820469505732423E-3</v>
      </c>
      <c r="W253">
        <f>Net_Zero_Table[[#This Row],[System Cost (LKR)]]*AHP!$Q$25/TOPSIS!$D$20</f>
        <v>2.6926561578419204E-3</v>
      </c>
      <c r="X253">
        <f>Net_Zero_Table[[#This Row],[Embodied Carbon (Metric T)]]*AHP!$Q$26/TOPSIS!$E$20</f>
        <v>1.1362429694383702E-2</v>
      </c>
      <c r="Y2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3.2664506815956889E-3</v>
      </c>
      <c r="Z2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3.4617119527977896E-3</v>
      </c>
      <c r="AA253">
        <f>Net_Zero_Table[[#This Row],[S- Worst-Euclidean Distance]]/(Net_Zero_Table[[#This Row],[S+ Best-Euclidean Distance]]+Net_Zero_Table[[#This Row],[S- Worst-Euclidean Distance]])</f>
        <v>0.51451074251712881</v>
      </c>
      <c r="AB253">
        <v>252</v>
      </c>
    </row>
    <row r="254" spans="1:28" x14ac:dyDescent="0.3">
      <c r="A254">
        <v>100</v>
      </c>
      <c r="B254" t="s">
        <v>139</v>
      </c>
      <c r="C254" t="s">
        <v>151</v>
      </c>
      <c r="D254" t="s">
        <v>155</v>
      </c>
      <c r="E254" t="s">
        <v>157</v>
      </c>
      <c r="F254" t="s">
        <v>159</v>
      </c>
      <c r="G254" t="s">
        <v>225</v>
      </c>
      <c r="H254">
        <v>400.14054866811995</v>
      </c>
      <c r="I254">
        <v>57</v>
      </c>
      <c r="J254">
        <v>1455380.3113474075</v>
      </c>
      <c r="K254">
        <v>49676.474972727272</v>
      </c>
      <c r="L254">
        <v>261968456.04253334</v>
      </c>
      <c r="M254">
        <v>4539089.585454545</v>
      </c>
      <c r="N254">
        <v>2183070467.021111</v>
      </c>
      <c r="O254">
        <v>106248000</v>
      </c>
      <c r="P254">
        <v>24.107512552272723</v>
      </c>
      <c r="Q254">
        <v>21757.935654643741</v>
      </c>
      <c r="R254">
        <v>262018132.51750606</v>
      </c>
      <c r="S254">
        <v>2293.8575566065656</v>
      </c>
      <c r="T254">
        <v>21782.043167196014</v>
      </c>
      <c r="U254">
        <f>Net_Zero_Table[[#This Row],[Total Energy(MJ)]]*AHP!$Q$23/TOPSIS!$B$20</f>
        <v>2.404852302449664E-2</v>
      </c>
      <c r="V254">
        <f>Net_Zero_Table[[#This Row],[Capital Cost (LKR)]]*AHP!$Q$24/TOPSIS!$C$20</f>
        <v>4.0073584437389283E-3</v>
      </c>
      <c r="W254">
        <f>Net_Zero_Table[[#This Row],[System Cost (LKR)]]*AHP!$Q$25/TOPSIS!$D$20</f>
        <v>2.5295254770856621E-3</v>
      </c>
      <c r="X254">
        <f>Net_Zero_Table[[#This Row],[Embodied Carbon (Metric T)]]*AHP!$Q$26/TOPSIS!$E$20</f>
        <v>1.1669086339399245E-2</v>
      </c>
      <c r="Y2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3.3300898188478451E-3</v>
      </c>
      <c r="Z2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3.4880449172950429E-3</v>
      </c>
      <c r="AA254">
        <f>Net_Zero_Table[[#This Row],[S- Worst-Euclidean Distance]]/(Net_Zero_Table[[#This Row],[S+ Best-Euclidean Distance]]+Net_Zero_Table[[#This Row],[S- Worst-Euclidean Distance]])</f>
        <v>0.51158345387411308</v>
      </c>
      <c r="AB254">
        <v>253</v>
      </c>
    </row>
    <row r="255" spans="1:28" x14ac:dyDescent="0.3">
      <c r="A255">
        <v>82</v>
      </c>
      <c r="B255" t="s">
        <v>139</v>
      </c>
      <c r="C255" t="s">
        <v>151</v>
      </c>
      <c r="D255" t="s">
        <v>154</v>
      </c>
      <c r="E255" t="s">
        <v>157</v>
      </c>
      <c r="F255" t="s">
        <v>159</v>
      </c>
      <c r="G255" t="s">
        <v>225</v>
      </c>
      <c r="H255">
        <v>400.13410156311988</v>
      </c>
      <c r="I255">
        <v>57</v>
      </c>
      <c r="J255">
        <v>1455374.0705497677</v>
      </c>
      <c r="K255">
        <v>49694.89527272727</v>
      </c>
      <c r="L255">
        <v>261967332.69895819</v>
      </c>
      <c r="M255">
        <v>4540010.6004545446</v>
      </c>
      <c r="N255">
        <v>2183061105.8246512</v>
      </c>
      <c r="O255">
        <v>106248000</v>
      </c>
      <c r="P255">
        <v>24.121327777272722</v>
      </c>
      <c r="Q255">
        <v>21757.842354719025</v>
      </c>
      <c r="R255">
        <v>262017027.59423092</v>
      </c>
      <c r="S255">
        <v>2293.8491164251054</v>
      </c>
      <c r="T255">
        <v>21781.963682496298</v>
      </c>
      <c r="U255">
        <f>Net_Zero_Table[[#This Row],[Total Energy(MJ)]]*AHP!$Q$23/TOPSIS!$B$20</f>
        <v>2.4048421612534929E-2</v>
      </c>
      <c r="V255">
        <f>Net_Zero_Table[[#This Row],[Capital Cost (LKR)]]*AHP!$Q$24/TOPSIS!$C$20</f>
        <v>4.0081715665397834E-3</v>
      </c>
      <c r="W255">
        <f>Net_Zero_Table[[#This Row],[System Cost (LKR)]]*AHP!$Q$25/TOPSIS!$D$20</f>
        <v>2.5295254770856621E-3</v>
      </c>
      <c r="X255">
        <f>Net_Zero_Table[[#This Row],[Embodied Carbon (Metric T)]]*AHP!$Q$26/TOPSIS!$E$20</f>
        <v>1.1675773510171164E-2</v>
      </c>
      <c r="Y2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3.3344777283236824E-3</v>
      </c>
      <c r="Z2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3.4852225641439898E-3</v>
      </c>
      <c r="AA255">
        <f>Net_Zero_Table[[#This Row],[S- Worst-Euclidean Distance]]/(Net_Zero_Table[[#This Row],[S+ Best-Euclidean Distance]]+Net_Zero_Table[[#This Row],[S- Worst-Euclidean Distance]])</f>
        <v>0.51105215987180586</v>
      </c>
      <c r="AB255">
        <v>254</v>
      </c>
    </row>
    <row r="256" spans="1:28" x14ac:dyDescent="0.3">
      <c r="A256">
        <v>102</v>
      </c>
      <c r="B256" t="s">
        <v>139</v>
      </c>
      <c r="C256" t="s">
        <v>151</v>
      </c>
      <c r="D256" t="s">
        <v>155</v>
      </c>
      <c r="E256" t="s">
        <v>157</v>
      </c>
      <c r="F256" t="s">
        <v>159</v>
      </c>
      <c r="G256" t="s">
        <v>224</v>
      </c>
      <c r="H256">
        <v>400.14054866811995</v>
      </c>
      <c r="I256">
        <v>29</v>
      </c>
      <c r="J256">
        <v>1455380.3113474075</v>
      </c>
      <c r="K256">
        <v>49676.474972727272</v>
      </c>
      <c r="L256">
        <v>261968456.04253334</v>
      </c>
      <c r="M256">
        <v>4539089.585454545</v>
      </c>
      <c r="N256">
        <v>2183070467.021111</v>
      </c>
      <c r="O256">
        <v>108639800</v>
      </c>
      <c r="P256">
        <v>24.107512552272723</v>
      </c>
      <c r="Q256">
        <v>21757.935654643741</v>
      </c>
      <c r="R256">
        <v>262018132.51750606</v>
      </c>
      <c r="S256">
        <v>2296.2493566065655</v>
      </c>
      <c r="T256">
        <v>21782.043167196014</v>
      </c>
      <c r="U256">
        <f>Net_Zero_Table[[#This Row],[Total Energy(MJ)]]*AHP!$Q$23/TOPSIS!$B$20</f>
        <v>2.404852302449664E-2</v>
      </c>
      <c r="V256">
        <f>Net_Zero_Table[[#This Row],[Capital Cost (LKR)]]*AHP!$Q$24/TOPSIS!$C$20</f>
        <v>4.0073584437389283E-3</v>
      </c>
      <c r="W256">
        <f>Net_Zero_Table[[#This Row],[System Cost (LKR)]]*AHP!$Q$25/TOPSIS!$D$20</f>
        <v>2.5864688457711287E-3</v>
      </c>
      <c r="X256">
        <f>Net_Zero_Table[[#This Row],[Embodied Carbon (Metric T)]]*AHP!$Q$26/TOPSIS!$E$20</f>
        <v>1.1669086339399245E-2</v>
      </c>
      <c r="Y2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3.335883529323725E-3</v>
      </c>
      <c r="Z2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3.4797735329067728E-3</v>
      </c>
      <c r="AA256">
        <f>Net_Zero_Table[[#This Row],[S- Worst-Euclidean Distance]]/(Net_Zero_Table[[#This Row],[S+ Best-Euclidean Distance]]+Net_Zero_Table[[#This Row],[S- Worst-Euclidean Distance]])</f>
        <v>0.510555842398558</v>
      </c>
      <c r="AB256">
        <v>255</v>
      </c>
    </row>
    <row r="257" spans="1:28" x14ac:dyDescent="0.3">
      <c r="A257">
        <v>84</v>
      </c>
      <c r="B257" t="s">
        <v>139</v>
      </c>
      <c r="C257" t="s">
        <v>151</v>
      </c>
      <c r="D257" t="s">
        <v>154</v>
      </c>
      <c r="E257" t="s">
        <v>157</v>
      </c>
      <c r="F257" t="s">
        <v>159</v>
      </c>
      <c r="G257" t="s">
        <v>224</v>
      </c>
      <c r="H257">
        <v>400.13410156311988</v>
      </c>
      <c r="I257">
        <v>29</v>
      </c>
      <c r="J257">
        <v>1455374.0705497677</v>
      </c>
      <c r="K257">
        <v>49694.89527272727</v>
      </c>
      <c r="L257">
        <v>261967332.69895819</v>
      </c>
      <c r="M257">
        <v>4540010.6004545446</v>
      </c>
      <c r="N257">
        <v>2183061105.8246512</v>
      </c>
      <c r="O257">
        <v>108639800</v>
      </c>
      <c r="P257">
        <v>24.121327777272722</v>
      </c>
      <c r="Q257">
        <v>21757.842354719025</v>
      </c>
      <c r="R257">
        <v>262017027.59423092</v>
      </c>
      <c r="S257">
        <v>2296.2409164251058</v>
      </c>
      <c r="T257">
        <v>21781.963682496298</v>
      </c>
      <c r="U257">
        <f>Net_Zero_Table[[#This Row],[Total Energy(MJ)]]*AHP!$Q$23/TOPSIS!$B$20</f>
        <v>2.4048421612534929E-2</v>
      </c>
      <c r="V257">
        <f>Net_Zero_Table[[#This Row],[Capital Cost (LKR)]]*AHP!$Q$24/TOPSIS!$C$20</f>
        <v>4.0081715665397834E-3</v>
      </c>
      <c r="W257">
        <f>Net_Zero_Table[[#This Row],[System Cost (LKR)]]*AHP!$Q$25/TOPSIS!$D$20</f>
        <v>2.5864688457711287E-3</v>
      </c>
      <c r="X257">
        <f>Net_Zero_Table[[#This Row],[Embodied Carbon (Metric T)]]*AHP!$Q$26/TOPSIS!$E$20</f>
        <v>1.1675773510171164E-2</v>
      </c>
      <c r="Y2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3.3402638279492101E-3</v>
      </c>
      <c r="Z2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3.476944465600379E-3</v>
      </c>
      <c r="AA257">
        <f>Net_Zero_Table[[#This Row],[S- Worst-Euclidean Distance]]/(Net_Zero_Table[[#This Row],[S+ Best-Euclidean Distance]]+Net_Zero_Table[[#This Row],[S- Worst-Euclidean Distance]])</f>
        <v>0.51002467812084429</v>
      </c>
      <c r="AB257">
        <v>256</v>
      </c>
    </row>
    <row r="258" spans="1:28" x14ac:dyDescent="0.3">
      <c r="A258">
        <v>101</v>
      </c>
      <c r="B258" t="s">
        <v>139</v>
      </c>
      <c r="C258" t="s">
        <v>151</v>
      </c>
      <c r="D258" t="s">
        <v>155</v>
      </c>
      <c r="E258" t="s">
        <v>157</v>
      </c>
      <c r="F258" t="s">
        <v>159</v>
      </c>
      <c r="G258" t="s">
        <v>226</v>
      </c>
      <c r="H258">
        <v>400.14054866811995</v>
      </c>
      <c r="I258">
        <v>29</v>
      </c>
      <c r="J258">
        <v>1455380.3113474075</v>
      </c>
      <c r="K258">
        <v>49676.474972727272</v>
      </c>
      <c r="L258">
        <v>261968456.04253334</v>
      </c>
      <c r="M258">
        <v>4539089.585454545</v>
      </c>
      <c r="N258">
        <v>2183070467.021111</v>
      </c>
      <c r="O258">
        <v>113100000</v>
      </c>
      <c r="P258">
        <v>24.107512552272723</v>
      </c>
      <c r="Q258">
        <v>21757.935654643741</v>
      </c>
      <c r="R258">
        <v>262018132.51750606</v>
      </c>
      <c r="S258">
        <v>2300.7095566065655</v>
      </c>
      <c r="T258">
        <v>21782.043167196014</v>
      </c>
      <c r="U258">
        <f>Net_Zero_Table[[#This Row],[Total Energy(MJ)]]*AHP!$Q$23/TOPSIS!$B$20</f>
        <v>2.404852302449664E-2</v>
      </c>
      <c r="V258">
        <f>Net_Zero_Table[[#This Row],[Capital Cost (LKR)]]*AHP!$Q$24/TOPSIS!$C$20</f>
        <v>4.0073584437389283E-3</v>
      </c>
      <c r="W258">
        <f>Net_Zero_Table[[#This Row],[System Cost (LKR)]]*AHP!$Q$25/TOPSIS!$D$20</f>
        <v>2.6926561578419204E-3</v>
      </c>
      <c r="X258">
        <f>Net_Zero_Table[[#This Row],[Embodied Carbon (Metric T)]]*AHP!$Q$26/TOPSIS!$E$20</f>
        <v>1.1669086339399245E-2</v>
      </c>
      <c r="Y2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3.3492477939398705E-3</v>
      </c>
      <c r="Z2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3.4667956356389828E-3</v>
      </c>
      <c r="AA258">
        <f>Net_Zero_Table[[#This Row],[S- Worst-Euclidean Distance]]/(Net_Zero_Table[[#This Row],[S+ Best-Euclidean Distance]]+Net_Zero_Table[[#This Row],[S- Worst-Euclidean Distance]])</f>
        <v>0.50862287945445028</v>
      </c>
      <c r="AB258">
        <v>257</v>
      </c>
    </row>
    <row r="259" spans="1:28" x14ac:dyDescent="0.3">
      <c r="A259">
        <v>83</v>
      </c>
      <c r="B259" t="s">
        <v>139</v>
      </c>
      <c r="C259" t="s">
        <v>151</v>
      </c>
      <c r="D259" t="s">
        <v>154</v>
      </c>
      <c r="E259" t="s">
        <v>157</v>
      </c>
      <c r="F259" t="s">
        <v>159</v>
      </c>
      <c r="G259" t="s">
        <v>226</v>
      </c>
      <c r="H259">
        <v>400.13410156311988</v>
      </c>
      <c r="I259">
        <v>29</v>
      </c>
      <c r="J259">
        <v>1455374.0705497677</v>
      </c>
      <c r="K259">
        <v>49694.89527272727</v>
      </c>
      <c r="L259">
        <v>261967332.69895819</v>
      </c>
      <c r="M259">
        <v>4540010.6004545446</v>
      </c>
      <c r="N259">
        <v>2183061105.8246512</v>
      </c>
      <c r="O259">
        <v>113100000</v>
      </c>
      <c r="P259">
        <v>24.121327777272722</v>
      </c>
      <c r="Q259">
        <v>21757.842354719025</v>
      </c>
      <c r="R259">
        <v>262017027.59423092</v>
      </c>
      <c r="S259">
        <v>2300.7011164251057</v>
      </c>
      <c r="T259">
        <v>21781.963682496298</v>
      </c>
      <c r="U259">
        <f>Net_Zero_Table[[#This Row],[Total Energy(MJ)]]*AHP!$Q$23/TOPSIS!$B$20</f>
        <v>2.4048421612534929E-2</v>
      </c>
      <c r="V259">
        <f>Net_Zero_Table[[#This Row],[Capital Cost (LKR)]]*AHP!$Q$24/TOPSIS!$C$20</f>
        <v>4.0081715665397834E-3</v>
      </c>
      <c r="W259">
        <f>Net_Zero_Table[[#This Row],[System Cost (LKR)]]*AHP!$Q$25/TOPSIS!$D$20</f>
        <v>2.6926561578419204E-3</v>
      </c>
      <c r="X259">
        <f>Net_Zero_Table[[#This Row],[Embodied Carbon (Metric T)]]*AHP!$Q$26/TOPSIS!$E$20</f>
        <v>1.1675773510171164E-2</v>
      </c>
      <c r="Y2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3.353610636955889E-3</v>
      </c>
      <c r="Z2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3.4639559690960451E-3</v>
      </c>
      <c r="AA259">
        <f>Net_Zero_Table[[#This Row],[S- Worst-Euclidean Distance]]/(Net_Zero_Table[[#This Row],[S+ Best-Euclidean Distance]]+Net_Zero_Table[[#This Row],[S- Worst-Euclidean Distance]])</f>
        <v>0.50809272123885107</v>
      </c>
      <c r="AB259">
        <v>258</v>
      </c>
    </row>
    <row r="260" spans="1:28" x14ac:dyDescent="0.3">
      <c r="A260">
        <v>319</v>
      </c>
      <c r="B260" t="s">
        <v>141</v>
      </c>
      <c r="C260" t="s">
        <v>151</v>
      </c>
      <c r="D260" t="s">
        <v>155</v>
      </c>
      <c r="E260" t="s">
        <v>157</v>
      </c>
      <c r="F260" t="s">
        <v>160</v>
      </c>
      <c r="G260" t="s">
        <v>225</v>
      </c>
      <c r="H260">
        <v>408.69325111490548</v>
      </c>
      <c r="I260">
        <v>59</v>
      </c>
      <c r="J260">
        <v>1485782.1618196757</v>
      </c>
      <c r="K260">
        <v>43234.414745454538</v>
      </c>
      <c r="L260">
        <v>267440789.1275416</v>
      </c>
      <c r="M260">
        <v>4657142.7445454542</v>
      </c>
      <c r="N260">
        <v>2228673242.7295132</v>
      </c>
      <c r="O260">
        <v>109976000</v>
      </c>
      <c r="P260">
        <v>22.745459961363636</v>
      </c>
      <c r="Q260">
        <v>22212.443319204147</v>
      </c>
      <c r="R260">
        <v>267484023.54228705</v>
      </c>
      <c r="S260">
        <v>2343.3063854740585</v>
      </c>
      <c r="T260">
        <v>22235.18877916551</v>
      </c>
      <c r="U260">
        <f>Net_Zero_Table[[#This Row],[Total Energy(MJ)]]*AHP!$Q$23/TOPSIS!$B$20</f>
        <v>2.4550192908545806E-2</v>
      </c>
      <c r="V260">
        <f>Net_Zero_Table[[#This Row],[Capital Cost (LKR)]]*AHP!$Q$24/TOPSIS!$C$20</f>
        <v>4.1115822787143371E-3</v>
      </c>
      <c r="W260">
        <f>Net_Zero_Table[[#This Row],[System Cost (LKR)]]*AHP!$Q$25/TOPSIS!$D$20</f>
        <v>2.6182807569834041E-3</v>
      </c>
      <c r="X260">
        <f>Net_Zero_Table[[#This Row],[Embodied Carbon (Metric T)]]*AHP!$Q$26/TOPSIS!$E$20</f>
        <v>1.1009793546430351E-2</v>
      </c>
      <c r="Y2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3.3765858457888566E-3</v>
      </c>
      <c r="Z2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3.3767016413857715E-3</v>
      </c>
      <c r="AA260">
        <f>Net_Zero_Table[[#This Row],[S- Worst-Euclidean Distance]]/(Net_Zero_Table[[#This Row],[S+ Best-Euclidean Distance]]+Net_Zero_Table[[#This Row],[S- Worst-Euclidean Distance]])</f>
        <v>0.50000857327613657</v>
      </c>
      <c r="AB260">
        <v>259</v>
      </c>
    </row>
    <row r="261" spans="1:28" x14ac:dyDescent="0.3">
      <c r="A261">
        <v>301</v>
      </c>
      <c r="B261" t="s">
        <v>141</v>
      </c>
      <c r="C261" t="s">
        <v>151</v>
      </c>
      <c r="D261" t="s">
        <v>154</v>
      </c>
      <c r="E261" t="s">
        <v>157</v>
      </c>
      <c r="F261" t="s">
        <v>160</v>
      </c>
      <c r="G261" t="s">
        <v>225</v>
      </c>
      <c r="H261">
        <v>408.68680400990542</v>
      </c>
      <c r="I261">
        <v>59</v>
      </c>
      <c r="J261">
        <v>1485775.9210220359</v>
      </c>
      <c r="K261">
        <v>43252.835045454543</v>
      </c>
      <c r="L261">
        <v>267439665.78396645</v>
      </c>
      <c r="M261">
        <v>4658063.7595454538</v>
      </c>
      <c r="N261">
        <v>2228663881.5330539</v>
      </c>
      <c r="O261">
        <v>109976000</v>
      </c>
      <c r="P261">
        <v>22.759275186363634</v>
      </c>
      <c r="Q261">
        <v>22212.350019279434</v>
      </c>
      <c r="R261">
        <v>267482918.61901191</v>
      </c>
      <c r="S261">
        <v>2343.2979452925993</v>
      </c>
      <c r="T261">
        <v>22235.109294465798</v>
      </c>
      <c r="U261">
        <f>Net_Zero_Table[[#This Row],[Total Energy(MJ)]]*AHP!$Q$23/TOPSIS!$B$20</f>
        <v>2.4550091496584093E-2</v>
      </c>
      <c r="V261">
        <f>Net_Zero_Table[[#This Row],[Capital Cost (LKR)]]*AHP!$Q$24/TOPSIS!$C$20</f>
        <v>4.1123954015151931E-3</v>
      </c>
      <c r="W261">
        <f>Net_Zero_Table[[#This Row],[System Cost (LKR)]]*AHP!$Q$25/TOPSIS!$D$20</f>
        <v>2.6182807569834041E-3</v>
      </c>
      <c r="X261">
        <f>Net_Zero_Table[[#This Row],[Embodied Carbon (Metric T)]]*AHP!$Q$26/TOPSIS!$E$20</f>
        <v>1.1016480717202268E-2</v>
      </c>
      <c r="Y2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3.3796191544289032E-3</v>
      </c>
      <c r="Z2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3.3724891530435685E-3</v>
      </c>
      <c r="AA261">
        <f>Net_Zero_Table[[#This Row],[S- Worst-Euclidean Distance]]/(Net_Zero_Table[[#This Row],[S+ Best-Euclidean Distance]]+Net_Zero_Table[[#This Row],[S- Worst-Euclidean Distance]])</f>
        <v>0.49947201666052632</v>
      </c>
      <c r="AB261">
        <v>260</v>
      </c>
    </row>
    <row r="262" spans="1:28" x14ac:dyDescent="0.3">
      <c r="A262">
        <v>321</v>
      </c>
      <c r="B262" t="s">
        <v>141</v>
      </c>
      <c r="C262" t="s">
        <v>151</v>
      </c>
      <c r="D262" t="s">
        <v>155</v>
      </c>
      <c r="E262" t="s">
        <v>157</v>
      </c>
      <c r="F262" t="s">
        <v>160</v>
      </c>
      <c r="G262" t="s">
        <v>224</v>
      </c>
      <c r="H262">
        <v>408.69325111490548</v>
      </c>
      <c r="I262">
        <v>30</v>
      </c>
      <c r="J262">
        <v>1485782.1618196757</v>
      </c>
      <c r="K262">
        <v>43234.414745454538</v>
      </c>
      <c r="L262">
        <v>267440789.1275416</v>
      </c>
      <c r="M262">
        <v>4657142.7445454542</v>
      </c>
      <c r="N262">
        <v>2228673242.7295132</v>
      </c>
      <c r="O262">
        <v>112386000</v>
      </c>
      <c r="P262">
        <v>22.745459961363636</v>
      </c>
      <c r="Q262">
        <v>22212.443319204147</v>
      </c>
      <c r="R262">
        <v>267484023.54228705</v>
      </c>
      <c r="S262">
        <v>2345.7163854740588</v>
      </c>
      <c r="T262">
        <v>22235.18877916551</v>
      </c>
      <c r="U262">
        <f>Net_Zero_Table[[#This Row],[Total Energy(MJ)]]*AHP!$Q$23/TOPSIS!$B$20</f>
        <v>2.4550192908545806E-2</v>
      </c>
      <c r="V262">
        <f>Net_Zero_Table[[#This Row],[Capital Cost (LKR)]]*AHP!$Q$24/TOPSIS!$C$20</f>
        <v>4.1115822787143371E-3</v>
      </c>
      <c r="W262">
        <f>Net_Zero_Table[[#This Row],[System Cost (LKR)]]*AHP!$Q$25/TOPSIS!$D$20</f>
        <v>2.6756574266597884E-3</v>
      </c>
      <c r="X262">
        <f>Net_Zero_Table[[#This Row],[Embodied Carbon (Metric T)]]*AHP!$Q$26/TOPSIS!$E$20</f>
        <v>1.1009793546430351E-2</v>
      </c>
      <c r="Y2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3.3838523013860031E-3</v>
      </c>
      <c r="Z2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3.3696070607481927E-3</v>
      </c>
      <c r="AA262">
        <f>Net_Zero_Table[[#This Row],[S- Worst-Euclidean Distance]]/(Net_Zero_Table[[#This Row],[S+ Best-Euclidean Distance]]+Net_Zero_Table[[#This Row],[S- Worst-Euclidean Distance]])</f>
        <v>0.49894533750231163</v>
      </c>
      <c r="AB262">
        <v>261</v>
      </c>
    </row>
    <row r="263" spans="1:28" x14ac:dyDescent="0.3">
      <c r="A263">
        <v>303</v>
      </c>
      <c r="B263" t="s">
        <v>141</v>
      </c>
      <c r="C263" t="s">
        <v>151</v>
      </c>
      <c r="D263" t="s">
        <v>154</v>
      </c>
      <c r="E263" t="s">
        <v>157</v>
      </c>
      <c r="F263" t="s">
        <v>160</v>
      </c>
      <c r="G263" t="s">
        <v>224</v>
      </c>
      <c r="H263">
        <v>408.68680400990542</v>
      </c>
      <c r="I263">
        <v>30</v>
      </c>
      <c r="J263">
        <v>1485775.9210220359</v>
      </c>
      <c r="K263">
        <v>43252.835045454543</v>
      </c>
      <c r="L263">
        <v>267439665.78396645</v>
      </c>
      <c r="M263">
        <v>4658063.7595454538</v>
      </c>
      <c r="N263">
        <v>2228663881.5330539</v>
      </c>
      <c r="O263">
        <v>112386000</v>
      </c>
      <c r="P263">
        <v>22.759275186363634</v>
      </c>
      <c r="Q263">
        <v>22212.350019279434</v>
      </c>
      <c r="R263">
        <v>267482918.61901191</v>
      </c>
      <c r="S263">
        <v>2345.7079452925991</v>
      </c>
      <c r="T263">
        <v>22235.109294465798</v>
      </c>
      <c r="U263">
        <f>Net_Zero_Table[[#This Row],[Total Energy(MJ)]]*AHP!$Q$23/TOPSIS!$B$20</f>
        <v>2.4550091496584093E-2</v>
      </c>
      <c r="V263">
        <f>Net_Zero_Table[[#This Row],[Capital Cost (LKR)]]*AHP!$Q$24/TOPSIS!$C$20</f>
        <v>4.1123954015151931E-3</v>
      </c>
      <c r="W263">
        <f>Net_Zero_Table[[#This Row],[System Cost (LKR)]]*AHP!$Q$25/TOPSIS!$D$20</f>
        <v>2.6756574266597884E-3</v>
      </c>
      <c r="X263">
        <f>Net_Zero_Table[[#This Row],[Embodied Carbon (Metric T)]]*AHP!$Q$26/TOPSIS!$E$20</f>
        <v>1.1016480717202268E-2</v>
      </c>
      <c r="Y2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3.3868791021523692E-3</v>
      </c>
      <c r="Z2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3.3653856920571874E-3</v>
      </c>
      <c r="AA263">
        <f>Net_Zero_Table[[#This Row],[S- Worst-Euclidean Distance]]/(Net_Zero_Table[[#This Row],[S+ Best-Euclidean Distance]]+Net_Zero_Table[[#This Row],[S- Worst-Euclidean Distance]])</f>
        <v>0.49840842956028519</v>
      </c>
      <c r="AB263">
        <v>262</v>
      </c>
    </row>
    <row r="264" spans="1:28" x14ac:dyDescent="0.3">
      <c r="A264">
        <v>320</v>
      </c>
      <c r="B264" t="s">
        <v>141</v>
      </c>
      <c r="C264" t="s">
        <v>151</v>
      </c>
      <c r="D264" t="s">
        <v>155</v>
      </c>
      <c r="E264" t="s">
        <v>157</v>
      </c>
      <c r="F264" t="s">
        <v>160</v>
      </c>
      <c r="G264" t="s">
        <v>226</v>
      </c>
      <c r="H264">
        <v>408.69325111490548</v>
      </c>
      <c r="I264">
        <v>30</v>
      </c>
      <c r="J264">
        <v>1485782.1618196757</v>
      </c>
      <c r="K264">
        <v>43234.414745454538</v>
      </c>
      <c r="L264">
        <v>267440789.1275416</v>
      </c>
      <c r="M264">
        <v>4657142.7445454542</v>
      </c>
      <c r="N264">
        <v>2228673242.7295132</v>
      </c>
      <c r="O264">
        <v>117000000</v>
      </c>
      <c r="P264">
        <v>22.745459961363636</v>
      </c>
      <c r="Q264">
        <v>22212.443319204147</v>
      </c>
      <c r="R264">
        <v>267484023.54228705</v>
      </c>
      <c r="S264">
        <v>2350.3303854740584</v>
      </c>
      <c r="T264">
        <v>22235.18877916551</v>
      </c>
      <c r="U264">
        <f>Net_Zero_Table[[#This Row],[Total Energy(MJ)]]*AHP!$Q$23/TOPSIS!$B$20</f>
        <v>2.4550192908545806E-2</v>
      </c>
      <c r="V264">
        <f>Net_Zero_Table[[#This Row],[Capital Cost (LKR)]]*AHP!$Q$24/TOPSIS!$C$20</f>
        <v>4.1115822787143371E-3</v>
      </c>
      <c r="W264">
        <f>Net_Zero_Table[[#This Row],[System Cost (LKR)]]*AHP!$Q$25/TOPSIS!$D$20</f>
        <v>2.7855063701812967E-3</v>
      </c>
      <c r="X264">
        <f>Net_Zero_Table[[#This Row],[Embodied Carbon (Metric T)]]*AHP!$Q$26/TOPSIS!$E$20</f>
        <v>1.1009793546430351E-2</v>
      </c>
      <c r="Y2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3.400422883207339E-3</v>
      </c>
      <c r="Z2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3.3587182029851674E-3</v>
      </c>
      <c r="AA264">
        <f>Net_Zero_Table[[#This Row],[S- Worst-Euclidean Distance]]/(Net_Zero_Table[[#This Row],[S+ Best-Euclidean Distance]]+Net_Zero_Table[[#This Row],[S- Worst-Euclidean Distance]])</f>
        <v>0.49691494232104688</v>
      </c>
      <c r="AB264">
        <v>263</v>
      </c>
    </row>
    <row r="265" spans="1:28" x14ac:dyDescent="0.3">
      <c r="A265">
        <v>302</v>
      </c>
      <c r="B265" t="s">
        <v>141</v>
      </c>
      <c r="C265" t="s">
        <v>151</v>
      </c>
      <c r="D265" t="s">
        <v>154</v>
      </c>
      <c r="E265" t="s">
        <v>157</v>
      </c>
      <c r="F265" t="s">
        <v>160</v>
      </c>
      <c r="G265" t="s">
        <v>226</v>
      </c>
      <c r="H265">
        <v>408.68680400990542</v>
      </c>
      <c r="I265">
        <v>30</v>
      </c>
      <c r="J265">
        <v>1485775.9210220359</v>
      </c>
      <c r="K265">
        <v>43252.835045454543</v>
      </c>
      <c r="L265">
        <v>267439665.78396645</v>
      </c>
      <c r="M265">
        <v>4658063.7595454538</v>
      </c>
      <c r="N265">
        <v>2228663881.5330539</v>
      </c>
      <c r="O265">
        <v>117000000</v>
      </c>
      <c r="P265">
        <v>22.759275186363634</v>
      </c>
      <c r="Q265">
        <v>22212.350019279434</v>
      </c>
      <c r="R265">
        <v>267482918.61901191</v>
      </c>
      <c r="S265">
        <v>2350.3219452925991</v>
      </c>
      <c r="T265">
        <v>22235.109294465798</v>
      </c>
      <c r="U265">
        <f>Net_Zero_Table[[#This Row],[Total Energy(MJ)]]*AHP!$Q$23/TOPSIS!$B$20</f>
        <v>2.4550091496584093E-2</v>
      </c>
      <c r="V265">
        <f>Net_Zero_Table[[#This Row],[Capital Cost (LKR)]]*AHP!$Q$24/TOPSIS!$C$20</f>
        <v>4.1123954015151931E-3</v>
      </c>
      <c r="W265">
        <f>Net_Zero_Table[[#This Row],[System Cost (LKR)]]*AHP!$Q$25/TOPSIS!$D$20</f>
        <v>2.7855063701812967E-3</v>
      </c>
      <c r="X265">
        <f>Net_Zero_Table[[#This Row],[Embodied Carbon (Metric T)]]*AHP!$Q$26/TOPSIS!$E$20</f>
        <v>1.1016480717202268E-2</v>
      </c>
      <c r="Y2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3.4034349471733999E-3</v>
      </c>
      <c r="Z2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3.3544831315007496E-3</v>
      </c>
      <c r="AA265">
        <f>Net_Zero_Table[[#This Row],[S- Worst-Euclidean Distance]]/(Net_Zero_Table[[#This Row],[S+ Best-Euclidean Distance]]+Net_Zero_Table[[#This Row],[S- Worst-Euclidean Distance]])</f>
        <v>0.49637818814146867</v>
      </c>
      <c r="AB265">
        <v>264</v>
      </c>
    </row>
    <row r="266" spans="1:28" x14ac:dyDescent="0.3">
      <c r="A266">
        <v>538</v>
      </c>
      <c r="B266" t="s">
        <v>143</v>
      </c>
      <c r="C266" t="s">
        <v>151</v>
      </c>
      <c r="D266" t="s">
        <v>155</v>
      </c>
      <c r="E266" t="s">
        <v>157</v>
      </c>
      <c r="F266" t="s">
        <v>161</v>
      </c>
      <c r="G266" t="s">
        <v>225</v>
      </c>
      <c r="H266">
        <v>407.75586516997811</v>
      </c>
      <c r="I266">
        <v>58</v>
      </c>
      <c r="J266">
        <v>1473535.7539416663</v>
      </c>
      <c r="K266">
        <v>36464.842609090905</v>
      </c>
      <c r="L266">
        <v>265236435.70949998</v>
      </c>
      <c r="M266">
        <v>4553559.6581818173</v>
      </c>
      <c r="N266">
        <v>2210303630.9124999</v>
      </c>
      <c r="O266">
        <v>108112000</v>
      </c>
      <c r="P266">
        <v>23.706360097727273</v>
      </c>
      <c r="Q266">
        <v>22029.359521427916</v>
      </c>
      <c r="R266">
        <v>265272900.55210906</v>
      </c>
      <c r="S266">
        <v>2322.9691905706813</v>
      </c>
      <c r="T266">
        <v>22053.065881525643</v>
      </c>
      <c r="U266">
        <f>Net_Zero_Table[[#This Row],[Total Energy(MJ)]]*AHP!$Q$23/TOPSIS!$B$20</f>
        <v>2.4347251831039512E-2</v>
      </c>
      <c r="V266">
        <f>Net_Zero_Table[[#This Row],[Capital Cost (LKR)]]*AHP!$Q$24/TOPSIS!$C$20</f>
        <v>4.0201334214152824E-3</v>
      </c>
      <c r="W266">
        <f>Net_Zero_Table[[#This Row],[System Cost (LKR)]]*AHP!$Q$25/TOPSIS!$D$20</f>
        <v>2.5739031170345329E-3</v>
      </c>
      <c r="X266">
        <f>Net_Zero_Table[[#This Row],[Embodied Carbon (Metric T)]]*AHP!$Q$26/TOPSIS!$E$20</f>
        <v>1.1474911074854521E-2</v>
      </c>
      <c r="Y2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3.4434679999944245E-3</v>
      </c>
      <c r="Z2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3.3183861018117769E-3</v>
      </c>
      <c r="AA266">
        <f>Net_Zero_Table[[#This Row],[S- Worst-Euclidean Distance]]/(Net_Zero_Table[[#This Row],[S+ Best-Euclidean Distance]]+Net_Zero_Table[[#This Row],[S- Worst-Euclidean Distance]])</f>
        <v>0.49075091710798402</v>
      </c>
      <c r="AB266">
        <v>265</v>
      </c>
    </row>
    <row r="267" spans="1:28" x14ac:dyDescent="0.3">
      <c r="A267">
        <v>540</v>
      </c>
      <c r="B267" t="s">
        <v>143</v>
      </c>
      <c r="C267" t="s">
        <v>151</v>
      </c>
      <c r="D267" t="s">
        <v>155</v>
      </c>
      <c r="E267" t="s">
        <v>157</v>
      </c>
      <c r="F267" t="s">
        <v>161</v>
      </c>
      <c r="G267" t="s">
        <v>224</v>
      </c>
      <c r="H267">
        <v>407.75586516997811</v>
      </c>
      <c r="I267">
        <v>29</v>
      </c>
      <c r="J267">
        <v>1473535.7539416663</v>
      </c>
      <c r="K267">
        <v>36464.842609090905</v>
      </c>
      <c r="L267">
        <v>265236435.70949998</v>
      </c>
      <c r="M267">
        <v>4553559.6581818173</v>
      </c>
      <c r="N267">
        <v>2210303630.9124999</v>
      </c>
      <c r="O267">
        <v>108639800</v>
      </c>
      <c r="P267">
        <v>23.706360097727273</v>
      </c>
      <c r="Q267">
        <v>22029.359521427916</v>
      </c>
      <c r="R267">
        <v>265272900.55210906</v>
      </c>
      <c r="S267">
        <v>2323.4969905706816</v>
      </c>
      <c r="T267">
        <v>22053.065881525643</v>
      </c>
      <c r="U267">
        <f>Net_Zero_Table[[#This Row],[Total Energy(MJ)]]*AHP!$Q$23/TOPSIS!$B$20</f>
        <v>2.4347251831039512E-2</v>
      </c>
      <c r="V267">
        <f>Net_Zero_Table[[#This Row],[Capital Cost (LKR)]]*AHP!$Q$24/TOPSIS!$C$20</f>
        <v>4.0201334214152824E-3</v>
      </c>
      <c r="W267">
        <f>Net_Zero_Table[[#This Row],[System Cost (LKR)]]*AHP!$Q$25/TOPSIS!$D$20</f>
        <v>2.5864688457711287E-3</v>
      </c>
      <c r="X267">
        <f>Net_Zero_Table[[#This Row],[Embodied Carbon (Metric T)]]*AHP!$Q$26/TOPSIS!$E$20</f>
        <v>1.1474911074854521E-2</v>
      </c>
      <c r="Y2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3.4447861998523751E-3</v>
      </c>
      <c r="Z2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3.3165533218373323E-3</v>
      </c>
      <c r="AA267">
        <f>Net_Zero_Table[[#This Row],[S- Worst-Euclidean Distance]]/(Net_Zero_Table[[#This Row],[S+ Best-Euclidean Distance]]+Net_Zero_Table[[#This Row],[S- Worst-Euclidean Distance]])</f>
        <v>0.49051719872935801</v>
      </c>
      <c r="AB267">
        <v>266</v>
      </c>
    </row>
    <row r="268" spans="1:28" x14ac:dyDescent="0.3">
      <c r="A268">
        <v>520</v>
      </c>
      <c r="B268" t="s">
        <v>143</v>
      </c>
      <c r="C268" t="s">
        <v>151</v>
      </c>
      <c r="D268" t="s">
        <v>154</v>
      </c>
      <c r="E268" t="s">
        <v>157</v>
      </c>
      <c r="F268" t="s">
        <v>161</v>
      </c>
      <c r="G268" t="s">
        <v>225</v>
      </c>
      <c r="H268">
        <v>407.74941806497822</v>
      </c>
      <c r="I268">
        <v>58</v>
      </c>
      <c r="J268">
        <v>1473529.513144026</v>
      </c>
      <c r="K268">
        <v>36483.262909090903</v>
      </c>
      <c r="L268">
        <v>265235312.36592472</v>
      </c>
      <c r="M268">
        <v>4554480.6731818179</v>
      </c>
      <c r="N268">
        <v>2210294269.7160392</v>
      </c>
      <c r="O268">
        <v>108112000</v>
      </c>
      <c r="P268">
        <v>23.720175322727272</v>
      </c>
      <c r="Q268">
        <v>22029.266221503192</v>
      </c>
      <c r="R268">
        <v>265271795.6288338</v>
      </c>
      <c r="S268">
        <v>2322.9607503892212</v>
      </c>
      <c r="T268">
        <v>22052.98639682592</v>
      </c>
      <c r="U268">
        <f>Net_Zero_Table[[#This Row],[Total Energy(MJ)]]*AHP!$Q$23/TOPSIS!$B$20</f>
        <v>2.4347150419077791E-2</v>
      </c>
      <c r="V268">
        <f>Net_Zero_Table[[#This Row],[Capital Cost (LKR)]]*AHP!$Q$24/TOPSIS!$C$20</f>
        <v>4.0209465442161384E-3</v>
      </c>
      <c r="W268">
        <f>Net_Zero_Table[[#This Row],[System Cost (LKR)]]*AHP!$Q$25/TOPSIS!$D$20</f>
        <v>2.5739031170345329E-3</v>
      </c>
      <c r="X268">
        <f>Net_Zero_Table[[#This Row],[Embodied Carbon (Metric T)]]*AHP!$Q$26/TOPSIS!$E$20</f>
        <v>1.148159824562644E-2</v>
      </c>
      <c r="Y2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3.4473291989123157E-3</v>
      </c>
      <c r="Z2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3.3150216465120592E-3</v>
      </c>
      <c r="AA268">
        <f>Net_Zero_Table[[#This Row],[S- Worst-Euclidean Distance]]/(Net_Zero_Table[[#This Row],[S+ Best-Euclidean Distance]]+Net_Zero_Table[[#This Row],[S- Worst-Euclidean Distance]])</f>
        <v>0.49021734043200521</v>
      </c>
      <c r="AB268">
        <v>267</v>
      </c>
    </row>
    <row r="269" spans="1:28" x14ac:dyDescent="0.3">
      <c r="A269">
        <v>522</v>
      </c>
      <c r="B269" t="s">
        <v>143</v>
      </c>
      <c r="C269" t="s">
        <v>151</v>
      </c>
      <c r="D269" t="s">
        <v>154</v>
      </c>
      <c r="E269" t="s">
        <v>157</v>
      </c>
      <c r="F269" t="s">
        <v>161</v>
      </c>
      <c r="G269" t="s">
        <v>224</v>
      </c>
      <c r="H269">
        <v>407.74941806497822</v>
      </c>
      <c r="I269">
        <v>29</v>
      </c>
      <c r="J269">
        <v>1473529.513144026</v>
      </c>
      <c r="K269">
        <v>36483.262909090903</v>
      </c>
      <c r="L269">
        <v>265235312.36592472</v>
      </c>
      <c r="M269">
        <v>4554480.6731818179</v>
      </c>
      <c r="N269">
        <v>2210294269.7160392</v>
      </c>
      <c r="O269">
        <v>108639800</v>
      </c>
      <c r="P269">
        <v>23.720175322727272</v>
      </c>
      <c r="Q269">
        <v>22029.266221503192</v>
      </c>
      <c r="R269">
        <v>265271795.6288338</v>
      </c>
      <c r="S269">
        <v>2323.488550389221</v>
      </c>
      <c r="T269">
        <v>22052.98639682592</v>
      </c>
      <c r="U269">
        <f>Net_Zero_Table[[#This Row],[Total Energy(MJ)]]*AHP!$Q$23/TOPSIS!$B$20</f>
        <v>2.4347150419077791E-2</v>
      </c>
      <c r="V269">
        <f>Net_Zero_Table[[#This Row],[Capital Cost (LKR)]]*AHP!$Q$24/TOPSIS!$C$20</f>
        <v>4.0209465442161384E-3</v>
      </c>
      <c r="W269">
        <f>Net_Zero_Table[[#This Row],[System Cost (LKR)]]*AHP!$Q$25/TOPSIS!$D$20</f>
        <v>2.5864688457711287E-3</v>
      </c>
      <c r="X269">
        <f>Net_Zero_Table[[#This Row],[Embodied Carbon (Metric T)]]*AHP!$Q$26/TOPSIS!$E$20</f>
        <v>1.148159824562644E-2</v>
      </c>
      <c r="Y2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3.4486459228777306E-3</v>
      </c>
      <c r="Z2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3.3131870053977044E-3</v>
      </c>
      <c r="AA269">
        <f>Net_Zero_Table[[#This Row],[S- Worst-Euclidean Distance]]/(Net_Zero_Table[[#This Row],[S+ Best-Euclidean Distance]]+Net_Zero_Table[[#This Row],[S- Worst-Euclidean Distance]])</f>
        <v>0.48998356518736308</v>
      </c>
      <c r="AB269">
        <v>268</v>
      </c>
    </row>
    <row r="270" spans="1:28" x14ac:dyDescent="0.3">
      <c r="A270">
        <v>539</v>
      </c>
      <c r="B270" t="s">
        <v>143</v>
      </c>
      <c r="C270" t="s">
        <v>151</v>
      </c>
      <c r="D270" t="s">
        <v>155</v>
      </c>
      <c r="E270" t="s">
        <v>157</v>
      </c>
      <c r="F270" t="s">
        <v>161</v>
      </c>
      <c r="G270" t="s">
        <v>226</v>
      </c>
      <c r="H270">
        <v>407.75586516997811</v>
      </c>
      <c r="I270">
        <v>29</v>
      </c>
      <c r="J270">
        <v>1473535.7539416663</v>
      </c>
      <c r="K270">
        <v>36464.842609090905</v>
      </c>
      <c r="L270">
        <v>265236435.70949998</v>
      </c>
      <c r="M270">
        <v>4553559.6581818173</v>
      </c>
      <c r="N270">
        <v>2210303630.9124999</v>
      </c>
      <c r="O270">
        <v>113100000</v>
      </c>
      <c r="P270">
        <v>23.706360097727273</v>
      </c>
      <c r="Q270">
        <v>22029.359521427916</v>
      </c>
      <c r="R270">
        <v>265272900.55210906</v>
      </c>
      <c r="S270">
        <v>2327.9571905706816</v>
      </c>
      <c r="T270">
        <v>22053.065881525643</v>
      </c>
      <c r="U270">
        <f>Net_Zero_Table[[#This Row],[Total Energy(MJ)]]*AHP!$Q$23/TOPSIS!$B$20</f>
        <v>2.4347251831039512E-2</v>
      </c>
      <c r="V270">
        <f>Net_Zero_Table[[#This Row],[Capital Cost (LKR)]]*AHP!$Q$24/TOPSIS!$C$20</f>
        <v>4.0201334214152824E-3</v>
      </c>
      <c r="W270">
        <f>Net_Zero_Table[[#This Row],[System Cost (LKR)]]*AHP!$Q$25/TOPSIS!$D$20</f>
        <v>2.6926561578419204E-3</v>
      </c>
      <c r="X270">
        <f>Net_Zero_Table[[#This Row],[Embodied Carbon (Metric T)]]*AHP!$Q$26/TOPSIS!$E$20</f>
        <v>1.1474911074854521E-2</v>
      </c>
      <c r="Y2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3.4577295768598135E-3</v>
      </c>
      <c r="Z2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3.302934161553521E-3</v>
      </c>
      <c r="AA270">
        <f>Net_Zero_Table[[#This Row],[S- Worst-Euclidean Distance]]/(Net_Zero_Table[[#This Row],[S+ Best-Euclidean Distance]]+Net_Zero_Table[[#This Row],[S- Worst-Euclidean Distance]])</f>
        <v>0.48855175902132492</v>
      </c>
      <c r="AB270">
        <v>269</v>
      </c>
    </row>
    <row r="271" spans="1:28" x14ac:dyDescent="0.3">
      <c r="A271">
        <v>521</v>
      </c>
      <c r="B271" t="s">
        <v>143</v>
      </c>
      <c r="C271" t="s">
        <v>151</v>
      </c>
      <c r="D271" t="s">
        <v>154</v>
      </c>
      <c r="E271" t="s">
        <v>157</v>
      </c>
      <c r="F271" t="s">
        <v>161</v>
      </c>
      <c r="G271" t="s">
        <v>226</v>
      </c>
      <c r="H271">
        <v>407.74941806497822</v>
      </c>
      <c r="I271">
        <v>29</v>
      </c>
      <c r="J271">
        <v>1473529.513144026</v>
      </c>
      <c r="K271">
        <v>36483.262909090903</v>
      </c>
      <c r="L271">
        <v>265235312.36592472</v>
      </c>
      <c r="M271">
        <v>4554480.6731818179</v>
      </c>
      <c r="N271">
        <v>2210294269.7160392</v>
      </c>
      <c r="O271">
        <v>113100000</v>
      </c>
      <c r="P271">
        <v>23.720175322727272</v>
      </c>
      <c r="Q271">
        <v>22029.266221503192</v>
      </c>
      <c r="R271">
        <v>265271795.6288338</v>
      </c>
      <c r="S271">
        <v>2327.948750389221</v>
      </c>
      <c r="T271">
        <v>22052.98639682592</v>
      </c>
      <c r="U271">
        <f>Net_Zero_Table[[#This Row],[Total Energy(MJ)]]*AHP!$Q$23/TOPSIS!$B$20</f>
        <v>2.4347150419077791E-2</v>
      </c>
      <c r="V271">
        <f>Net_Zero_Table[[#This Row],[Capital Cost (LKR)]]*AHP!$Q$24/TOPSIS!$C$20</f>
        <v>4.0209465442161384E-3</v>
      </c>
      <c r="W271">
        <f>Net_Zero_Table[[#This Row],[System Cost (LKR)]]*AHP!$Q$25/TOPSIS!$D$20</f>
        <v>2.6926561578419204E-3</v>
      </c>
      <c r="X271">
        <f>Net_Zero_Table[[#This Row],[Embodied Carbon (Metric T)]]*AHP!$Q$26/TOPSIS!$E$20</f>
        <v>1.148159824562644E-2</v>
      </c>
      <c r="Y2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3.4615748677991887E-3</v>
      </c>
      <c r="Z2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3.2995539504156049E-3</v>
      </c>
      <c r="AA271">
        <f>Net_Zero_Table[[#This Row],[S- Worst-Euclidean Distance]]/(Net_Zero_Table[[#This Row],[S+ Best-Euclidean Distance]]+Net_Zero_Table[[#This Row],[S- Worst-Euclidean Distance]])</f>
        <v>0.48801820511486987</v>
      </c>
      <c r="AB271">
        <v>270</v>
      </c>
    </row>
    <row r="272" spans="1:28" x14ac:dyDescent="0.3">
      <c r="A272">
        <v>211</v>
      </c>
      <c r="B272" t="s">
        <v>140</v>
      </c>
      <c r="C272" t="s">
        <v>151</v>
      </c>
      <c r="D272" t="s">
        <v>155</v>
      </c>
      <c r="E272" t="s">
        <v>157</v>
      </c>
      <c r="F272" t="s">
        <v>160</v>
      </c>
      <c r="G272" t="s">
        <v>225</v>
      </c>
      <c r="H272">
        <v>401.03442319767771</v>
      </c>
      <c r="I272">
        <v>58</v>
      </c>
      <c r="J272">
        <v>1462180.8394634461</v>
      </c>
      <c r="K272">
        <v>46864.834745454544</v>
      </c>
      <c r="L272">
        <v>263192551.10342032</v>
      </c>
      <c r="M272">
        <v>4929424.2445454542</v>
      </c>
      <c r="N272">
        <v>2193271259.1951694</v>
      </c>
      <c r="O272">
        <v>108112000</v>
      </c>
      <c r="P272">
        <v>24.197627961363636</v>
      </c>
      <c r="Q272">
        <v>21859.603549978521</v>
      </c>
      <c r="R272">
        <v>263239415.93816578</v>
      </c>
      <c r="S272">
        <v>2306.3126834397149</v>
      </c>
      <c r="T272">
        <v>21883.801177939884</v>
      </c>
      <c r="U272">
        <f>Net_Zero_Table[[#This Row],[Total Energy(MJ)]]*AHP!$Q$23/TOPSIS!$B$20</f>
        <v>2.4160614741886501E-2</v>
      </c>
      <c r="V272">
        <f>Net_Zero_Table[[#This Row],[Capital Cost (LKR)]]*AHP!$Q$24/TOPSIS!$C$20</f>
        <v>4.3519673928560385E-3</v>
      </c>
      <c r="W272">
        <f>Net_Zero_Table[[#This Row],[System Cost (LKR)]]*AHP!$Q$25/TOPSIS!$D$20</f>
        <v>2.5739031170345329E-3</v>
      </c>
      <c r="X272">
        <f>Net_Zero_Table[[#This Row],[Embodied Carbon (Metric T)]]*AHP!$Q$26/TOPSIS!$E$20</f>
        <v>1.1712706123352982E-2</v>
      </c>
      <c r="Y2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3.4657603678584737E-3</v>
      </c>
      <c r="Z2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3.2582807045740789E-3</v>
      </c>
      <c r="AA272">
        <f>Net_Zero_Table[[#This Row],[S- Worst-Euclidean Distance]]/(Net_Zero_Table[[#This Row],[S+ Best-Euclidean Distance]]+Net_Zero_Table[[#This Row],[S- Worst-Euclidean Distance]])</f>
        <v>0.48457180280062334</v>
      </c>
      <c r="AB272">
        <v>271</v>
      </c>
    </row>
    <row r="273" spans="1:28" x14ac:dyDescent="0.3">
      <c r="A273">
        <v>213</v>
      </c>
      <c r="B273" t="s">
        <v>140</v>
      </c>
      <c r="C273" t="s">
        <v>151</v>
      </c>
      <c r="D273" t="s">
        <v>155</v>
      </c>
      <c r="E273" t="s">
        <v>157</v>
      </c>
      <c r="F273" t="s">
        <v>160</v>
      </c>
      <c r="G273" t="s">
        <v>224</v>
      </c>
      <c r="H273">
        <v>401.03442319767771</v>
      </c>
      <c r="I273">
        <v>29</v>
      </c>
      <c r="J273">
        <v>1462180.8394634461</v>
      </c>
      <c r="K273">
        <v>46864.834745454544</v>
      </c>
      <c r="L273">
        <v>263192551.10342032</v>
      </c>
      <c r="M273">
        <v>4929424.2445454542</v>
      </c>
      <c r="N273">
        <v>2193271259.1951694</v>
      </c>
      <c r="O273">
        <v>108639800</v>
      </c>
      <c r="P273">
        <v>24.197627961363636</v>
      </c>
      <c r="Q273">
        <v>21859.603549978521</v>
      </c>
      <c r="R273">
        <v>263239415.93816578</v>
      </c>
      <c r="S273">
        <v>2306.8404834397147</v>
      </c>
      <c r="T273">
        <v>21883.801177939884</v>
      </c>
      <c r="U273">
        <f>Net_Zero_Table[[#This Row],[Total Energy(MJ)]]*AHP!$Q$23/TOPSIS!$B$20</f>
        <v>2.4160614741886501E-2</v>
      </c>
      <c r="V273">
        <f>Net_Zero_Table[[#This Row],[Capital Cost (LKR)]]*AHP!$Q$24/TOPSIS!$C$20</f>
        <v>4.3519673928560385E-3</v>
      </c>
      <c r="W273">
        <f>Net_Zero_Table[[#This Row],[System Cost (LKR)]]*AHP!$Q$25/TOPSIS!$D$20</f>
        <v>2.5864688457711287E-3</v>
      </c>
      <c r="X273">
        <f>Net_Zero_Table[[#This Row],[Embodied Carbon (Metric T)]]*AHP!$Q$26/TOPSIS!$E$20</f>
        <v>1.1712706123352982E-2</v>
      </c>
      <c r="Y2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3.4670700920411564E-3</v>
      </c>
      <c r="Z2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3.2564140961635142E-3</v>
      </c>
      <c r="AA273">
        <f>Net_Zero_Table[[#This Row],[S- Worst-Euclidean Distance]]/(Net_Zero_Table[[#This Row],[S+ Best-Euclidean Distance]]+Net_Zero_Table[[#This Row],[S- Worst-Euclidean Distance]])</f>
        <v>0.48433431313431169</v>
      </c>
      <c r="AB273">
        <v>272</v>
      </c>
    </row>
    <row r="274" spans="1:28" x14ac:dyDescent="0.3">
      <c r="A274">
        <v>193</v>
      </c>
      <c r="B274" t="s">
        <v>140</v>
      </c>
      <c r="C274" t="s">
        <v>151</v>
      </c>
      <c r="D274" t="s">
        <v>154</v>
      </c>
      <c r="E274" t="s">
        <v>157</v>
      </c>
      <c r="F274" t="s">
        <v>160</v>
      </c>
      <c r="G274" t="s">
        <v>225</v>
      </c>
      <c r="H274">
        <v>401.0279760926777</v>
      </c>
      <c r="I274">
        <v>58</v>
      </c>
      <c r="J274">
        <v>1462174.5986658058</v>
      </c>
      <c r="K274">
        <v>46883.255045454542</v>
      </c>
      <c r="L274">
        <v>263191427.75984505</v>
      </c>
      <c r="M274">
        <v>4930345.2595454538</v>
      </c>
      <c r="N274">
        <v>2193261897.9987087</v>
      </c>
      <c r="O274">
        <v>108112000</v>
      </c>
      <c r="P274">
        <v>24.211443186363635</v>
      </c>
      <c r="Q274">
        <v>21859.510250053798</v>
      </c>
      <c r="R274">
        <v>263238311.01489049</v>
      </c>
      <c r="S274">
        <v>2306.3042432582542</v>
      </c>
      <c r="T274">
        <v>21883.721693240161</v>
      </c>
      <c r="U274">
        <f>Net_Zero_Table[[#This Row],[Total Energy(MJ)]]*AHP!$Q$23/TOPSIS!$B$20</f>
        <v>2.4160513329924777E-2</v>
      </c>
      <c r="V274">
        <f>Net_Zero_Table[[#This Row],[Capital Cost (LKR)]]*AHP!$Q$24/TOPSIS!$C$20</f>
        <v>4.3527805156568945E-3</v>
      </c>
      <c r="W274">
        <f>Net_Zero_Table[[#This Row],[System Cost (LKR)]]*AHP!$Q$25/TOPSIS!$D$20</f>
        <v>2.5739031170345329E-3</v>
      </c>
      <c r="X274">
        <f>Net_Zero_Table[[#This Row],[Embodied Carbon (Metric T)]]*AHP!$Q$26/TOPSIS!$E$20</f>
        <v>1.1719393294124901E-2</v>
      </c>
      <c r="Y2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3.4701382560793745E-3</v>
      </c>
      <c r="Z2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3.2554313379558513E-3</v>
      </c>
      <c r="AA274">
        <f>Net_Zero_Table[[#This Row],[S- Worst-Euclidean Distance]]/(Net_Zero_Table[[#This Row],[S+ Best-Euclidean Distance]]+Net_Zero_Table[[#This Row],[S- Worst-Euclidean Distance]])</f>
        <v>0.4840380123109615</v>
      </c>
      <c r="AB274">
        <v>273</v>
      </c>
    </row>
    <row r="275" spans="1:28" x14ac:dyDescent="0.3">
      <c r="A275">
        <v>195</v>
      </c>
      <c r="B275" t="s">
        <v>140</v>
      </c>
      <c r="C275" t="s">
        <v>151</v>
      </c>
      <c r="D275" t="s">
        <v>154</v>
      </c>
      <c r="E275" t="s">
        <v>157</v>
      </c>
      <c r="F275" t="s">
        <v>160</v>
      </c>
      <c r="G275" t="s">
        <v>224</v>
      </c>
      <c r="H275">
        <v>401.0279760926777</v>
      </c>
      <c r="I275">
        <v>29</v>
      </c>
      <c r="J275">
        <v>1462174.5986658058</v>
      </c>
      <c r="K275">
        <v>46883.255045454542</v>
      </c>
      <c r="L275">
        <v>263191427.75984505</v>
      </c>
      <c r="M275">
        <v>4930345.2595454538</v>
      </c>
      <c r="N275">
        <v>2193261897.9987087</v>
      </c>
      <c r="O275">
        <v>108639800</v>
      </c>
      <c r="P275">
        <v>24.211443186363635</v>
      </c>
      <c r="Q275">
        <v>21859.510250053798</v>
      </c>
      <c r="R275">
        <v>263238311.01489049</v>
      </c>
      <c r="S275">
        <v>2306.8320432582541</v>
      </c>
      <c r="T275">
        <v>21883.721693240161</v>
      </c>
      <c r="U275">
        <f>Net_Zero_Table[[#This Row],[Total Energy(MJ)]]*AHP!$Q$23/TOPSIS!$B$20</f>
        <v>2.4160513329924777E-2</v>
      </c>
      <c r="V275">
        <f>Net_Zero_Table[[#This Row],[Capital Cost (LKR)]]*AHP!$Q$24/TOPSIS!$C$20</f>
        <v>4.3527805156568945E-3</v>
      </c>
      <c r="W275">
        <f>Net_Zero_Table[[#This Row],[System Cost (LKR)]]*AHP!$Q$25/TOPSIS!$D$20</f>
        <v>2.5864688457711287E-3</v>
      </c>
      <c r="X275">
        <f>Net_Zero_Table[[#This Row],[Embodied Carbon (Metric T)]]*AHP!$Q$26/TOPSIS!$E$20</f>
        <v>1.1719393294124901E-2</v>
      </c>
      <c r="Y2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3.4714463285514538E-3</v>
      </c>
      <c r="Z2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3.2535630948296833E-3</v>
      </c>
      <c r="AA275">
        <f>Net_Zero_Table[[#This Row],[S- Worst-Euclidean Distance]]/(Net_Zero_Table[[#This Row],[S+ Best-Euclidean Distance]]+Net_Zero_Table[[#This Row],[S- Worst-Euclidean Distance]])</f>
        <v>0.48380052576846611</v>
      </c>
      <c r="AB275">
        <v>274</v>
      </c>
    </row>
    <row r="276" spans="1:28" x14ac:dyDescent="0.3">
      <c r="A276">
        <v>212</v>
      </c>
      <c r="B276" t="s">
        <v>140</v>
      </c>
      <c r="C276" t="s">
        <v>151</v>
      </c>
      <c r="D276" t="s">
        <v>155</v>
      </c>
      <c r="E276" t="s">
        <v>157</v>
      </c>
      <c r="F276" t="s">
        <v>160</v>
      </c>
      <c r="G276" t="s">
        <v>226</v>
      </c>
      <c r="H276">
        <v>401.03442319767771</v>
      </c>
      <c r="I276">
        <v>29</v>
      </c>
      <c r="J276">
        <v>1462180.8394634461</v>
      </c>
      <c r="K276">
        <v>46864.834745454544</v>
      </c>
      <c r="L276">
        <v>263192551.10342032</v>
      </c>
      <c r="M276">
        <v>4929424.2445454542</v>
      </c>
      <c r="N276">
        <v>2193271259.1951694</v>
      </c>
      <c r="O276">
        <v>113100000</v>
      </c>
      <c r="P276">
        <v>24.197627961363636</v>
      </c>
      <c r="Q276">
        <v>21859.603549978521</v>
      </c>
      <c r="R276">
        <v>263239415.93816578</v>
      </c>
      <c r="S276">
        <v>2311.3006834397147</v>
      </c>
      <c r="T276">
        <v>21883.801177939884</v>
      </c>
      <c r="U276">
        <f>Net_Zero_Table[[#This Row],[Total Energy(MJ)]]*AHP!$Q$23/TOPSIS!$B$20</f>
        <v>2.4160614741886501E-2</v>
      </c>
      <c r="V276">
        <f>Net_Zero_Table[[#This Row],[Capital Cost (LKR)]]*AHP!$Q$24/TOPSIS!$C$20</f>
        <v>4.3519673928560385E-3</v>
      </c>
      <c r="W276">
        <f>Net_Zero_Table[[#This Row],[System Cost (LKR)]]*AHP!$Q$25/TOPSIS!$D$20</f>
        <v>2.6926561578419204E-3</v>
      </c>
      <c r="X276">
        <f>Net_Zero_Table[[#This Row],[Embodied Carbon (Metric T)]]*AHP!$Q$26/TOPSIS!$E$20</f>
        <v>1.1712706123352982E-2</v>
      </c>
      <c r="Y2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3.4799305865381926E-3</v>
      </c>
      <c r="Z2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3.2425423520224764E-3</v>
      </c>
      <c r="AA276">
        <f>Net_Zero_Table[[#This Row],[S- Worst-Euclidean Distance]]/(Net_Zero_Table[[#This Row],[S+ Best-Euclidean Distance]]+Net_Zero_Table[[#This Row],[S- Worst-Euclidean Distance]])</f>
        <v>0.48234368240041275</v>
      </c>
      <c r="AB276">
        <v>275</v>
      </c>
    </row>
    <row r="277" spans="1:28" x14ac:dyDescent="0.3">
      <c r="A277">
        <v>430</v>
      </c>
      <c r="B277" t="s">
        <v>142</v>
      </c>
      <c r="C277" t="s">
        <v>151</v>
      </c>
      <c r="D277" t="s">
        <v>155</v>
      </c>
      <c r="E277" t="s">
        <v>157</v>
      </c>
      <c r="F277" t="s">
        <v>161</v>
      </c>
      <c r="G277" t="s">
        <v>225</v>
      </c>
      <c r="H277">
        <v>410.61394578354935</v>
      </c>
      <c r="I277">
        <v>59</v>
      </c>
      <c r="J277">
        <v>1489956.238022506</v>
      </c>
      <c r="K277">
        <v>40095.262609090903</v>
      </c>
      <c r="L277">
        <v>268192122.84405106</v>
      </c>
      <c r="M277">
        <v>4698776.458181818</v>
      </c>
      <c r="N277">
        <v>2234934357.0337591</v>
      </c>
      <c r="O277">
        <v>109976000</v>
      </c>
      <c r="P277">
        <v>22.98027609772727</v>
      </c>
      <c r="Q277">
        <v>22274.845758436462</v>
      </c>
      <c r="R277">
        <v>268232218.10666016</v>
      </c>
      <c r="S277">
        <v>2349.6091334919411</v>
      </c>
      <c r="T277">
        <v>22297.826034534191</v>
      </c>
      <c r="U277">
        <f>Net_Zero_Table[[#This Row],[Total Energy(MJ)]]*AHP!$Q$23/TOPSIS!$B$20</f>
        <v>2.4618863630053701E-2</v>
      </c>
      <c r="V277">
        <f>Net_Zero_Table[[#This Row],[Capital Cost (LKR)]]*AHP!$Q$24/TOPSIS!$C$20</f>
        <v>4.1483388156241903E-3</v>
      </c>
      <c r="W277">
        <f>Net_Zero_Table[[#This Row],[System Cost (LKR)]]*AHP!$Q$25/TOPSIS!$D$20</f>
        <v>2.6182807569834041E-3</v>
      </c>
      <c r="X277">
        <f>Net_Zero_Table[[#This Row],[Embodied Carbon (Metric T)]]*AHP!$Q$26/TOPSIS!$E$20</f>
        <v>1.1123454786393204E-2</v>
      </c>
      <c r="Y2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3.4915760272741679E-3</v>
      </c>
      <c r="Z2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3.247456853955848E-3</v>
      </c>
      <c r="AA277">
        <f>Net_Zero_Table[[#This Row],[S- Worst-Euclidean Distance]]/(Net_Zero_Table[[#This Row],[S+ Best-Euclidean Distance]]+Net_Zero_Table[[#This Row],[S- Worst-Euclidean Distance]])</f>
        <v>0.48188767011374467</v>
      </c>
      <c r="AB277">
        <v>276</v>
      </c>
    </row>
    <row r="278" spans="1:28" x14ac:dyDescent="0.3">
      <c r="A278">
        <v>277</v>
      </c>
      <c r="B278" t="s">
        <v>141</v>
      </c>
      <c r="C278" t="s">
        <v>150</v>
      </c>
      <c r="D278" t="s">
        <v>155</v>
      </c>
      <c r="E278" t="s">
        <v>156</v>
      </c>
      <c r="F278" t="s">
        <v>161</v>
      </c>
      <c r="G278" t="s">
        <v>225</v>
      </c>
      <c r="H278">
        <v>408.54124731329773</v>
      </c>
      <c r="I278">
        <v>59</v>
      </c>
      <c r="J278">
        <v>1526367.3265241319</v>
      </c>
      <c r="K278">
        <v>41607.657099999997</v>
      </c>
      <c r="L278">
        <v>274746118.77434373</v>
      </c>
      <c r="M278">
        <v>5398365.2999999998</v>
      </c>
      <c r="N278">
        <v>2289550989.7861977</v>
      </c>
      <c r="O278">
        <v>109976000</v>
      </c>
      <c r="P278">
        <v>20.74740698863636</v>
      </c>
      <c r="Q278">
        <v>22819.191531535769</v>
      </c>
      <c r="R278">
        <v>274787726.43144375</v>
      </c>
      <c r="S278">
        <v>2404.9253550861977</v>
      </c>
      <c r="T278">
        <v>22839.938938524407</v>
      </c>
      <c r="U278">
        <f>Net_Zero_Table[[#This Row],[Total Energy(MJ)]]*AHP!$Q$23/TOPSIS!$B$20</f>
        <v>2.5220540664276918E-2</v>
      </c>
      <c r="V278">
        <f>Net_Zero_Table[[#This Row],[Capital Cost (LKR)]]*AHP!$Q$24/TOPSIS!$C$20</f>
        <v>4.7659744008281971E-3</v>
      </c>
      <c r="W278">
        <f>Net_Zero_Table[[#This Row],[System Cost (LKR)]]*AHP!$Q$25/TOPSIS!$D$20</f>
        <v>2.6182807569834041E-3</v>
      </c>
      <c r="X278">
        <f>Net_Zero_Table[[#This Row],[Embodied Carbon (Metric T)]]*AHP!$Q$26/TOPSIS!$E$20</f>
        <v>1.0042648860768874E-2</v>
      </c>
      <c r="Y2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3.7864170065731503E-3</v>
      </c>
      <c r="Z2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3.5214936739357376E-3</v>
      </c>
      <c r="AA278">
        <f>Net_Zero_Table[[#This Row],[S- Worst-Euclidean Distance]]/(Net_Zero_Table[[#This Row],[S+ Best-Euclidean Distance]]+Net_Zero_Table[[#This Row],[S- Worst-Euclidean Distance]])</f>
        <v>0.48187420835999017</v>
      </c>
      <c r="AB278">
        <v>277</v>
      </c>
    </row>
    <row r="279" spans="1:28" x14ac:dyDescent="0.3">
      <c r="A279">
        <v>194</v>
      </c>
      <c r="B279" t="s">
        <v>140</v>
      </c>
      <c r="C279" t="s">
        <v>151</v>
      </c>
      <c r="D279" t="s">
        <v>154</v>
      </c>
      <c r="E279" t="s">
        <v>157</v>
      </c>
      <c r="F279" t="s">
        <v>160</v>
      </c>
      <c r="G279" t="s">
        <v>226</v>
      </c>
      <c r="H279">
        <v>401.0279760926777</v>
      </c>
      <c r="I279">
        <v>29</v>
      </c>
      <c r="J279">
        <v>1462174.5986658058</v>
      </c>
      <c r="K279">
        <v>46883.255045454542</v>
      </c>
      <c r="L279">
        <v>263191427.75984505</v>
      </c>
      <c r="M279">
        <v>4930345.2595454538</v>
      </c>
      <c r="N279">
        <v>2193261897.9987087</v>
      </c>
      <c r="O279">
        <v>113100000</v>
      </c>
      <c r="P279">
        <v>24.211443186363635</v>
      </c>
      <c r="Q279">
        <v>21859.510250053798</v>
      </c>
      <c r="R279">
        <v>263238311.01489049</v>
      </c>
      <c r="S279">
        <v>2311.2922432582541</v>
      </c>
      <c r="T279">
        <v>21883.721693240161</v>
      </c>
      <c r="U279">
        <f>Net_Zero_Table[[#This Row],[Total Energy(MJ)]]*AHP!$Q$23/TOPSIS!$B$20</f>
        <v>2.4160513329924777E-2</v>
      </c>
      <c r="V279">
        <f>Net_Zero_Table[[#This Row],[Capital Cost (LKR)]]*AHP!$Q$24/TOPSIS!$C$20</f>
        <v>4.3527805156568945E-3</v>
      </c>
      <c r="W279">
        <f>Net_Zero_Table[[#This Row],[System Cost (LKR)]]*AHP!$Q$25/TOPSIS!$D$20</f>
        <v>2.6926561578419204E-3</v>
      </c>
      <c r="X279">
        <f>Net_Zero_Table[[#This Row],[Embodied Carbon (Metric T)]]*AHP!$Q$26/TOPSIS!$E$20</f>
        <v>1.1719393294124901E-2</v>
      </c>
      <c r="Y2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3.4842906704250646E-3</v>
      </c>
      <c r="Z2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3.2396791432184645E-3</v>
      </c>
      <c r="AA279">
        <f>Net_Zero_Table[[#This Row],[S- Worst-Euclidean Distance]]/(Net_Zero_Table[[#This Row],[S+ Best-Euclidean Distance]]+Net_Zero_Table[[#This Row],[S- Worst-Euclidean Distance]])</f>
        <v>0.48181048294489204</v>
      </c>
      <c r="AB279">
        <v>278</v>
      </c>
    </row>
    <row r="280" spans="1:28" x14ac:dyDescent="0.3">
      <c r="A280">
        <v>526</v>
      </c>
      <c r="B280" t="s">
        <v>143</v>
      </c>
      <c r="C280" t="s">
        <v>151</v>
      </c>
      <c r="D280" t="s">
        <v>155</v>
      </c>
      <c r="E280" t="s">
        <v>156</v>
      </c>
      <c r="F280" t="s">
        <v>160</v>
      </c>
      <c r="G280" t="s">
        <v>225</v>
      </c>
      <c r="H280">
        <v>423.42296240351106</v>
      </c>
      <c r="I280">
        <v>61</v>
      </c>
      <c r="J280">
        <v>1513927.0973276028</v>
      </c>
      <c r="K280">
        <v>33244.308836363634</v>
      </c>
      <c r="L280">
        <v>272506877.51896852</v>
      </c>
      <c r="M280">
        <v>5148539.626363636</v>
      </c>
      <c r="N280">
        <v>2270890645.9914041</v>
      </c>
      <c r="O280">
        <v>113704000</v>
      </c>
      <c r="P280">
        <v>21.468362052272724</v>
      </c>
      <c r="Q280">
        <v>22633.210105047663</v>
      </c>
      <c r="R280">
        <v>272540121.82780486</v>
      </c>
      <c r="S280">
        <v>2389.7431856177677</v>
      </c>
      <c r="T280">
        <v>22654.678467099937</v>
      </c>
      <c r="U280">
        <f>Net_Zero_Table[[#This Row],[Total Energy(MJ)]]*AHP!$Q$23/TOPSIS!$B$20</f>
        <v>2.5014251234834611E-2</v>
      </c>
      <c r="V280">
        <f>Net_Zero_Table[[#This Row],[Capital Cost (LKR)]]*AHP!$Q$24/TOPSIS!$C$20</f>
        <v>4.5454145277828194E-3</v>
      </c>
      <c r="W280">
        <f>Net_Zero_Table[[#This Row],[System Cost (LKR)]]*AHP!$Q$25/TOPSIS!$D$20</f>
        <v>2.7070360368811469E-3</v>
      </c>
      <c r="X280">
        <f>Net_Zero_Table[[#This Row],[Embodied Carbon (Metric T)]]*AHP!$Q$26/TOPSIS!$E$20</f>
        <v>1.0391622520583756E-2</v>
      </c>
      <c r="Y2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3.6329515795872655E-3</v>
      </c>
      <c r="Z2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3.3747976909422809E-3</v>
      </c>
      <c r="AA280">
        <f>Net_Zero_Table[[#This Row],[S- Worst-Euclidean Distance]]/(Net_Zero_Table[[#This Row],[S+ Best-Euclidean Distance]]+Net_Zero_Table[[#This Row],[S- Worst-Euclidean Distance]])</f>
        <v>0.48158082726142704</v>
      </c>
      <c r="AB280">
        <v>279</v>
      </c>
    </row>
    <row r="281" spans="1:28" x14ac:dyDescent="0.3">
      <c r="A281">
        <v>259</v>
      </c>
      <c r="B281" t="s">
        <v>141</v>
      </c>
      <c r="C281" t="s">
        <v>150</v>
      </c>
      <c r="D281" t="s">
        <v>154</v>
      </c>
      <c r="E281" t="s">
        <v>156</v>
      </c>
      <c r="F281" t="s">
        <v>161</v>
      </c>
      <c r="G281" t="s">
        <v>225</v>
      </c>
      <c r="H281">
        <v>408.53480020829767</v>
      </c>
      <c r="I281">
        <v>59</v>
      </c>
      <c r="J281">
        <v>1526361.0857264919</v>
      </c>
      <c r="K281">
        <v>41626.077399999995</v>
      </c>
      <c r="L281">
        <v>274744995.43076855</v>
      </c>
      <c r="M281">
        <v>5399286.3149999995</v>
      </c>
      <c r="N281">
        <v>2289541628.5897379</v>
      </c>
      <c r="O281">
        <v>109976000</v>
      </c>
      <c r="P281">
        <v>20.761222213636358</v>
      </c>
      <c r="Q281">
        <v>22819.098231611049</v>
      </c>
      <c r="R281">
        <v>274786621.50816858</v>
      </c>
      <c r="S281">
        <v>2404.916914904738</v>
      </c>
      <c r="T281">
        <v>22839.859453824687</v>
      </c>
      <c r="U281">
        <f>Net_Zero_Table[[#This Row],[Total Energy(MJ)]]*AHP!$Q$23/TOPSIS!$B$20</f>
        <v>2.5220439252315204E-2</v>
      </c>
      <c r="V281">
        <f>Net_Zero_Table[[#This Row],[Capital Cost (LKR)]]*AHP!$Q$24/TOPSIS!$C$20</f>
        <v>4.7667875236290522E-3</v>
      </c>
      <c r="W281">
        <f>Net_Zero_Table[[#This Row],[System Cost (LKR)]]*AHP!$Q$25/TOPSIS!$D$20</f>
        <v>2.6182807569834041E-3</v>
      </c>
      <c r="X281">
        <f>Net_Zero_Table[[#This Row],[Embodied Carbon (Metric T)]]*AHP!$Q$26/TOPSIS!$E$20</f>
        <v>1.0049336031540792E-2</v>
      </c>
      <c r="Y2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3.7875375534861203E-3</v>
      </c>
      <c r="Z2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3.5157474488974245E-3</v>
      </c>
      <c r="AA281">
        <f>Net_Zero_Table[[#This Row],[S- Worst-Euclidean Distance]]/(Net_Zero_Table[[#This Row],[S+ Best-Euclidean Distance]]+Net_Zero_Table[[#This Row],[S- Worst-Euclidean Distance]])</f>
        <v>0.48139261274207479</v>
      </c>
      <c r="AB281">
        <v>280</v>
      </c>
    </row>
    <row r="282" spans="1:28" x14ac:dyDescent="0.3">
      <c r="A282">
        <v>412</v>
      </c>
      <c r="B282" t="s">
        <v>142</v>
      </c>
      <c r="C282" t="s">
        <v>151</v>
      </c>
      <c r="D282" t="s">
        <v>154</v>
      </c>
      <c r="E282" t="s">
        <v>157</v>
      </c>
      <c r="F282" t="s">
        <v>161</v>
      </c>
      <c r="G282" t="s">
        <v>225</v>
      </c>
      <c r="H282">
        <v>410.6074986785494</v>
      </c>
      <c r="I282">
        <v>59</v>
      </c>
      <c r="J282">
        <v>1489949.9972248657</v>
      </c>
      <c r="K282">
        <v>40113.682909090909</v>
      </c>
      <c r="L282">
        <v>268190999.50047585</v>
      </c>
      <c r="M282">
        <v>4699697.4731818177</v>
      </c>
      <c r="N282">
        <v>2234924995.8372989</v>
      </c>
      <c r="O282">
        <v>109976000</v>
      </c>
      <c r="P282">
        <v>22.994091322727272</v>
      </c>
      <c r="Q282">
        <v>22274.752458511743</v>
      </c>
      <c r="R282">
        <v>268231113.18338495</v>
      </c>
      <c r="S282">
        <v>2349.6006933104804</v>
      </c>
      <c r="T282">
        <v>22297.746549834468</v>
      </c>
      <c r="U282">
        <f>Net_Zero_Table[[#This Row],[Total Energy(MJ)]]*AHP!$Q$23/TOPSIS!$B$20</f>
        <v>2.4618762218091988E-2</v>
      </c>
      <c r="V282">
        <f>Net_Zero_Table[[#This Row],[Capital Cost (LKR)]]*AHP!$Q$24/TOPSIS!$C$20</f>
        <v>4.1491519384250462E-3</v>
      </c>
      <c r="W282">
        <f>Net_Zero_Table[[#This Row],[System Cost (LKR)]]*AHP!$Q$25/TOPSIS!$D$20</f>
        <v>2.6182807569834041E-3</v>
      </c>
      <c r="X282">
        <f>Net_Zero_Table[[#This Row],[Embodied Carbon (Metric T)]]*AHP!$Q$26/TOPSIS!$E$20</f>
        <v>1.1130141957165125E-2</v>
      </c>
      <c r="Y2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3.4947335807714503E-3</v>
      </c>
      <c r="Z2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3.2433179187521606E-3</v>
      </c>
      <c r="AA282">
        <f>Net_Zero_Table[[#This Row],[S- Worst-Euclidean Distance]]/(Net_Zero_Table[[#This Row],[S+ Best-Euclidean Distance]]+Net_Zero_Table[[#This Row],[S- Worst-Euclidean Distance]])</f>
        <v>0.48134359302262197</v>
      </c>
      <c r="AB282">
        <v>281</v>
      </c>
    </row>
    <row r="283" spans="1:28" x14ac:dyDescent="0.3">
      <c r="A283">
        <v>508</v>
      </c>
      <c r="B283" t="s">
        <v>143</v>
      </c>
      <c r="C283" t="s">
        <v>151</v>
      </c>
      <c r="D283" t="s">
        <v>154</v>
      </c>
      <c r="E283" t="s">
        <v>156</v>
      </c>
      <c r="F283" t="s">
        <v>160</v>
      </c>
      <c r="G283" t="s">
        <v>225</v>
      </c>
      <c r="H283">
        <v>423.416515298511</v>
      </c>
      <c r="I283">
        <v>61</v>
      </c>
      <c r="J283">
        <v>1513920.8565299627</v>
      </c>
      <c r="K283">
        <v>33262.729136363632</v>
      </c>
      <c r="L283">
        <v>272505754.17539328</v>
      </c>
      <c r="M283">
        <v>5149460.6413636357</v>
      </c>
      <c r="N283">
        <v>2270881284.7949443</v>
      </c>
      <c r="O283">
        <v>113704000</v>
      </c>
      <c r="P283">
        <v>21.482177277272722</v>
      </c>
      <c r="Q283">
        <v>22633.116805122943</v>
      </c>
      <c r="R283">
        <v>272539016.90452963</v>
      </c>
      <c r="S283">
        <v>2389.734745436308</v>
      </c>
      <c r="T283">
        <v>22654.598982400217</v>
      </c>
      <c r="U283">
        <f>Net_Zero_Table[[#This Row],[Total Energy(MJ)]]*AHP!$Q$23/TOPSIS!$B$20</f>
        <v>2.5014149822872891E-2</v>
      </c>
      <c r="V283">
        <f>Net_Zero_Table[[#This Row],[Capital Cost (LKR)]]*AHP!$Q$24/TOPSIS!$C$20</f>
        <v>4.5462276505836754E-3</v>
      </c>
      <c r="W283">
        <f>Net_Zero_Table[[#This Row],[System Cost (LKR)]]*AHP!$Q$25/TOPSIS!$D$20</f>
        <v>2.7070360368811469E-3</v>
      </c>
      <c r="X283">
        <f>Net_Zero_Table[[#This Row],[Embodied Carbon (Metric T)]]*AHP!$Q$26/TOPSIS!$E$20</f>
        <v>1.0398309691355672E-2</v>
      </c>
      <c r="Y2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3.634717953273811E-3</v>
      </c>
      <c r="Z2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3.3694468882107145E-3</v>
      </c>
      <c r="AA283">
        <f>Net_Zero_Table[[#This Row],[S- Worst-Euclidean Distance]]/(Net_Zero_Table[[#This Row],[S+ Best-Euclidean Distance]]+Net_Zero_Table[[#This Row],[S- Worst-Euclidean Distance]])</f>
        <v>0.48106333366885234</v>
      </c>
      <c r="AB283">
        <v>282</v>
      </c>
    </row>
    <row r="284" spans="1:28" x14ac:dyDescent="0.3">
      <c r="A284">
        <v>279</v>
      </c>
      <c r="B284" t="s">
        <v>141</v>
      </c>
      <c r="C284" t="s">
        <v>150</v>
      </c>
      <c r="D284" t="s">
        <v>155</v>
      </c>
      <c r="E284" t="s">
        <v>156</v>
      </c>
      <c r="F284" t="s">
        <v>161</v>
      </c>
      <c r="G284" t="s">
        <v>224</v>
      </c>
      <c r="H284">
        <v>408.54124731329773</v>
      </c>
      <c r="I284">
        <v>30</v>
      </c>
      <c r="J284">
        <v>1526367.3265241319</v>
      </c>
      <c r="K284">
        <v>41607.657099999997</v>
      </c>
      <c r="L284">
        <v>274746118.77434373</v>
      </c>
      <c r="M284">
        <v>5398365.2999999998</v>
      </c>
      <c r="N284">
        <v>2289550989.7861977</v>
      </c>
      <c r="O284">
        <v>112386000</v>
      </c>
      <c r="P284">
        <v>20.74740698863636</v>
      </c>
      <c r="Q284">
        <v>22819.191531535769</v>
      </c>
      <c r="R284">
        <v>274787726.43144375</v>
      </c>
      <c r="S284">
        <v>2407.335355086198</v>
      </c>
      <c r="T284">
        <v>22839.938938524407</v>
      </c>
      <c r="U284">
        <f>Net_Zero_Table[[#This Row],[Total Energy(MJ)]]*AHP!$Q$23/TOPSIS!$B$20</f>
        <v>2.5220540664276918E-2</v>
      </c>
      <c r="V284">
        <f>Net_Zero_Table[[#This Row],[Capital Cost (LKR)]]*AHP!$Q$24/TOPSIS!$C$20</f>
        <v>4.7659744008281971E-3</v>
      </c>
      <c r="W284">
        <f>Net_Zero_Table[[#This Row],[System Cost (LKR)]]*AHP!$Q$25/TOPSIS!$D$20</f>
        <v>2.6756574266597884E-3</v>
      </c>
      <c r="X284">
        <f>Net_Zero_Table[[#This Row],[Embodied Carbon (Metric T)]]*AHP!$Q$26/TOPSIS!$E$20</f>
        <v>1.0042648860768874E-2</v>
      </c>
      <c r="Y2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3.7928983866273138E-3</v>
      </c>
      <c r="Z2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3.5146913754234709E-3</v>
      </c>
      <c r="AA284">
        <f>Net_Zero_Table[[#This Row],[S- Worst-Euclidean Distance]]/(Net_Zero_Table[[#This Row],[S+ Best-Euclidean Distance]]+Net_Zero_Table[[#This Row],[S- Worst-Euclidean Distance]])</f>
        <v>0.48096451632735276</v>
      </c>
      <c r="AB284">
        <v>283</v>
      </c>
    </row>
    <row r="285" spans="1:28" x14ac:dyDescent="0.3">
      <c r="A285">
        <v>432</v>
      </c>
      <c r="B285" t="s">
        <v>142</v>
      </c>
      <c r="C285" t="s">
        <v>151</v>
      </c>
      <c r="D285" t="s">
        <v>155</v>
      </c>
      <c r="E285" t="s">
        <v>157</v>
      </c>
      <c r="F285" t="s">
        <v>161</v>
      </c>
      <c r="G285" t="s">
        <v>224</v>
      </c>
      <c r="H285">
        <v>410.61394578354935</v>
      </c>
      <c r="I285">
        <v>30</v>
      </c>
      <c r="J285">
        <v>1489956.238022506</v>
      </c>
      <c r="K285">
        <v>40095.262609090903</v>
      </c>
      <c r="L285">
        <v>268192122.84405106</v>
      </c>
      <c r="M285">
        <v>4698776.458181818</v>
      </c>
      <c r="N285">
        <v>2234934357.0337591</v>
      </c>
      <c r="O285">
        <v>112386000</v>
      </c>
      <c r="P285">
        <v>22.98027609772727</v>
      </c>
      <c r="Q285">
        <v>22274.845758436462</v>
      </c>
      <c r="R285">
        <v>268232218.10666016</v>
      </c>
      <c r="S285">
        <v>2352.0191334919409</v>
      </c>
      <c r="T285">
        <v>22297.826034534191</v>
      </c>
      <c r="U285">
        <f>Net_Zero_Table[[#This Row],[Total Energy(MJ)]]*AHP!$Q$23/TOPSIS!$B$20</f>
        <v>2.4618863630053701E-2</v>
      </c>
      <c r="V285">
        <f>Net_Zero_Table[[#This Row],[Capital Cost (LKR)]]*AHP!$Q$24/TOPSIS!$C$20</f>
        <v>4.1483388156241903E-3</v>
      </c>
      <c r="W285">
        <f>Net_Zero_Table[[#This Row],[System Cost (LKR)]]*AHP!$Q$25/TOPSIS!$D$20</f>
        <v>2.6756574266597884E-3</v>
      </c>
      <c r="X285">
        <f>Net_Zero_Table[[#This Row],[Embodied Carbon (Metric T)]]*AHP!$Q$26/TOPSIS!$E$20</f>
        <v>1.1123454786393204E-2</v>
      </c>
      <c r="Y2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3.4986036611553131E-3</v>
      </c>
      <c r="Z2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3.2400792871797941E-3</v>
      </c>
      <c r="AA285">
        <f>Net_Zero_Table[[#This Row],[S- Worst-Euclidean Distance]]/(Net_Zero_Table[[#This Row],[S+ Best-Euclidean Distance]]+Net_Zero_Table[[#This Row],[S- Worst-Euclidean Distance]])</f>
        <v>0.48081788563450728</v>
      </c>
      <c r="AB285">
        <v>284</v>
      </c>
    </row>
    <row r="286" spans="1:28" x14ac:dyDescent="0.3">
      <c r="A286">
        <v>528</v>
      </c>
      <c r="B286" t="s">
        <v>143</v>
      </c>
      <c r="C286" t="s">
        <v>151</v>
      </c>
      <c r="D286" t="s">
        <v>155</v>
      </c>
      <c r="E286" t="s">
        <v>156</v>
      </c>
      <c r="F286" t="s">
        <v>160</v>
      </c>
      <c r="G286" t="s">
        <v>224</v>
      </c>
      <c r="H286">
        <v>423.42296240351106</v>
      </c>
      <c r="I286">
        <v>31</v>
      </c>
      <c r="J286">
        <v>1513927.0973276028</v>
      </c>
      <c r="K286">
        <v>33244.308836363634</v>
      </c>
      <c r="L286">
        <v>272506877.51896852</v>
      </c>
      <c r="M286">
        <v>5148539.626363636</v>
      </c>
      <c r="N286">
        <v>2270890645.9914041</v>
      </c>
      <c r="O286">
        <v>116132200</v>
      </c>
      <c r="P286">
        <v>21.468362052272724</v>
      </c>
      <c r="Q286">
        <v>22633.210105047663</v>
      </c>
      <c r="R286">
        <v>272540121.82780486</v>
      </c>
      <c r="S286">
        <v>2392.171385617768</v>
      </c>
      <c r="T286">
        <v>22654.678467099937</v>
      </c>
      <c r="U286">
        <f>Net_Zero_Table[[#This Row],[Total Energy(MJ)]]*AHP!$Q$23/TOPSIS!$B$20</f>
        <v>2.5014251234834611E-2</v>
      </c>
      <c r="V286">
        <f>Net_Zero_Table[[#This Row],[Capital Cost (LKR)]]*AHP!$Q$24/TOPSIS!$C$20</f>
        <v>4.5454145277828194E-3</v>
      </c>
      <c r="W286">
        <f>Net_Zero_Table[[#This Row],[System Cost (LKR)]]*AHP!$Q$25/TOPSIS!$D$20</f>
        <v>2.764846007548448E-3</v>
      </c>
      <c r="X286">
        <f>Net_Zero_Table[[#This Row],[Embodied Carbon (Metric T)]]*AHP!$Q$26/TOPSIS!$E$20</f>
        <v>1.0391622520583756E-2</v>
      </c>
      <c r="Y2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3.6411700748160865E-3</v>
      </c>
      <c r="Z2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3.3691724063714045E-3</v>
      </c>
      <c r="AA286">
        <f>Net_Zero_Table[[#This Row],[S- Worst-Euclidean Distance]]/(Net_Zero_Table[[#This Row],[S+ Best-Euclidean Distance]]+Net_Zero_Table[[#This Row],[S- Worst-Euclidean Distance]])</f>
        <v>0.48060025817750007</v>
      </c>
      <c r="AB286">
        <v>285</v>
      </c>
    </row>
    <row r="287" spans="1:28" x14ac:dyDescent="0.3">
      <c r="A287">
        <v>261</v>
      </c>
      <c r="B287" t="s">
        <v>141</v>
      </c>
      <c r="C287" t="s">
        <v>150</v>
      </c>
      <c r="D287" t="s">
        <v>154</v>
      </c>
      <c r="E287" t="s">
        <v>156</v>
      </c>
      <c r="F287" t="s">
        <v>161</v>
      </c>
      <c r="G287" t="s">
        <v>224</v>
      </c>
      <c r="H287">
        <v>408.53480020829767</v>
      </c>
      <c r="I287">
        <v>30</v>
      </c>
      <c r="J287">
        <v>1526361.0857264919</v>
      </c>
      <c r="K287">
        <v>41626.077399999995</v>
      </c>
      <c r="L287">
        <v>274744995.43076855</v>
      </c>
      <c r="M287">
        <v>5399286.3149999995</v>
      </c>
      <c r="N287">
        <v>2289541628.5897379</v>
      </c>
      <c r="O287">
        <v>112386000</v>
      </c>
      <c r="P287">
        <v>20.761222213636358</v>
      </c>
      <c r="Q287">
        <v>22819.098231611049</v>
      </c>
      <c r="R287">
        <v>274786621.50816858</v>
      </c>
      <c r="S287">
        <v>2407.3269149047378</v>
      </c>
      <c r="T287">
        <v>22839.859453824687</v>
      </c>
      <c r="U287">
        <f>Net_Zero_Table[[#This Row],[Total Energy(MJ)]]*AHP!$Q$23/TOPSIS!$B$20</f>
        <v>2.5220439252315204E-2</v>
      </c>
      <c r="V287">
        <f>Net_Zero_Table[[#This Row],[Capital Cost (LKR)]]*AHP!$Q$24/TOPSIS!$C$20</f>
        <v>4.7667875236290522E-3</v>
      </c>
      <c r="W287">
        <f>Net_Zero_Table[[#This Row],[System Cost (LKR)]]*AHP!$Q$25/TOPSIS!$D$20</f>
        <v>2.6756574266597884E-3</v>
      </c>
      <c r="X287">
        <f>Net_Zero_Table[[#This Row],[Embodied Carbon (Metric T)]]*AHP!$Q$26/TOPSIS!$E$20</f>
        <v>1.0049336031540792E-2</v>
      </c>
      <c r="Y2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3.794017019292524E-3</v>
      </c>
      <c r="Z2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3.5089340109690659E-3</v>
      </c>
      <c r="AA287">
        <f>Net_Zero_Table[[#This Row],[S- Worst-Euclidean Distance]]/(Net_Zero_Table[[#This Row],[S+ Best-Euclidean Distance]]+Net_Zero_Table[[#This Row],[S- Worst-Euclidean Distance]])</f>
        <v>0.4804816568574713</v>
      </c>
      <c r="AB287">
        <v>286</v>
      </c>
    </row>
    <row r="288" spans="1:28" x14ac:dyDescent="0.3">
      <c r="A288">
        <v>414</v>
      </c>
      <c r="B288" t="s">
        <v>142</v>
      </c>
      <c r="C288" t="s">
        <v>151</v>
      </c>
      <c r="D288" t="s">
        <v>154</v>
      </c>
      <c r="E288" t="s">
        <v>157</v>
      </c>
      <c r="F288" t="s">
        <v>161</v>
      </c>
      <c r="G288" t="s">
        <v>224</v>
      </c>
      <c r="H288">
        <v>410.6074986785494</v>
      </c>
      <c r="I288">
        <v>30</v>
      </c>
      <c r="J288">
        <v>1489949.9972248657</v>
      </c>
      <c r="K288">
        <v>40113.682909090909</v>
      </c>
      <c r="L288">
        <v>268190999.50047585</v>
      </c>
      <c r="M288">
        <v>4699697.4731818177</v>
      </c>
      <c r="N288">
        <v>2234924995.8372989</v>
      </c>
      <c r="O288">
        <v>112386000</v>
      </c>
      <c r="P288">
        <v>22.994091322727272</v>
      </c>
      <c r="Q288">
        <v>22274.752458511743</v>
      </c>
      <c r="R288">
        <v>268231113.18338495</v>
      </c>
      <c r="S288">
        <v>2352.0106933104807</v>
      </c>
      <c r="T288">
        <v>22297.746549834468</v>
      </c>
      <c r="U288">
        <f>Net_Zero_Table[[#This Row],[Total Energy(MJ)]]*AHP!$Q$23/TOPSIS!$B$20</f>
        <v>2.4618762218091988E-2</v>
      </c>
      <c r="V288">
        <f>Net_Zero_Table[[#This Row],[Capital Cost (LKR)]]*AHP!$Q$24/TOPSIS!$C$20</f>
        <v>4.1491519384250462E-3</v>
      </c>
      <c r="W288">
        <f>Net_Zero_Table[[#This Row],[System Cost (LKR)]]*AHP!$Q$25/TOPSIS!$D$20</f>
        <v>2.6756574266597884E-3</v>
      </c>
      <c r="X288">
        <f>Net_Zero_Table[[#This Row],[Embodied Carbon (Metric T)]]*AHP!$Q$26/TOPSIS!$E$20</f>
        <v>1.1130141957165125E-2</v>
      </c>
      <c r="Y2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3.5017548777984656E-3</v>
      </c>
      <c r="Z2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3.2359309156725757E-3</v>
      </c>
      <c r="AA288">
        <f>Net_Zero_Table[[#This Row],[S- Worst-Euclidean Distance]]/(Net_Zero_Table[[#This Row],[S+ Best-Euclidean Distance]]+Net_Zero_Table[[#This Row],[S- Worst-Euclidean Distance]])</f>
        <v>0.4802733482775734</v>
      </c>
      <c r="AB288">
        <v>287</v>
      </c>
    </row>
    <row r="289" spans="1:28" x14ac:dyDescent="0.3">
      <c r="A289">
        <v>510</v>
      </c>
      <c r="B289" t="s">
        <v>143</v>
      </c>
      <c r="C289" t="s">
        <v>151</v>
      </c>
      <c r="D289" t="s">
        <v>154</v>
      </c>
      <c r="E289" t="s">
        <v>156</v>
      </c>
      <c r="F289" t="s">
        <v>160</v>
      </c>
      <c r="G289" t="s">
        <v>224</v>
      </c>
      <c r="H289">
        <v>423.416515298511</v>
      </c>
      <c r="I289">
        <v>31</v>
      </c>
      <c r="J289">
        <v>1513920.8565299627</v>
      </c>
      <c r="K289">
        <v>33262.729136363632</v>
      </c>
      <c r="L289">
        <v>272505754.17539328</v>
      </c>
      <c r="M289">
        <v>5149460.6413636357</v>
      </c>
      <c r="N289">
        <v>2270881284.7949443</v>
      </c>
      <c r="O289">
        <v>116132200</v>
      </c>
      <c r="P289">
        <v>21.482177277272722</v>
      </c>
      <c r="Q289">
        <v>22633.116805122943</v>
      </c>
      <c r="R289">
        <v>272539016.90452963</v>
      </c>
      <c r="S289">
        <v>2392.1629454363078</v>
      </c>
      <c r="T289">
        <v>22654.598982400217</v>
      </c>
      <c r="U289">
        <f>Net_Zero_Table[[#This Row],[Total Energy(MJ)]]*AHP!$Q$23/TOPSIS!$B$20</f>
        <v>2.5014149822872891E-2</v>
      </c>
      <c r="V289">
        <f>Net_Zero_Table[[#This Row],[Capital Cost (LKR)]]*AHP!$Q$24/TOPSIS!$C$20</f>
        <v>4.5462276505836754E-3</v>
      </c>
      <c r="W289">
        <f>Net_Zero_Table[[#This Row],[System Cost (LKR)]]*AHP!$Q$25/TOPSIS!$D$20</f>
        <v>2.764846007548448E-3</v>
      </c>
      <c r="X289">
        <f>Net_Zero_Table[[#This Row],[Embodied Carbon (Metric T)]]*AHP!$Q$26/TOPSIS!$E$20</f>
        <v>1.0398309691355672E-2</v>
      </c>
      <c r="Y2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3.6429324635465781E-3</v>
      </c>
      <c r="Z2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3.3638126555350844E-3</v>
      </c>
      <c r="AA289">
        <f>Net_Zero_Table[[#This Row],[S- Worst-Euclidean Distance]]/(Net_Zero_Table[[#This Row],[S+ Best-Euclidean Distance]]+Net_Zero_Table[[#This Row],[S- Worst-Euclidean Distance]])</f>
        <v>0.48008206354963878</v>
      </c>
      <c r="AB289">
        <v>288</v>
      </c>
    </row>
    <row r="290" spans="1:28" x14ac:dyDescent="0.3">
      <c r="A290">
        <v>278</v>
      </c>
      <c r="B290" t="s">
        <v>141</v>
      </c>
      <c r="C290" t="s">
        <v>150</v>
      </c>
      <c r="D290" t="s">
        <v>155</v>
      </c>
      <c r="E290" t="s">
        <v>156</v>
      </c>
      <c r="F290" t="s">
        <v>161</v>
      </c>
      <c r="G290" t="s">
        <v>226</v>
      </c>
      <c r="H290">
        <v>408.54124731329773</v>
      </c>
      <c r="I290">
        <v>30</v>
      </c>
      <c r="J290">
        <v>1526367.3265241319</v>
      </c>
      <c r="K290">
        <v>41607.657099999997</v>
      </c>
      <c r="L290">
        <v>274746118.77434373</v>
      </c>
      <c r="M290">
        <v>5398365.2999999998</v>
      </c>
      <c r="N290">
        <v>2289550989.7861977</v>
      </c>
      <c r="O290">
        <v>117000000</v>
      </c>
      <c r="P290">
        <v>20.74740698863636</v>
      </c>
      <c r="Q290">
        <v>22819.191531535769</v>
      </c>
      <c r="R290">
        <v>274787726.43144375</v>
      </c>
      <c r="S290">
        <v>2411.949355086198</v>
      </c>
      <c r="T290">
        <v>22839.938938524407</v>
      </c>
      <c r="U290">
        <f>Net_Zero_Table[[#This Row],[Total Energy(MJ)]]*AHP!$Q$23/TOPSIS!$B$20</f>
        <v>2.5220540664276918E-2</v>
      </c>
      <c r="V290">
        <f>Net_Zero_Table[[#This Row],[Capital Cost (LKR)]]*AHP!$Q$24/TOPSIS!$C$20</f>
        <v>4.7659744008281971E-3</v>
      </c>
      <c r="W290">
        <f>Net_Zero_Table[[#This Row],[System Cost (LKR)]]*AHP!$Q$25/TOPSIS!$D$20</f>
        <v>2.7855063701812967E-3</v>
      </c>
      <c r="X290">
        <f>Net_Zero_Table[[#This Row],[Embodied Carbon (Metric T)]]*AHP!$Q$26/TOPSIS!$E$20</f>
        <v>1.0042648860768874E-2</v>
      </c>
      <c r="Y2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3.8076892675643643E-3</v>
      </c>
      <c r="Z2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3.504253370933096E-3</v>
      </c>
      <c r="AA290">
        <f>Net_Zero_Table[[#This Row],[S- Worst-Euclidean Distance]]/(Net_Zero_Table[[#This Row],[S+ Best-Euclidean Distance]]+Net_Zero_Table[[#This Row],[S- Worst-Euclidean Distance]])</f>
        <v>0.4792506648620522</v>
      </c>
      <c r="AB290">
        <v>289</v>
      </c>
    </row>
    <row r="291" spans="1:28" x14ac:dyDescent="0.3">
      <c r="A291">
        <v>431</v>
      </c>
      <c r="B291" t="s">
        <v>142</v>
      </c>
      <c r="C291" t="s">
        <v>151</v>
      </c>
      <c r="D291" t="s">
        <v>155</v>
      </c>
      <c r="E291" t="s">
        <v>157</v>
      </c>
      <c r="F291" t="s">
        <v>161</v>
      </c>
      <c r="G291" t="s">
        <v>226</v>
      </c>
      <c r="H291">
        <v>410.61394578354935</v>
      </c>
      <c r="I291">
        <v>30</v>
      </c>
      <c r="J291">
        <v>1489956.238022506</v>
      </c>
      <c r="K291">
        <v>40095.262609090903</v>
      </c>
      <c r="L291">
        <v>268192122.84405106</v>
      </c>
      <c r="M291">
        <v>4698776.458181818</v>
      </c>
      <c r="N291">
        <v>2234934357.0337591</v>
      </c>
      <c r="O291">
        <v>117000000</v>
      </c>
      <c r="P291">
        <v>22.98027609772727</v>
      </c>
      <c r="Q291">
        <v>22274.845758436462</v>
      </c>
      <c r="R291">
        <v>268232218.10666016</v>
      </c>
      <c r="S291">
        <v>2356.633133491941</v>
      </c>
      <c r="T291">
        <v>22297.826034534191</v>
      </c>
      <c r="U291">
        <f>Net_Zero_Table[[#This Row],[Total Energy(MJ)]]*AHP!$Q$23/TOPSIS!$B$20</f>
        <v>2.4618863630053701E-2</v>
      </c>
      <c r="V291">
        <f>Net_Zero_Table[[#This Row],[Capital Cost (LKR)]]*AHP!$Q$24/TOPSIS!$C$20</f>
        <v>4.1483388156241903E-3</v>
      </c>
      <c r="W291">
        <f>Net_Zero_Table[[#This Row],[System Cost (LKR)]]*AHP!$Q$25/TOPSIS!$D$20</f>
        <v>2.7855063701812967E-3</v>
      </c>
      <c r="X291">
        <f>Net_Zero_Table[[#This Row],[Embodied Carbon (Metric T)]]*AHP!$Q$26/TOPSIS!$E$20</f>
        <v>1.1123454786393204E-2</v>
      </c>
      <c r="Y2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3.514633261791922E-3</v>
      </c>
      <c r="Z2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3.2287536311139259E-3</v>
      </c>
      <c r="AA291">
        <f>Net_Zero_Table[[#This Row],[S- Worst-Euclidean Distance]]/(Net_Zero_Table[[#This Row],[S+ Best-Euclidean Distance]]+Net_Zero_Table[[#This Row],[S- Worst-Euclidean Distance]])</f>
        <v>0.47880296390981614</v>
      </c>
      <c r="AB291">
        <v>290</v>
      </c>
    </row>
    <row r="292" spans="1:28" x14ac:dyDescent="0.3">
      <c r="A292">
        <v>260</v>
      </c>
      <c r="B292" t="s">
        <v>141</v>
      </c>
      <c r="C292" t="s">
        <v>150</v>
      </c>
      <c r="D292" t="s">
        <v>154</v>
      </c>
      <c r="E292" t="s">
        <v>156</v>
      </c>
      <c r="F292" t="s">
        <v>161</v>
      </c>
      <c r="G292" t="s">
        <v>226</v>
      </c>
      <c r="H292">
        <v>408.53480020829767</v>
      </c>
      <c r="I292">
        <v>30</v>
      </c>
      <c r="J292">
        <v>1526361.0857264919</v>
      </c>
      <c r="K292">
        <v>41626.077399999995</v>
      </c>
      <c r="L292">
        <v>274744995.43076855</v>
      </c>
      <c r="M292">
        <v>5399286.3149999995</v>
      </c>
      <c r="N292">
        <v>2289541628.5897379</v>
      </c>
      <c r="O292">
        <v>117000000</v>
      </c>
      <c r="P292">
        <v>20.761222213636358</v>
      </c>
      <c r="Q292">
        <v>22819.098231611049</v>
      </c>
      <c r="R292">
        <v>274786621.50816858</v>
      </c>
      <c r="S292">
        <v>2411.9409149047378</v>
      </c>
      <c r="T292">
        <v>22839.859453824687</v>
      </c>
      <c r="U292">
        <f>Net_Zero_Table[[#This Row],[Total Energy(MJ)]]*AHP!$Q$23/TOPSIS!$B$20</f>
        <v>2.5220439252315204E-2</v>
      </c>
      <c r="V292">
        <f>Net_Zero_Table[[#This Row],[Capital Cost (LKR)]]*AHP!$Q$24/TOPSIS!$C$20</f>
        <v>4.7667875236290522E-3</v>
      </c>
      <c r="W292">
        <f>Net_Zero_Table[[#This Row],[System Cost (LKR)]]*AHP!$Q$25/TOPSIS!$D$20</f>
        <v>2.7855063701812967E-3</v>
      </c>
      <c r="X292">
        <f>Net_Zero_Table[[#This Row],[Embodied Carbon (Metric T)]]*AHP!$Q$26/TOPSIS!$E$20</f>
        <v>1.0049336031540792E-2</v>
      </c>
      <c r="Y2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3.8088035562005682E-3</v>
      </c>
      <c r="Z2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3.4984788289419868E-3</v>
      </c>
      <c r="AA292">
        <f>Net_Zero_Table[[#This Row],[S- Worst-Euclidean Distance]]/(Net_Zero_Table[[#This Row],[S+ Best-Euclidean Distance]]+Net_Zero_Table[[#This Row],[S- Worst-Euclidean Distance]])</f>
        <v>0.47876606439286201</v>
      </c>
      <c r="AB292">
        <v>291</v>
      </c>
    </row>
    <row r="293" spans="1:28" x14ac:dyDescent="0.3">
      <c r="A293">
        <v>527</v>
      </c>
      <c r="B293" t="s">
        <v>143</v>
      </c>
      <c r="C293" t="s">
        <v>151</v>
      </c>
      <c r="D293" t="s">
        <v>155</v>
      </c>
      <c r="E293" t="s">
        <v>156</v>
      </c>
      <c r="F293" t="s">
        <v>160</v>
      </c>
      <c r="G293" t="s">
        <v>226</v>
      </c>
      <c r="H293">
        <v>423.42296240351106</v>
      </c>
      <c r="I293">
        <v>31</v>
      </c>
      <c r="J293">
        <v>1513927.0973276028</v>
      </c>
      <c r="K293">
        <v>33244.308836363634</v>
      </c>
      <c r="L293">
        <v>272506877.51896852</v>
      </c>
      <c r="M293">
        <v>5148539.626363636</v>
      </c>
      <c r="N293">
        <v>2270890645.9914041</v>
      </c>
      <c r="O293">
        <v>120900000</v>
      </c>
      <c r="P293">
        <v>21.468362052272724</v>
      </c>
      <c r="Q293">
        <v>22633.210105047663</v>
      </c>
      <c r="R293">
        <v>272540121.82780486</v>
      </c>
      <c r="S293">
        <v>2396.9391856177676</v>
      </c>
      <c r="T293">
        <v>22654.678467099937</v>
      </c>
      <c r="U293">
        <f>Net_Zero_Table[[#This Row],[Total Energy(MJ)]]*AHP!$Q$23/TOPSIS!$B$20</f>
        <v>2.5014251234834611E-2</v>
      </c>
      <c r="V293">
        <f>Net_Zero_Table[[#This Row],[Capital Cost (LKR)]]*AHP!$Q$24/TOPSIS!$C$20</f>
        <v>4.5454145277828194E-3</v>
      </c>
      <c r="W293">
        <f>Net_Zero_Table[[#This Row],[System Cost (LKR)]]*AHP!$Q$25/TOPSIS!$D$20</f>
        <v>2.8783565825206735E-3</v>
      </c>
      <c r="X293">
        <f>Net_Zero_Table[[#This Row],[Embodied Carbon (Metric T)]]*AHP!$Q$26/TOPSIS!$E$20</f>
        <v>1.0391622520583756E-2</v>
      </c>
      <c r="Y2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3.6599111385071915E-3</v>
      </c>
      <c r="Z2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3.3609939198499324E-3</v>
      </c>
      <c r="AA293">
        <f>Net_Zero_Table[[#This Row],[S- Worst-Euclidean Distance]]/(Net_Zero_Table[[#This Row],[S+ Best-Euclidean Distance]]+Net_Zero_Table[[#This Row],[S- Worst-Euclidean Distance]])</f>
        <v>0.47871234433647186</v>
      </c>
      <c r="AB293">
        <v>292</v>
      </c>
    </row>
    <row r="294" spans="1:28" x14ac:dyDescent="0.3">
      <c r="A294">
        <v>413</v>
      </c>
      <c r="B294" t="s">
        <v>142</v>
      </c>
      <c r="C294" t="s">
        <v>151</v>
      </c>
      <c r="D294" t="s">
        <v>154</v>
      </c>
      <c r="E294" t="s">
        <v>157</v>
      </c>
      <c r="F294" t="s">
        <v>161</v>
      </c>
      <c r="G294" t="s">
        <v>226</v>
      </c>
      <c r="H294">
        <v>410.6074986785494</v>
      </c>
      <c r="I294">
        <v>30</v>
      </c>
      <c r="J294">
        <v>1489949.9972248657</v>
      </c>
      <c r="K294">
        <v>40113.682909090909</v>
      </c>
      <c r="L294">
        <v>268190999.50047585</v>
      </c>
      <c r="M294">
        <v>4699697.4731818177</v>
      </c>
      <c r="N294">
        <v>2234924995.8372989</v>
      </c>
      <c r="O294">
        <v>117000000</v>
      </c>
      <c r="P294">
        <v>22.994091322727272</v>
      </c>
      <c r="Q294">
        <v>22274.752458511743</v>
      </c>
      <c r="R294">
        <v>268231113.18338495</v>
      </c>
      <c r="S294">
        <v>2356.6246933104808</v>
      </c>
      <c r="T294">
        <v>22297.746549834468</v>
      </c>
      <c r="U294">
        <f>Net_Zero_Table[[#This Row],[Total Energy(MJ)]]*AHP!$Q$23/TOPSIS!$B$20</f>
        <v>2.4618762218091988E-2</v>
      </c>
      <c r="V294">
        <f>Net_Zero_Table[[#This Row],[Capital Cost (LKR)]]*AHP!$Q$24/TOPSIS!$C$20</f>
        <v>4.1491519384250462E-3</v>
      </c>
      <c r="W294">
        <f>Net_Zero_Table[[#This Row],[System Cost (LKR)]]*AHP!$Q$25/TOPSIS!$D$20</f>
        <v>2.7855063701812967E-3</v>
      </c>
      <c r="X294">
        <f>Net_Zero_Table[[#This Row],[Embodied Carbon (Metric T)]]*AHP!$Q$26/TOPSIS!$E$20</f>
        <v>1.1130141957165125E-2</v>
      </c>
      <c r="Y2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3.517770119156468E-3</v>
      </c>
      <c r="Z2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3.2245906894093389E-3</v>
      </c>
      <c r="AA294">
        <f>Net_Zero_Table[[#This Row],[S- Worst-Euclidean Distance]]/(Net_Zero_Table[[#This Row],[S+ Best-Euclidean Distance]]+Net_Zero_Table[[#This Row],[S- Worst-Euclidean Distance]])</f>
        <v>0.47825839953754323</v>
      </c>
      <c r="AB294">
        <v>293</v>
      </c>
    </row>
    <row r="295" spans="1:28" x14ac:dyDescent="0.3">
      <c r="A295">
        <v>509</v>
      </c>
      <c r="B295" t="s">
        <v>143</v>
      </c>
      <c r="C295" t="s">
        <v>151</v>
      </c>
      <c r="D295" t="s">
        <v>154</v>
      </c>
      <c r="E295" t="s">
        <v>156</v>
      </c>
      <c r="F295" t="s">
        <v>160</v>
      </c>
      <c r="G295" t="s">
        <v>226</v>
      </c>
      <c r="H295">
        <v>423.416515298511</v>
      </c>
      <c r="I295">
        <v>31</v>
      </c>
      <c r="J295">
        <v>1513920.8565299627</v>
      </c>
      <c r="K295">
        <v>33262.729136363632</v>
      </c>
      <c r="L295">
        <v>272505754.17539328</v>
      </c>
      <c r="M295">
        <v>5149460.6413636357</v>
      </c>
      <c r="N295">
        <v>2270881284.7949443</v>
      </c>
      <c r="O295">
        <v>120900000</v>
      </c>
      <c r="P295">
        <v>21.482177277272722</v>
      </c>
      <c r="Q295">
        <v>22633.116805122943</v>
      </c>
      <c r="R295">
        <v>272539016.90452963</v>
      </c>
      <c r="S295">
        <v>2396.9307454363079</v>
      </c>
      <c r="T295">
        <v>22654.598982400217</v>
      </c>
      <c r="U295">
        <f>Net_Zero_Table[[#This Row],[Total Energy(MJ)]]*AHP!$Q$23/TOPSIS!$B$20</f>
        <v>2.5014149822872891E-2</v>
      </c>
      <c r="V295">
        <f>Net_Zero_Table[[#This Row],[Capital Cost (LKR)]]*AHP!$Q$24/TOPSIS!$C$20</f>
        <v>4.5462276505836754E-3</v>
      </c>
      <c r="W295">
        <f>Net_Zero_Table[[#This Row],[System Cost (LKR)]]*AHP!$Q$25/TOPSIS!$D$20</f>
        <v>2.8783565825206735E-3</v>
      </c>
      <c r="X295">
        <f>Net_Zero_Table[[#This Row],[Embodied Carbon (Metric T)]]*AHP!$Q$26/TOPSIS!$E$20</f>
        <v>1.0398309691355672E-2</v>
      </c>
      <c r="Y2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3.6616645070233237E-3</v>
      </c>
      <c r="Z2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3.3556211059879407E-3</v>
      </c>
      <c r="AA295">
        <f>Net_Zero_Table[[#This Row],[S- Worst-Euclidean Distance]]/(Net_Zero_Table[[#This Row],[S+ Best-Euclidean Distance]]+Net_Zero_Table[[#This Row],[S- Worst-Euclidean Distance]])</f>
        <v>0.47819360519771875</v>
      </c>
      <c r="AB295">
        <v>294</v>
      </c>
    </row>
    <row r="296" spans="1:28" x14ac:dyDescent="0.3">
      <c r="A296">
        <v>418</v>
      </c>
      <c r="B296" t="s">
        <v>142</v>
      </c>
      <c r="C296" t="s">
        <v>151</v>
      </c>
      <c r="D296" t="s">
        <v>155</v>
      </c>
      <c r="E296" t="s">
        <v>156</v>
      </c>
      <c r="F296" t="s">
        <v>160</v>
      </c>
      <c r="G296" t="s">
        <v>225</v>
      </c>
      <c r="H296">
        <v>426.28104301708225</v>
      </c>
      <c r="I296">
        <v>61</v>
      </c>
      <c r="J296">
        <v>1530347.5814084422</v>
      </c>
      <c r="K296">
        <v>36874.728836363633</v>
      </c>
      <c r="L296">
        <v>275462564.65351963</v>
      </c>
      <c r="M296">
        <v>5293756.4263636358</v>
      </c>
      <c r="N296">
        <v>2295521372.1126633</v>
      </c>
      <c r="O296">
        <v>113704000</v>
      </c>
      <c r="P296">
        <v>20.742278052272727</v>
      </c>
      <c r="Q296">
        <v>22878.69634205621</v>
      </c>
      <c r="R296">
        <v>275499439.38235599</v>
      </c>
      <c r="S296">
        <v>2414.519128539027</v>
      </c>
      <c r="T296">
        <v>22899.438620108482</v>
      </c>
      <c r="U296">
        <f>Net_Zero_Table[[#This Row],[Total Energy(MJ)]]*AHP!$Q$23/TOPSIS!$B$20</f>
        <v>2.5285863033848811E-2</v>
      </c>
      <c r="V296">
        <f>Net_Zero_Table[[#This Row],[Capital Cost (LKR)]]*AHP!$Q$24/TOPSIS!$C$20</f>
        <v>4.6736199219917264E-3</v>
      </c>
      <c r="W296">
        <f>Net_Zero_Table[[#This Row],[System Cost (LKR)]]*AHP!$Q$25/TOPSIS!$D$20</f>
        <v>2.7070360368811469E-3</v>
      </c>
      <c r="X296">
        <f>Net_Zero_Table[[#This Row],[Embodied Carbon (Metric T)]]*AHP!$Q$26/TOPSIS!$E$20</f>
        <v>1.0040166232122441E-2</v>
      </c>
      <c r="Y2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3.8414793766177778E-3</v>
      </c>
      <c r="Z2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3.4962205638451897E-3</v>
      </c>
      <c r="AA296">
        <f>Net_Zero_Table[[#This Row],[S- Worst-Euclidean Distance]]/(Net_Zero_Table[[#This Row],[S+ Best-Euclidean Distance]]+Net_Zero_Table[[#This Row],[S- Worst-Euclidean Distance]])</f>
        <v>0.47647363509178842</v>
      </c>
      <c r="AB296">
        <v>295</v>
      </c>
    </row>
    <row r="297" spans="1:28" x14ac:dyDescent="0.3">
      <c r="A297">
        <v>400</v>
      </c>
      <c r="B297" t="s">
        <v>142</v>
      </c>
      <c r="C297" t="s">
        <v>151</v>
      </c>
      <c r="D297" t="s">
        <v>154</v>
      </c>
      <c r="E297" t="s">
        <v>156</v>
      </c>
      <c r="F297" t="s">
        <v>160</v>
      </c>
      <c r="G297" t="s">
        <v>225</v>
      </c>
      <c r="H297">
        <v>426.27459591208225</v>
      </c>
      <c r="I297">
        <v>61</v>
      </c>
      <c r="J297">
        <v>1530341.3406108022</v>
      </c>
      <c r="K297">
        <v>36893.149136363631</v>
      </c>
      <c r="L297">
        <v>275461441.30994439</v>
      </c>
      <c r="M297">
        <v>5294677.4413636355</v>
      </c>
      <c r="N297">
        <v>2295512010.9162035</v>
      </c>
      <c r="O297">
        <v>113704000</v>
      </c>
      <c r="P297">
        <v>20.756093277272726</v>
      </c>
      <c r="Q297">
        <v>22878.60304213149</v>
      </c>
      <c r="R297">
        <v>275498334.45908076</v>
      </c>
      <c r="S297">
        <v>2414.5106883575672</v>
      </c>
      <c r="T297">
        <v>22899.359135408762</v>
      </c>
      <c r="U297">
        <f>Net_Zero_Table[[#This Row],[Total Energy(MJ)]]*AHP!$Q$23/TOPSIS!$B$20</f>
        <v>2.5285761621887091E-2</v>
      </c>
      <c r="V297">
        <f>Net_Zero_Table[[#This Row],[Capital Cost (LKR)]]*AHP!$Q$24/TOPSIS!$C$20</f>
        <v>4.6744330447925824E-3</v>
      </c>
      <c r="W297">
        <f>Net_Zero_Table[[#This Row],[System Cost (LKR)]]*AHP!$Q$25/TOPSIS!$D$20</f>
        <v>2.7070360368811469E-3</v>
      </c>
      <c r="X297">
        <f>Net_Zero_Table[[#This Row],[Embodied Carbon (Metric T)]]*AHP!$Q$26/TOPSIS!$E$20</f>
        <v>1.0046853402894358E-2</v>
      </c>
      <c r="Y2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3.8425582791745887E-3</v>
      </c>
      <c r="Z2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3.4904045634260787E-3</v>
      </c>
      <c r="AA297">
        <f>Net_Zero_Table[[#This Row],[S- Worst-Euclidean Distance]]/(Net_Zero_Table[[#This Row],[S+ Best-Euclidean Distance]]+Net_Zero_Table[[#This Row],[S- Worst-Euclidean Distance]])</f>
        <v>0.47598830627487421</v>
      </c>
      <c r="AB297">
        <v>296</v>
      </c>
    </row>
    <row r="298" spans="1:28" x14ac:dyDescent="0.3">
      <c r="A298">
        <v>420</v>
      </c>
      <c r="B298" t="s">
        <v>142</v>
      </c>
      <c r="C298" t="s">
        <v>151</v>
      </c>
      <c r="D298" t="s">
        <v>155</v>
      </c>
      <c r="E298" t="s">
        <v>156</v>
      </c>
      <c r="F298" t="s">
        <v>160</v>
      </c>
      <c r="G298" t="s">
        <v>224</v>
      </c>
      <c r="H298">
        <v>426.28104301708225</v>
      </c>
      <c r="I298">
        <v>31</v>
      </c>
      <c r="J298">
        <v>1530347.5814084422</v>
      </c>
      <c r="K298">
        <v>36874.728836363633</v>
      </c>
      <c r="L298">
        <v>275462564.65351963</v>
      </c>
      <c r="M298">
        <v>5293756.4263636358</v>
      </c>
      <c r="N298">
        <v>2295521372.1126633</v>
      </c>
      <c r="O298">
        <v>116132200</v>
      </c>
      <c r="P298">
        <v>20.742278052272727</v>
      </c>
      <c r="Q298">
        <v>22878.69634205621</v>
      </c>
      <c r="R298">
        <v>275499439.38235599</v>
      </c>
      <c r="S298">
        <v>2416.9473285390268</v>
      </c>
      <c r="T298">
        <v>22899.438620108482</v>
      </c>
      <c r="U298">
        <f>Net_Zero_Table[[#This Row],[Total Energy(MJ)]]*AHP!$Q$23/TOPSIS!$B$20</f>
        <v>2.5285863033848811E-2</v>
      </c>
      <c r="V298">
        <f>Net_Zero_Table[[#This Row],[Capital Cost (LKR)]]*AHP!$Q$24/TOPSIS!$C$20</f>
        <v>4.6736199219917264E-3</v>
      </c>
      <c r="W298">
        <f>Net_Zero_Table[[#This Row],[System Cost (LKR)]]*AHP!$Q$25/TOPSIS!$D$20</f>
        <v>2.764846007548448E-3</v>
      </c>
      <c r="X298">
        <f>Net_Zero_Table[[#This Row],[Embodied Carbon (Metric T)]]*AHP!$Q$26/TOPSIS!$E$20</f>
        <v>1.0040166232122441E-2</v>
      </c>
      <c r="Y2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3.84925267228462E-3</v>
      </c>
      <c r="Z2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3.4907909533684642E-3</v>
      </c>
      <c r="AA298">
        <f>Net_Zero_Table[[#This Row],[S- Worst-Euclidean Distance]]/(Net_Zero_Table[[#This Row],[S+ Best-Euclidean Distance]]+Net_Zero_Table[[#This Row],[S- Worst-Euclidean Distance]])</f>
        <v>0.47558177190777517</v>
      </c>
      <c r="AB298">
        <v>297</v>
      </c>
    </row>
    <row r="299" spans="1:28" x14ac:dyDescent="0.3">
      <c r="A299">
        <v>402</v>
      </c>
      <c r="B299" t="s">
        <v>142</v>
      </c>
      <c r="C299" t="s">
        <v>151</v>
      </c>
      <c r="D299" t="s">
        <v>154</v>
      </c>
      <c r="E299" t="s">
        <v>156</v>
      </c>
      <c r="F299" t="s">
        <v>160</v>
      </c>
      <c r="G299" t="s">
        <v>224</v>
      </c>
      <c r="H299">
        <v>426.27459591208225</v>
      </c>
      <c r="I299">
        <v>31</v>
      </c>
      <c r="J299">
        <v>1530341.3406108022</v>
      </c>
      <c r="K299">
        <v>36893.149136363631</v>
      </c>
      <c r="L299">
        <v>275461441.30994439</v>
      </c>
      <c r="M299">
        <v>5294677.4413636355</v>
      </c>
      <c r="N299">
        <v>2295512010.9162035</v>
      </c>
      <c r="O299">
        <v>116132200</v>
      </c>
      <c r="P299">
        <v>20.756093277272726</v>
      </c>
      <c r="Q299">
        <v>22878.60304213149</v>
      </c>
      <c r="R299">
        <v>275498334.45908076</v>
      </c>
      <c r="S299">
        <v>2416.9388883575675</v>
      </c>
      <c r="T299">
        <v>22899.359135408762</v>
      </c>
      <c r="U299">
        <f>Net_Zero_Table[[#This Row],[Total Energy(MJ)]]*AHP!$Q$23/TOPSIS!$B$20</f>
        <v>2.5285761621887091E-2</v>
      </c>
      <c r="V299">
        <f>Net_Zero_Table[[#This Row],[Capital Cost (LKR)]]*AHP!$Q$24/TOPSIS!$C$20</f>
        <v>4.6744330447925824E-3</v>
      </c>
      <c r="W299">
        <f>Net_Zero_Table[[#This Row],[System Cost (LKR)]]*AHP!$Q$25/TOPSIS!$D$20</f>
        <v>2.764846007548448E-3</v>
      </c>
      <c r="X299">
        <f>Net_Zero_Table[[#This Row],[Embodied Carbon (Metric T)]]*AHP!$Q$26/TOPSIS!$E$20</f>
        <v>1.0046853402894358E-2</v>
      </c>
      <c r="Y2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3.850329396683322E-3</v>
      </c>
      <c r="Z2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3.4849658915763761E-3</v>
      </c>
      <c r="AA299">
        <f>Net_Zero_Table[[#This Row],[S- Worst-Euclidean Distance]]/(Net_Zero_Table[[#This Row],[S+ Best-Euclidean Distance]]+Net_Zero_Table[[#This Row],[S- Worst-Euclidean Distance]])</f>
        <v>0.47509551485325219</v>
      </c>
      <c r="AB299">
        <v>298</v>
      </c>
    </row>
    <row r="300" spans="1:28" x14ac:dyDescent="0.3">
      <c r="A300">
        <v>419</v>
      </c>
      <c r="B300" t="s">
        <v>142</v>
      </c>
      <c r="C300" t="s">
        <v>151</v>
      </c>
      <c r="D300" t="s">
        <v>155</v>
      </c>
      <c r="E300" t="s">
        <v>156</v>
      </c>
      <c r="F300" t="s">
        <v>160</v>
      </c>
      <c r="G300" t="s">
        <v>226</v>
      </c>
      <c r="H300">
        <v>426.28104301708225</v>
      </c>
      <c r="I300">
        <v>31</v>
      </c>
      <c r="J300">
        <v>1530347.5814084422</v>
      </c>
      <c r="K300">
        <v>36874.728836363633</v>
      </c>
      <c r="L300">
        <v>275462564.65351963</v>
      </c>
      <c r="M300">
        <v>5293756.4263636358</v>
      </c>
      <c r="N300">
        <v>2295521372.1126633</v>
      </c>
      <c r="O300">
        <v>120900000</v>
      </c>
      <c r="P300">
        <v>20.742278052272727</v>
      </c>
      <c r="Q300">
        <v>22878.69634205621</v>
      </c>
      <c r="R300">
        <v>275499439.38235599</v>
      </c>
      <c r="S300">
        <v>2421.7151285390269</v>
      </c>
      <c r="T300">
        <v>22899.438620108482</v>
      </c>
      <c r="U300">
        <f>Net_Zero_Table[[#This Row],[Total Energy(MJ)]]*AHP!$Q$23/TOPSIS!$B$20</f>
        <v>2.5285863033848811E-2</v>
      </c>
      <c r="V300">
        <f>Net_Zero_Table[[#This Row],[Capital Cost (LKR)]]*AHP!$Q$24/TOPSIS!$C$20</f>
        <v>4.6736199219917264E-3</v>
      </c>
      <c r="W300">
        <f>Net_Zero_Table[[#This Row],[System Cost (LKR)]]*AHP!$Q$25/TOPSIS!$D$20</f>
        <v>2.8783565825206735E-3</v>
      </c>
      <c r="X300">
        <f>Net_Zero_Table[[#This Row],[Embodied Carbon (Metric T)]]*AHP!$Q$26/TOPSIS!$E$20</f>
        <v>1.0040166232122441E-2</v>
      </c>
      <c r="Y3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3.866985410254751E-3</v>
      </c>
      <c r="Z3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3.4828980613180226E-3</v>
      </c>
      <c r="AA300">
        <f>Net_Zero_Table[[#This Row],[S- Worst-Euclidean Distance]]/(Net_Zero_Table[[#This Row],[S+ Best-Euclidean Distance]]+Net_Zero_Table[[#This Row],[S- Worst-Euclidean Distance]])</f>
        <v>0.47387119466435984</v>
      </c>
      <c r="AB300">
        <v>299</v>
      </c>
    </row>
    <row r="301" spans="1:28" x14ac:dyDescent="0.3">
      <c r="A301">
        <v>401</v>
      </c>
      <c r="B301" t="s">
        <v>142</v>
      </c>
      <c r="C301" t="s">
        <v>151</v>
      </c>
      <c r="D301" t="s">
        <v>154</v>
      </c>
      <c r="E301" t="s">
        <v>156</v>
      </c>
      <c r="F301" t="s">
        <v>160</v>
      </c>
      <c r="G301" t="s">
        <v>226</v>
      </c>
      <c r="H301">
        <v>426.27459591208225</v>
      </c>
      <c r="I301">
        <v>31</v>
      </c>
      <c r="J301">
        <v>1530341.3406108022</v>
      </c>
      <c r="K301">
        <v>36893.149136363631</v>
      </c>
      <c r="L301">
        <v>275461441.30994439</v>
      </c>
      <c r="M301">
        <v>5294677.4413636355</v>
      </c>
      <c r="N301">
        <v>2295512010.9162035</v>
      </c>
      <c r="O301">
        <v>120900000</v>
      </c>
      <c r="P301">
        <v>20.756093277272726</v>
      </c>
      <c r="Q301">
        <v>22878.60304213149</v>
      </c>
      <c r="R301">
        <v>275498334.45908076</v>
      </c>
      <c r="S301">
        <v>2421.7066883575671</v>
      </c>
      <c r="T301">
        <v>22899.359135408762</v>
      </c>
      <c r="U301">
        <f>Net_Zero_Table[[#This Row],[Total Energy(MJ)]]*AHP!$Q$23/TOPSIS!$B$20</f>
        <v>2.5285761621887091E-2</v>
      </c>
      <c r="V301">
        <f>Net_Zero_Table[[#This Row],[Capital Cost (LKR)]]*AHP!$Q$24/TOPSIS!$C$20</f>
        <v>4.6744330447925824E-3</v>
      </c>
      <c r="W301">
        <f>Net_Zero_Table[[#This Row],[System Cost (LKR)]]*AHP!$Q$25/TOPSIS!$D$20</f>
        <v>2.8783565825206735E-3</v>
      </c>
      <c r="X301">
        <f>Net_Zero_Table[[#This Row],[Embodied Carbon (Metric T)]]*AHP!$Q$26/TOPSIS!$E$20</f>
        <v>1.0046853402894358E-2</v>
      </c>
      <c r="Y3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3.8680571985166626E-3</v>
      </c>
      <c r="Z3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3.4770597767171704E-3</v>
      </c>
      <c r="AA301">
        <f>Net_Zero_Table[[#This Row],[S- Worst-Euclidean Distance]]/(Net_Zero_Table[[#This Row],[S+ Best-Euclidean Distance]]+Net_Zero_Table[[#This Row],[S- Worst-Euclidean Distance]])</f>
        <v>0.47338385330568239</v>
      </c>
      <c r="AB301">
        <v>300</v>
      </c>
    </row>
    <row r="302" spans="1:28" x14ac:dyDescent="0.3">
      <c r="A302">
        <v>316</v>
      </c>
      <c r="B302" t="s">
        <v>141</v>
      </c>
      <c r="C302" t="s">
        <v>151</v>
      </c>
      <c r="D302" t="s">
        <v>155</v>
      </c>
      <c r="E302" t="s">
        <v>157</v>
      </c>
      <c r="F302" t="s">
        <v>159</v>
      </c>
      <c r="G302" t="s">
        <v>225</v>
      </c>
      <c r="H302">
        <v>413.82192877952684</v>
      </c>
      <c r="I302">
        <v>59</v>
      </c>
      <c r="J302">
        <v>1496763.2062157076</v>
      </c>
      <c r="K302">
        <v>42415.634972727261</v>
      </c>
      <c r="L302">
        <v>269417377.1188274</v>
      </c>
      <c r="M302">
        <v>4629850.085454545</v>
      </c>
      <c r="N302">
        <v>2245144809.3235617</v>
      </c>
      <c r="O302">
        <v>109976000</v>
      </c>
      <c r="P302">
        <v>23.018386552272723</v>
      </c>
      <c r="Q302">
        <v>22376.609932924828</v>
      </c>
      <c r="R302">
        <v>269459792.75380015</v>
      </c>
      <c r="S302">
        <v>2359.750659409016</v>
      </c>
      <c r="T302">
        <v>22399.628319477102</v>
      </c>
      <c r="U302">
        <f>Net_Zero_Table[[#This Row],[Total Energy(MJ)]]*AHP!$Q$23/TOPSIS!$B$20</f>
        <v>2.4731532768186969E-2</v>
      </c>
      <c r="V302">
        <f>Net_Zero_Table[[#This Row],[Capital Cost (LKR)]]*AHP!$Q$24/TOPSIS!$C$20</f>
        <v>4.0874868151194958E-3</v>
      </c>
      <c r="W302">
        <f>Net_Zero_Table[[#This Row],[System Cost (LKR)]]*AHP!$Q$25/TOPSIS!$D$20</f>
        <v>2.6182807569834041E-3</v>
      </c>
      <c r="X302">
        <f>Net_Zero_Table[[#This Row],[Embodied Carbon (Metric T)]]*AHP!$Q$26/TOPSIS!$E$20</f>
        <v>1.1141901906707271E-2</v>
      </c>
      <c r="Y3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3.5963655118024288E-3</v>
      </c>
      <c r="Z3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3.1784473455627659E-3</v>
      </c>
      <c r="AA302">
        <f>Net_Zero_Table[[#This Row],[S- Worst-Euclidean Distance]]/(Net_Zero_Table[[#This Row],[S+ Best-Euclidean Distance]]+Net_Zero_Table[[#This Row],[S- Worst-Euclidean Distance]])</f>
        <v>0.46915647892876294</v>
      </c>
      <c r="AB302">
        <v>301</v>
      </c>
    </row>
    <row r="303" spans="1:28" x14ac:dyDescent="0.3">
      <c r="A303">
        <v>463</v>
      </c>
      <c r="B303" t="s">
        <v>143</v>
      </c>
      <c r="C303" t="s">
        <v>149</v>
      </c>
      <c r="D303" t="s">
        <v>155</v>
      </c>
      <c r="E303" t="s">
        <v>157</v>
      </c>
      <c r="F303" t="s">
        <v>160</v>
      </c>
      <c r="G303" t="s">
        <v>225</v>
      </c>
      <c r="H303">
        <v>399.71667179340403</v>
      </c>
      <c r="I303">
        <v>57</v>
      </c>
      <c r="J303">
        <v>1425021.5103687299</v>
      </c>
      <c r="K303">
        <v>37807.295945454542</v>
      </c>
      <c r="L303">
        <v>256503871.86637136</v>
      </c>
      <c r="M303">
        <v>5091678.7645454537</v>
      </c>
      <c r="N303">
        <v>2137532265.5530949</v>
      </c>
      <c r="O303">
        <v>106248000</v>
      </c>
      <c r="P303">
        <v>26.642589561363632</v>
      </c>
      <c r="Q303">
        <v>21304.071580012511</v>
      </c>
      <c r="R303">
        <v>256541679.16231683</v>
      </c>
      <c r="S303">
        <v>2248.8719443176401</v>
      </c>
      <c r="T303">
        <v>21330.714169573876</v>
      </c>
      <c r="U303">
        <f>Net_Zero_Table[[#This Row],[Total Energy(MJ)]]*AHP!$Q$23/TOPSIS!$B$20</f>
        <v>2.3545883709654374E-2</v>
      </c>
      <c r="V303">
        <f>Net_Zero_Table[[#This Row],[Capital Cost (LKR)]]*AHP!$Q$24/TOPSIS!$C$20</f>
        <v>4.4952146252614971E-3</v>
      </c>
      <c r="W303">
        <f>Net_Zero_Table[[#This Row],[System Cost (LKR)]]*AHP!$Q$25/TOPSIS!$D$20</f>
        <v>2.5295254770856621E-3</v>
      </c>
      <c r="X303">
        <f>Net_Zero_Table[[#This Row],[Embodied Carbon (Metric T)]]*AHP!$Q$26/TOPSIS!$E$20</f>
        <v>1.2896174054565404E-2</v>
      </c>
      <c r="Y3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4.0088979029034438E-3</v>
      </c>
      <c r="Z3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3.5356795955097482E-3</v>
      </c>
      <c r="AA303">
        <f>Net_Zero_Table[[#This Row],[S- Worst-Euclidean Distance]]/(Net_Zero_Table[[#This Row],[S+ Best-Euclidean Distance]]+Net_Zero_Table[[#This Row],[S- Worst-Euclidean Distance]])</f>
        <v>0.46863851504652015</v>
      </c>
      <c r="AB303">
        <v>302</v>
      </c>
    </row>
    <row r="304" spans="1:28" x14ac:dyDescent="0.3">
      <c r="A304">
        <v>298</v>
      </c>
      <c r="B304" t="s">
        <v>141</v>
      </c>
      <c r="C304" t="s">
        <v>151</v>
      </c>
      <c r="D304" t="s">
        <v>154</v>
      </c>
      <c r="E304" t="s">
        <v>157</v>
      </c>
      <c r="F304" t="s">
        <v>159</v>
      </c>
      <c r="G304" t="s">
        <v>225</v>
      </c>
      <c r="H304">
        <v>413.81548167452684</v>
      </c>
      <c r="I304">
        <v>59</v>
      </c>
      <c r="J304">
        <v>1496756.9654180673</v>
      </c>
      <c r="K304">
        <v>42434.055272727273</v>
      </c>
      <c r="L304">
        <v>269416253.7752521</v>
      </c>
      <c r="M304">
        <v>4630771.1004545446</v>
      </c>
      <c r="N304">
        <v>2245135448.1271009</v>
      </c>
      <c r="O304">
        <v>109976000</v>
      </c>
      <c r="P304">
        <v>23.032201777272721</v>
      </c>
      <c r="Q304">
        <v>22376.516633000105</v>
      </c>
      <c r="R304">
        <v>269458687.8305248</v>
      </c>
      <c r="S304">
        <v>2359.7422192275553</v>
      </c>
      <c r="T304">
        <v>22399.548834777379</v>
      </c>
      <c r="U304">
        <f>Net_Zero_Table[[#This Row],[Total Energy(MJ)]]*AHP!$Q$23/TOPSIS!$B$20</f>
        <v>2.4731431356225238E-2</v>
      </c>
      <c r="V304">
        <f>Net_Zero_Table[[#This Row],[Capital Cost (LKR)]]*AHP!$Q$24/TOPSIS!$C$20</f>
        <v>4.0882999379203517E-3</v>
      </c>
      <c r="W304">
        <f>Net_Zero_Table[[#This Row],[System Cost (LKR)]]*AHP!$Q$25/TOPSIS!$D$20</f>
        <v>2.6182807569834041E-3</v>
      </c>
      <c r="X304">
        <f>Net_Zero_Table[[#This Row],[Embodied Carbon (Metric T)]]*AHP!$Q$26/TOPSIS!$E$20</f>
        <v>1.114858907747919E-2</v>
      </c>
      <c r="Y3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3.5994484920068761E-3</v>
      </c>
      <c r="Z3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3.174238103561525E-3</v>
      </c>
      <c r="AA304">
        <f>Net_Zero_Table[[#This Row],[S- Worst-Euclidean Distance]]/(Net_Zero_Table[[#This Row],[S+ Best-Euclidean Distance]]+Net_Zero_Table[[#This Row],[S- Worst-Euclidean Distance]])</f>
        <v>0.46861307484143572</v>
      </c>
      <c r="AB304">
        <v>303</v>
      </c>
    </row>
    <row r="305" spans="1:28" x14ac:dyDescent="0.3">
      <c r="A305">
        <v>445</v>
      </c>
      <c r="B305" t="s">
        <v>143</v>
      </c>
      <c r="C305" t="s">
        <v>149</v>
      </c>
      <c r="D305" t="s">
        <v>154</v>
      </c>
      <c r="E305" t="s">
        <v>157</v>
      </c>
      <c r="F305" t="s">
        <v>160</v>
      </c>
      <c r="G305" t="s">
        <v>225</v>
      </c>
      <c r="H305">
        <v>399.71022468840403</v>
      </c>
      <c r="I305">
        <v>57</v>
      </c>
      <c r="J305">
        <v>1425015.2695710903</v>
      </c>
      <c r="K305">
        <v>37825.71624545454</v>
      </c>
      <c r="L305">
        <v>256502748.52279627</v>
      </c>
      <c r="M305">
        <v>5092599.7795454534</v>
      </c>
      <c r="N305">
        <v>2137522904.3566356</v>
      </c>
      <c r="O305">
        <v>106248000</v>
      </c>
      <c r="P305">
        <v>26.656404786363634</v>
      </c>
      <c r="Q305">
        <v>21303.978280087798</v>
      </c>
      <c r="R305">
        <v>256540574.23904172</v>
      </c>
      <c r="S305">
        <v>2248.8635041361808</v>
      </c>
      <c r="T305">
        <v>21330.634684874163</v>
      </c>
      <c r="U305">
        <f>Net_Zero_Table[[#This Row],[Total Energy(MJ)]]*AHP!$Q$23/TOPSIS!$B$20</f>
        <v>2.3545782297692663E-2</v>
      </c>
      <c r="V305">
        <f>Net_Zero_Table[[#This Row],[Capital Cost (LKR)]]*AHP!$Q$24/TOPSIS!$C$20</f>
        <v>4.496027748062353E-3</v>
      </c>
      <c r="W305">
        <f>Net_Zero_Table[[#This Row],[System Cost (LKR)]]*AHP!$Q$25/TOPSIS!$D$20</f>
        <v>2.5295254770856621E-3</v>
      </c>
      <c r="X305">
        <f>Net_Zero_Table[[#This Row],[Embodied Carbon (Metric T)]]*AHP!$Q$26/TOPSIS!$E$20</f>
        <v>1.2902861225337325E-2</v>
      </c>
      <c r="Y3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4.0146995810957618E-3</v>
      </c>
      <c r="Z3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3.5353438291216947E-3</v>
      </c>
      <c r="AA305">
        <f>Net_Zero_Table[[#This Row],[S- Worst-Euclidean Distance]]/(Net_Zero_Table[[#This Row],[S+ Best-Euclidean Distance]]+Net_Zero_Table[[#This Row],[S- Worst-Euclidean Distance]])</f>
        <v>0.46825476848746617</v>
      </c>
      <c r="AB305">
        <v>304</v>
      </c>
    </row>
    <row r="306" spans="1:28" x14ac:dyDescent="0.3">
      <c r="A306">
        <v>318</v>
      </c>
      <c r="B306" t="s">
        <v>141</v>
      </c>
      <c r="C306" t="s">
        <v>151</v>
      </c>
      <c r="D306" t="s">
        <v>155</v>
      </c>
      <c r="E306" t="s">
        <v>157</v>
      </c>
      <c r="F306" t="s">
        <v>159</v>
      </c>
      <c r="G306" t="s">
        <v>224</v>
      </c>
      <c r="H306">
        <v>413.82192877952684</v>
      </c>
      <c r="I306">
        <v>30</v>
      </c>
      <c r="J306">
        <v>1496763.2062157076</v>
      </c>
      <c r="K306">
        <v>42415.634972727261</v>
      </c>
      <c r="L306">
        <v>269417377.1188274</v>
      </c>
      <c r="M306">
        <v>4629850.085454545</v>
      </c>
      <c r="N306">
        <v>2245144809.3235617</v>
      </c>
      <c r="O306">
        <v>112386000</v>
      </c>
      <c r="P306">
        <v>23.018386552272723</v>
      </c>
      <c r="Q306">
        <v>22376.609932924828</v>
      </c>
      <c r="R306">
        <v>269459792.75380015</v>
      </c>
      <c r="S306">
        <v>2362.1606594090163</v>
      </c>
      <c r="T306">
        <v>22399.628319477102</v>
      </c>
      <c r="U306">
        <f>Net_Zero_Table[[#This Row],[Total Energy(MJ)]]*AHP!$Q$23/TOPSIS!$B$20</f>
        <v>2.4731532768186969E-2</v>
      </c>
      <c r="V306">
        <f>Net_Zero_Table[[#This Row],[Capital Cost (LKR)]]*AHP!$Q$24/TOPSIS!$C$20</f>
        <v>4.0874868151194958E-3</v>
      </c>
      <c r="W306">
        <f>Net_Zero_Table[[#This Row],[System Cost (LKR)]]*AHP!$Q$25/TOPSIS!$D$20</f>
        <v>2.6756574266597884E-3</v>
      </c>
      <c r="X306">
        <f>Net_Zero_Table[[#This Row],[Embodied Carbon (Metric T)]]*AHP!$Q$26/TOPSIS!$E$20</f>
        <v>1.1141901906707271E-2</v>
      </c>
      <c r="Y3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3.6031887708106065E-3</v>
      </c>
      <c r="Z3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3.1709092225135839E-3</v>
      </c>
      <c r="AA306">
        <f>Net_Zero_Table[[#This Row],[S- Worst-Euclidean Distance]]/(Net_Zero_Table[[#This Row],[S+ Best-Euclidean Distance]]+Net_Zero_Table[[#This Row],[S- Worst-Euclidean Distance]])</f>
        <v>0.46809320231837287</v>
      </c>
      <c r="AB306">
        <v>305</v>
      </c>
    </row>
    <row r="307" spans="1:28" x14ac:dyDescent="0.3">
      <c r="A307">
        <v>465</v>
      </c>
      <c r="B307" t="s">
        <v>143</v>
      </c>
      <c r="C307" t="s">
        <v>149</v>
      </c>
      <c r="D307" t="s">
        <v>155</v>
      </c>
      <c r="E307" t="s">
        <v>157</v>
      </c>
      <c r="F307" t="s">
        <v>160</v>
      </c>
      <c r="G307" t="s">
        <v>224</v>
      </c>
      <c r="H307">
        <v>399.71667179340403</v>
      </c>
      <c r="I307">
        <v>29</v>
      </c>
      <c r="J307">
        <v>1425021.5103687299</v>
      </c>
      <c r="K307">
        <v>37807.295945454542</v>
      </c>
      <c r="L307">
        <v>256503871.86637136</v>
      </c>
      <c r="M307">
        <v>5091678.7645454537</v>
      </c>
      <c r="N307">
        <v>2137532265.5530949</v>
      </c>
      <c r="O307">
        <v>108639800</v>
      </c>
      <c r="P307">
        <v>26.642589561363632</v>
      </c>
      <c r="Q307">
        <v>21304.071580012511</v>
      </c>
      <c r="R307">
        <v>256541679.16231683</v>
      </c>
      <c r="S307">
        <v>2251.2637443176404</v>
      </c>
      <c r="T307">
        <v>21330.714169573876</v>
      </c>
      <c r="U307">
        <f>Net_Zero_Table[[#This Row],[Total Energy(MJ)]]*AHP!$Q$23/TOPSIS!$B$20</f>
        <v>2.3545883709654374E-2</v>
      </c>
      <c r="V307">
        <f>Net_Zero_Table[[#This Row],[Capital Cost (LKR)]]*AHP!$Q$24/TOPSIS!$C$20</f>
        <v>4.4952146252614971E-3</v>
      </c>
      <c r="W307">
        <f>Net_Zero_Table[[#This Row],[System Cost (LKR)]]*AHP!$Q$25/TOPSIS!$D$20</f>
        <v>2.5864688457711287E-3</v>
      </c>
      <c r="X307">
        <f>Net_Zero_Table[[#This Row],[Embodied Carbon (Metric T)]]*AHP!$Q$26/TOPSIS!$E$20</f>
        <v>1.2896174054565404E-2</v>
      </c>
      <c r="Y3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4.0137118874581509E-3</v>
      </c>
      <c r="Z3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3.5275199074356299E-3</v>
      </c>
      <c r="AA307">
        <f>Net_Zero_Table[[#This Row],[S- Worst-Euclidean Distance]]/(Net_Zero_Table[[#This Row],[S+ Best-Euclidean Distance]]+Net_Zero_Table[[#This Row],[S- Worst-Euclidean Distance]])</f>
        <v>0.46776441878157593</v>
      </c>
      <c r="AB307">
        <v>306</v>
      </c>
    </row>
    <row r="308" spans="1:28" x14ac:dyDescent="0.3">
      <c r="A308">
        <v>300</v>
      </c>
      <c r="B308" t="s">
        <v>141</v>
      </c>
      <c r="C308" t="s">
        <v>151</v>
      </c>
      <c r="D308" t="s">
        <v>154</v>
      </c>
      <c r="E308" t="s">
        <v>157</v>
      </c>
      <c r="F308" t="s">
        <v>159</v>
      </c>
      <c r="G308" t="s">
        <v>224</v>
      </c>
      <c r="H308">
        <v>413.81548167452684</v>
      </c>
      <c r="I308">
        <v>30</v>
      </c>
      <c r="J308">
        <v>1496756.9654180673</v>
      </c>
      <c r="K308">
        <v>42434.055272727273</v>
      </c>
      <c r="L308">
        <v>269416253.7752521</v>
      </c>
      <c r="M308">
        <v>4630771.1004545446</v>
      </c>
      <c r="N308">
        <v>2245135448.1271009</v>
      </c>
      <c r="O308">
        <v>112386000</v>
      </c>
      <c r="P308">
        <v>23.032201777272721</v>
      </c>
      <c r="Q308">
        <v>22376.516633000105</v>
      </c>
      <c r="R308">
        <v>269458687.8305248</v>
      </c>
      <c r="S308">
        <v>2362.1522192275552</v>
      </c>
      <c r="T308">
        <v>22399.548834777379</v>
      </c>
      <c r="U308">
        <f>Net_Zero_Table[[#This Row],[Total Energy(MJ)]]*AHP!$Q$23/TOPSIS!$B$20</f>
        <v>2.4731431356225238E-2</v>
      </c>
      <c r="V308">
        <f>Net_Zero_Table[[#This Row],[Capital Cost (LKR)]]*AHP!$Q$24/TOPSIS!$C$20</f>
        <v>4.0882999379203517E-3</v>
      </c>
      <c r="W308">
        <f>Net_Zero_Table[[#This Row],[System Cost (LKR)]]*AHP!$Q$25/TOPSIS!$D$20</f>
        <v>2.6756574266597884E-3</v>
      </c>
      <c r="X308">
        <f>Net_Zero_Table[[#This Row],[Embodied Carbon (Metric T)]]*AHP!$Q$26/TOPSIS!$E$20</f>
        <v>1.114858907747919E-2</v>
      </c>
      <c r="Y3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3.6062659178469183E-3</v>
      </c>
      <c r="Z3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3.1666899606700646E-3</v>
      </c>
      <c r="AA308">
        <f>Net_Zero_Table[[#This Row],[S- Worst-Euclidean Distance]]/(Net_Zero_Table[[#This Row],[S+ Best-Euclidean Distance]]+Net_Zero_Table[[#This Row],[S- Worst-Euclidean Distance]])</f>
        <v>0.46754917903930715</v>
      </c>
      <c r="AB308">
        <v>307</v>
      </c>
    </row>
    <row r="309" spans="1:28" x14ac:dyDescent="0.3">
      <c r="A309">
        <v>447</v>
      </c>
      <c r="B309" t="s">
        <v>143</v>
      </c>
      <c r="C309" t="s">
        <v>149</v>
      </c>
      <c r="D309" t="s">
        <v>154</v>
      </c>
      <c r="E309" t="s">
        <v>157</v>
      </c>
      <c r="F309" t="s">
        <v>160</v>
      </c>
      <c r="G309" t="s">
        <v>224</v>
      </c>
      <c r="H309">
        <v>399.71022468840403</v>
      </c>
      <c r="I309">
        <v>29</v>
      </c>
      <c r="J309">
        <v>1425015.2695710903</v>
      </c>
      <c r="K309">
        <v>37825.71624545454</v>
      </c>
      <c r="L309">
        <v>256502748.52279627</v>
      </c>
      <c r="M309">
        <v>5092599.7795454534</v>
      </c>
      <c r="N309">
        <v>2137522904.3566356</v>
      </c>
      <c r="O309">
        <v>108639800</v>
      </c>
      <c r="P309">
        <v>26.656404786363634</v>
      </c>
      <c r="Q309">
        <v>21303.978280087798</v>
      </c>
      <c r="R309">
        <v>256540574.23904172</v>
      </c>
      <c r="S309">
        <v>2251.2553041361807</v>
      </c>
      <c r="T309">
        <v>21330.634684874163</v>
      </c>
      <c r="U309">
        <f>Net_Zero_Table[[#This Row],[Total Energy(MJ)]]*AHP!$Q$23/TOPSIS!$B$20</f>
        <v>2.3545782297692663E-2</v>
      </c>
      <c r="V309">
        <f>Net_Zero_Table[[#This Row],[Capital Cost (LKR)]]*AHP!$Q$24/TOPSIS!$C$20</f>
        <v>4.496027748062353E-3</v>
      </c>
      <c r="W309">
        <f>Net_Zero_Table[[#This Row],[System Cost (LKR)]]*AHP!$Q$25/TOPSIS!$D$20</f>
        <v>2.5864688457711287E-3</v>
      </c>
      <c r="X309">
        <f>Net_Zero_Table[[#This Row],[Embodied Carbon (Metric T)]]*AHP!$Q$26/TOPSIS!$E$20</f>
        <v>1.2902861225337325E-2</v>
      </c>
      <c r="Y3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4.0195066172441776E-3</v>
      </c>
      <c r="Z3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3.5271833642950214E-3</v>
      </c>
      <c r="AA309">
        <f>Net_Zero_Table[[#This Row],[S- Worst-Euclidean Distance]]/(Net_Zero_Table[[#This Row],[S+ Best-Euclidean Distance]]+Net_Zero_Table[[#This Row],[S- Worst-Euclidean Distance]])</f>
        <v>0.46738151069187395</v>
      </c>
      <c r="AB309">
        <v>308</v>
      </c>
    </row>
    <row r="310" spans="1:28" x14ac:dyDescent="0.3">
      <c r="A310">
        <v>464</v>
      </c>
      <c r="B310" t="s">
        <v>143</v>
      </c>
      <c r="C310" t="s">
        <v>149</v>
      </c>
      <c r="D310" t="s">
        <v>155</v>
      </c>
      <c r="E310" t="s">
        <v>157</v>
      </c>
      <c r="F310" t="s">
        <v>160</v>
      </c>
      <c r="G310" t="s">
        <v>226</v>
      </c>
      <c r="H310">
        <v>399.71667179340403</v>
      </c>
      <c r="I310">
        <v>29</v>
      </c>
      <c r="J310">
        <v>1425021.5103687299</v>
      </c>
      <c r="K310">
        <v>37807.295945454542</v>
      </c>
      <c r="L310">
        <v>256503871.86637136</v>
      </c>
      <c r="M310">
        <v>5091678.7645454537</v>
      </c>
      <c r="N310">
        <v>2137532265.5530949</v>
      </c>
      <c r="O310">
        <v>113100000</v>
      </c>
      <c r="P310">
        <v>26.642589561363632</v>
      </c>
      <c r="Q310">
        <v>21304.071580012511</v>
      </c>
      <c r="R310">
        <v>256541679.16231683</v>
      </c>
      <c r="S310">
        <v>2255.7239443176404</v>
      </c>
      <c r="T310">
        <v>21330.714169573876</v>
      </c>
      <c r="U310">
        <f>Net_Zero_Table[[#This Row],[Total Energy(MJ)]]*AHP!$Q$23/TOPSIS!$B$20</f>
        <v>2.3545883709654374E-2</v>
      </c>
      <c r="V310">
        <f>Net_Zero_Table[[#This Row],[Capital Cost (LKR)]]*AHP!$Q$24/TOPSIS!$C$20</f>
        <v>4.4952146252614971E-3</v>
      </c>
      <c r="W310">
        <f>Net_Zero_Table[[#This Row],[System Cost (LKR)]]*AHP!$Q$25/TOPSIS!$D$20</f>
        <v>2.6926561578419204E-3</v>
      </c>
      <c r="X310">
        <f>Net_Zero_Table[[#This Row],[Embodied Carbon (Metric T)]]*AHP!$Q$26/TOPSIS!$E$20</f>
        <v>1.2896174054565404E-2</v>
      </c>
      <c r="Y3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4.0248260806549953E-3</v>
      </c>
      <c r="Z3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3.5147183153592396E-3</v>
      </c>
      <c r="AA310">
        <f>Net_Zero_Table[[#This Row],[S- Worst-Euclidean Distance]]/(Net_Zero_Table[[#This Row],[S+ Best-Euclidean Distance]]+Net_Zero_Table[[#This Row],[S- Worst-Euclidean Distance]])</f>
        <v>0.46617118100893318</v>
      </c>
      <c r="AB310">
        <v>309</v>
      </c>
    </row>
    <row r="311" spans="1:28" x14ac:dyDescent="0.3">
      <c r="A311">
        <v>317</v>
      </c>
      <c r="B311" t="s">
        <v>141</v>
      </c>
      <c r="C311" t="s">
        <v>151</v>
      </c>
      <c r="D311" t="s">
        <v>155</v>
      </c>
      <c r="E311" t="s">
        <v>157</v>
      </c>
      <c r="F311" t="s">
        <v>159</v>
      </c>
      <c r="G311" t="s">
        <v>226</v>
      </c>
      <c r="H311">
        <v>413.82192877952684</v>
      </c>
      <c r="I311">
        <v>30</v>
      </c>
      <c r="J311">
        <v>1496763.2062157076</v>
      </c>
      <c r="K311">
        <v>42415.634972727261</v>
      </c>
      <c r="L311">
        <v>269417377.1188274</v>
      </c>
      <c r="M311">
        <v>4629850.085454545</v>
      </c>
      <c r="N311">
        <v>2245144809.3235617</v>
      </c>
      <c r="O311">
        <v>117000000</v>
      </c>
      <c r="P311">
        <v>23.018386552272723</v>
      </c>
      <c r="Q311">
        <v>22376.609932924828</v>
      </c>
      <c r="R311">
        <v>269459792.75380015</v>
      </c>
      <c r="S311">
        <v>2366.7746594090163</v>
      </c>
      <c r="T311">
        <v>22399.628319477102</v>
      </c>
      <c r="U311">
        <f>Net_Zero_Table[[#This Row],[Total Energy(MJ)]]*AHP!$Q$23/TOPSIS!$B$20</f>
        <v>2.4731532768186969E-2</v>
      </c>
      <c r="V311">
        <f>Net_Zero_Table[[#This Row],[Capital Cost (LKR)]]*AHP!$Q$24/TOPSIS!$C$20</f>
        <v>4.0874868151194958E-3</v>
      </c>
      <c r="W311">
        <f>Net_Zero_Table[[#This Row],[System Cost (LKR)]]*AHP!$Q$25/TOPSIS!$D$20</f>
        <v>2.7855063701812967E-3</v>
      </c>
      <c r="X311">
        <f>Net_Zero_Table[[#This Row],[Embodied Carbon (Metric T)]]*AHP!$Q$26/TOPSIS!$E$20</f>
        <v>1.1141901906707271E-2</v>
      </c>
      <c r="Y3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3.6187551319674027E-3</v>
      </c>
      <c r="Z3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3.1593356138026143E-3</v>
      </c>
      <c r="AA311">
        <f>Net_Zero_Table[[#This Row],[S- Worst-Euclidean Distance]]/(Net_Zero_Table[[#This Row],[S+ Best-Euclidean Distance]]+Net_Zero_Table[[#This Row],[S- Worst-Euclidean Distance]])</f>
        <v>0.46610996109402214</v>
      </c>
      <c r="AB311">
        <v>310</v>
      </c>
    </row>
    <row r="312" spans="1:28" x14ac:dyDescent="0.3">
      <c r="A312">
        <v>446</v>
      </c>
      <c r="B312" t="s">
        <v>143</v>
      </c>
      <c r="C312" t="s">
        <v>149</v>
      </c>
      <c r="D312" t="s">
        <v>154</v>
      </c>
      <c r="E312" t="s">
        <v>157</v>
      </c>
      <c r="F312" t="s">
        <v>160</v>
      </c>
      <c r="G312" t="s">
        <v>226</v>
      </c>
      <c r="H312">
        <v>399.71022468840403</v>
      </c>
      <c r="I312">
        <v>29</v>
      </c>
      <c r="J312">
        <v>1425015.2695710903</v>
      </c>
      <c r="K312">
        <v>37825.71624545454</v>
      </c>
      <c r="L312">
        <v>256502748.52279627</v>
      </c>
      <c r="M312">
        <v>5092599.7795454534</v>
      </c>
      <c r="N312">
        <v>2137522904.3566356</v>
      </c>
      <c r="O312">
        <v>113100000</v>
      </c>
      <c r="P312">
        <v>26.656404786363634</v>
      </c>
      <c r="Q312">
        <v>21303.978280087798</v>
      </c>
      <c r="R312">
        <v>256540574.23904172</v>
      </c>
      <c r="S312">
        <v>2255.7155041361807</v>
      </c>
      <c r="T312">
        <v>21330.634684874163</v>
      </c>
      <c r="U312">
        <f>Net_Zero_Table[[#This Row],[Total Energy(MJ)]]*AHP!$Q$23/TOPSIS!$B$20</f>
        <v>2.3545782297692663E-2</v>
      </c>
      <c r="V312">
        <f>Net_Zero_Table[[#This Row],[Capital Cost (LKR)]]*AHP!$Q$24/TOPSIS!$C$20</f>
        <v>4.496027748062353E-3</v>
      </c>
      <c r="W312">
        <f>Net_Zero_Table[[#This Row],[System Cost (LKR)]]*AHP!$Q$25/TOPSIS!$D$20</f>
        <v>2.6926561578419204E-3</v>
      </c>
      <c r="X312">
        <f>Net_Zero_Table[[#This Row],[Embodied Carbon (Metric T)]]*AHP!$Q$26/TOPSIS!$E$20</f>
        <v>1.2902861225337325E-2</v>
      </c>
      <c r="Y3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4.0306048317923088E-3</v>
      </c>
      <c r="Z3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3.5143805463163152E-3</v>
      </c>
      <c r="AA312">
        <f>Net_Zero_Table[[#This Row],[S- Worst-Euclidean Distance]]/(Net_Zero_Table[[#This Row],[S+ Best-Euclidean Distance]]+Net_Zero_Table[[#This Row],[S- Worst-Euclidean Distance]])</f>
        <v>0.46579023950306181</v>
      </c>
      <c r="AB312">
        <v>311</v>
      </c>
    </row>
    <row r="313" spans="1:28" x14ac:dyDescent="0.3">
      <c r="A313">
        <v>299</v>
      </c>
      <c r="B313" t="s">
        <v>141</v>
      </c>
      <c r="C313" t="s">
        <v>151</v>
      </c>
      <c r="D313" t="s">
        <v>154</v>
      </c>
      <c r="E313" t="s">
        <v>157</v>
      </c>
      <c r="F313" t="s">
        <v>159</v>
      </c>
      <c r="G313" t="s">
        <v>226</v>
      </c>
      <c r="H313">
        <v>413.81548167452684</v>
      </c>
      <c r="I313">
        <v>30</v>
      </c>
      <c r="J313">
        <v>1496756.9654180673</v>
      </c>
      <c r="K313">
        <v>42434.055272727273</v>
      </c>
      <c r="L313">
        <v>269416253.7752521</v>
      </c>
      <c r="M313">
        <v>4630771.1004545446</v>
      </c>
      <c r="N313">
        <v>2245135448.1271009</v>
      </c>
      <c r="O313">
        <v>117000000</v>
      </c>
      <c r="P313">
        <v>23.032201777272721</v>
      </c>
      <c r="Q313">
        <v>22376.516633000105</v>
      </c>
      <c r="R313">
        <v>269458687.8305248</v>
      </c>
      <c r="S313">
        <v>2366.7662192275552</v>
      </c>
      <c r="T313">
        <v>22399.548834777379</v>
      </c>
      <c r="U313">
        <f>Net_Zero_Table[[#This Row],[Total Energy(MJ)]]*AHP!$Q$23/TOPSIS!$B$20</f>
        <v>2.4731431356225238E-2</v>
      </c>
      <c r="V313">
        <f>Net_Zero_Table[[#This Row],[Capital Cost (LKR)]]*AHP!$Q$24/TOPSIS!$C$20</f>
        <v>4.0882999379203517E-3</v>
      </c>
      <c r="W313">
        <f>Net_Zero_Table[[#This Row],[System Cost (LKR)]]*AHP!$Q$25/TOPSIS!$D$20</f>
        <v>2.7855063701812967E-3</v>
      </c>
      <c r="X313">
        <f>Net_Zero_Table[[#This Row],[Embodied Carbon (Metric T)]]*AHP!$Q$26/TOPSIS!$E$20</f>
        <v>1.114858907747919E-2</v>
      </c>
      <c r="Y3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3.6218190536343804E-3</v>
      </c>
      <c r="Z3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3.1551008748102517E-3</v>
      </c>
      <c r="AA313">
        <f>Net_Zero_Table[[#This Row],[S- Worst-Euclidean Distance]]/(Net_Zero_Table[[#This Row],[S+ Best-Euclidean Distance]]+Net_Zero_Table[[#This Row],[S- Worst-Euclidean Distance]])</f>
        <v>0.46556561212526787</v>
      </c>
      <c r="AB313">
        <v>312</v>
      </c>
    </row>
    <row r="314" spans="1:28" x14ac:dyDescent="0.3">
      <c r="A314">
        <v>169</v>
      </c>
      <c r="B314" t="s">
        <v>140</v>
      </c>
      <c r="C314" t="s">
        <v>150</v>
      </c>
      <c r="D314" t="s">
        <v>155</v>
      </c>
      <c r="E314" t="s">
        <v>156</v>
      </c>
      <c r="F314" t="s">
        <v>161</v>
      </c>
      <c r="G314" t="s">
        <v>225</v>
      </c>
      <c r="H314">
        <v>400.88241939606996</v>
      </c>
      <c r="I314">
        <v>57</v>
      </c>
      <c r="J314">
        <v>1502766.0041679018</v>
      </c>
      <c r="K314">
        <v>45238.077100000002</v>
      </c>
      <c r="L314">
        <v>270497880.75022233</v>
      </c>
      <c r="M314">
        <v>5670646.7999999998</v>
      </c>
      <c r="N314">
        <v>2254149006.251853</v>
      </c>
      <c r="O314">
        <v>106248000</v>
      </c>
      <c r="P314">
        <v>22.199574988636364</v>
      </c>
      <c r="Q314">
        <v>22466.351762310132</v>
      </c>
      <c r="R314">
        <v>270543118.8273223</v>
      </c>
      <c r="S314">
        <v>2366.0676530518531</v>
      </c>
      <c r="T314">
        <v>22488.55133729877</v>
      </c>
      <c r="U314">
        <f>Net_Zero_Table[[#This Row],[Total Energy(MJ)]]*AHP!$Q$23/TOPSIS!$B$20</f>
        <v>2.4830962497617598E-2</v>
      </c>
      <c r="V314">
        <f>Net_Zero_Table[[#This Row],[Capital Cost (LKR)]]*AHP!$Q$24/TOPSIS!$C$20</f>
        <v>5.0063595149698993E-3</v>
      </c>
      <c r="W314">
        <f>Net_Zero_Table[[#This Row],[System Cost (LKR)]]*AHP!$Q$25/TOPSIS!$D$20</f>
        <v>2.5295254770856621E-3</v>
      </c>
      <c r="X314">
        <f>Net_Zero_Table[[#This Row],[Embodied Carbon (Metric T)]]*AHP!$Q$26/TOPSIS!$E$20</f>
        <v>1.0745561437691507E-2</v>
      </c>
      <c r="Y3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3.6537988862569777E-3</v>
      </c>
      <c r="Z3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3.1770017650443474E-3</v>
      </c>
      <c r="AA314">
        <f>Net_Zero_Table[[#This Row],[S- Worst-Euclidean Distance]]/(Net_Zero_Table[[#This Row],[S+ Best-Euclidean Distance]]+Net_Zero_Table[[#This Row],[S- Worst-Euclidean Distance]])</f>
        <v>0.46509947035844207</v>
      </c>
      <c r="AB314">
        <v>313</v>
      </c>
    </row>
    <row r="315" spans="1:28" x14ac:dyDescent="0.3">
      <c r="A315">
        <v>151</v>
      </c>
      <c r="B315" t="s">
        <v>140</v>
      </c>
      <c r="C315" t="s">
        <v>150</v>
      </c>
      <c r="D315" t="s">
        <v>154</v>
      </c>
      <c r="E315" t="s">
        <v>156</v>
      </c>
      <c r="F315" t="s">
        <v>161</v>
      </c>
      <c r="G315" t="s">
        <v>225</v>
      </c>
      <c r="H315">
        <v>400.87597229107001</v>
      </c>
      <c r="I315">
        <v>57</v>
      </c>
      <c r="J315">
        <v>1502759.7633702618</v>
      </c>
      <c r="K315">
        <v>45256.4974</v>
      </c>
      <c r="L315">
        <v>270496757.40664715</v>
      </c>
      <c r="M315">
        <v>5671567.8149999995</v>
      </c>
      <c r="N315">
        <v>2254139645.0553927</v>
      </c>
      <c r="O315">
        <v>106248000</v>
      </c>
      <c r="P315">
        <v>22.213390213636362</v>
      </c>
      <c r="Q315">
        <v>22466.258462385413</v>
      </c>
      <c r="R315">
        <v>270542013.90404713</v>
      </c>
      <c r="S315">
        <v>2366.0592128703929</v>
      </c>
      <c r="T315">
        <v>22488.47185259905</v>
      </c>
      <c r="U315">
        <f>Net_Zero_Table[[#This Row],[Total Energy(MJ)]]*AHP!$Q$23/TOPSIS!$B$20</f>
        <v>2.4830861085655884E-2</v>
      </c>
      <c r="V315">
        <f>Net_Zero_Table[[#This Row],[Capital Cost (LKR)]]*AHP!$Q$24/TOPSIS!$C$20</f>
        <v>5.0071726377707536E-3</v>
      </c>
      <c r="W315">
        <f>Net_Zero_Table[[#This Row],[System Cost (LKR)]]*AHP!$Q$25/TOPSIS!$D$20</f>
        <v>2.5295254770856621E-3</v>
      </c>
      <c r="X315">
        <f>Net_Zero_Table[[#This Row],[Embodied Carbon (Metric T)]]*AHP!$Q$26/TOPSIS!$E$20</f>
        <v>1.0752248608463426E-2</v>
      </c>
      <c r="Y3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3.6563101901370509E-3</v>
      </c>
      <c r="Z3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3.1721875067278536E-3</v>
      </c>
      <c r="AA315">
        <f>Net_Zero_Table[[#This Row],[S- Worst-Euclidean Distance]]/(Net_Zero_Table[[#This Row],[S+ Best-Euclidean Distance]]+Net_Zero_Table[[#This Row],[S- Worst-Euclidean Distance]])</f>
        <v>0.46455130360287977</v>
      </c>
      <c r="AB315">
        <v>314</v>
      </c>
    </row>
    <row r="316" spans="1:28" x14ac:dyDescent="0.3">
      <c r="A316">
        <v>171</v>
      </c>
      <c r="B316" t="s">
        <v>140</v>
      </c>
      <c r="C316" t="s">
        <v>150</v>
      </c>
      <c r="D316" t="s">
        <v>155</v>
      </c>
      <c r="E316" t="s">
        <v>156</v>
      </c>
      <c r="F316" t="s">
        <v>161</v>
      </c>
      <c r="G316" t="s">
        <v>224</v>
      </c>
      <c r="H316">
        <v>400.88241939606996</v>
      </c>
      <c r="I316">
        <v>29</v>
      </c>
      <c r="J316">
        <v>1502766.0041679018</v>
      </c>
      <c r="K316">
        <v>45238.077100000002</v>
      </c>
      <c r="L316">
        <v>270497880.75022233</v>
      </c>
      <c r="M316">
        <v>5670646.7999999998</v>
      </c>
      <c r="N316">
        <v>2254149006.251853</v>
      </c>
      <c r="O316">
        <v>108639800</v>
      </c>
      <c r="P316">
        <v>22.199574988636364</v>
      </c>
      <c r="Q316">
        <v>22466.351762310132</v>
      </c>
      <c r="R316">
        <v>270543118.8273223</v>
      </c>
      <c r="S316">
        <v>2368.459453051853</v>
      </c>
      <c r="T316">
        <v>22488.55133729877</v>
      </c>
      <c r="U316">
        <f>Net_Zero_Table[[#This Row],[Total Energy(MJ)]]*AHP!$Q$23/TOPSIS!$B$20</f>
        <v>2.4830962497617598E-2</v>
      </c>
      <c r="V316">
        <f>Net_Zero_Table[[#This Row],[Capital Cost (LKR)]]*AHP!$Q$24/TOPSIS!$C$20</f>
        <v>5.0063595149698993E-3</v>
      </c>
      <c r="W316">
        <f>Net_Zero_Table[[#This Row],[System Cost (LKR)]]*AHP!$Q$25/TOPSIS!$D$20</f>
        <v>2.5864688457711287E-3</v>
      </c>
      <c r="X316">
        <f>Net_Zero_Table[[#This Row],[Embodied Carbon (Metric T)]]*AHP!$Q$26/TOPSIS!$E$20</f>
        <v>1.0745561437691507E-2</v>
      </c>
      <c r="Y3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3.6590800784940432E-3</v>
      </c>
      <c r="Z3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3.1679183560100787E-3</v>
      </c>
      <c r="AA316">
        <f>Net_Zero_Table[[#This Row],[S- Worst-Euclidean Distance]]/(Net_Zero_Table[[#This Row],[S+ Best-Euclidean Distance]]+Net_Zero_Table[[#This Row],[S- Worst-Euclidean Distance]])</f>
        <v>0.46402798922571892</v>
      </c>
      <c r="AB316">
        <v>315</v>
      </c>
    </row>
    <row r="317" spans="1:28" x14ac:dyDescent="0.3">
      <c r="A317">
        <v>153</v>
      </c>
      <c r="B317" t="s">
        <v>140</v>
      </c>
      <c r="C317" t="s">
        <v>150</v>
      </c>
      <c r="D317" t="s">
        <v>154</v>
      </c>
      <c r="E317" t="s">
        <v>156</v>
      </c>
      <c r="F317" t="s">
        <v>161</v>
      </c>
      <c r="G317" t="s">
        <v>224</v>
      </c>
      <c r="H317">
        <v>400.87597229107001</v>
      </c>
      <c r="I317">
        <v>29</v>
      </c>
      <c r="J317">
        <v>1502759.7633702618</v>
      </c>
      <c r="K317">
        <v>45256.4974</v>
      </c>
      <c r="L317">
        <v>270496757.40664715</v>
      </c>
      <c r="M317">
        <v>5671567.8149999995</v>
      </c>
      <c r="N317">
        <v>2254139645.0553927</v>
      </c>
      <c r="O317">
        <v>108639800</v>
      </c>
      <c r="P317">
        <v>22.213390213636362</v>
      </c>
      <c r="Q317">
        <v>22466.258462385413</v>
      </c>
      <c r="R317">
        <v>270542013.90404713</v>
      </c>
      <c r="S317">
        <v>2368.4510128703928</v>
      </c>
      <c r="T317">
        <v>22488.47185259905</v>
      </c>
      <c r="U317">
        <f>Net_Zero_Table[[#This Row],[Total Energy(MJ)]]*AHP!$Q$23/TOPSIS!$B$20</f>
        <v>2.4830861085655884E-2</v>
      </c>
      <c r="V317">
        <f>Net_Zero_Table[[#This Row],[Capital Cost (LKR)]]*AHP!$Q$24/TOPSIS!$C$20</f>
        <v>5.0071726377707536E-3</v>
      </c>
      <c r="W317">
        <f>Net_Zero_Table[[#This Row],[System Cost (LKR)]]*AHP!$Q$25/TOPSIS!$D$20</f>
        <v>2.5864688457711287E-3</v>
      </c>
      <c r="X317">
        <f>Net_Zero_Table[[#This Row],[Embodied Carbon (Metric T)]]*AHP!$Q$26/TOPSIS!$E$20</f>
        <v>1.0752248608463426E-2</v>
      </c>
      <c r="Y3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3.6615877602645657E-3</v>
      </c>
      <c r="Z3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3.1630902726749632E-3</v>
      </c>
      <c r="AA317">
        <f>Net_Zero_Table[[#This Row],[S- Worst-Euclidean Distance]]/(Net_Zero_Table[[#This Row],[S+ Best-Euclidean Distance]]+Net_Zero_Table[[#This Row],[S- Worst-Euclidean Distance]])</f>
        <v>0.4634783146411019</v>
      </c>
      <c r="AB317">
        <v>316</v>
      </c>
    </row>
    <row r="318" spans="1:28" x14ac:dyDescent="0.3">
      <c r="A318">
        <v>170</v>
      </c>
      <c r="B318" t="s">
        <v>140</v>
      </c>
      <c r="C318" t="s">
        <v>150</v>
      </c>
      <c r="D318" t="s">
        <v>155</v>
      </c>
      <c r="E318" t="s">
        <v>156</v>
      </c>
      <c r="F318" t="s">
        <v>161</v>
      </c>
      <c r="G318" t="s">
        <v>226</v>
      </c>
      <c r="H318">
        <v>400.88241939606996</v>
      </c>
      <c r="I318">
        <v>29</v>
      </c>
      <c r="J318">
        <v>1502766.0041679018</v>
      </c>
      <c r="K318">
        <v>45238.077100000002</v>
      </c>
      <c r="L318">
        <v>270497880.75022233</v>
      </c>
      <c r="M318">
        <v>5670646.7999999998</v>
      </c>
      <c r="N318">
        <v>2254149006.251853</v>
      </c>
      <c r="O318">
        <v>113100000</v>
      </c>
      <c r="P318">
        <v>22.199574988636364</v>
      </c>
      <c r="Q318">
        <v>22466.351762310132</v>
      </c>
      <c r="R318">
        <v>270543118.8273223</v>
      </c>
      <c r="S318">
        <v>2372.9196530518534</v>
      </c>
      <c r="T318">
        <v>22488.55133729877</v>
      </c>
      <c r="U318">
        <f>Net_Zero_Table[[#This Row],[Total Energy(MJ)]]*AHP!$Q$23/TOPSIS!$B$20</f>
        <v>2.4830962497617598E-2</v>
      </c>
      <c r="V318">
        <f>Net_Zero_Table[[#This Row],[Capital Cost (LKR)]]*AHP!$Q$24/TOPSIS!$C$20</f>
        <v>5.0063595149698993E-3</v>
      </c>
      <c r="W318">
        <f>Net_Zero_Table[[#This Row],[System Cost (LKR)]]*AHP!$Q$25/TOPSIS!$D$20</f>
        <v>2.6926561578419204E-3</v>
      </c>
      <c r="X318">
        <f>Net_Zero_Table[[#This Row],[Embodied Carbon (Metric T)]]*AHP!$Q$26/TOPSIS!$E$20</f>
        <v>1.0745561437691507E-2</v>
      </c>
      <c r="Y3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3.6712680213830408E-3</v>
      </c>
      <c r="Z3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3.1536573766521646E-3</v>
      </c>
      <c r="AA318">
        <f>Net_Zero_Table[[#This Row],[S- Worst-Euclidean Distance]]/(Net_Zero_Table[[#This Row],[S+ Best-Euclidean Distance]]+Net_Zero_Table[[#This Row],[S- Worst-Euclidean Distance]])</f>
        <v>0.46207939174837803</v>
      </c>
      <c r="AB318">
        <v>317</v>
      </c>
    </row>
    <row r="319" spans="1:28" x14ac:dyDescent="0.3">
      <c r="A319">
        <v>152</v>
      </c>
      <c r="B319" t="s">
        <v>140</v>
      </c>
      <c r="C319" t="s">
        <v>150</v>
      </c>
      <c r="D319" t="s">
        <v>154</v>
      </c>
      <c r="E319" t="s">
        <v>156</v>
      </c>
      <c r="F319" t="s">
        <v>161</v>
      </c>
      <c r="G319" t="s">
        <v>226</v>
      </c>
      <c r="H319">
        <v>400.87597229107001</v>
      </c>
      <c r="I319">
        <v>29</v>
      </c>
      <c r="J319">
        <v>1502759.7633702618</v>
      </c>
      <c r="K319">
        <v>45256.4974</v>
      </c>
      <c r="L319">
        <v>270496757.40664715</v>
      </c>
      <c r="M319">
        <v>5671567.8149999995</v>
      </c>
      <c r="N319">
        <v>2254139645.0553927</v>
      </c>
      <c r="O319">
        <v>113100000</v>
      </c>
      <c r="P319">
        <v>22.213390213636362</v>
      </c>
      <c r="Q319">
        <v>22466.258462385413</v>
      </c>
      <c r="R319">
        <v>270542013.90404713</v>
      </c>
      <c r="S319">
        <v>2372.9112128703928</v>
      </c>
      <c r="T319">
        <v>22488.47185259905</v>
      </c>
      <c r="U319">
        <f>Net_Zero_Table[[#This Row],[Total Energy(MJ)]]*AHP!$Q$23/TOPSIS!$B$20</f>
        <v>2.4830861085655884E-2</v>
      </c>
      <c r="V319">
        <f>Net_Zero_Table[[#This Row],[Capital Cost (LKR)]]*AHP!$Q$24/TOPSIS!$C$20</f>
        <v>5.0071726377707536E-3</v>
      </c>
      <c r="W319">
        <f>Net_Zero_Table[[#This Row],[System Cost (LKR)]]*AHP!$Q$25/TOPSIS!$D$20</f>
        <v>2.6926561578419204E-3</v>
      </c>
      <c r="X319">
        <f>Net_Zero_Table[[#This Row],[Embodied Carbon (Metric T)]]*AHP!$Q$26/TOPSIS!$E$20</f>
        <v>1.0752248608463426E-2</v>
      </c>
      <c r="Y3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3.6737673837788174E-3</v>
      </c>
      <c r="Z3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3.1488074269567503E-3</v>
      </c>
      <c r="AA319">
        <f>Net_Zero_Table[[#This Row],[S- Worst-Euclidean Distance]]/(Net_Zero_Table[[#This Row],[S+ Best-Euclidean Distance]]+Net_Zero_Table[[#This Row],[S- Worst-Euclidean Distance]])</f>
        <v>0.46152772440134893</v>
      </c>
      <c r="AB319">
        <v>318</v>
      </c>
    </row>
    <row r="320" spans="1:28" x14ac:dyDescent="0.3">
      <c r="A320">
        <v>355</v>
      </c>
      <c r="B320" t="s">
        <v>142</v>
      </c>
      <c r="C320" t="s">
        <v>149</v>
      </c>
      <c r="D320" t="s">
        <v>155</v>
      </c>
      <c r="E320" t="s">
        <v>157</v>
      </c>
      <c r="F320" t="s">
        <v>160</v>
      </c>
      <c r="G320" t="s">
        <v>225</v>
      </c>
      <c r="H320">
        <v>402.57475240697528</v>
      </c>
      <c r="I320">
        <v>58</v>
      </c>
      <c r="J320">
        <v>1441441.9944495698</v>
      </c>
      <c r="K320">
        <v>41437.71594545454</v>
      </c>
      <c r="L320">
        <v>259459559.00092259</v>
      </c>
      <c r="M320">
        <v>5236895.5645454526</v>
      </c>
      <c r="N320">
        <v>2162162991.674355</v>
      </c>
      <c r="O320">
        <v>108112000</v>
      </c>
      <c r="P320">
        <v>25.916505561363632</v>
      </c>
      <c r="Q320">
        <v>21549.557817021068</v>
      </c>
      <c r="R320">
        <v>259500996.71686804</v>
      </c>
      <c r="S320">
        <v>2275.5118872389007</v>
      </c>
      <c r="T320">
        <v>21575.474322582431</v>
      </c>
      <c r="U320">
        <f>Net_Zero_Table[[#This Row],[Total Energy(MJ)]]*AHP!$Q$23/TOPSIS!$B$20</f>
        <v>2.3817495508668577E-2</v>
      </c>
      <c r="V320">
        <f>Net_Zero_Table[[#This Row],[Capital Cost (LKR)]]*AHP!$Q$24/TOPSIS!$C$20</f>
        <v>4.6234200194704049E-3</v>
      </c>
      <c r="W320">
        <f>Net_Zero_Table[[#This Row],[System Cost (LKR)]]*AHP!$Q$25/TOPSIS!$D$20</f>
        <v>2.5739031170345329E-3</v>
      </c>
      <c r="X320">
        <f>Net_Zero_Table[[#This Row],[Embodied Carbon (Metric T)]]*AHP!$Q$26/TOPSIS!$E$20</f>
        <v>1.2544717766104087E-2</v>
      </c>
      <c r="Y3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3.884382213627051E-3</v>
      </c>
      <c r="Z3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3.2739656989803018E-3</v>
      </c>
      <c r="AA320">
        <f>Net_Zero_Table[[#This Row],[S- Worst-Euclidean Distance]]/(Net_Zero_Table[[#This Row],[S+ Best-Euclidean Distance]]+Net_Zero_Table[[#This Row],[S- Worst-Euclidean Distance]])</f>
        <v>0.4573633104943336</v>
      </c>
      <c r="AB320">
        <v>319</v>
      </c>
    </row>
    <row r="321" spans="1:28" x14ac:dyDescent="0.3">
      <c r="A321">
        <v>357</v>
      </c>
      <c r="B321" t="s">
        <v>142</v>
      </c>
      <c r="C321" t="s">
        <v>149</v>
      </c>
      <c r="D321" t="s">
        <v>155</v>
      </c>
      <c r="E321" t="s">
        <v>157</v>
      </c>
      <c r="F321" t="s">
        <v>160</v>
      </c>
      <c r="G321" t="s">
        <v>224</v>
      </c>
      <c r="H321">
        <v>402.57475240697528</v>
      </c>
      <c r="I321">
        <v>29</v>
      </c>
      <c r="J321">
        <v>1441441.9944495698</v>
      </c>
      <c r="K321">
        <v>41437.71594545454</v>
      </c>
      <c r="L321">
        <v>259459559.00092259</v>
      </c>
      <c r="M321">
        <v>5236895.5645454526</v>
      </c>
      <c r="N321">
        <v>2162162991.674355</v>
      </c>
      <c r="O321">
        <v>108639800</v>
      </c>
      <c r="P321">
        <v>25.916505561363632</v>
      </c>
      <c r="Q321">
        <v>21549.557817021068</v>
      </c>
      <c r="R321">
        <v>259500996.71686804</v>
      </c>
      <c r="S321">
        <v>2276.0396872389006</v>
      </c>
      <c r="T321">
        <v>21575.474322582431</v>
      </c>
      <c r="U321">
        <f>Net_Zero_Table[[#This Row],[Total Energy(MJ)]]*AHP!$Q$23/TOPSIS!$B$20</f>
        <v>2.3817495508668577E-2</v>
      </c>
      <c r="V321">
        <f>Net_Zero_Table[[#This Row],[Capital Cost (LKR)]]*AHP!$Q$24/TOPSIS!$C$20</f>
        <v>4.6234200194704049E-3</v>
      </c>
      <c r="W321">
        <f>Net_Zero_Table[[#This Row],[System Cost (LKR)]]*AHP!$Q$25/TOPSIS!$D$20</f>
        <v>2.5864688457711287E-3</v>
      </c>
      <c r="X321">
        <f>Net_Zero_Table[[#This Row],[Embodied Carbon (Metric T)]]*AHP!$Q$26/TOPSIS!$E$20</f>
        <v>1.2544717766104087E-2</v>
      </c>
      <c r="Y3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3.8855508331831091E-3</v>
      </c>
      <c r="Z3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3.2721080382518333E-3</v>
      </c>
      <c r="AA321">
        <f>Net_Zero_Table[[#This Row],[S- Worst-Euclidean Distance]]/(Net_Zero_Table[[#This Row],[S+ Best-Euclidean Distance]]+Net_Zero_Table[[#This Row],[S- Worst-Euclidean Distance]])</f>
        <v>0.45714780447420966</v>
      </c>
      <c r="AB321">
        <v>320</v>
      </c>
    </row>
    <row r="322" spans="1:28" x14ac:dyDescent="0.3">
      <c r="A322">
        <v>337</v>
      </c>
      <c r="B322" t="s">
        <v>142</v>
      </c>
      <c r="C322" t="s">
        <v>149</v>
      </c>
      <c r="D322" t="s">
        <v>154</v>
      </c>
      <c r="E322" t="s">
        <v>157</v>
      </c>
      <c r="F322" t="s">
        <v>160</v>
      </c>
      <c r="G322" t="s">
        <v>225</v>
      </c>
      <c r="H322">
        <v>402.56830530197522</v>
      </c>
      <c r="I322">
        <v>58</v>
      </c>
      <c r="J322">
        <v>1441435.7536519296</v>
      </c>
      <c r="K322">
        <v>41456.136245454538</v>
      </c>
      <c r="L322">
        <v>259458435.65734732</v>
      </c>
      <c r="M322">
        <v>5237816.5795454532</v>
      </c>
      <c r="N322">
        <v>2162153630.4778943</v>
      </c>
      <c r="O322">
        <v>108112000</v>
      </c>
      <c r="P322">
        <v>25.93032078636363</v>
      </c>
      <c r="Q322">
        <v>21549.464517096345</v>
      </c>
      <c r="R322">
        <v>259499891.79359278</v>
      </c>
      <c r="S322">
        <v>2275.5034470574396</v>
      </c>
      <c r="T322">
        <v>21575.394837882708</v>
      </c>
      <c r="U322">
        <f>Net_Zero_Table[[#This Row],[Total Energy(MJ)]]*AHP!$Q$23/TOPSIS!$B$20</f>
        <v>2.3817394096706856E-2</v>
      </c>
      <c r="V322">
        <f>Net_Zero_Table[[#This Row],[Capital Cost (LKR)]]*AHP!$Q$24/TOPSIS!$C$20</f>
        <v>4.6242331422712609E-3</v>
      </c>
      <c r="W322">
        <f>Net_Zero_Table[[#This Row],[System Cost (LKR)]]*AHP!$Q$25/TOPSIS!$D$20</f>
        <v>2.5739031170345329E-3</v>
      </c>
      <c r="X322">
        <f>Net_Zero_Table[[#This Row],[Embodied Carbon (Metric T)]]*AHP!$Q$26/TOPSIS!$E$20</f>
        <v>1.2551404936876006E-2</v>
      </c>
      <c r="Y3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3.8897851379911847E-3</v>
      </c>
      <c r="Z3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3.2729085067799602E-3</v>
      </c>
      <c r="AA322">
        <f>Net_Zero_Table[[#This Row],[S- Worst-Euclidean Distance]]/(Net_Zero_Table[[#This Row],[S+ Best-Euclidean Distance]]+Net_Zero_Table[[#This Row],[S- Worst-Euclidean Distance]])</f>
        <v>0.45693822311795002</v>
      </c>
      <c r="AB322">
        <v>321</v>
      </c>
    </row>
    <row r="323" spans="1:28" x14ac:dyDescent="0.3">
      <c r="A323">
        <v>339</v>
      </c>
      <c r="B323" t="s">
        <v>142</v>
      </c>
      <c r="C323" t="s">
        <v>149</v>
      </c>
      <c r="D323" t="s">
        <v>154</v>
      </c>
      <c r="E323" t="s">
        <v>157</v>
      </c>
      <c r="F323" t="s">
        <v>160</v>
      </c>
      <c r="G323" t="s">
        <v>224</v>
      </c>
      <c r="H323">
        <v>402.56830530197522</v>
      </c>
      <c r="I323">
        <v>29</v>
      </c>
      <c r="J323">
        <v>1441435.7536519296</v>
      </c>
      <c r="K323">
        <v>41456.136245454538</v>
      </c>
      <c r="L323">
        <v>259458435.65734732</v>
      </c>
      <c r="M323">
        <v>5237816.5795454532</v>
      </c>
      <c r="N323">
        <v>2162153630.4778943</v>
      </c>
      <c r="O323">
        <v>108639800</v>
      </c>
      <c r="P323">
        <v>25.93032078636363</v>
      </c>
      <c r="Q323">
        <v>21549.464517096345</v>
      </c>
      <c r="R323">
        <v>259499891.79359278</v>
      </c>
      <c r="S323">
        <v>2276.0312470574399</v>
      </c>
      <c r="T323">
        <v>21575.394837882708</v>
      </c>
      <c r="U323">
        <f>Net_Zero_Table[[#This Row],[Total Energy(MJ)]]*AHP!$Q$23/TOPSIS!$B$20</f>
        <v>2.3817394096706856E-2</v>
      </c>
      <c r="V323">
        <f>Net_Zero_Table[[#This Row],[Capital Cost (LKR)]]*AHP!$Q$24/TOPSIS!$C$20</f>
        <v>4.6242331422712609E-3</v>
      </c>
      <c r="W323">
        <f>Net_Zero_Table[[#This Row],[System Cost (LKR)]]*AHP!$Q$25/TOPSIS!$D$20</f>
        <v>2.5864688457711287E-3</v>
      </c>
      <c r="X323">
        <f>Net_Zero_Table[[#This Row],[Embodied Carbon (Metric T)]]*AHP!$Q$26/TOPSIS!$E$20</f>
        <v>1.2551404936876006E-2</v>
      </c>
      <c r="Y3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3.8909521348180149E-3</v>
      </c>
      <c r="Z3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3.2710502456619814E-3</v>
      </c>
      <c r="AA323">
        <f>Net_Zero_Table[[#This Row],[S- Worst-Euclidean Distance]]/(Net_Zero_Table[[#This Row],[S+ Best-Euclidean Distance]]+Net_Zero_Table[[#This Row],[S- Worst-Euclidean Distance]])</f>
        <v>0.45672286490398462</v>
      </c>
      <c r="AB323">
        <v>322</v>
      </c>
    </row>
    <row r="324" spans="1:28" x14ac:dyDescent="0.3">
      <c r="A324">
        <v>356</v>
      </c>
      <c r="B324" t="s">
        <v>142</v>
      </c>
      <c r="C324" t="s">
        <v>149</v>
      </c>
      <c r="D324" t="s">
        <v>155</v>
      </c>
      <c r="E324" t="s">
        <v>157</v>
      </c>
      <c r="F324" t="s">
        <v>160</v>
      </c>
      <c r="G324" t="s">
        <v>226</v>
      </c>
      <c r="H324">
        <v>402.57475240697528</v>
      </c>
      <c r="I324">
        <v>29</v>
      </c>
      <c r="J324">
        <v>1441441.9944495698</v>
      </c>
      <c r="K324">
        <v>41437.71594545454</v>
      </c>
      <c r="L324">
        <v>259459559.00092259</v>
      </c>
      <c r="M324">
        <v>5236895.5645454526</v>
      </c>
      <c r="N324">
        <v>2162162991.674355</v>
      </c>
      <c r="O324">
        <v>113100000</v>
      </c>
      <c r="P324">
        <v>25.916505561363632</v>
      </c>
      <c r="Q324">
        <v>21549.557817021068</v>
      </c>
      <c r="R324">
        <v>259500996.71686804</v>
      </c>
      <c r="S324">
        <v>2280.4998872389006</v>
      </c>
      <c r="T324">
        <v>21575.474322582431</v>
      </c>
      <c r="U324">
        <f>Net_Zero_Table[[#This Row],[Total Energy(MJ)]]*AHP!$Q$23/TOPSIS!$B$20</f>
        <v>2.3817495508668577E-2</v>
      </c>
      <c r="V324">
        <f>Net_Zero_Table[[#This Row],[Capital Cost (LKR)]]*AHP!$Q$24/TOPSIS!$C$20</f>
        <v>4.6234200194704049E-3</v>
      </c>
      <c r="W324">
        <f>Net_Zero_Table[[#This Row],[System Cost (LKR)]]*AHP!$Q$25/TOPSIS!$D$20</f>
        <v>2.6926561578419204E-3</v>
      </c>
      <c r="X324">
        <f>Net_Zero_Table[[#This Row],[Embodied Carbon (Metric T)]]*AHP!$Q$26/TOPSIS!$E$20</f>
        <v>1.2544717766104087E-2</v>
      </c>
      <c r="Y3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3.8970305543128258E-3</v>
      </c>
      <c r="Z3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3.2583031094358416E-3</v>
      </c>
      <c r="AA324">
        <f>Net_Zero_Table[[#This Row],[S- Worst-Euclidean Distance]]/(Net_Zero_Table[[#This Row],[S+ Best-Euclidean Distance]]+Net_Zero_Table[[#This Row],[S- Worst-Euclidean Distance]])</f>
        <v>0.45536703982701798</v>
      </c>
      <c r="AB324">
        <v>323</v>
      </c>
    </row>
    <row r="325" spans="1:28" x14ac:dyDescent="0.3">
      <c r="A325">
        <v>338</v>
      </c>
      <c r="B325" t="s">
        <v>142</v>
      </c>
      <c r="C325" t="s">
        <v>149</v>
      </c>
      <c r="D325" t="s">
        <v>154</v>
      </c>
      <c r="E325" t="s">
        <v>157</v>
      </c>
      <c r="F325" t="s">
        <v>160</v>
      </c>
      <c r="G325" t="s">
        <v>226</v>
      </c>
      <c r="H325">
        <v>402.56830530197522</v>
      </c>
      <c r="I325">
        <v>29</v>
      </c>
      <c r="J325">
        <v>1441435.7536519296</v>
      </c>
      <c r="K325">
        <v>41456.136245454538</v>
      </c>
      <c r="L325">
        <v>259458435.65734732</v>
      </c>
      <c r="M325">
        <v>5237816.5795454532</v>
      </c>
      <c r="N325">
        <v>2162153630.4778943</v>
      </c>
      <c r="O325">
        <v>113100000</v>
      </c>
      <c r="P325">
        <v>25.93032078636363</v>
      </c>
      <c r="Q325">
        <v>21549.464517096345</v>
      </c>
      <c r="R325">
        <v>259499891.79359278</v>
      </c>
      <c r="S325">
        <v>2280.4914470574399</v>
      </c>
      <c r="T325">
        <v>21575.394837882708</v>
      </c>
      <c r="U325">
        <f>Net_Zero_Table[[#This Row],[Total Energy(MJ)]]*AHP!$Q$23/TOPSIS!$B$20</f>
        <v>2.3817394096706856E-2</v>
      </c>
      <c r="V325">
        <f>Net_Zero_Table[[#This Row],[Capital Cost (LKR)]]*AHP!$Q$24/TOPSIS!$C$20</f>
        <v>4.6242331422712609E-3</v>
      </c>
      <c r="W325">
        <f>Net_Zero_Table[[#This Row],[System Cost (LKR)]]*AHP!$Q$25/TOPSIS!$D$20</f>
        <v>2.6926561578419204E-3</v>
      </c>
      <c r="X325">
        <f>Net_Zero_Table[[#This Row],[Embodied Carbon (Metric T)]]*AHP!$Q$26/TOPSIS!$E$20</f>
        <v>1.2551404936876006E-2</v>
      </c>
      <c r="Y3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3.9024159669930939E-3</v>
      </c>
      <c r="Z3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3.2572408336830616E-3</v>
      </c>
      <c r="AA325">
        <f>Net_Zero_Table[[#This Row],[S- Worst-Euclidean Distance]]/(Net_Zero_Table[[#This Row],[S+ Best-Euclidean Distance]]+Net_Zero_Table[[#This Row],[S- Worst-Euclidean Distance]])</f>
        <v>0.45494371090181984</v>
      </c>
      <c r="AB325">
        <v>324</v>
      </c>
    </row>
    <row r="326" spans="1:28" x14ac:dyDescent="0.3">
      <c r="A326">
        <v>208</v>
      </c>
      <c r="B326" t="s">
        <v>140</v>
      </c>
      <c r="C326" t="s">
        <v>151</v>
      </c>
      <c r="D326" t="s">
        <v>155</v>
      </c>
      <c r="E326" t="s">
        <v>157</v>
      </c>
      <c r="F326" t="s">
        <v>159</v>
      </c>
      <c r="G326" t="s">
        <v>225</v>
      </c>
      <c r="H326">
        <v>406.16310086229907</v>
      </c>
      <c r="I326">
        <v>58</v>
      </c>
      <c r="J326">
        <v>1473161.8838594772</v>
      </c>
      <c r="K326">
        <v>46046.054972727274</v>
      </c>
      <c r="L326">
        <v>265169139.09470594</v>
      </c>
      <c r="M326">
        <v>4902131.585454545</v>
      </c>
      <c r="N326">
        <v>2209742825.789216</v>
      </c>
      <c r="O326">
        <v>108112000</v>
      </c>
      <c r="P326">
        <v>24.470554552272727</v>
      </c>
      <c r="Q326">
        <v>22023.770163699184</v>
      </c>
      <c r="R326">
        <v>265215185.14967868</v>
      </c>
      <c r="S326">
        <v>2322.7569573746705</v>
      </c>
      <c r="T326">
        <v>22048.240718251458</v>
      </c>
      <c r="U326">
        <f>Net_Zero_Table[[#This Row],[Total Energy(MJ)]]*AHP!$Q$23/TOPSIS!$B$20</f>
        <v>2.4341954601527646E-2</v>
      </c>
      <c r="V326">
        <f>Net_Zero_Table[[#This Row],[Capital Cost (LKR)]]*AHP!$Q$24/TOPSIS!$C$20</f>
        <v>4.327871929261198E-3</v>
      </c>
      <c r="W326">
        <f>Net_Zero_Table[[#This Row],[System Cost (LKR)]]*AHP!$Q$25/TOPSIS!$D$20</f>
        <v>2.5739031170345329E-3</v>
      </c>
      <c r="X326">
        <f>Net_Zero_Table[[#This Row],[Embodied Carbon (Metric T)]]*AHP!$Q$26/TOPSIS!$E$20</f>
        <v>1.1844814483629906E-2</v>
      </c>
      <c r="Y3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3.6846780893551156E-3</v>
      </c>
      <c r="Z3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3.0577199802520184E-3</v>
      </c>
      <c r="AA326">
        <f>Net_Zero_Table[[#This Row],[S- Worst-Euclidean Distance]]/(Net_Zero_Table[[#This Row],[S+ Best-Euclidean Distance]]+Net_Zero_Table[[#This Row],[S- Worst-Euclidean Distance]])</f>
        <v>0.45350629682269494</v>
      </c>
      <c r="AB326">
        <v>325</v>
      </c>
    </row>
    <row r="327" spans="1:28" x14ac:dyDescent="0.3">
      <c r="A327">
        <v>210</v>
      </c>
      <c r="B327" t="s">
        <v>140</v>
      </c>
      <c r="C327" t="s">
        <v>151</v>
      </c>
      <c r="D327" t="s">
        <v>155</v>
      </c>
      <c r="E327" t="s">
        <v>157</v>
      </c>
      <c r="F327" t="s">
        <v>159</v>
      </c>
      <c r="G327" t="s">
        <v>224</v>
      </c>
      <c r="H327">
        <v>406.16310086229907</v>
      </c>
      <c r="I327">
        <v>29</v>
      </c>
      <c r="J327">
        <v>1473161.8838594772</v>
      </c>
      <c r="K327">
        <v>46046.054972727274</v>
      </c>
      <c r="L327">
        <v>265169139.09470594</v>
      </c>
      <c r="M327">
        <v>4902131.585454545</v>
      </c>
      <c r="N327">
        <v>2209742825.789216</v>
      </c>
      <c r="O327">
        <v>108639800</v>
      </c>
      <c r="P327">
        <v>24.470554552272727</v>
      </c>
      <c r="Q327">
        <v>22023.770163699184</v>
      </c>
      <c r="R327">
        <v>265215185.14967868</v>
      </c>
      <c r="S327">
        <v>2323.2847573746703</v>
      </c>
      <c r="T327">
        <v>22048.240718251458</v>
      </c>
      <c r="U327">
        <f>Net_Zero_Table[[#This Row],[Total Energy(MJ)]]*AHP!$Q$23/TOPSIS!$B$20</f>
        <v>2.4341954601527646E-2</v>
      </c>
      <c r="V327">
        <f>Net_Zero_Table[[#This Row],[Capital Cost (LKR)]]*AHP!$Q$24/TOPSIS!$C$20</f>
        <v>4.327871929261198E-3</v>
      </c>
      <c r="W327">
        <f>Net_Zero_Table[[#This Row],[System Cost (LKR)]]*AHP!$Q$25/TOPSIS!$D$20</f>
        <v>2.5864688457711287E-3</v>
      </c>
      <c r="X327">
        <f>Net_Zero_Table[[#This Row],[Embodied Carbon (Metric T)]]*AHP!$Q$26/TOPSIS!$E$20</f>
        <v>1.1844814483629906E-2</v>
      </c>
      <c r="Y3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3.685910025744176E-3</v>
      </c>
      <c r="Z3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3.0557308607802956E-3</v>
      </c>
      <c r="AA327">
        <f>Net_Zero_Table[[#This Row],[S- Worst-Euclidean Distance]]/(Net_Zero_Table[[#This Row],[S+ Best-Euclidean Distance]]+Net_Zero_Table[[#This Row],[S- Worst-Euclidean Distance]])</f>
        <v>0.4532621823402434</v>
      </c>
      <c r="AB327">
        <v>326</v>
      </c>
    </row>
    <row r="328" spans="1:28" x14ac:dyDescent="0.3">
      <c r="A328">
        <v>190</v>
      </c>
      <c r="B328" t="s">
        <v>140</v>
      </c>
      <c r="C328" t="s">
        <v>151</v>
      </c>
      <c r="D328" t="s">
        <v>154</v>
      </c>
      <c r="E328" t="s">
        <v>157</v>
      </c>
      <c r="F328" t="s">
        <v>159</v>
      </c>
      <c r="G328" t="s">
        <v>225</v>
      </c>
      <c r="H328">
        <v>406.15665375729907</v>
      </c>
      <c r="I328">
        <v>58</v>
      </c>
      <c r="J328">
        <v>1473155.6430618376</v>
      </c>
      <c r="K328">
        <v>46064.475272727272</v>
      </c>
      <c r="L328">
        <v>265168015.75113076</v>
      </c>
      <c r="M328">
        <v>4903052.6004545446</v>
      </c>
      <c r="N328">
        <v>2209733464.5927563</v>
      </c>
      <c r="O328">
        <v>108112000</v>
      </c>
      <c r="P328">
        <v>24.484369777272725</v>
      </c>
      <c r="Q328">
        <v>22023.676863774472</v>
      </c>
      <c r="R328">
        <v>265214080.22640347</v>
      </c>
      <c r="S328">
        <v>2322.7485171932108</v>
      </c>
      <c r="T328">
        <v>22048.161233551746</v>
      </c>
      <c r="U328">
        <f>Net_Zero_Table[[#This Row],[Total Energy(MJ)]]*AHP!$Q$23/TOPSIS!$B$20</f>
        <v>2.4341853189565929E-2</v>
      </c>
      <c r="V328">
        <f>Net_Zero_Table[[#This Row],[Capital Cost (LKR)]]*AHP!$Q$24/TOPSIS!$C$20</f>
        <v>4.3286850520620531E-3</v>
      </c>
      <c r="W328">
        <f>Net_Zero_Table[[#This Row],[System Cost (LKR)]]*AHP!$Q$25/TOPSIS!$D$20</f>
        <v>2.5739031170345329E-3</v>
      </c>
      <c r="X328">
        <f>Net_Zero_Table[[#This Row],[Embodied Carbon (Metric T)]]*AHP!$Q$26/TOPSIS!$E$20</f>
        <v>1.1851501654401823E-2</v>
      </c>
      <c r="Y3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3.6890253601986026E-3</v>
      </c>
      <c r="Z3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3.0549602977952566E-3</v>
      </c>
      <c r="AA328">
        <f>Net_Zero_Table[[#This Row],[S- Worst-Euclidean Distance]]/(Net_Zero_Table[[#This Row],[S+ Best-Euclidean Distance]]+Net_Zero_Table[[#This Row],[S- Worst-Euclidean Distance]])</f>
        <v>0.45299033134421268</v>
      </c>
      <c r="AB328">
        <v>327</v>
      </c>
    </row>
    <row r="329" spans="1:28" x14ac:dyDescent="0.3">
      <c r="A329">
        <v>523</v>
      </c>
      <c r="B329" t="s">
        <v>143</v>
      </c>
      <c r="C329" t="s">
        <v>151</v>
      </c>
      <c r="D329" t="s">
        <v>155</v>
      </c>
      <c r="E329" t="s">
        <v>156</v>
      </c>
      <c r="F329" t="s">
        <v>159</v>
      </c>
      <c r="G329" t="s">
        <v>225</v>
      </c>
      <c r="H329">
        <v>428.55164006813243</v>
      </c>
      <c r="I329">
        <v>61</v>
      </c>
      <c r="J329">
        <v>1524908.1417236342</v>
      </c>
      <c r="K329">
        <v>32425.529063636361</v>
      </c>
      <c r="L329">
        <v>274483465.5102542</v>
      </c>
      <c r="M329">
        <v>5121246.9672727268</v>
      </c>
      <c r="N329">
        <v>2287362212.5854516</v>
      </c>
      <c r="O329">
        <v>113704000</v>
      </c>
      <c r="P329">
        <v>21.741288643181814</v>
      </c>
      <c r="Q329">
        <v>22797.376718768333</v>
      </c>
      <c r="R329">
        <v>274515891.03931785</v>
      </c>
      <c r="S329">
        <v>2406.1874595527242</v>
      </c>
      <c r="T329">
        <v>22819.118007411515</v>
      </c>
      <c r="U329">
        <f>Net_Zero_Table[[#This Row],[Total Energy(MJ)]]*AHP!$Q$23/TOPSIS!$B$20</f>
        <v>2.5195591094475767E-2</v>
      </c>
      <c r="V329">
        <f>Net_Zero_Table[[#This Row],[Capital Cost (LKR)]]*AHP!$Q$24/TOPSIS!$C$20</f>
        <v>4.5213190641879781E-3</v>
      </c>
      <c r="W329">
        <f>Net_Zero_Table[[#This Row],[System Cost (LKR)]]*AHP!$Q$25/TOPSIS!$D$20</f>
        <v>2.7070360368811469E-3</v>
      </c>
      <c r="X329">
        <f>Net_Zero_Table[[#This Row],[Embodied Carbon (Metric T)]]*AHP!$Q$26/TOPSIS!$E$20</f>
        <v>1.0523730880860678E-2</v>
      </c>
      <c r="Y3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3.8360027038724731E-3</v>
      </c>
      <c r="Z3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3.1739155080685528E-3</v>
      </c>
      <c r="AA329">
        <f>Net_Zero_Table[[#This Row],[S- Worst-Euclidean Distance]]/(Net_Zero_Table[[#This Row],[S+ Best-Euclidean Distance]]+Net_Zero_Table[[#This Row],[S- Worst-Euclidean Distance]])</f>
        <v>0.45277496999350936</v>
      </c>
      <c r="AB329">
        <v>328</v>
      </c>
    </row>
    <row r="330" spans="1:28" x14ac:dyDescent="0.3">
      <c r="A330">
        <v>192</v>
      </c>
      <c r="B330" t="s">
        <v>140</v>
      </c>
      <c r="C330" t="s">
        <v>151</v>
      </c>
      <c r="D330" t="s">
        <v>154</v>
      </c>
      <c r="E330" t="s">
        <v>157</v>
      </c>
      <c r="F330" t="s">
        <v>159</v>
      </c>
      <c r="G330" t="s">
        <v>224</v>
      </c>
      <c r="H330">
        <v>406.15665375729907</v>
      </c>
      <c r="I330">
        <v>29</v>
      </c>
      <c r="J330">
        <v>1473155.6430618376</v>
      </c>
      <c r="K330">
        <v>46064.475272727272</v>
      </c>
      <c r="L330">
        <v>265168015.75113076</v>
      </c>
      <c r="M330">
        <v>4903052.6004545446</v>
      </c>
      <c r="N330">
        <v>2209733464.5927563</v>
      </c>
      <c r="O330">
        <v>108639800</v>
      </c>
      <c r="P330">
        <v>24.484369777272725</v>
      </c>
      <c r="Q330">
        <v>22023.676863774472</v>
      </c>
      <c r="R330">
        <v>265214080.22640347</v>
      </c>
      <c r="S330">
        <v>2323.2763171932106</v>
      </c>
      <c r="T330">
        <v>22048.161233551746</v>
      </c>
      <c r="U330">
        <f>Net_Zero_Table[[#This Row],[Total Energy(MJ)]]*AHP!$Q$23/TOPSIS!$B$20</f>
        <v>2.4341853189565929E-2</v>
      </c>
      <c r="V330">
        <f>Net_Zero_Table[[#This Row],[Capital Cost (LKR)]]*AHP!$Q$24/TOPSIS!$C$20</f>
        <v>4.3286850520620531E-3</v>
      </c>
      <c r="W330">
        <f>Net_Zero_Table[[#This Row],[System Cost (LKR)]]*AHP!$Q$25/TOPSIS!$D$20</f>
        <v>2.5864688457711287E-3</v>
      </c>
      <c r="X330">
        <f>Net_Zero_Table[[#This Row],[Embodied Carbon (Metric T)]]*AHP!$Q$26/TOPSIS!$E$20</f>
        <v>1.1851501654401823E-2</v>
      </c>
      <c r="Y3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3.6902558453169878E-3</v>
      </c>
      <c r="Z3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3.0529693802915821E-3</v>
      </c>
      <c r="AA330">
        <f>Net_Zero_Table[[#This Row],[S- Worst-Euclidean Distance]]/(Net_Zero_Table[[#This Row],[S+ Best-Euclidean Distance]]+Net_Zero_Table[[#This Row],[S- Worst-Euclidean Distance]])</f>
        <v>0.45274616791641481</v>
      </c>
      <c r="AB330">
        <v>329</v>
      </c>
    </row>
    <row r="331" spans="1:28" x14ac:dyDescent="0.3">
      <c r="A331">
        <v>505</v>
      </c>
      <c r="B331" t="s">
        <v>143</v>
      </c>
      <c r="C331" t="s">
        <v>151</v>
      </c>
      <c r="D331" t="s">
        <v>154</v>
      </c>
      <c r="E331" t="s">
        <v>156</v>
      </c>
      <c r="F331" t="s">
        <v>159</v>
      </c>
      <c r="G331" t="s">
        <v>225</v>
      </c>
      <c r="H331">
        <v>428.54519296313242</v>
      </c>
      <c r="I331">
        <v>61</v>
      </c>
      <c r="J331">
        <v>1524901.9009259942</v>
      </c>
      <c r="K331">
        <v>32443.949363636362</v>
      </c>
      <c r="L331">
        <v>274482342.16667897</v>
      </c>
      <c r="M331">
        <v>5122167.9822727265</v>
      </c>
      <c r="N331">
        <v>2287352851.3889914</v>
      </c>
      <c r="O331">
        <v>113704000</v>
      </c>
      <c r="P331">
        <v>21.755103868181813</v>
      </c>
      <c r="Q331">
        <v>22797.283418843614</v>
      </c>
      <c r="R331">
        <v>274514786.11604261</v>
      </c>
      <c r="S331">
        <v>2406.1790193712641</v>
      </c>
      <c r="T331">
        <v>22819.038522711795</v>
      </c>
      <c r="U331">
        <f>Net_Zero_Table[[#This Row],[Total Energy(MJ)]]*AHP!$Q$23/TOPSIS!$B$20</f>
        <v>2.5195489682514047E-2</v>
      </c>
      <c r="V331">
        <f>Net_Zero_Table[[#This Row],[Capital Cost (LKR)]]*AHP!$Q$24/TOPSIS!$C$20</f>
        <v>4.5221321869888332E-3</v>
      </c>
      <c r="W331">
        <f>Net_Zero_Table[[#This Row],[System Cost (LKR)]]*AHP!$Q$25/TOPSIS!$D$20</f>
        <v>2.7070360368811469E-3</v>
      </c>
      <c r="X331">
        <f>Net_Zero_Table[[#This Row],[Embodied Carbon (Metric T)]]*AHP!$Q$26/TOPSIS!$E$20</f>
        <v>1.0530418051632595E-2</v>
      </c>
      <c r="Y3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3.8378959159244951E-3</v>
      </c>
      <c r="Z3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3.1684922955830595E-3</v>
      </c>
      <c r="AA331">
        <f>Net_Zero_Table[[#This Row],[S- Worst-Euclidean Distance]]/(Net_Zero_Table[[#This Row],[S+ Best-Euclidean Distance]]+Net_Zero_Table[[#This Row],[S- Worst-Euclidean Distance]])</f>
        <v>0.45222905153599807</v>
      </c>
      <c r="AB331">
        <v>330</v>
      </c>
    </row>
    <row r="332" spans="1:28" x14ac:dyDescent="0.3">
      <c r="A332">
        <v>525</v>
      </c>
      <c r="B332" t="s">
        <v>143</v>
      </c>
      <c r="C332" t="s">
        <v>151</v>
      </c>
      <c r="D332" t="s">
        <v>155</v>
      </c>
      <c r="E332" t="s">
        <v>156</v>
      </c>
      <c r="F332" t="s">
        <v>159</v>
      </c>
      <c r="G332" t="s">
        <v>224</v>
      </c>
      <c r="H332">
        <v>428.55164006813243</v>
      </c>
      <c r="I332">
        <v>31</v>
      </c>
      <c r="J332">
        <v>1524908.1417236342</v>
      </c>
      <c r="K332">
        <v>32425.529063636361</v>
      </c>
      <c r="L332">
        <v>274483465.5102542</v>
      </c>
      <c r="M332">
        <v>5121246.9672727268</v>
      </c>
      <c r="N332">
        <v>2287362212.5854516</v>
      </c>
      <c r="O332">
        <v>116132200</v>
      </c>
      <c r="P332">
        <v>21.741288643181814</v>
      </c>
      <c r="Q332">
        <v>22797.376718768333</v>
      </c>
      <c r="R332">
        <v>274515891.03931785</v>
      </c>
      <c r="S332">
        <v>2408.6156595527245</v>
      </c>
      <c r="T332">
        <v>22819.118007411515</v>
      </c>
      <c r="U332">
        <f>Net_Zero_Table[[#This Row],[Total Energy(MJ)]]*AHP!$Q$23/TOPSIS!$B$20</f>
        <v>2.5195591094475767E-2</v>
      </c>
      <c r="V332">
        <f>Net_Zero_Table[[#This Row],[Capital Cost (LKR)]]*AHP!$Q$24/TOPSIS!$C$20</f>
        <v>4.5213190641879781E-3</v>
      </c>
      <c r="W332">
        <f>Net_Zero_Table[[#This Row],[System Cost (LKR)]]*AHP!$Q$25/TOPSIS!$D$20</f>
        <v>2.764846007548448E-3</v>
      </c>
      <c r="X332">
        <f>Net_Zero_Table[[#This Row],[Embodied Carbon (Metric T)]]*AHP!$Q$26/TOPSIS!$E$20</f>
        <v>1.0523730880860678E-2</v>
      </c>
      <c r="Y3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3.8437870750377815E-3</v>
      </c>
      <c r="Z3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3.1679335380375628E-3</v>
      </c>
      <c r="AA332">
        <f>Net_Zero_Table[[#This Row],[S- Worst-Euclidean Distance]]/(Net_Zero_Table[[#This Row],[S+ Best-Euclidean Distance]]+Net_Zero_Table[[#This Row],[S- Worst-Euclidean Distance]])</f>
        <v>0.45180544303634274</v>
      </c>
      <c r="AB332">
        <v>331</v>
      </c>
    </row>
    <row r="333" spans="1:28" x14ac:dyDescent="0.3">
      <c r="A333">
        <v>507</v>
      </c>
      <c r="B333" t="s">
        <v>143</v>
      </c>
      <c r="C333" t="s">
        <v>151</v>
      </c>
      <c r="D333" t="s">
        <v>154</v>
      </c>
      <c r="E333" t="s">
        <v>156</v>
      </c>
      <c r="F333" t="s">
        <v>159</v>
      </c>
      <c r="G333" t="s">
        <v>224</v>
      </c>
      <c r="H333">
        <v>428.54519296313242</v>
      </c>
      <c r="I333">
        <v>31</v>
      </c>
      <c r="J333">
        <v>1524901.9009259942</v>
      </c>
      <c r="K333">
        <v>32443.949363636362</v>
      </c>
      <c r="L333">
        <v>274482342.16667897</v>
      </c>
      <c r="M333">
        <v>5122167.9822727265</v>
      </c>
      <c r="N333">
        <v>2287352851.3889914</v>
      </c>
      <c r="O333">
        <v>116132200</v>
      </c>
      <c r="P333">
        <v>21.755103868181813</v>
      </c>
      <c r="Q333">
        <v>22797.283418843614</v>
      </c>
      <c r="R333">
        <v>274514786.11604261</v>
      </c>
      <c r="S333">
        <v>2408.6072193712639</v>
      </c>
      <c r="T333">
        <v>22819.038522711795</v>
      </c>
      <c r="U333">
        <f>Net_Zero_Table[[#This Row],[Total Energy(MJ)]]*AHP!$Q$23/TOPSIS!$B$20</f>
        <v>2.5195489682514047E-2</v>
      </c>
      <c r="V333">
        <f>Net_Zero_Table[[#This Row],[Capital Cost (LKR)]]*AHP!$Q$24/TOPSIS!$C$20</f>
        <v>4.5221321869888332E-3</v>
      </c>
      <c r="W333">
        <f>Net_Zero_Table[[#This Row],[System Cost (LKR)]]*AHP!$Q$25/TOPSIS!$D$20</f>
        <v>2.764846007548448E-3</v>
      </c>
      <c r="X333">
        <f>Net_Zero_Table[[#This Row],[Embodied Carbon (Metric T)]]*AHP!$Q$26/TOPSIS!$E$20</f>
        <v>1.0530418051632595E-2</v>
      </c>
      <c r="Y3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3.8456764548750713E-3</v>
      </c>
      <c r="Z3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3.1625000673888271E-3</v>
      </c>
      <c r="AA333">
        <f>Net_Zero_Table[[#This Row],[S- Worst-Euclidean Distance]]/(Net_Zero_Table[[#This Row],[S+ Best-Euclidean Distance]]+Net_Zero_Table[[#This Row],[S- Worst-Euclidean Distance]])</f>
        <v>0.45125862017631135</v>
      </c>
      <c r="AB333">
        <v>332</v>
      </c>
    </row>
    <row r="334" spans="1:28" x14ac:dyDescent="0.3">
      <c r="A334">
        <v>209</v>
      </c>
      <c r="B334" t="s">
        <v>140</v>
      </c>
      <c r="C334" t="s">
        <v>151</v>
      </c>
      <c r="D334" t="s">
        <v>155</v>
      </c>
      <c r="E334" t="s">
        <v>157</v>
      </c>
      <c r="F334" t="s">
        <v>159</v>
      </c>
      <c r="G334" t="s">
        <v>226</v>
      </c>
      <c r="H334">
        <v>406.16310086229907</v>
      </c>
      <c r="I334">
        <v>29</v>
      </c>
      <c r="J334">
        <v>1473161.8838594772</v>
      </c>
      <c r="K334">
        <v>46046.054972727274</v>
      </c>
      <c r="L334">
        <v>265169139.09470594</v>
      </c>
      <c r="M334">
        <v>4902131.585454545</v>
      </c>
      <c r="N334">
        <v>2209742825.789216</v>
      </c>
      <c r="O334">
        <v>113100000</v>
      </c>
      <c r="P334">
        <v>24.470554552272727</v>
      </c>
      <c r="Q334">
        <v>22023.770163699184</v>
      </c>
      <c r="R334">
        <v>265215185.14967868</v>
      </c>
      <c r="S334">
        <v>2327.7449573746703</v>
      </c>
      <c r="T334">
        <v>22048.240718251458</v>
      </c>
      <c r="U334">
        <f>Net_Zero_Table[[#This Row],[Total Energy(MJ)]]*AHP!$Q$23/TOPSIS!$B$20</f>
        <v>2.4341954601527646E-2</v>
      </c>
      <c r="V334">
        <f>Net_Zero_Table[[#This Row],[Capital Cost (LKR)]]*AHP!$Q$24/TOPSIS!$C$20</f>
        <v>4.327871929261198E-3</v>
      </c>
      <c r="W334">
        <f>Net_Zero_Table[[#This Row],[System Cost (LKR)]]*AHP!$Q$25/TOPSIS!$D$20</f>
        <v>2.6926561578419204E-3</v>
      </c>
      <c r="X334">
        <f>Net_Zero_Table[[#This Row],[Embodied Carbon (Metric T)]]*AHP!$Q$26/TOPSIS!$E$20</f>
        <v>1.1844814483629906E-2</v>
      </c>
      <c r="Y3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3.6980095432379849E-3</v>
      </c>
      <c r="Z3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3.0409438062042682E-3</v>
      </c>
      <c r="AA334">
        <f>Net_Zero_Table[[#This Row],[S- Worst-Euclidean Distance]]/(Net_Zero_Table[[#This Row],[S+ Best-Euclidean Distance]]+Net_Zero_Table[[#This Row],[S- Worst-Euclidean Distance]])</f>
        <v>0.45124868039870769</v>
      </c>
      <c r="AB334">
        <v>333</v>
      </c>
    </row>
    <row r="335" spans="1:28" x14ac:dyDescent="0.3">
      <c r="A335">
        <v>191</v>
      </c>
      <c r="B335" t="s">
        <v>140</v>
      </c>
      <c r="C335" t="s">
        <v>151</v>
      </c>
      <c r="D335" t="s">
        <v>154</v>
      </c>
      <c r="E335" t="s">
        <v>157</v>
      </c>
      <c r="F335" t="s">
        <v>159</v>
      </c>
      <c r="G335" t="s">
        <v>226</v>
      </c>
      <c r="H335">
        <v>406.15665375729907</v>
      </c>
      <c r="I335">
        <v>29</v>
      </c>
      <c r="J335">
        <v>1473155.6430618376</v>
      </c>
      <c r="K335">
        <v>46064.475272727272</v>
      </c>
      <c r="L335">
        <v>265168015.75113076</v>
      </c>
      <c r="M335">
        <v>4903052.6004545446</v>
      </c>
      <c r="N335">
        <v>2209733464.5927563</v>
      </c>
      <c r="O335">
        <v>113100000</v>
      </c>
      <c r="P335">
        <v>24.484369777272725</v>
      </c>
      <c r="Q335">
        <v>22023.676863774472</v>
      </c>
      <c r="R335">
        <v>265214080.22640347</v>
      </c>
      <c r="S335">
        <v>2327.7365171932106</v>
      </c>
      <c r="T335">
        <v>22048.161233551746</v>
      </c>
      <c r="U335">
        <f>Net_Zero_Table[[#This Row],[Total Energy(MJ)]]*AHP!$Q$23/TOPSIS!$B$20</f>
        <v>2.4341853189565929E-2</v>
      </c>
      <c r="V335">
        <f>Net_Zero_Table[[#This Row],[Capital Cost (LKR)]]*AHP!$Q$24/TOPSIS!$C$20</f>
        <v>4.3286850520620531E-3</v>
      </c>
      <c r="W335">
        <f>Net_Zero_Table[[#This Row],[System Cost (LKR)]]*AHP!$Q$25/TOPSIS!$D$20</f>
        <v>2.6926561578419204E-3</v>
      </c>
      <c r="X335">
        <f>Net_Zero_Table[[#This Row],[Embodied Carbon (Metric T)]]*AHP!$Q$26/TOPSIS!$E$20</f>
        <v>1.1851501654401823E-2</v>
      </c>
      <c r="Y3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3.702341160386759E-3</v>
      </c>
      <c r="Z3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3.038168885359236E-3</v>
      </c>
      <c r="AA335">
        <f>Net_Zero_Table[[#This Row],[S- Worst-Euclidean Distance]]/(Net_Zero_Table[[#This Row],[S+ Best-Euclidean Distance]]+Net_Zero_Table[[#This Row],[S- Worst-Euclidean Distance]])</f>
        <v>0.45073278798488775</v>
      </c>
      <c r="AB335">
        <v>334</v>
      </c>
    </row>
    <row r="336" spans="1:28" x14ac:dyDescent="0.3">
      <c r="A336">
        <v>524</v>
      </c>
      <c r="B336" t="s">
        <v>143</v>
      </c>
      <c r="C336" t="s">
        <v>151</v>
      </c>
      <c r="D336" t="s">
        <v>155</v>
      </c>
      <c r="E336" t="s">
        <v>156</v>
      </c>
      <c r="F336" t="s">
        <v>159</v>
      </c>
      <c r="G336" t="s">
        <v>226</v>
      </c>
      <c r="H336">
        <v>428.55164006813243</v>
      </c>
      <c r="I336">
        <v>31</v>
      </c>
      <c r="J336">
        <v>1524908.1417236342</v>
      </c>
      <c r="K336">
        <v>32425.529063636361</v>
      </c>
      <c r="L336">
        <v>274483465.5102542</v>
      </c>
      <c r="M336">
        <v>5121246.9672727268</v>
      </c>
      <c r="N336">
        <v>2287362212.5854516</v>
      </c>
      <c r="O336">
        <v>120900000</v>
      </c>
      <c r="P336">
        <v>21.741288643181814</v>
      </c>
      <c r="Q336">
        <v>22797.376718768333</v>
      </c>
      <c r="R336">
        <v>274515891.03931785</v>
      </c>
      <c r="S336">
        <v>2413.3834595527242</v>
      </c>
      <c r="T336">
        <v>22819.118007411515</v>
      </c>
      <c r="U336">
        <f>Net_Zero_Table[[#This Row],[Total Energy(MJ)]]*AHP!$Q$23/TOPSIS!$B$20</f>
        <v>2.5195591094475767E-2</v>
      </c>
      <c r="V336">
        <f>Net_Zero_Table[[#This Row],[Capital Cost (LKR)]]*AHP!$Q$24/TOPSIS!$C$20</f>
        <v>4.5213190641879781E-3</v>
      </c>
      <c r="W336">
        <f>Net_Zero_Table[[#This Row],[System Cost (LKR)]]*AHP!$Q$25/TOPSIS!$D$20</f>
        <v>2.8783565825206735E-3</v>
      </c>
      <c r="X336">
        <f>Net_Zero_Table[[#This Row],[Embodied Carbon (Metric T)]]*AHP!$Q$26/TOPSIS!$E$20</f>
        <v>1.0523730880860678E-2</v>
      </c>
      <c r="Y3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3.8615449118533274E-3</v>
      </c>
      <c r="Z3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3.159234136121747E-3</v>
      </c>
      <c r="AA336">
        <f>Net_Zero_Table[[#This Row],[S- Worst-Euclidean Distance]]/(Net_Zero_Table[[#This Row],[S+ Best-Euclidean Distance]]+Net_Zero_Table[[#This Row],[S- Worst-Euclidean Distance]])</f>
        <v>0.44998341559159732</v>
      </c>
      <c r="AB336">
        <v>335</v>
      </c>
    </row>
    <row r="337" spans="1:28" x14ac:dyDescent="0.3">
      <c r="A337">
        <v>415</v>
      </c>
      <c r="B337" t="s">
        <v>142</v>
      </c>
      <c r="C337" t="s">
        <v>151</v>
      </c>
      <c r="D337" t="s">
        <v>155</v>
      </c>
      <c r="E337" t="s">
        <v>156</v>
      </c>
      <c r="F337" t="s">
        <v>159</v>
      </c>
      <c r="G337" t="s">
        <v>225</v>
      </c>
      <c r="H337">
        <v>431.40972068170367</v>
      </c>
      <c r="I337">
        <v>62</v>
      </c>
      <c r="J337">
        <v>1541328.6258044739</v>
      </c>
      <c r="K337">
        <v>36055.949063636363</v>
      </c>
      <c r="L337">
        <v>277439152.64480531</v>
      </c>
      <c r="M337">
        <v>5266463.7672727266</v>
      </c>
      <c r="N337">
        <v>2311992938.7067108</v>
      </c>
      <c r="O337">
        <v>115568000</v>
      </c>
      <c r="P337">
        <v>21.015204643181818</v>
      </c>
      <c r="Q337">
        <v>23042.86295577688</v>
      </c>
      <c r="R337">
        <v>277475208.59386897</v>
      </c>
      <c r="S337">
        <v>2432.827402473984</v>
      </c>
      <c r="T337">
        <v>23063.878160420063</v>
      </c>
      <c r="U337">
        <f>Net_Zero_Table[[#This Row],[Total Energy(MJ)]]*AHP!$Q$23/TOPSIS!$B$20</f>
        <v>2.546720289348996E-2</v>
      </c>
      <c r="V337">
        <f>Net_Zero_Table[[#This Row],[Capital Cost (LKR)]]*AHP!$Q$24/TOPSIS!$C$20</f>
        <v>4.6495244583968859E-3</v>
      </c>
      <c r="W337">
        <f>Net_Zero_Table[[#This Row],[System Cost (LKR)]]*AHP!$Q$25/TOPSIS!$D$20</f>
        <v>2.7514136768300181E-3</v>
      </c>
      <c r="X337">
        <f>Net_Zero_Table[[#This Row],[Embodied Carbon (Metric T)]]*AHP!$Q$26/TOPSIS!$E$20</f>
        <v>1.0172274592399362E-2</v>
      </c>
      <c r="Y3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4.0395925679515277E-3</v>
      </c>
      <c r="Z3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3.2981493952893475E-3</v>
      </c>
      <c r="AA337">
        <f>Net_Zero_Table[[#This Row],[S- Worst-Euclidean Distance]]/(Net_Zero_Table[[#This Row],[S+ Best-Euclidean Distance]]+Net_Zero_Table[[#This Row],[S- Worst-Euclidean Distance]])</f>
        <v>0.44947742940699531</v>
      </c>
      <c r="AB337">
        <v>336</v>
      </c>
    </row>
    <row r="338" spans="1:28" x14ac:dyDescent="0.3">
      <c r="A338">
        <v>506</v>
      </c>
      <c r="B338" t="s">
        <v>143</v>
      </c>
      <c r="C338" t="s">
        <v>151</v>
      </c>
      <c r="D338" t="s">
        <v>154</v>
      </c>
      <c r="E338" t="s">
        <v>156</v>
      </c>
      <c r="F338" t="s">
        <v>159</v>
      </c>
      <c r="G338" t="s">
        <v>226</v>
      </c>
      <c r="H338">
        <v>428.54519296313242</v>
      </c>
      <c r="I338">
        <v>31</v>
      </c>
      <c r="J338">
        <v>1524901.9009259942</v>
      </c>
      <c r="K338">
        <v>32443.949363636362</v>
      </c>
      <c r="L338">
        <v>274482342.16667897</v>
      </c>
      <c r="M338">
        <v>5122167.9822727265</v>
      </c>
      <c r="N338">
        <v>2287352851.3889914</v>
      </c>
      <c r="O338">
        <v>120900000</v>
      </c>
      <c r="P338">
        <v>21.755103868181813</v>
      </c>
      <c r="Q338">
        <v>22797.283418843614</v>
      </c>
      <c r="R338">
        <v>274514786.11604261</v>
      </c>
      <c r="S338">
        <v>2413.375019371264</v>
      </c>
      <c r="T338">
        <v>22819.038522711795</v>
      </c>
      <c r="U338">
        <f>Net_Zero_Table[[#This Row],[Total Energy(MJ)]]*AHP!$Q$23/TOPSIS!$B$20</f>
        <v>2.5195489682514047E-2</v>
      </c>
      <c r="V338">
        <f>Net_Zero_Table[[#This Row],[Capital Cost (LKR)]]*AHP!$Q$24/TOPSIS!$C$20</f>
        <v>4.5221321869888332E-3</v>
      </c>
      <c r="W338">
        <f>Net_Zero_Table[[#This Row],[System Cost (LKR)]]*AHP!$Q$25/TOPSIS!$D$20</f>
        <v>2.8783565825206735E-3</v>
      </c>
      <c r="X338">
        <f>Net_Zero_Table[[#This Row],[Embodied Carbon (Metric T)]]*AHP!$Q$26/TOPSIS!$E$20</f>
        <v>1.0530418051632595E-2</v>
      </c>
      <c r="Y3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3.8634256073610783E-3</v>
      </c>
      <c r="Z3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3.1537856778240448E-3</v>
      </c>
      <c r="AA338">
        <f>Net_Zero_Table[[#This Row],[S- Worst-Euclidean Distance]]/(Net_Zero_Table[[#This Row],[S+ Best-Euclidean Distance]]+Net_Zero_Table[[#This Row],[S- Worst-Euclidean Distance]])</f>
        <v>0.44943575868698443</v>
      </c>
      <c r="AB338">
        <v>337</v>
      </c>
    </row>
    <row r="339" spans="1:28" x14ac:dyDescent="0.3">
      <c r="A339">
        <v>417</v>
      </c>
      <c r="B339" t="s">
        <v>142</v>
      </c>
      <c r="C339" t="s">
        <v>151</v>
      </c>
      <c r="D339" t="s">
        <v>155</v>
      </c>
      <c r="E339" t="s">
        <v>156</v>
      </c>
      <c r="F339" t="s">
        <v>159</v>
      </c>
      <c r="G339" t="s">
        <v>224</v>
      </c>
      <c r="H339">
        <v>431.40972068170367</v>
      </c>
      <c r="I339">
        <v>31</v>
      </c>
      <c r="J339">
        <v>1541328.6258044739</v>
      </c>
      <c r="K339">
        <v>36055.949063636363</v>
      </c>
      <c r="L339">
        <v>277439152.64480531</v>
      </c>
      <c r="M339">
        <v>5266463.7672727266</v>
      </c>
      <c r="N339">
        <v>2311992938.7067108</v>
      </c>
      <c r="O339">
        <v>116132200</v>
      </c>
      <c r="P339">
        <v>21.015204643181818</v>
      </c>
      <c r="Q339">
        <v>23042.86295577688</v>
      </c>
      <c r="R339">
        <v>277475208.59386897</v>
      </c>
      <c r="S339">
        <v>2433.3916024739838</v>
      </c>
      <c r="T339">
        <v>23063.878160420063</v>
      </c>
      <c r="U339">
        <f>Net_Zero_Table[[#This Row],[Total Energy(MJ)]]*AHP!$Q$23/TOPSIS!$B$20</f>
        <v>2.546720289348996E-2</v>
      </c>
      <c r="V339">
        <f>Net_Zero_Table[[#This Row],[Capital Cost (LKR)]]*AHP!$Q$24/TOPSIS!$C$20</f>
        <v>4.6495244583968859E-3</v>
      </c>
      <c r="W339">
        <f>Net_Zero_Table[[#This Row],[System Cost (LKR)]]*AHP!$Q$25/TOPSIS!$D$20</f>
        <v>2.764846007548448E-3</v>
      </c>
      <c r="X339">
        <f>Net_Zero_Table[[#This Row],[Embodied Carbon (Metric T)]]*AHP!$Q$26/TOPSIS!$E$20</f>
        <v>1.0172274592399362E-2</v>
      </c>
      <c r="Y3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4.0413852607526623E-3</v>
      </c>
      <c r="Z3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3.2969032142201493E-3</v>
      </c>
      <c r="AA339">
        <f>Net_Zero_Table[[#This Row],[S- Worst-Euclidean Distance]]/(Net_Zero_Table[[#This Row],[S+ Best-Euclidean Distance]]+Net_Zero_Table[[#This Row],[S- Worst-Euclidean Distance]])</f>
        <v>0.44927413598746058</v>
      </c>
      <c r="AB339">
        <v>338</v>
      </c>
    </row>
    <row r="340" spans="1:28" x14ac:dyDescent="0.3">
      <c r="A340">
        <v>397</v>
      </c>
      <c r="B340" t="s">
        <v>142</v>
      </c>
      <c r="C340" t="s">
        <v>151</v>
      </c>
      <c r="D340" t="s">
        <v>154</v>
      </c>
      <c r="E340" t="s">
        <v>156</v>
      </c>
      <c r="F340" t="s">
        <v>159</v>
      </c>
      <c r="G340" t="s">
        <v>225</v>
      </c>
      <c r="H340">
        <v>431.40327357670361</v>
      </c>
      <c r="I340">
        <v>62</v>
      </c>
      <c r="J340">
        <v>1541322.3850068341</v>
      </c>
      <c r="K340">
        <v>36074.369363636361</v>
      </c>
      <c r="L340">
        <v>277438029.30123013</v>
      </c>
      <c r="M340">
        <v>5267384.7822727263</v>
      </c>
      <c r="N340">
        <v>2311983577.510251</v>
      </c>
      <c r="O340">
        <v>115568000</v>
      </c>
      <c r="P340">
        <v>21.029019868181816</v>
      </c>
      <c r="Q340">
        <v>23042.769655852167</v>
      </c>
      <c r="R340">
        <v>277474103.6705938</v>
      </c>
      <c r="S340">
        <v>2432.8189622925238</v>
      </c>
      <c r="T340">
        <v>23063.798675720351</v>
      </c>
      <c r="U340">
        <f>Net_Zero_Table[[#This Row],[Total Energy(MJ)]]*AHP!$Q$23/TOPSIS!$B$20</f>
        <v>2.5467101481528247E-2</v>
      </c>
      <c r="V340">
        <f>Net_Zero_Table[[#This Row],[Capital Cost (LKR)]]*AHP!$Q$24/TOPSIS!$C$20</f>
        <v>4.6503375811977419E-3</v>
      </c>
      <c r="W340">
        <f>Net_Zero_Table[[#This Row],[System Cost (LKR)]]*AHP!$Q$25/TOPSIS!$D$20</f>
        <v>2.7514136768300181E-3</v>
      </c>
      <c r="X340">
        <f>Net_Zero_Table[[#This Row],[Embodied Carbon (Metric T)]]*AHP!$Q$26/TOPSIS!$E$20</f>
        <v>1.0178961763171282E-2</v>
      </c>
      <c r="Y3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4.0408278038107951E-3</v>
      </c>
      <c r="Z3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3.2922402883305336E-3</v>
      </c>
      <c r="AA340">
        <f>Net_Zero_Table[[#This Row],[S- Worst-Euclidean Distance]]/(Net_Zero_Table[[#This Row],[S+ Best-Euclidean Distance]]+Net_Zero_Table[[#This Row],[S- Worst-Euclidean Distance]])</f>
        <v>0.44895809597878239</v>
      </c>
      <c r="AB340">
        <v>339</v>
      </c>
    </row>
    <row r="341" spans="1:28" x14ac:dyDescent="0.3">
      <c r="A341">
        <v>399</v>
      </c>
      <c r="B341" t="s">
        <v>142</v>
      </c>
      <c r="C341" t="s">
        <v>151</v>
      </c>
      <c r="D341" t="s">
        <v>154</v>
      </c>
      <c r="E341" t="s">
        <v>156</v>
      </c>
      <c r="F341" t="s">
        <v>159</v>
      </c>
      <c r="G341" t="s">
        <v>224</v>
      </c>
      <c r="H341">
        <v>431.40327357670361</v>
      </c>
      <c r="I341">
        <v>31</v>
      </c>
      <c r="J341">
        <v>1541322.3850068341</v>
      </c>
      <c r="K341">
        <v>36074.369363636361</v>
      </c>
      <c r="L341">
        <v>277438029.30123013</v>
      </c>
      <c r="M341">
        <v>5267384.7822727263</v>
      </c>
      <c r="N341">
        <v>2311983577.510251</v>
      </c>
      <c r="O341">
        <v>116132200</v>
      </c>
      <c r="P341">
        <v>21.029019868181816</v>
      </c>
      <c r="Q341">
        <v>23042.769655852167</v>
      </c>
      <c r="R341">
        <v>277474103.6705938</v>
      </c>
      <c r="S341">
        <v>2433.383162292524</v>
      </c>
      <c r="T341">
        <v>23063.798675720351</v>
      </c>
      <c r="U341">
        <f>Net_Zero_Table[[#This Row],[Total Energy(MJ)]]*AHP!$Q$23/TOPSIS!$B$20</f>
        <v>2.5467101481528247E-2</v>
      </c>
      <c r="V341">
        <f>Net_Zero_Table[[#This Row],[Capital Cost (LKR)]]*AHP!$Q$24/TOPSIS!$C$20</f>
        <v>4.6503375811977419E-3</v>
      </c>
      <c r="W341">
        <f>Net_Zero_Table[[#This Row],[System Cost (LKR)]]*AHP!$Q$25/TOPSIS!$D$20</f>
        <v>2.764846007548448E-3</v>
      </c>
      <c r="X341">
        <f>Net_Zero_Table[[#This Row],[Embodied Carbon (Metric T)]]*AHP!$Q$26/TOPSIS!$E$20</f>
        <v>1.0178961763171282E-2</v>
      </c>
      <c r="Y3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4.0426199488487686E-3</v>
      </c>
      <c r="Z3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3.2909918696943596E-3</v>
      </c>
      <c r="AA341">
        <f>Net_Zero_Table[[#This Row],[S- Worst-Euclidean Distance]]/(Net_Zero_Table[[#This Row],[S+ Best-Euclidean Distance]]+Net_Zero_Table[[#This Row],[S- Worst-Euclidean Distance]])</f>
        <v>0.4487545770247951</v>
      </c>
      <c r="AB341">
        <v>340</v>
      </c>
    </row>
    <row r="342" spans="1:28" x14ac:dyDescent="0.3">
      <c r="A342">
        <v>416</v>
      </c>
      <c r="B342" t="s">
        <v>142</v>
      </c>
      <c r="C342" t="s">
        <v>151</v>
      </c>
      <c r="D342" t="s">
        <v>155</v>
      </c>
      <c r="E342" t="s">
        <v>156</v>
      </c>
      <c r="F342" t="s">
        <v>159</v>
      </c>
      <c r="G342" t="s">
        <v>226</v>
      </c>
      <c r="H342">
        <v>431.40972068170367</v>
      </c>
      <c r="I342">
        <v>31</v>
      </c>
      <c r="J342">
        <v>1541328.6258044739</v>
      </c>
      <c r="K342">
        <v>36055.949063636363</v>
      </c>
      <c r="L342">
        <v>277439152.64480531</v>
      </c>
      <c r="M342">
        <v>5266463.7672727266</v>
      </c>
      <c r="N342">
        <v>2311992938.7067108</v>
      </c>
      <c r="O342">
        <v>120900000</v>
      </c>
      <c r="P342">
        <v>21.015204643181818</v>
      </c>
      <c r="Q342">
        <v>23042.86295577688</v>
      </c>
      <c r="R342">
        <v>277475208.59386897</v>
      </c>
      <c r="S342">
        <v>2438.1594024739838</v>
      </c>
      <c r="T342">
        <v>23063.878160420063</v>
      </c>
      <c r="U342">
        <f>Net_Zero_Table[[#This Row],[Total Energy(MJ)]]*AHP!$Q$23/TOPSIS!$B$20</f>
        <v>2.546720289348996E-2</v>
      </c>
      <c r="V342">
        <f>Net_Zero_Table[[#This Row],[Capital Cost (LKR)]]*AHP!$Q$24/TOPSIS!$C$20</f>
        <v>4.6495244583968859E-3</v>
      </c>
      <c r="W342">
        <f>Net_Zero_Table[[#This Row],[System Cost (LKR)]]*AHP!$Q$25/TOPSIS!$D$20</f>
        <v>2.8783565825206735E-3</v>
      </c>
      <c r="X342">
        <f>Net_Zero_Table[[#This Row],[Embodied Carbon (Metric T)]]*AHP!$Q$26/TOPSIS!$E$20</f>
        <v>1.0172274592399362E-2</v>
      </c>
      <c r="Y3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4.0582785579432179E-3</v>
      </c>
      <c r="Z3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3.2885450018737593E-3</v>
      </c>
      <c r="AA342">
        <f>Net_Zero_Table[[#This Row],[S- Worst-Euclidean Distance]]/(Net_Zero_Table[[#This Row],[S+ Best-Euclidean Distance]]+Net_Zero_Table[[#This Row],[S- Worst-Euclidean Distance]])</f>
        <v>0.44761453369593146</v>
      </c>
      <c r="AB342">
        <v>341</v>
      </c>
    </row>
    <row r="343" spans="1:28" x14ac:dyDescent="0.3">
      <c r="A343">
        <v>398</v>
      </c>
      <c r="B343" t="s">
        <v>142</v>
      </c>
      <c r="C343" t="s">
        <v>151</v>
      </c>
      <c r="D343" t="s">
        <v>154</v>
      </c>
      <c r="E343" t="s">
        <v>156</v>
      </c>
      <c r="F343" t="s">
        <v>159</v>
      </c>
      <c r="G343" t="s">
        <v>226</v>
      </c>
      <c r="H343">
        <v>431.40327357670361</v>
      </c>
      <c r="I343">
        <v>31</v>
      </c>
      <c r="J343">
        <v>1541322.3850068341</v>
      </c>
      <c r="K343">
        <v>36074.369363636361</v>
      </c>
      <c r="L343">
        <v>277438029.30123013</v>
      </c>
      <c r="M343">
        <v>5267384.7822727263</v>
      </c>
      <c r="N343">
        <v>2311983577.510251</v>
      </c>
      <c r="O343">
        <v>120900000</v>
      </c>
      <c r="P343">
        <v>21.029019868181816</v>
      </c>
      <c r="Q343">
        <v>23042.769655852167</v>
      </c>
      <c r="R343">
        <v>277474103.6705938</v>
      </c>
      <c r="S343">
        <v>2438.1509622925237</v>
      </c>
      <c r="T343">
        <v>23063.798675720351</v>
      </c>
      <c r="U343">
        <f>Net_Zero_Table[[#This Row],[Total Energy(MJ)]]*AHP!$Q$23/TOPSIS!$B$20</f>
        <v>2.5467101481528247E-2</v>
      </c>
      <c r="V343">
        <f>Net_Zero_Table[[#This Row],[Capital Cost (LKR)]]*AHP!$Q$24/TOPSIS!$C$20</f>
        <v>4.6503375811977419E-3</v>
      </c>
      <c r="W343">
        <f>Net_Zero_Table[[#This Row],[System Cost (LKR)]]*AHP!$Q$25/TOPSIS!$D$20</f>
        <v>2.8783565825206735E-3</v>
      </c>
      <c r="X343">
        <f>Net_Zero_Table[[#This Row],[Embodied Carbon (Metric T)]]*AHP!$Q$26/TOPSIS!$E$20</f>
        <v>1.0178961763171282E-2</v>
      </c>
      <c r="Y3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4.0595081079932384E-3</v>
      </c>
      <c r="Z3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3.2826186059011038E-3</v>
      </c>
      <c r="AA343">
        <f>Net_Zero_Table[[#This Row],[S- Worst-Euclidean Distance]]/(Net_Zero_Table[[#This Row],[S+ Best-Euclidean Distance]]+Net_Zero_Table[[#This Row],[S- Worst-Euclidean Distance]])</f>
        <v>0.4470937010238506</v>
      </c>
      <c r="AB343">
        <v>342</v>
      </c>
    </row>
    <row r="344" spans="1:28" x14ac:dyDescent="0.3">
      <c r="A344">
        <v>460</v>
      </c>
      <c r="B344" t="s">
        <v>143</v>
      </c>
      <c r="C344" t="s">
        <v>149</v>
      </c>
      <c r="D344" t="s">
        <v>155</v>
      </c>
      <c r="E344" t="s">
        <v>157</v>
      </c>
      <c r="F344" t="s">
        <v>159</v>
      </c>
      <c r="G344" t="s">
        <v>225</v>
      </c>
      <c r="H344">
        <v>404.8453494580254</v>
      </c>
      <c r="I344">
        <v>58</v>
      </c>
      <c r="J344">
        <v>1436002.5547647618</v>
      </c>
      <c r="K344">
        <v>36988.516172727264</v>
      </c>
      <c r="L344">
        <v>258480459.85765716</v>
      </c>
      <c r="M344">
        <v>5064386.1054545445</v>
      </c>
      <c r="N344">
        <v>2154003832.1471429</v>
      </c>
      <c r="O344">
        <v>108112000</v>
      </c>
      <c r="P344">
        <v>26.915516152272723</v>
      </c>
      <c r="Q344">
        <v>21468.238193733188</v>
      </c>
      <c r="R344">
        <v>258517448.3738299</v>
      </c>
      <c r="S344">
        <v>2267.1802182525971</v>
      </c>
      <c r="T344">
        <v>21495.153709885461</v>
      </c>
      <c r="U344">
        <f>Net_Zero_Table[[#This Row],[Total Energy(MJ)]]*AHP!$Q$23/TOPSIS!$B$20</f>
        <v>2.3727223569295533E-2</v>
      </c>
      <c r="V344">
        <f>Net_Zero_Table[[#This Row],[Capital Cost (LKR)]]*AHP!$Q$24/TOPSIS!$C$20</f>
        <v>4.4711191616666566E-3</v>
      </c>
      <c r="W344">
        <f>Net_Zero_Table[[#This Row],[System Cost (LKR)]]*AHP!$Q$25/TOPSIS!$D$20</f>
        <v>2.5739031170345329E-3</v>
      </c>
      <c r="X344">
        <f>Net_Zero_Table[[#This Row],[Embodied Carbon (Metric T)]]*AHP!$Q$26/TOPSIS!$E$20</f>
        <v>1.3028282414842326E-2</v>
      </c>
      <c r="Y3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4.2129560922332041E-3</v>
      </c>
      <c r="Z3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3.3573283619284413E-3</v>
      </c>
      <c r="AA344">
        <f>Net_Zero_Table[[#This Row],[S- Worst-Euclidean Distance]]/(Net_Zero_Table[[#This Row],[S+ Best-Euclidean Distance]]+Net_Zero_Table[[#This Row],[S- Worst-Euclidean Distance]])</f>
        <v>0.44348774240349748</v>
      </c>
      <c r="AB344">
        <v>343</v>
      </c>
    </row>
    <row r="345" spans="1:28" x14ac:dyDescent="0.3">
      <c r="A345">
        <v>462</v>
      </c>
      <c r="B345" t="s">
        <v>143</v>
      </c>
      <c r="C345" t="s">
        <v>149</v>
      </c>
      <c r="D345" t="s">
        <v>155</v>
      </c>
      <c r="E345" t="s">
        <v>157</v>
      </c>
      <c r="F345" t="s">
        <v>159</v>
      </c>
      <c r="G345" t="s">
        <v>224</v>
      </c>
      <c r="H345">
        <v>404.8453494580254</v>
      </c>
      <c r="I345">
        <v>29</v>
      </c>
      <c r="J345">
        <v>1436002.5547647618</v>
      </c>
      <c r="K345">
        <v>36988.516172727264</v>
      </c>
      <c r="L345">
        <v>258480459.85765716</v>
      </c>
      <c r="M345">
        <v>5064386.1054545445</v>
      </c>
      <c r="N345">
        <v>2154003832.1471429</v>
      </c>
      <c r="O345">
        <v>108639800</v>
      </c>
      <c r="P345">
        <v>26.915516152272723</v>
      </c>
      <c r="Q345">
        <v>21468.238193733188</v>
      </c>
      <c r="R345">
        <v>258517448.3738299</v>
      </c>
      <c r="S345">
        <v>2267.7080182525974</v>
      </c>
      <c r="T345">
        <v>21495.153709885461</v>
      </c>
      <c r="U345">
        <f>Net_Zero_Table[[#This Row],[Total Energy(MJ)]]*AHP!$Q$23/TOPSIS!$B$20</f>
        <v>2.3727223569295533E-2</v>
      </c>
      <c r="V345">
        <f>Net_Zero_Table[[#This Row],[Capital Cost (LKR)]]*AHP!$Q$24/TOPSIS!$C$20</f>
        <v>4.4711191616666566E-3</v>
      </c>
      <c r="W345">
        <f>Net_Zero_Table[[#This Row],[System Cost (LKR)]]*AHP!$Q$25/TOPSIS!$D$20</f>
        <v>2.5864688457711287E-3</v>
      </c>
      <c r="X345">
        <f>Net_Zero_Table[[#This Row],[Embodied Carbon (Metric T)]]*AHP!$Q$26/TOPSIS!$E$20</f>
        <v>1.3028282414842326E-2</v>
      </c>
      <c r="Y3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4.2140335939326156E-3</v>
      </c>
      <c r="Z3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3.3555168522452386E-3</v>
      </c>
      <c r="AA345">
        <f>Net_Zero_Table[[#This Row],[S- Worst-Euclidean Distance]]/(Net_Zero_Table[[#This Row],[S+ Best-Euclidean Distance]]+Net_Zero_Table[[#This Row],[S- Worst-Euclidean Distance]])</f>
        <v>0.44329143138739008</v>
      </c>
      <c r="AB345">
        <v>344</v>
      </c>
    </row>
    <row r="346" spans="1:28" x14ac:dyDescent="0.3">
      <c r="A346">
        <v>442</v>
      </c>
      <c r="B346" t="s">
        <v>143</v>
      </c>
      <c r="C346" t="s">
        <v>149</v>
      </c>
      <c r="D346" t="s">
        <v>154</v>
      </c>
      <c r="E346" t="s">
        <v>157</v>
      </c>
      <c r="F346" t="s">
        <v>159</v>
      </c>
      <c r="G346" t="s">
        <v>225</v>
      </c>
      <c r="H346">
        <v>404.83890235302539</v>
      </c>
      <c r="I346">
        <v>58</v>
      </c>
      <c r="J346">
        <v>1435996.3139671218</v>
      </c>
      <c r="K346">
        <v>37006.936472727262</v>
      </c>
      <c r="L346">
        <v>258479336.51408193</v>
      </c>
      <c r="M346">
        <v>5065307.1204545442</v>
      </c>
      <c r="N346">
        <v>2153994470.9506826</v>
      </c>
      <c r="O346">
        <v>108112000</v>
      </c>
      <c r="P346">
        <v>26.929331377272725</v>
      </c>
      <c r="Q346">
        <v>21468.144893808469</v>
      </c>
      <c r="R346">
        <v>258516343.45055464</v>
      </c>
      <c r="S346">
        <v>2267.1717780711369</v>
      </c>
      <c r="T346">
        <v>21495.074225185741</v>
      </c>
      <c r="U346">
        <f>Net_Zero_Table[[#This Row],[Total Energy(MJ)]]*AHP!$Q$23/TOPSIS!$B$20</f>
        <v>2.3727122157333812E-2</v>
      </c>
      <c r="V346">
        <f>Net_Zero_Table[[#This Row],[Capital Cost (LKR)]]*AHP!$Q$24/TOPSIS!$C$20</f>
        <v>4.4719322844675126E-3</v>
      </c>
      <c r="W346">
        <f>Net_Zero_Table[[#This Row],[System Cost (LKR)]]*AHP!$Q$25/TOPSIS!$D$20</f>
        <v>2.5739031170345329E-3</v>
      </c>
      <c r="X346">
        <f>Net_Zero_Table[[#This Row],[Embodied Carbon (Metric T)]]*AHP!$Q$26/TOPSIS!$E$20</f>
        <v>1.3034969585614247E-2</v>
      </c>
      <c r="Y3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4.2186775490382442E-3</v>
      </c>
      <c r="Z3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3.3572265957098712E-3</v>
      </c>
      <c r="AA346">
        <f>Net_Zero_Table[[#This Row],[S- Worst-Euclidean Distance]]/(Net_Zero_Table[[#This Row],[S+ Best-Euclidean Distance]]+Net_Zero_Table[[#This Row],[S- Worst-Euclidean Distance]])</f>
        <v>0.44314533705356068</v>
      </c>
      <c r="AB346">
        <v>345</v>
      </c>
    </row>
    <row r="347" spans="1:28" x14ac:dyDescent="0.3">
      <c r="A347">
        <v>444</v>
      </c>
      <c r="B347" t="s">
        <v>143</v>
      </c>
      <c r="C347" t="s">
        <v>149</v>
      </c>
      <c r="D347" t="s">
        <v>154</v>
      </c>
      <c r="E347" t="s">
        <v>157</v>
      </c>
      <c r="F347" t="s">
        <v>159</v>
      </c>
      <c r="G347" t="s">
        <v>224</v>
      </c>
      <c r="H347">
        <v>404.83890235302539</v>
      </c>
      <c r="I347">
        <v>29</v>
      </c>
      <c r="J347">
        <v>1435996.3139671218</v>
      </c>
      <c r="K347">
        <v>37006.936472727262</v>
      </c>
      <c r="L347">
        <v>258479336.51408193</v>
      </c>
      <c r="M347">
        <v>5065307.1204545442</v>
      </c>
      <c r="N347">
        <v>2153994470.9506826</v>
      </c>
      <c r="O347">
        <v>108639800</v>
      </c>
      <c r="P347">
        <v>26.929331377272725</v>
      </c>
      <c r="Q347">
        <v>21468.144893808469</v>
      </c>
      <c r="R347">
        <v>258516343.45055464</v>
      </c>
      <c r="S347">
        <v>2267.6995780711368</v>
      </c>
      <c r="T347">
        <v>21495.074225185741</v>
      </c>
      <c r="U347">
        <f>Net_Zero_Table[[#This Row],[Total Energy(MJ)]]*AHP!$Q$23/TOPSIS!$B$20</f>
        <v>2.3727122157333812E-2</v>
      </c>
      <c r="V347">
        <f>Net_Zero_Table[[#This Row],[Capital Cost (LKR)]]*AHP!$Q$24/TOPSIS!$C$20</f>
        <v>4.4719322844675126E-3</v>
      </c>
      <c r="W347">
        <f>Net_Zero_Table[[#This Row],[System Cost (LKR)]]*AHP!$Q$25/TOPSIS!$D$20</f>
        <v>2.5864688457711287E-3</v>
      </c>
      <c r="X347">
        <f>Net_Zero_Table[[#This Row],[Embodied Carbon (Metric T)]]*AHP!$Q$26/TOPSIS!$E$20</f>
        <v>1.3034969585614247E-2</v>
      </c>
      <c r="Y3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4.2197535897806988E-3</v>
      </c>
      <c r="Z3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3.3554150310854802E-3</v>
      </c>
      <c r="AA347">
        <f>Net_Zero_Table[[#This Row],[S- Worst-Euclidean Distance]]/(Net_Zero_Table[[#This Row],[S+ Best-Euclidean Distance]]+Net_Zero_Table[[#This Row],[S- Worst-Euclidean Distance]])</f>
        <v>0.44294921988176245</v>
      </c>
      <c r="AB347">
        <v>346</v>
      </c>
    </row>
    <row r="348" spans="1:28" x14ac:dyDescent="0.3">
      <c r="A348">
        <v>461</v>
      </c>
      <c r="B348" t="s">
        <v>143</v>
      </c>
      <c r="C348" t="s">
        <v>149</v>
      </c>
      <c r="D348" t="s">
        <v>155</v>
      </c>
      <c r="E348" t="s">
        <v>157</v>
      </c>
      <c r="F348" t="s">
        <v>159</v>
      </c>
      <c r="G348" t="s">
        <v>226</v>
      </c>
      <c r="H348">
        <v>404.8453494580254</v>
      </c>
      <c r="I348">
        <v>29</v>
      </c>
      <c r="J348">
        <v>1436002.5547647618</v>
      </c>
      <c r="K348">
        <v>36988.516172727264</v>
      </c>
      <c r="L348">
        <v>258480459.85765716</v>
      </c>
      <c r="M348">
        <v>5064386.1054545445</v>
      </c>
      <c r="N348">
        <v>2154003832.1471429</v>
      </c>
      <c r="O348">
        <v>113100000</v>
      </c>
      <c r="P348">
        <v>26.915516152272723</v>
      </c>
      <c r="Q348">
        <v>21468.238193733188</v>
      </c>
      <c r="R348">
        <v>258517448.3738299</v>
      </c>
      <c r="S348">
        <v>2272.1682182525974</v>
      </c>
      <c r="T348">
        <v>21495.153709885461</v>
      </c>
      <c r="U348">
        <f>Net_Zero_Table[[#This Row],[Total Energy(MJ)]]*AHP!$Q$23/TOPSIS!$B$20</f>
        <v>2.3727223569295533E-2</v>
      </c>
      <c r="V348">
        <f>Net_Zero_Table[[#This Row],[Capital Cost (LKR)]]*AHP!$Q$24/TOPSIS!$C$20</f>
        <v>4.4711191616666566E-3</v>
      </c>
      <c r="W348">
        <f>Net_Zero_Table[[#This Row],[System Cost (LKR)]]*AHP!$Q$25/TOPSIS!$D$20</f>
        <v>2.6926561578419204E-3</v>
      </c>
      <c r="X348">
        <f>Net_Zero_Table[[#This Row],[Embodied Carbon (Metric T)]]*AHP!$Q$26/TOPSIS!$E$20</f>
        <v>1.3028282414842326E-2</v>
      </c>
      <c r="Y3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4.2246208107699339E-3</v>
      </c>
      <c r="Z3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3.3420564753858977E-3</v>
      </c>
      <c r="AA348">
        <f>Net_Zero_Table[[#This Row],[S- Worst-Euclidean Distance]]/(Net_Zero_Table[[#This Row],[S+ Best-Euclidean Distance]]+Net_Zero_Table[[#This Row],[S- Worst-Euclidean Distance]])</f>
        <v>0.44168085263800028</v>
      </c>
      <c r="AB348">
        <v>347</v>
      </c>
    </row>
    <row r="349" spans="1:28" x14ac:dyDescent="0.3">
      <c r="A349">
        <v>443</v>
      </c>
      <c r="B349" t="s">
        <v>143</v>
      </c>
      <c r="C349" t="s">
        <v>149</v>
      </c>
      <c r="D349" t="s">
        <v>154</v>
      </c>
      <c r="E349" t="s">
        <v>157</v>
      </c>
      <c r="F349" t="s">
        <v>159</v>
      </c>
      <c r="G349" t="s">
        <v>226</v>
      </c>
      <c r="H349">
        <v>404.83890235302539</v>
      </c>
      <c r="I349">
        <v>29</v>
      </c>
      <c r="J349">
        <v>1435996.3139671218</v>
      </c>
      <c r="K349">
        <v>37006.936472727262</v>
      </c>
      <c r="L349">
        <v>258479336.51408193</v>
      </c>
      <c r="M349">
        <v>5065307.1204545442</v>
      </c>
      <c r="N349">
        <v>2153994470.9506826</v>
      </c>
      <c r="O349">
        <v>113100000</v>
      </c>
      <c r="P349">
        <v>26.929331377272725</v>
      </c>
      <c r="Q349">
        <v>21468.144893808469</v>
      </c>
      <c r="R349">
        <v>258516343.45055464</v>
      </c>
      <c r="S349">
        <v>2272.1597780711368</v>
      </c>
      <c r="T349">
        <v>21495.074225185741</v>
      </c>
      <c r="U349">
        <f>Net_Zero_Table[[#This Row],[Total Energy(MJ)]]*AHP!$Q$23/TOPSIS!$B$20</f>
        <v>2.3727122157333812E-2</v>
      </c>
      <c r="V349">
        <f>Net_Zero_Table[[#This Row],[Capital Cost (LKR)]]*AHP!$Q$24/TOPSIS!$C$20</f>
        <v>4.4719322844675126E-3</v>
      </c>
      <c r="W349">
        <f>Net_Zero_Table[[#This Row],[System Cost (LKR)]]*AHP!$Q$25/TOPSIS!$D$20</f>
        <v>2.6926561578419204E-3</v>
      </c>
      <c r="X349">
        <f>Net_Zero_Table[[#This Row],[Embodied Carbon (Metric T)]]*AHP!$Q$26/TOPSIS!$E$20</f>
        <v>1.3034969585614247E-2</v>
      </c>
      <c r="Y3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4.2303264912373923E-3</v>
      </c>
      <c r="Z3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3.3419542441214525E-3</v>
      </c>
      <c r="AA349">
        <f>Net_Zero_Table[[#This Row],[S- Worst-Euclidean Distance]]/(Net_Zero_Table[[#This Row],[S+ Best-Euclidean Distance]]+Net_Zero_Table[[#This Row],[S- Worst-Euclidean Distance]])</f>
        <v>0.44134051033213306</v>
      </c>
      <c r="AB349">
        <v>348</v>
      </c>
    </row>
    <row r="350" spans="1:28" x14ac:dyDescent="0.3">
      <c r="A350">
        <v>352</v>
      </c>
      <c r="B350" t="s">
        <v>142</v>
      </c>
      <c r="C350" t="s">
        <v>149</v>
      </c>
      <c r="D350" t="s">
        <v>155</v>
      </c>
      <c r="E350" t="s">
        <v>157</v>
      </c>
      <c r="F350" t="s">
        <v>159</v>
      </c>
      <c r="G350" t="s">
        <v>225</v>
      </c>
      <c r="H350">
        <v>407.70343007159664</v>
      </c>
      <c r="I350">
        <v>58</v>
      </c>
      <c r="J350">
        <v>1452423.0388456015</v>
      </c>
      <c r="K350">
        <v>40618.936172727263</v>
      </c>
      <c r="L350">
        <v>261436146.99220824</v>
      </c>
      <c r="M350">
        <v>5209602.9054545434</v>
      </c>
      <c r="N350">
        <v>2178634558.2684021</v>
      </c>
      <c r="O350">
        <v>108112000</v>
      </c>
      <c r="P350">
        <v>26.189432152272722</v>
      </c>
      <c r="Q350">
        <v>21713.724430741739</v>
      </c>
      <c r="R350">
        <v>261476765.92838097</v>
      </c>
      <c r="S350">
        <v>2291.9561611738568</v>
      </c>
      <c r="T350">
        <v>21739.913862894013</v>
      </c>
      <c r="U350">
        <f>Net_Zero_Table[[#This Row],[Total Energy(MJ)]]*AHP!$Q$23/TOPSIS!$B$20</f>
        <v>2.3998835368309726E-2</v>
      </c>
      <c r="V350">
        <f>Net_Zero_Table[[#This Row],[Capital Cost (LKR)]]*AHP!$Q$24/TOPSIS!$C$20</f>
        <v>4.5993245558755627E-3</v>
      </c>
      <c r="W350">
        <f>Net_Zero_Table[[#This Row],[System Cost (LKR)]]*AHP!$Q$25/TOPSIS!$D$20</f>
        <v>2.5739031170345329E-3</v>
      </c>
      <c r="X350">
        <f>Net_Zero_Table[[#This Row],[Embodied Carbon (Metric T)]]*AHP!$Q$26/TOPSIS!$E$20</f>
        <v>1.2676826126381009E-2</v>
      </c>
      <c r="Y3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4.0909766954920698E-3</v>
      </c>
      <c r="Z3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3.0877851564987601E-3</v>
      </c>
      <c r="AA350">
        <f>Net_Zero_Table[[#This Row],[S- Worst-Euclidean Distance]]/(Net_Zero_Table[[#This Row],[S+ Best-Euclidean Distance]]+Net_Zero_Table[[#This Row],[S- Worst-Euclidean Distance]])</f>
        <v>0.43012781593283372</v>
      </c>
      <c r="AB350">
        <v>349</v>
      </c>
    </row>
    <row r="351" spans="1:28" x14ac:dyDescent="0.3">
      <c r="A351">
        <v>354</v>
      </c>
      <c r="B351" t="s">
        <v>142</v>
      </c>
      <c r="C351" t="s">
        <v>149</v>
      </c>
      <c r="D351" t="s">
        <v>155</v>
      </c>
      <c r="E351" t="s">
        <v>157</v>
      </c>
      <c r="F351" t="s">
        <v>159</v>
      </c>
      <c r="G351" t="s">
        <v>224</v>
      </c>
      <c r="H351">
        <v>407.70343007159664</v>
      </c>
      <c r="I351">
        <v>29</v>
      </c>
      <c r="J351">
        <v>1452423.0388456015</v>
      </c>
      <c r="K351">
        <v>40618.936172727263</v>
      </c>
      <c r="L351">
        <v>261436146.99220824</v>
      </c>
      <c r="M351">
        <v>5209602.9054545434</v>
      </c>
      <c r="N351">
        <v>2178634558.2684021</v>
      </c>
      <c r="O351">
        <v>108639800</v>
      </c>
      <c r="P351">
        <v>26.189432152272722</v>
      </c>
      <c r="Q351">
        <v>21713.724430741739</v>
      </c>
      <c r="R351">
        <v>261476765.92838097</v>
      </c>
      <c r="S351">
        <v>2292.4839611738566</v>
      </c>
      <c r="T351">
        <v>21739.913862894013</v>
      </c>
      <c r="U351">
        <f>Net_Zero_Table[[#This Row],[Total Energy(MJ)]]*AHP!$Q$23/TOPSIS!$B$20</f>
        <v>2.3998835368309726E-2</v>
      </c>
      <c r="V351">
        <f>Net_Zero_Table[[#This Row],[Capital Cost (LKR)]]*AHP!$Q$24/TOPSIS!$C$20</f>
        <v>4.5993245558755627E-3</v>
      </c>
      <c r="W351">
        <f>Net_Zero_Table[[#This Row],[System Cost (LKR)]]*AHP!$Q$25/TOPSIS!$D$20</f>
        <v>2.5864688457711287E-3</v>
      </c>
      <c r="X351">
        <f>Net_Zero_Table[[#This Row],[Embodied Carbon (Metric T)]]*AHP!$Q$26/TOPSIS!$E$20</f>
        <v>1.2676826126381009E-2</v>
      </c>
      <c r="Y3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4.0920863161432678E-3</v>
      </c>
      <c r="Z3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3.0858154171283085E-3</v>
      </c>
      <c r="AA351">
        <f>Net_Zero_Table[[#This Row],[S- Worst-Euclidean Distance]]/(Net_Zero_Table[[#This Row],[S+ Best-Euclidean Distance]]+Net_Zero_Table[[#This Row],[S- Worst-Euclidean Distance]])</f>
        <v>0.42990494044028127</v>
      </c>
      <c r="AB351">
        <v>350</v>
      </c>
    </row>
    <row r="352" spans="1:28" x14ac:dyDescent="0.3">
      <c r="A352">
        <v>334</v>
      </c>
      <c r="B352" t="s">
        <v>142</v>
      </c>
      <c r="C352" t="s">
        <v>149</v>
      </c>
      <c r="D352" t="s">
        <v>154</v>
      </c>
      <c r="E352" t="s">
        <v>157</v>
      </c>
      <c r="F352" t="s">
        <v>159</v>
      </c>
      <c r="G352" t="s">
        <v>225</v>
      </c>
      <c r="H352">
        <v>407.69698296659664</v>
      </c>
      <c r="I352">
        <v>58</v>
      </c>
      <c r="J352">
        <v>1452416.7980479614</v>
      </c>
      <c r="K352">
        <v>40637.356472727261</v>
      </c>
      <c r="L352">
        <v>261435023.64863303</v>
      </c>
      <c r="M352">
        <v>5210523.920454544</v>
      </c>
      <c r="N352">
        <v>2178625197.0719419</v>
      </c>
      <c r="O352">
        <v>108112000</v>
      </c>
      <c r="P352">
        <v>26.203247377272721</v>
      </c>
      <c r="Q352">
        <v>21713.631130817022</v>
      </c>
      <c r="R352">
        <v>261475661.00510576</v>
      </c>
      <c r="S352">
        <v>2291.9477209923962</v>
      </c>
      <c r="T352">
        <v>21739.834378194297</v>
      </c>
      <c r="U352">
        <f>Net_Zero_Table[[#This Row],[Total Energy(MJ)]]*AHP!$Q$23/TOPSIS!$B$20</f>
        <v>2.3998733956348009E-2</v>
      </c>
      <c r="V352">
        <f>Net_Zero_Table[[#This Row],[Capital Cost (LKR)]]*AHP!$Q$24/TOPSIS!$C$20</f>
        <v>4.6001376786764196E-3</v>
      </c>
      <c r="W352">
        <f>Net_Zero_Table[[#This Row],[System Cost (LKR)]]*AHP!$Q$25/TOPSIS!$D$20</f>
        <v>2.5739031170345329E-3</v>
      </c>
      <c r="X352">
        <f>Net_Zero_Table[[#This Row],[Embodied Carbon (Metric T)]]*AHP!$Q$26/TOPSIS!$E$20</f>
        <v>1.2683513297152928E-2</v>
      </c>
      <c r="Y3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4.0963135205183921E-3</v>
      </c>
      <c r="Z3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3.0869380890252303E-3</v>
      </c>
      <c r="AA352">
        <f>Net_Zero_Table[[#This Row],[S- Worst-Euclidean Distance]]/(Net_Zero_Table[[#This Row],[S+ Best-Euclidean Distance]]+Net_Zero_Table[[#This Row],[S- Worst-Euclidean Distance]])</f>
        <v>0.42974104998966545</v>
      </c>
      <c r="AB352">
        <v>351</v>
      </c>
    </row>
    <row r="353" spans="1:28" x14ac:dyDescent="0.3">
      <c r="A353">
        <v>336</v>
      </c>
      <c r="B353" t="s">
        <v>142</v>
      </c>
      <c r="C353" t="s">
        <v>149</v>
      </c>
      <c r="D353" t="s">
        <v>154</v>
      </c>
      <c r="E353" t="s">
        <v>157</v>
      </c>
      <c r="F353" t="s">
        <v>159</v>
      </c>
      <c r="G353" t="s">
        <v>224</v>
      </c>
      <c r="H353">
        <v>407.69698296659664</v>
      </c>
      <c r="I353">
        <v>29</v>
      </c>
      <c r="J353">
        <v>1452416.7980479614</v>
      </c>
      <c r="K353">
        <v>40637.356472727261</v>
      </c>
      <c r="L353">
        <v>261435023.64863303</v>
      </c>
      <c r="M353">
        <v>5210523.920454544</v>
      </c>
      <c r="N353">
        <v>2178625197.0719419</v>
      </c>
      <c r="O353">
        <v>108639800</v>
      </c>
      <c r="P353">
        <v>26.203247377272721</v>
      </c>
      <c r="Q353">
        <v>21713.631130817022</v>
      </c>
      <c r="R353">
        <v>261475661.00510576</v>
      </c>
      <c r="S353">
        <v>2292.4755209923965</v>
      </c>
      <c r="T353">
        <v>21739.834378194297</v>
      </c>
      <c r="U353">
        <f>Net_Zero_Table[[#This Row],[Total Energy(MJ)]]*AHP!$Q$23/TOPSIS!$B$20</f>
        <v>2.3998733956348009E-2</v>
      </c>
      <c r="V353">
        <f>Net_Zero_Table[[#This Row],[Capital Cost (LKR)]]*AHP!$Q$24/TOPSIS!$C$20</f>
        <v>4.6001376786764196E-3</v>
      </c>
      <c r="W353">
        <f>Net_Zero_Table[[#This Row],[System Cost (LKR)]]*AHP!$Q$25/TOPSIS!$D$20</f>
        <v>2.5864688457711287E-3</v>
      </c>
      <c r="X353">
        <f>Net_Zero_Table[[#This Row],[Embodied Carbon (Metric T)]]*AHP!$Q$26/TOPSIS!$E$20</f>
        <v>1.2683513297152928E-2</v>
      </c>
      <c r="Y3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4.097421695907019E-3</v>
      </c>
      <c r="Z3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3.084967808805697E-3</v>
      </c>
      <c r="AA353">
        <f>Net_Zero_Table[[#This Row],[S- Worst-Euclidean Distance]]/(Net_Zero_Table[[#This Row],[S+ Best-Euclidean Distance]]+Net_Zero_Table[[#This Row],[S- Worst-Euclidean Distance]])</f>
        <v>0.42951831097178722</v>
      </c>
      <c r="AB353">
        <v>352</v>
      </c>
    </row>
    <row r="354" spans="1:28" x14ac:dyDescent="0.3">
      <c r="A354">
        <v>353</v>
      </c>
      <c r="B354" t="s">
        <v>142</v>
      </c>
      <c r="C354" t="s">
        <v>149</v>
      </c>
      <c r="D354" t="s">
        <v>155</v>
      </c>
      <c r="E354" t="s">
        <v>157</v>
      </c>
      <c r="F354" t="s">
        <v>159</v>
      </c>
      <c r="G354" t="s">
        <v>226</v>
      </c>
      <c r="H354">
        <v>407.70343007159664</v>
      </c>
      <c r="I354">
        <v>29</v>
      </c>
      <c r="J354">
        <v>1452423.0388456015</v>
      </c>
      <c r="K354">
        <v>40618.936172727263</v>
      </c>
      <c r="L354">
        <v>261436146.99220824</v>
      </c>
      <c r="M354">
        <v>5209602.9054545434</v>
      </c>
      <c r="N354">
        <v>2178634558.2684021</v>
      </c>
      <c r="O354">
        <v>113100000</v>
      </c>
      <c r="P354">
        <v>26.189432152272722</v>
      </c>
      <c r="Q354">
        <v>21713.724430741739</v>
      </c>
      <c r="R354">
        <v>261476765.92838097</v>
      </c>
      <c r="S354">
        <v>2296.9441611738566</v>
      </c>
      <c r="T354">
        <v>21739.913862894013</v>
      </c>
      <c r="U354">
        <f>Net_Zero_Table[[#This Row],[Total Energy(MJ)]]*AHP!$Q$23/TOPSIS!$B$20</f>
        <v>2.3998835368309726E-2</v>
      </c>
      <c r="V354">
        <f>Net_Zero_Table[[#This Row],[Capital Cost (LKR)]]*AHP!$Q$24/TOPSIS!$C$20</f>
        <v>4.5993245558755627E-3</v>
      </c>
      <c r="W354">
        <f>Net_Zero_Table[[#This Row],[System Cost (LKR)]]*AHP!$Q$25/TOPSIS!$D$20</f>
        <v>2.6926561578419204E-3</v>
      </c>
      <c r="X354">
        <f>Net_Zero_Table[[#This Row],[Embodied Carbon (Metric T)]]*AHP!$Q$26/TOPSIS!$E$20</f>
        <v>1.2676826126381009E-2</v>
      </c>
      <c r="Y3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4.1029882138223063E-3</v>
      </c>
      <c r="Z3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3.0711732167941572E-3</v>
      </c>
      <c r="AA354">
        <f>Net_Zero_Table[[#This Row],[S- Worst-Euclidean Distance]]/(Net_Zero_Table[[#This Row],[S+ Best-Euclidean Distance]]+Net_Zero_Table[[#This Row],[S- Worst-Euclidean Distance]])</f>
        <v>0.42808811127215696</v>
      </c>
      <c r="AB354">
        <v>353</v>
      </c>
    </row>
    <row r="355" spans="1:28" x14ac:dyDescent="0.3">
      <c r="A355">
        <v>335</v>
      </c>
      <c r="B355" t="s">
        <v>142</v>
      </c>
      <c r="C355" t="s">
        <v>149</v>
      </c>
      <c r="D355" t="s">
        <v>154</v>
      </c>
      <c r="E355" t="s">
        <v>157</v>
      </c>
      <c r="F355" t="s">
        <v>159</v>
      </c>
      <c r="G355" t="s">
        <v>226</v>
      </c>
      <c r="H355">
        <v>407.69698296659664</v>
      </c>
      <c r="I355">
        <v>29</v>
      </c>
      <c r="J355">
        <v>1452416.7980479614</v>
      </c>
      <c r="K355">
        <v>40637.356472727261</v>
      </c>
      <c r="L355">
        <v>261435023.64863303</v>
      </c>
      <c r="M355">
        <v>5210523.920454544</v>
      </c>
      <c r="N355">
        <v>2178625197.0719419</v>
      </c>
      <c r="O355">
        <v>113100000</v>
      </c>
      <c r="P355">
        <v>26.203247377272721</v>
      </c>
      <c r="Q355">
        <v>21713.631130817022</v>
      </c>
      <c r="R355">
        <v>261475661.00510576</v>
      </c>
      <c r="S355">
        <v>2296.9357209923965</v>
      </c>
      <c r="T355">
        <v>21739.834378194297</v>
      </c>
      <c r="U355">
        <f>Net_Zero_Table[[#This Row],[Total Energy(MJ)]]*AHP!$Q$23/TOPSIS!$B$20</f>
        <v>2.3998733956348009E-2</v>
      </c>
      <c r="V355">
        <f>Net_Zero_Table[[#This Row],[Capital Cost (LKR)]]*AHP!$Q$24/TOPSIS!$C$20</f>
        <v>4.6001376786764196E-3</v>
      </c>
      <c r="W355">
        <f>Net_Zero_Table[[#This Row],[System Cost (LKR)]]*AHP!$Q$25/TOPSIS!$D$20</f>
        <v>2.6926561578419204E-3</v>
      </c>
      <c r="X355">
        <f>Net_Zero_Table[[#This Row],[Embodied Carbon (Metric T)]]*AHP!$Q$26/TOPSIS!$E$20</f>
        <v>1.2683513297152928E-2</v>
      </c>
      <c r="Y3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4.1083094355327384E-3</v>
      </c>
      <c r="Z3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3.0703215662751743E-3</v>
      </c>
      <c r="AA355">
        <f>Net_Zero_Table[[#This Row],[S- Worst-Euclidean Distance]]/(Net_Zero_Table[[#This Row],[S+ Best-Euclidean Distance]]+Net_Zero_Table[[#This Row],[S- Worst-Euclidean Distance]])</f>
        <v>0.42770293744056836</v>
      </c>
      <c r="AB355">
        <v>354</v>
      </c>
    </row>
    <row r="356" spans="1:28" x14ac:dyDescent="0.3">
      <c r="A356">
        <v>70</v>
      </c>
      <c r="B356" t="s">
        <v>139</v>
      </c>
      <c r="C356" t="s">
        <v>150</v>
      </c>
      <c r="D356" t="s">
        <v>155</v>
      </c>
      <c r="E356" t="s">
        <v>157</v>
      </c>
      <c r="F356" t="s">
        <v>161</v>
      </c>
      <c r="G356" t="s">
        <v>225</v>
      </c>
      <c r="H356">
        <v>397.91664502007268</v>
      </c>
      <c r="I356">
        <v>57</v>
      </c>
      <c r="J356">
        <v>1487943.3925838319</v>
      </c>
      <c r="K356">
        <v>51597.763009090901</v>
      </c>
      <c r="L356">
        <v>267829810.66508973</v>
      </c>
      <c r="M356">
        <v>4761751.6181818172</v>
      </c>
      <c r="N356">
        <v>2231915088.8757477</v>
      </c>
      <c r="O356">
        <v>106248000</v>
      </c>
      <c r="P356">
        <v>24.565798897727269</v>
      </c>
      <c r="Q356">
        <v>22244.753719128286</v>
      </c>
      <c r="R356">
        <v>267881408.42809883</v>
      </c>
      <c r="S356">
        <v>2342.9248404939294</v>
      </c>
      <c r="T356">
        <v>22269.319518026012</v>
      </c>
      <c r="U356">
        <f>Net_Zero_Table[[#This Row],[Total Energy(MJ)]]*AHP!$Q$23/TOPSIS!$B$20</f>
        <v>2.4586665649894701E-2</v>
      </c>
      <c r="V356">
        <f>Net_Zero_Table[[#This Row],[Capital Cost (LKR)]]*AHP!$Q$24/TOPSIS!$C$20</f>
        <v>4.2039367575508061E-3</v>
      </c>
      <c r="W356">
        <f>Net_Zero_Table[[#This Row],[System Cost (LKR)]]*AHP!$Q$25/TOPSIS!$D$20</f>
        <v>2.5295254770856621E-3</v>
      </c>
      <c r="X356">
        <f>Net_Zero_Table[[#This Row],[Embodied Carbon (Metric T)]]*AHP!$Q$26/TOPSIS!$E$20</f>
        <v>1.1890916896230074E-2</v>
      </c>
      <c r="Y3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3.8872661358662569E-3</v>
      </c>
      <c r="Z3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2.8840937886617196E-3</v>
      </c>
      <c r="AA356">
        <f>Net_Zero_Table[[#This Row],[S- Worst-Euclidean Distance]]/(Net_Zero_Table[[#This Row],[S+ Best-Euclidean Distance]]+Net_Zero_Table[[#This Row],[S- Worst-Euclidean Distance]])</f>
        <v>0.42592534155725986</v>
      </c>
      <c r="AB356">
        <v>355</v>
      </c>
    </row>
    <row r="357" spans="1:28" x14ac:dyDescent="0.3">
      <c r="A357">
        <v>52</v>
      </c>
      <c r="B357" t="s">
        <v>139</v>
      </c>
      <c r="C357" t="s">
        <v>150</v>
      </c>
      <c r="D357" t="s">
        <v>154</v>
      </c>
      <c r="E357" t="s">
        <v>157</v>
      </c>
      <c r="F357" t="s">
        <v>161</v>
      </c>
      <c r="G357" t="s">
        <v>225</v>
      </c>
      <c r="H357">
        <v>397.91019791507267</v>
      </c>
      <c r="I357">
        <v>57</v>
      </c>
      <c r="J357">
        <v>1487937.1517861919</v>
      </c>
      <c r="K357">
        <v>51616.183309090899</v>
      </c>
      <c r="L357">
        <v>267828687.32151452</v>
      </c>
      <c r="M357">
        <v>4762672.6331818169</v>
      </c>
      <c r="N357">
        <v>2231905727.6792874</v>
      </c>
      <c r="O357">
        <v>106248000</v>
      </c>
      <c r="P357">
        <v>24.579614122727268</v>
      </c>
      <c r="Q357">
        <v>22244.660419203563</v>
      </c>
      <c r="R357">
        <v>267880303.5048236</v>
      </c>
      <c r="S357">
        <v>2342.9164003124697</v>
      </c>
      <c r="T357">
        <v>22269.240033326289</v>
      </c>
      <c r="U357">
        <f>Net_Zero_Table[[#This Row],[Total Energy(MJ)]]*AHP!$Q$23/TOPSIS!$B$20</f>
        <v>2.4586564237932981E-2</v>
      </c>
      <c r="V357">
        <f>Net_Zero_Table[[#This Row],[Capital Cost (LKR)]]*AHP!$Q$24/TOPSIS!$C$20</f>
        <v>4.204749880351662E-3</v>
      </c>
      <c r="W357">
        <f>Net_Zero_Table[[#This Row],[System Cost (LKR)]]*AHP!$Q$25/TOPSIS!$D$20</f>
        <v>2.5295254770856621E-3</v>
      </c>
      <c r="X357">
        <f>Net_Zero_Table[[#This Row],[Embodied Carbon (Metric T)]]*AHP!$Q$26/TOPSIS!$E$20</f>
        <v>1.1897604067001992E-2</v>
      </c>
      <c r="Y3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3.8914340421233669E-3</v>
      </c>
      <c r="Z3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2.8812312181425645E-3</v>
      </c>
      <c r="AA357">
        <f>Net_Zero_Table[[#This Row],[S- Worst-Euclidean Distance]]/(Net_Zero_Table[[#This Row],[S+ Best-Euclidean Distance]]+Net_Zero_Table[[#This Row],[S- Worst-Euclidean Distance]])</f>
        <v>0.4254205851640499</v>
      </c>
      <c r="AB357">
        <v>356</v>
      </c>
    </row>
    <row r="358" spans="1:28" x14ac:dyDescent="0.3">
      <c r="A358">
        <v>72</v>
      </c>
      <c r="B358" t="s">
        <v>139</v>
      </c>
      <c r="C358" t="s">
        <v>150</v>
      </c>
      <c r="D358" t="s">
        <v>155</v>
      </c>
      <c r="E358" t="s">
        <v>157</v>
      </c>
      <c r="F358" t="s">
        <v>161</v>
      </c>
      <c r="G358" t="s">
        <v>224</v>
      </c>
      <c r="H358">
        <v>397.91664502007268</v>
      </c>
      <c r="I358">
        <v>29</v>
      </c>
      <c r="J358">
        <v>1487943.3925838319</v>
      </c>
      <c r="K358">
        <v>51597.763009090901</v>
      </c>
      <c r="L358">
        <v>267829810.66508973</v>
      </c>
      <c r="M358">
        <v>4761751.6181818172</v>
      </c>
      <c r="N358">
        <v>2231915088.8757477</v>
      </c>
      <c r="O358">
        <v>108639800</v>
      </c>
      <c r="P358">
        <v>24.565798897727269</v>
      </c>
      <c r="Q358">
        <v>22244.753719128286</v>
      </c>
      <c r="R358">
        <v>267881408.42809883</v>
      </c>
      <c r="S358">
        <v>2345.3166404939293</v>
      </c>
      <c r="T358">
        <v>22269.319518026012</v>
      </c>
      <c r="U358">
        <f>Net_Zero_Table[[#This Row],[Total Energy(MJ)]]*AHP!$Q$23/TOPSIS!$B$20</f>
        <v>2.4586665649894701E-2</v>
      </c>
      <c r="V358">
        <f>Net_Zero_Table[[#This Row],[Capital Cost (LKR)]]*AHP!$Q$24/TOPSIS!$C$20</f>
        <v>4.2039367575508061E-3</v>
      </c>
      <c r="W358">
        <f>Net_Zero_Table[[#This Row],[System Cost (LKR)]]*AHP!$Q$25/TOPSIS!$D$20</f>
        <v>2.5864688457711287E-3</v>
      </c>
      <c r="X358">
        <f>Net_Zero_Table[[#This Row],[Embodied Carbon (Metric T)]]*AHP!$Q$26/TOPSIS!$E$20</f>
        <v>1.1890916896230074E-2</v>
      </c>
      <c r="Y3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3.8922305598039571E-3</v>
      </c>
      <c r="Z3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2.8740848068642324E-3</v>
      </c>
      <c r="AA358">
        <f>Net_Zero_Table[[#This Row],[S- Worst-Euclidean Distance]]/(Net_Zero_Table[[#This Row],[S+ Best-Euclidean Distance]]+Net_Zero_Table[[#This Row],[S- Worst-Euclidean Distance]])</f>
        <v>0.42476364921185528</v>
      </c>
      <c r="AB358">
        <v>357</v>
      </c>
    </row>
    <row r="359" spans="1:28" x14ac:dyDescent="0.3">
      <c r="A359">
        <v>54</v>
      </c>
      <c r="B359" t="s">
        <v>139</v>
      </c>
      <c r="C359" t="s">
        <v>150</v>
      </c>
      <c r="D359" t="s">
        <v>154</v>
      </c>
      <c r="E359" t="s">
        <v>157</v>
      </c>
      <c r="F359" t="s">
        <v>161</v>
      </c>
      <c r="G359" t="s">
        <v>224</v>
      </c>
      <c r="H359">
        <v>397.91019791507267</v>
      </c>
      <c r="I359">
        <v>29</v>
      </c>
      <c r="J359">
        <v>1487937.1517861919</v>
      </c>
      <c r="K359">
        <v>51616.183309090899</v>
      </c>
      <c r="L359">
        <v>267828687.32151452</v>
      </c>
      <c r="M359">
        <v>4762672.6331818169</v>
      </c>
      <c r="N359">
        <v>2231905727.6792874</v>
      </c>
      <c r="O359">
        <v>108639800</v>
      </c>
      <c r="P359">
        <v>24.579614122727268</v>
      </c>
      <c r="Q359">
        <v>22244.660419203563</v>
      </c>
      <c r="R359">
        <v>267880303.5048236</v>
      </c>
      <c r="S359">
        <v>2345.3082003124696</v>
      </c>
      <c r="T359">
        <v>22269.240033326289</v>
      </c>
      <c r="U359">
        <f>Net_Zero_Table[[#This Row],[Total Energy(MJ)]]*AHP!$Q$23/TOPSIS!$B$20</f>
        <v>2.4586564237932981E-2</v>
      </c>
      <c r="V359">
        <f>Net_Zero_Table[[#This Row],[Capital Cost (LKR)]]*AHP!$Q$24/TOPSIS!$C$20</f>
        <v>4.204749880351662E-3</v>
      </c>
      <c r="W359">
        <f>Net_Zero_Table[[#This Row],[System Cost (LKR)]]*AHP!$Q$25/TOPSIS!$D$20</f>
        <v>2.5864688457711287E-3</v>
      </c>
      <c r="X359">
        <f>Net_Zero_Table[[#This Row],[Embodied Carbon (Metric T)]]*AHP!$Q$26/TOPSIS!$E$20</f>
        <v>1.1897604067001992E-2</v>
      </c>
      <c r="Y3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3.8963931557038554E-3</v>
      </c>
      <c r="Z3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2.871212257505527E-3</v>
      </c>
      <c r="AA359">
        <f>Net_Zero_Table[[#This Row],[S- Worst-Euclidean Distance]]/(Net_Zero_Table[[#This Row],[S+ Best-Euclidean Distance]]+Net_Zero_Table[[#This Row],[S- Worst-Euclidean Distance]])</f>
        <v>0.42425822461536211</v>
      </c>
      <c r="AB359">
        <v>358</v>
      </c>
    </row>
    <row r="360" spans="1:28" x14ac:dyDescent="0.3">
      <c r="A360">
        <v>71</v>
      </c>
      <c r="B360" t="s">
        <v>139</v>
      </c>
      <c r="C360" t="s">
        <v>150</v>
      </c>
      <c r="D360" t="s">
        <v>155</v>
      </c>
      <c r="E360" t="s">
        <v>157</v>
      </c>
      <c r="F360" t="s">
        <v>161</v>
      </c>
      <c r="G360" t="s">
        <v>226</v>
      </c>
      <c r="H360">
        <v>397.91664502007268</v>
      </c>
      <c r="I360">
        <v>29</v>
      </c>
      <c r="J360">
        <v>1487943.3925838319</v>
      </c>
      <c r="K360">
        <v>51597.763009090901</v>
      </c>
      <c r="L360">
        <v>267829810.66508973</v>
      </c>
      <c r="M360">
        <v>4761751.6181818172</v>
      </c>
      <c r="N360">
        <v>2231915088.8757477</v>
      </c>
      <c r="O360">
        <v>113100000</v>
      </c>
      <c r="P360">
        <v>24.565798897727269</v>
      </c>
      <c r="Q360">
        <v>22244.753719128286</v>
      </c>
      <c r="R360">
        <v>267881408.42809883</v>
      </c>
      <c r="S360">
        <v>2349.7768404939293</v>
      </c>
      <c r="T360">
        <v>22269.319518026012</v>
      </c>
      <c r="U360">
        <f>Net_Zero_Table[[#This Row],[Total Energy(MJ)]]*AHP!$Q$23/TOPSIS!$B$20</f>
        <v>2.4586665649894701E-2</v>
      </c>
      <c r="V360">
        <f>Net_Zero_Table[[#This Row],[Capital Cost (LKR)]]*AHP!$Q$24/TOPSIS!$C$20</f>
        <v>4.2039367575508061E-3</v>
      </c>
      <c r="W360">
        <f>Net_Zero_Table[[#This Row],[System Cost (LKR)]]*AHP!$Q$25/TOPSIS!$D$20</f>
        <v>2.6926561578419204E-3</v>
      </c>
      <c r="X360">
        <f>Net_Zero_Table[[#This Row],[Embodied Carbon (Metric T)]]*AHP!$Q$26/TOPSIS!$E$20</f>
        <v>1.1890916896230074E-2</v>
      </c>
      <c r="Y3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3.9036906376747633E-3</v>
      </c>
      <c r="Z3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2.8583582028875992E-3</v>
      </c>
      <c r="AA360">
        <f>Net_Zero_Table[[#This Row],[S- Worst-Euclidean Distance]]/(Net_Zero_Table[[#This Row],[S+ Best-Euclidean Distance]]+Net_Zero_Table[[#This Row],[S- Worst-Euclidean Distance]])</f>
        <v>0.42270593872993756</v>
      </c>
      <c r="AB360">
        <v>359</v>
      </c>
    </row>
    <row r="361" spans="1:28" x14ac:dyDescent="0.3">
      <c r="A361">
        <v>53</v>
      </c>
      <c r="B361" t="s">
        <v>139</v>
      </c>
      <c r="C361" t="s">
        <v>150</v>
      </c>
      <c r="D361" t="s">
        <v>154</v>
      </c>
      <c r="E361" t="s">
        <v>157</v>
      </c>
      <c r="F361" t="s">
        <v>161</v>
      </c>
      <c r="G361" t="s">
        <v>226</v>
      </c>
      <c r="H361">
        <v>397.91019791507267</v>
      </c>
      <c r="I361">
        <v>29</v>
      </c>
      <c r="J361">
        <v>1487937.1517861919</v>
      </c>
      <c r="K361">
        <v>51616.183309090899</v>
      </c>
      <c r="L361">
        <v>267828687.32151452</v>
      </c>
      <c r="M361">
        <v>4762672.6331818169</v>
      </c>
      <c r="N361">
        <v>2231905727.6792874</v>
      </c>
      <c r="O361">
        <v>113100000</v>
      </c>
      <c r="P361">
        <v>24.579614122727268</v>
      </c>
      <c r="Q361">
        <v>22244.660419203563</v>
      </c>
      <c r="R361">
        <v>267880303.5048236</v>
      </c>
      <c r="S361">
        <v>2349.7684003124696</v>
      </c>
      <c r="T361">
        <v>22269.240033326289</v>
      </c>
      <c r="U361">
        <f>Net_Zero_Table[[#This Row],[Total Energy(MJ)]]*AHP!$Q$23/TOPSIS!$B$20</f>
        <v>2.4586564237932981E-2</v>
      </c>
      <c r="V361">
        <f>Net_Zero_Table[[#This Row],[Capital Cost (LKR)]]*AHP!$Q$24/TOPSIS!$C$20</f>
        <v>4.204749880351662E-3</v>
      </c>
      <c r="W361">
        <f>Net_Zero_Table[[#This Row],[System Cost (LKR)]]*AHP!$Q$25/TOPSIS!$D$20</f>
        <v>2.6926561578419204E-3</v>
      </c>
      <c r="X361">
        <f>Net_Zero_Table[[#This Row],[Embodied Carbon (Metric T)]]*AHP!$Q$26/TOPSIS!$E$20</f>
        <v>1.1897604067001992E-2</v>
      </c>
      <c r="Y3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3.9078410264254126E-3</v>
      </c>
      <c r="Z3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2.8554698329026347E-3</v>
      </c>
      <c r="AA361">
        <f>Net_Zero_Table[[#This Row],[S- Worst-Euclidean Distance]]/(Net_Zero_Table[[#This Row],[S+ Best-Euclidean Distance]]+Net_Zero_Table[[#This Row],[S- Worst-Euclidean Distance]])</f>
        <v>0.42219999823966881</v>
      </c>
      <c r="AB361">
        <v>360</v>
      </c>
    </row>
    <row r="362" spans="1:28" x14ac:dyDescent="0.3">
      <c r="A362">
        <v>58</v>
      </c>
      <c r="B362" t="s">
        <v>139</v>
      </c>
      <c r="C362" t="s">
        <v>150</v>
      </c>
      <c r="D362" t="s">
        <v>155</v>
      </c>
      <c r="E362" t="s">
        <v>156</v>
      </c>
      <c r="F362" t="s">
        <v>160</v>
      </c>
      <c r="G362" t="s">
        <v>225</v>
      </c>
      <c r="H362">
        <v>413.58374225360564</v>
      </c>
      <c r="I362">
        <v>59</v>
      </c>
      <c r="J362">
        <v>1528334.7359697684</v>
      </c>
      <c r="K362">
        <v>48377.229236363637</v>
      </c>
      <c r="L362">
        <v>275100252.47455835</v>
      </c>
      <c r="M362">
        <v>5356731.586363636</v>
      </c>
      <c r="N362">
        <v>2292502103.9546528</v>
      </c>
      <c r="O362">
        <v>109976000</v>
      </c>
      <c r="P362">
        <v>22.327800852272723</v>
      </c>
      <c r="Q362">
        <v>22848.604302748041</v>
      </c>
      <c r="R362">
        <v>275148629.70379472</v>
      </c>
      <c r="S362">
        <v>2407.8348355410167</v>
      </c>
      <c r="T362">
        <v>22870.932103600313</v>
      </c>
      <c r="U362">
        <f>Net_Zero_Table[[#This Row],[Total Energy(MJ)]]*AHP!$Q$23/TOPSIS!$B$20</f>
        <v>2.5253665053689808E-2</v>
      </c>
      <c r="V362">
        <f>Net_Zero_Table[[#This Row],[Capital Cost (LKR)]]*AHP!$Q$24/TOPSIS!$C$20</f>
        <v>4.7292178639183431E-3</v>
      </c>
      <c r="W362">
        <f>Net_Zero_Table[[#This Row],[System Cost (LKR)]]*AHP!$Q$25/TOPSIS!$D$20</f>
        <v>2.6182807569834041E-3</v>
      </c>
      <c r="X362">
        <f>Net_Zero_Table[[#This Row],[Embodied Carbon (Metric T)]]*AHP!$Q$26/TOPSIS!$E$20</f>
        <v>1.0807628341959308E-2</v>
      </c>
      <c r="Y3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4.0017039932117192E-3</v>
      </c>
      <c r="Z3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2.8866096698439031E-3</v>
      </c>
      <c r="AA362">
        <f>Net_Zero_Table[[#This Row],[S- Worst-Euclidean Distance]]/(Net_Zero_Table[[#This Row],[S+ Best-Euclidean Distance]]+Net_Zero_Table[[#This Row],[S- Worst-Euclidean Distance]])</f>
        <v>0.41905897597633746</v>
      </c>
      <c r="AB362">
        <v>361</v>
      </c>
    </row>
    <row r="363" spans="1:28" x14ac:dyDescent="0.3">
      <c r="A363">
        <v>40</v>
      </c>
      <c r="B363" t="s">
        <v>139</v>
      </c>
      <c r="C363" t="s">
        <v>150</v>
      </c>
      <c r="D363" t="s">
        <v>154</v>
      </c>
      <c r="E363" t="s">
        <v>156</v>
      </c>
      <c r="F363" t="s">
        <v>160</v>
      </c>
      <c r="G363" t="s">
        <v>225</v>
      </c>
      <c r="H363">
        <v>413.57729514860557</v>
      </c>
      <c r="I363">
        <v>59</v>
      </c>
      <c r="J363">
        <v>1528328.4951721285</v>
      </c>
      <c r="K363">
        <v>48395.649536363635</v>
      </c>
      <c r="L363">
        <v>275099129.13098317</v>
      </c>
      <c r="M363">
        <v>5357652.6013636356</v>
      </c>
      <c r="N363">
        <v>2292492742.758193</v>
      </c>
      <c r="O363">
        <v>109976000</v>
      </c>
      <c r="P363">
        <v>22.341616077272725</v>
      </c>
      <c r="Q363">
        <v>22848.511002823325</v>
      </c>
      <c r="R363">
        <v>275147524.78051955</v>
      </c>
      <c r="S363">
        <v>2407.8263953595565</v>
      </c>
      <c r="T363">
        <v>22870.852618900597</v>
      </c>
      <c r="U363">
        <f>Net_Zero_Table[[#This Row],[Total Energy(MJ)]]*AHP!$Q$23/TOPSIS!$B$20</f>
        <v>2.5253563641728091E-2</v>
      </c>
      <c r="V363">
        <f>Net_Zero_Table[[#This Row],[Capital Cost (LKR)]]*AHP!$Q$24/TOPSIS!$C$20</f>
        <v>4.7300309867191991E-3</v>
      </c>
      <c r="W363">
        <f>Net_Zero_Table[[#This Row],[System Cost (LKR)]]*AHP!$Q$25/TOPSIS!$D$20</f>
        <v>2.6182807569834041E-3</v>
      </c>
      <c r="X363">
        <f>Net_Zero_Table[[#This Row],[Embodied Carbon (Metric T)]]*AHP!$Q$26/TOPSIS!$E$20</f>
        <v>1.0814315512731229E-2</v>
      </c>
      <c r="Y3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4.0040337690843983E-3</v>
      </c>
      <c r="Z3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2.881361209250935E-3</v>
      </c>
      <c r="AA363">
        <f>Net_Zero_Table[[#This Row],[S- Worst-Euclidean Distance]]/(Net_Zero_Table[[#This Row],[S+ Best-Euclidean Distance]]+Net_Zero_Table[[#This Row],[S- Worst-Euclidean Distance]])</f>
        <v>0.41847435307880554</v>
      </c>
      <c r="AB363">
        <v>362</v>
      </c>
    </row>
    <row r="364" spans="1:28" x14ac:dyDescent="0.3">
      <c r="A364">
        <v>60</v>
      </c>
      <c r="B364" t="s">
        <v>139</v>
      </c>
      <c r="C364" t="s">
        <v>150</v>
      </c>
      <c r="D364" t="s">
        <v>155</v>
      </c>
      <c r="E364" t="s">
        <v>156</v>
      </c>
      <c r="F364" t="s">
        <v>160</v>
      </c>
      <c r="G364" t="s">
        <v>224</v>
      </c>
      <c r="H364">
        <v>413.58374225360564</v>
      </c>
      <c r="I364">
        <v>30</v>
      </c>
      <c r="J364">
        <v>1528334.7359697684</v>
      </c>
      <c r="K364">
        <v>48377.229236363637</v>
      </c>
      <c r="L364">
        <v>275100252.47455835</v>
      </c>
      <c r="M364">
        <v>5356731.586363636</v>
      </c>
      <c r="N364">
        <v>2292502103.9546528</v>
      </c>
      <c r="O364">
        <v>112386000</v>
      </c>
      <c r="P364">
        <v>22.327800852272723</v>
      </c>
      <c r="Q364">
        <v>22848.604302748041</v>
      </c>
      <c r="R364">
        <v>275148629.70379472</v>
      </c>
      <c r="S364">
        <v>2410.2448355410165</v>
      </c>
      <c r="T364">
        <v>22870.932103600313</v>
      </c>
      <c r="U364">
        <f>Net_Zero_Table[[#This Row],[Total Energy(MJ)]]*AHP!$Q$23/TOPSIS!$B$20</f>
        <v>2.5253665053689808E-2</v>
      </c>
      <c r="V364">
        <f>Net_Zero_Table[[#This Row],[Capital Cost (LKR)]]*AHP!$Q$24/TOPSIS!$C$20</f>
        <v>4.7292178639183431E-3</v>
      </c>
      <c r="W364">
        <f>Net_Zero_Table[[#This Row],[System Cost (LKR)]]*AHP!$Q$25/TOPSIS!$D$20</f>
        <v>2.6756574266597884E-3</v>
      </c>
      <c r="X364">
        <f>Net_Zero_Table[[#This Row],[Embodied Carbon (Metric T)]]*AHP!$Q$26/TOPSIS!$E$20</f>
        <v>1.0807628341959308E-2</v>
      </c>
      <c r="Y3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4.0078372313381589E-3</v>
      </c>
      <c r="Z3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2.8783073419881753E-3</v>
      </c>
      <c r="AA364">
        <f>Net_Zero_Table[[#This Row],[S- Worst-Euclidean Distance]]/(Net_Zero_Table[[#This Row],[S+ Best-Euclidean Distance]]+Net_Zero_Table[[#This Row],[S- Worst-Euclidean Distance]])</f>
        <v>0.41798531984608278</v>
      </c>
      <c r="AB364">
        <v>363</v>
      </c>
    </row>
    <row r="365" spans="1:28" x14ac:dyDescent="0.3">
      <c r="A365">
        <v>42</v>
      </c>
      <c r="B365" t="s">
        <v>139</v>
      </c>
      <c r="C365" t="s">
        <v>150</v>
      </c>
      <c r="D365" t="s">
        <v>154</v>
      </c>
      <c r="E365" t="s">
        <v>156</v>
      </c>
      <c r="F365" t="s">
        <v>160</v>
      </c>
      <c r="G365" t="s">
        <v>224</v>
      </c>
      <c r="H365">
        <v>413.57729514860557</v>
      </c>
      <c r="I365">
        <v>30</v>
      </c>
      <c r="J365">
        <v>1528328.4951721285</v>
      </c>
      <c r="K365">
        <v>48395.649536363635</v>
      </c>
      <c r="L365">
        <v>275099129.13098317</v>
      </c>
      <c r="M365">
        <v>5357652.6013636356</v>
      </c>
      <c r="N365">
        <v>2292492742.758193</v>
      </c>
      <c r="O365">
        <v>112386000</v>
      </c>
      <c r="P365">
        <v>22.341616077272725</v>
      </c>
      <c r="Q365">
        <v>22848.511002823325</v>
      </c>
      <c r="R365">
        <v>275147524.78051955</v>
      </c>
      <c r="S365">
        <v>2410.2363953595568</v>
      </c>
      <c r="T365">
        <v>22870.852618900597</v>
      </c>
      <c r="U365">
        <f>Net_Zero_Table[[#This Row],[Total Energy(MJ)]]*AHP!$Q$23/TOPSIS!$B$20</f>
        <v>2.5253563641728091E-2</v>
      </c>
      <c r="V365">
        <f>Net_Zero_Table[[#This Row],[Capital Cost (LKR)]]*AHP!$Q$24/TOPSIS!$C$20</f>
        <v>4.7300309867191991E-3</v>
      </c>
      <c r="W365">
        <f>Net_Zero_Table[[#This Row],[System Cost (LKR)]]*AHP!$Q$25/TOPSIS!$D$20</f>
        <v>2.6756574266597884E-3</v>
      </c>
      <c r="X365">
        <f>Net_Zero_Table[[#This Row],[Embodied Carbon (Metric T)]]*AHP!$Q$26/TOPSIS!$E$20</f>
        <v>1.0814315512731229E-2</v>
      </c>
      <c r="Y3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4.0101634439985009E-3</v>
      </c>
      <c r="Z3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2.8730437147879806E-3</v>
      </c>
      <c r="AA365">
        <f>Net_Zero_Table[[#This Row],[S- Worst-Euclidean Distance]]/(Net_Zero_Table[[#This Row],[S+ Best-Euclidean Distance]]+Net_Zero_Table[[#This Row],[S- Worst-Euclidean Distance]])</f>
        <v>0.41739898981835993</v>
      </c>
      <c r="AB365">
        <v>364</v>
      </c>
    </row>
    <row r="366" spans="1:28" x14ac:dyDescent="0.3">
      <c r="A366">
        <v>59</v>
      </c>
      <c r="B366" t="s">
        <v>139</v>
      </c>
      <c r="C366" t="s">
        <v>150</v>
      </c>
      <c r="D366" t="s">
        <v>155</v>
      </c>
      <c r="E366" t="s">
        <v>156</v>
      </c>
      <c r="F366" t="s">
        <v>160</v>
      </c>
      <c r="G366" t="s">
        <v>226</v>
      </c>
      <c r="H366">
        <v>413.58374225360564</v>
      </c>
      <c r="I366">
        <v>30</v>
      </c>
      <c r="J366">
        <v>1528334.7359697684</v>
      </c>
      <c r="K366">
        <v>48377.229236363637</v>
      </c>
      <c r="L366">
        <v>275100252.47455835</v>
      </c>
      <c r="M366">
        <v>5356731.586363636</v>
      </c>
      <c r="N366">
        <v>2292502103.9546528</v>
      </c>
      <c r="O366">
        <v>117000000</v>
      </c>
      <c r="P366">
        <v>22.327800852272723</v>
      </c>
      <c r="Q366">
        <v>22848.604302748041</v>
      </c>
      <c r="R366">
        <v>275148629.70379472</v>
      </c>
      <c r="S366">
        <v>2414.8588355410166</v>
      </c>
      <c r="T366">
        <v>22870.932103600313</v>
      </c>
      <c r="U366">
        <f>Net_Zero_Table[[#This Row],[Total Energy(MJ)]]*AHP!$Q$23/TOPSIS!$B$20</f>
        <v>2.5253665053689808E-2</v>
      </c>
      <c r="V366">
        <f>Net_Zero_Table[[#This Row],[Capital Cost (LKR)]]*AHP!$Q$24/TOPSIS!$C$20</f>
        <v>4.7292178639183431E-3</v>
      </c>
      <c r="W366">
        <f>Net_Zero_Table[[#This Row],[System Cost (LKR)]]*AHP!$Q$25/TOPSIS!$D$20</f>
        <v>2.7855063701812967E-3</v>
      </c>
      <c r="X366">
        <f>Net_Zero_Table[[#This Row],[Embodied Carbon (Metric T)]]*AHP!$Q$26/TOPSIS!$E$20</f>
        <v>1.0807628341959308E-2</v>
      </c>
      <c r="Y3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4.0218377217318309E-3</v>
      </c>
      <c r="Z3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2.8655521942834812E-3</v>
      </c>
      <c r="AA366">
        <f>Net_Zero_Table[[#This Row],[S- Worst-Euclidean Distance]]/(Net_Zero_Table[[#This Row],[S+ Best-Euclidean Distance]]+Net_Zero_Table[[#This Row],[S- Worst-Euclidean Distance]])</f>
        <v>0.41605778520251713</v>
      </c>
      <c r="AB366">
        <v>365</v>
      </c>
    </row>
    <row r="367" spans="1:28" x14ac:dyDescent="0.3">
      <c r="A367">
        <v>41</v>
      </c>
      <c r="B367" t="s">
        <v>139</v>
      </c>
      <c r="C367" t="s">
        <v>150</v>
      </c>
      <c r="D367" t="s">
        <v>154</v>
      </c>
      <c r="E367" t="s">
        <v>156</v>
      </c>
      <c r="F367" t="s">
        <v>160</v>
      </c>
      <c r="G367" t="s">
        <v>226</v>
      </c>
      <c r="H367">
        <v>413.57729514860557</v>
      </c>
      <c r="I367">
        <v>30</v>
      </c>
      <c r="J367">
        <v>1528328.4951721285</v>
      </c>
      <c r="K367">
        <v>48395.649536363635</v>
      </c>
      <c r="L367">
        <v>275099129.13098317</v>
      </c>
      <c r="M367">
        <v>5357652.6013636356</v>
      </c>
      <c r="N367">
        <v>2292492742.758193</v>
      </c>
      <c r="O367">
        <v>117000000</v>
      </c>
      <c r="P367">
        <v>22.341616077272725</v>
      </c>
      <c r="Q367">
        <v>22848.511002823325</v>
      </c>
      <c r="R367">
        <v>275147524.78051955</v>
      </c>
      <c r="S367">
        <v>2414.8503953595568</v>
      </c>
      <c r="T367">
        <v>22870.852618900597</v>
      </c>
      <c r="U367">
        <f>Net_Zero_Table[[#This Row],[Total Energy(MJ)]]*AHP!$Q$23/TOPSIS!$B$20</f>
        <v>2.5253563641728091E-2</v>
      </c>
      <c r="V367">
        <f>Net_Zero_Table[[#This Row],[Capital Cost (LKR)]]*AHP!$Q$24/TOPSIS!$C$20</f>
        <v>4.7300309867191991E-3</v>
      </c>
      <c r="W367">
        <f>Net_Zero_Table[[#This Row],[System Cost (LKR)]]*AHP!$Q$25/TOPSIS!$D$20</f>
        <v>2.7855063701812967E-3</v>
      </c>
      <c r="X367">
        <f>Net_Zero_Table[[#This Row],[Embodied Carbon (Metric T)]]*AHP!$Q$26/TOPSIS!$E$20</f>
        <v>1.0814315512731229E-2</v>
      </c>
      <c r="Y3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4.0241558412450534E-3</v>
      </c>
      <c r="Z3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2.8602650944104038E-3</v>
      </c>
      <c r="AA367">
        <f>Net_Zero_Table[[#This Row],[S- Worst-Euclidean Distance]]/(Net_Zero_Table[[#This Row],[S+ Best-Euclidean Distance]]+Net_Zero_Table[[#This Row],[S- Worst-Euclidean Distance]])</f>
        <v>0.41546923425275439</v>
      </c>
      <c r="AB367">
        <v>366</v>
      </c>
    </row>
    <row r="368" spans="1:28" x14ac:dyDescent="0.3">
      <c r="A368">
        <v>274</v>
      </c>
      <c r="B368" t="s">
        <v>141</v>
      </c>
      <c r="C368" t="s">
        <v>150</v>
      </c>
      <c r="D368" t="s">
        <v>155</v>
      </c>
      <c r="E368" t="s">
        <v>156</v>
      </c>
      <c r="F368" t="s">
        <v>160</v>
      </c>
      <c r="G368" t="s">
        <v>225</v>
      </c>
      <c r="H368">
        <v>427.26512236501242</v>
      </c>
      <c r="I368">
        <v>61</v>
      </c>
      <c r="J368">
        <v>1569717.6308380684</v>
      </c>
      <c r="K368">
        <v>41116.389236363633</v>
      </c>
      <c r="L368">
        <v>282549173.5508523</v>
      </c>
      <c r="M368">
        <v>5447492.086363636</v>
      </c>
      <c r="N368">
        <v>2354576446.2571025</v>
      </c>
      <c r="O368">
        <v>113704000</v>
      </c>
      <c r="P368">
        <v>21.238674852272723</v>
      </c>
      <c r="Q368">
        <v>23467.278581029121</v>
      </c>
      <c r="R368">
        <v>282590289.94008869</v>
      </c>
      <c r="S368">
        <v>2473.7279383434661</v>
      </c>
      <c r="T368">
        <v>23488.517255881394</v>
      </c>
      <c r="U368">
        <f>Net_Zero_Table[[#This Row],[Total Energy(MJ)]]*AHP!$Q$23/TOPSIS!$B$20</f>
        <v>2.593667479738012E-2</v>
      </c>
      <c r="V368">
        <f>Net_Zero_Table[[#This Row],[Capital Cost (LKR)]]*AHP!$Q$24/TOPSIS!$C$20</f>
        <v>4.8093462352989114E-3</v>
      </c>
      <c r="W368">
        <f>Net_Zero_Table[[#This Row],[System Cost (LKR)]]*AHP!$Q$25/TOPSIS!$D$20</f>
        <v>2.7070360368811469E-3</v>
      </c>
      <c r="X368">
        <f>Net_Zero_Table[[#This Row],[Embodied Carbon (Metric T)]]*AHP!$Q$26/TOPSIS!$E$20</f>
        <v>1.0280443909267334E-2</v>
      </c>
      <c r="Y3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4.5325446902682821E-3</v>
      </c>
      <c r="Z3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2.9924179849393417E-3</v>
      </c>
      <c r="AA368">
        <f>Net_Zero_Table[[#This Row],[S- Worst-Euclidean Distance]]/(Net_Zero_Table[[#This Row],[S+ Best-Euclidean Distance]]+Net_Zero_Table[[#This Row],[S- Worst-Euclidean Distance]])</f>
        <v>0.39766549205598245</v>
      </c>
      <c r="AB368">
        <v>367</v>
      </c>
    </row>
    <row r="369" spans="1:28" x14ac:dyDescent="0.3">
      <c r="A369">
        <v>256</v>
      </c>
      <c r="B369" t="s">
        <v>141</v>
      </c>
      <c r="C369" t="s">
        <v>150</v>
      </c>
      <c r="D369" t="s">
        <v>154</v>
      </c>
      <c r="E369" t="s">
        <v>156</v>
      </c>
      <c r="F369" t="s">
        <v>160</v>
      </c>
      <c r="G369" t="s">
        <v>225</v>
      </c>
      <c r="H369">
        <v>427.25867526001252</v>
      </c>
      <c r="I369">
        <v>61</v>
      </c>
      <c r="J369">
        <v>1569711.3900404281</v>
      </c>
      <c r="K369">
        <v>41134.809536363631</v>
      </c>
      <c r="L369">
        <v>282548050.20727706</v>
      </c>
      <c r="M369">
        <v>5448413.1013636356</v>
      </c>
      <c r="N369">
        <v>2354567085.0606422</v>
      </c>
      <c r="O369">
        <v>113704000</v>
      </c>
      <c r="P369">
        <v>21.252490077272725</v>
      </c>
      <c r="Q369">
        <v>23467.185281104397</v>
      </c>
      <c r="R369">
        <v>282589185.0168134</v>
      </c>
      <c r="S369">
        <v>2473.7194981620059</v>
      </c>
      <c r="T369">
        <v>23488.437771181671</v>
      </c>
      <c r="U369">
        <f>Net_Zero_Table[[#This Row],[Total Energy(MJ)]]*AHP!$Q$23/TOPSIS!$B$20</f>
        <v>2.5936573385418396E-2</v>
      </c>
      <c r="V369">
        <f>Net_Zero_Table[[#This Row],[Capital Cost (LKR)]]*AHP!$Q$24/TOPSIS!$C$20</f>
        <v>4.8101593580997656E-3</v>
      </c>
      <c r="W369">
        <f>Net_Zero_Table[[#This Row],[System Cost (LKR)]]*AHP!$Q$25/TOPSIS!$D$20</f>
        <v>2.7070360368811469E-3</v>
      </c>
      <c r="X369">
        <f>Net_Zero_Table[[#This Row],[Embodied Carbon (Metric T)]]*AHP!$Q$26/TOPSIS!$E$20</f>
        <v>1.0287131080039253E-2</v>
      </c>
      <c r="Y3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4.5338233288248989E-3</v>
      </c>
      <c r="Z3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2.9861737159388923E-3</v>
      </c>
      <c r="AA369">
        <f>Net_Zero_Table[[#This Row],[S- Worst-Euclidean Distance]]/(Net_Zero_Table[[#This Row],[S+ Best-Euclidean Distance]]+Net_Zero_Table[[#This Row],[S- Worst-Euclidean Distance]])</f>
        <v>0.39709772466176418</v>
      </c>
      <c r="AB369">
        <v>368</v>
      </c>
    </row>
    <row r="370" spans="1:28" x14ac:dyDescent="0.3">
      <c r="A370">
        <v>276</v>
      </c>
      <c r="B370" t="s">
        <v>141</v>
      </c>
      <c r="C370" t="s">
        <v>150</v>
      </c>
      <c r="D370" t="s">
        <v>155</v>
      </c>
      <c r="E370" t="s">
        <v>156</v>
      </c>
      <c r="F370" t="s">
        <v>160</v>
      </c>
      <c r="G370" t="s">
        <v>224</v>
      </c>
      <c r="H370">
        <v>427.26512236501242</v>
      </c>
      <c r="I370">
        <v>31</v>
      </c>
      <c r="J370">
        <v>1569717.6308380684</v>
      </c>
      <c r="K370">
        <v>41116.389236363633</v>
      </c>
      <c r="L370">
        <v>282549173.5508523</v>
      </c>
      <c r="M370">
        <v>5447492.086363636</v>
      </c>
      <c r="N370">
        <v>2354576446.2571025</v>
      </c>
      <c r="O370">
        <v>116132200</v>
      </c>
      <c r="P370">
        <v>21.238674852272723</v>
      </c>
      <c r="Q370">
        <v>23467.278581029121</v>
      </c>
      <c r="R370">
        <v>282590289.94008869</v>
      </c>
      <c r="S370">
        <v>2476.1561383434664</v>
      </c>
      <c r="T370">
        <v>23488.517255881394</v>
      </c>
      <c r="U370">
        <f>Net_Zero_Table[[#This Row],[Total Energy(MJ)]]*AHP!$Q$23/TOPSIS!$B$20</f>
        <v>2.593667479738012E-2</v>
      </c>
      <c r="V370">
        <f>Net_Zero_Table[[#This Row],[Capital Cost (LKR)]]*AHP!$Q$24/TOPSIS!$C$20</f>
        <v>4.8093462352989114E-3</v>
      </c>
      <c r="W370">
        <f>Net_Zero_Table[[#This Row],[System Cost (LKR)]]*AHP!$Q$25/TOPSIS!$D$20</f>
        <v>2.764846007548448E-3</v>
      </c>
      <c r="X370">
        <f>Net_Zero_Table[[#This Row],[Embodied Carbon (Metric T)]]*AHP!$Q$26/TOPSIS!$E$20</f>
        <v>1.0280443909267334E-2</v>
      </c>
      <c r="Y3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4.5391346866324395E-3</v>
      </c>
      <c r="Z3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2.9860724448099989E-3</v>
      </c>
      <c r="AA370">
        <f>Net_Zero_Table[[#This Row],[S- Worst-Euclidean Distance]]/(Net_Zero_Table[[#This Row],[S+ Best-Euclidean Distance]]+Net_Zero_Table[[#This Row],[S- Worst-Euclidean Distance]])</f>
        <v>0.39680933596277312</v>
      </c>
      <c r="AB370">
        <v>369</v>
      </c>
    </row>
    <row r="371" spans="1:28" x14ac:dyDescent="0.3">
      <c r="A371">
        <v>258</v>
      </c>
      <c r="B371" t="s">
        <v>141</v>
      </c>
      <c r="C371" t="s">
        <v>150</v>
      </c>
      <c r="D371" t="s">
        <v>154</v>
      </c>
      <c r="E371" t="s">
        <v>156</v>
      </c>
      <c r="F371" t="s">
        <v>160</v>
      </c>
      <c r="G371" t="s">
        <v>224</v>
      </c>
      <c r="H371">
        <v>427.25867526001252</v>
      </c>
      <c r="I371">
        <v>31</v>
      </c>
      <c r="J371">
        <v>1569711.3900404281</v>
      </c>
      <c r="K371">
        <v>41134.809536363631</v>
      </c>
      <c r="L371">
        <v>282548050.20727706</v>
      </c>
      <c r="M371">
        <v>5448413.1013636356</v>
      </c>
      <c r="N371">
        <v>2354567085.0606422</v>
      </c>
      <c r="O371">
        <v>116132200</v>
      </c>
      <c r="P371">
        <v>21.252490077272725</v>
      </c>
      <c r="Q371">
        <v>23467.185281104397</v>
      </c>
      <c r="R371">
        <v>282589185.0168134</v>
      </c>
      <c r="S371">
        <v>2476.1476981620058</v>
      </c>
      <c r="T371">
        <v>23488.437771181671</v>
      </c>
      <c r="U371">
        <f>Net_Zero_Table[[#This Row],[Total Energy(MJ)]]*AHP!$Q$23/TOPSIS!$B$20</f>
        <v>2.5936573385418396E-2</v>
      </c>
      <c r="V371">
        <f>Net_Zero_Table[[#This Row],[Capital Cost (LKR)]]*AHP!$Q$24/TOPSIS!$C$20</f>
        <v>4.8101593580997656E-3</v>
      </c>
      <c r="W371">
        <f>Net_Zero_Table[[#This Row],[System Cost (LKR)]]*AHP!$Q$25/TOPSIS!$D$20</f>
        <v>2.764846007548448E-3</v>
      </c>
      <c r="X371">
        <f>Net_Zero_Table[[#This Row],[Embodied Carbon (Metric T)]]*AHP!$Q$26/TOPSIS!$E$20</f>
        <v>1.0287131080039253E-2</v>
      </c>
      <c r="Y3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4.540411469361281E-3</v>
      </c>
      <c r="Z3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2.9798148786173654E-3</v>
      </c>
      <c r="AA371">
        <f>Net_Zero_Table[[#This Row],[S- Worst-Euclidean Distance]]/(Net_Zero_Table[[#This Row],[S+ Best-Euclidean Distance]]+Net_Zero_Table[[#This Row],[S- Worst-Euclidean Distance]])</f>
        <v>0.39624005192587142</v>
      </c>
      <c r="AB371">
        <v>370</v>
      </c>
    </row>
    <row r="372" spans="1:28" x14ac:dyDescent="0.3">
      <c r="A372">
        <v>275</v>
      </c>
      <c r="B372" t="s">
        <v>141</v>
      </c>
      <c r="C372" t="s">
        <v>150</v>
      </c>
      <c r="D372" t="s">
        <v>155</v>
      </c>
      <c r="E372" t="s">
        <v>156</v>
      </c>
      <c r="F372" t="s">
        <v>160</v>
      </c>
      <c r="G372" t="s">
        <v>226</v>
      </c>
      <c r="H372">
        <v>427.26512236501242</v>
      </c>
      <c r="I372">
        <v>31</v>
      </c>
      <c r="J372">
        <v>1569717.6308380684</v>
      </c>
      <c r="K372">
        <v>41116.389236363633</v>
      </c>
      <c r="L372">
        <v>282549173.5508523</v>
      </c>
      <c r="M372">
        <v>5447492.086363636</v>
      </c>
      <c r="N372">
        <v>2354576446.2571025</v>
      </c>
      <c r="O372">
        <v>120900000</v>
      </c>
      <c r="P372">
        <v>21.238674852272723</v>
      </c>
      <c r="Q372">
        <v>23467.278581029121</v>
      </c>
      <c r="R372">
        <v>282590289.94008869</v>
      </c>
      <c r="S372">
        <v>2480.9239383434665</v>
      </c>
      <c r="T372">
        <v>23488.517255881394</v>
      </c>
      <c r="U372">
        <f>Net_Zero_Table[[#This Row],[Total Energy(MJ)]]*AHP!$Q$23/TOPSIS!$B$20</f>
        <v>2.593667479738012E-2</v>
      </c>
      <c r="V372">
        <f>Net_Zero_Table[[#This Row],[Capital Cost (LKR)]]*AHP!$Q$24/TOPSIS!$C$20</f>
        <v>4.8093462352989114E-3</v>
      </c>
      <c r="W372">
        <f>Net_Zero_Table[[#This Row],[System Cost (LKR)]]*AHP!$Q$25/TOPSIS!$D$20</f>
        <v>2.8783565825206735E-3</v>
      </c>
      <c r="X372">
        <f>Net_Zero_Table[[#This Row],[Embodied Carbon (Metric T)]]*AHP!$Q$26/TOPSIS!$E$20</f>
        <v>1.0280443909267334E-2</v>
      </c>
      <c r="Y3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4.5541820046439288E-3</v>
      </c>
      <c r="Z3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2.9768416268030275E-3</v>
      </c>
      <c r="AA372">
        <f>Net_Zero_Table[[#This Row],[S- Worst-Euclidean Distance]]/(Net_Zero_Table[[#This Row],[S+ Best-Euclidean Distance]]+Net_Zero_Table[[#This Row],[S- Worst-Euclidean Distance]])</f>
        <v>0.39527715918627099</v>
      </c>
      <c r="AB372">
        <v>371</v>
      </c>
    </row>
    <row r="373" spans="1:28" x14ac:dyDescent="0.3">
      <c r="A373">
        <v>257</v>
      </c>
      <c r="B373" t="s">
        <v>141</v>
      </c>
      <c r="C373" t="s">
        <v>150</v>
      </c>
      <c r="D373" t="s">
        <v>154</v>
      </c>
      <c r="E373" t="s">
        <v>156</v>
      </c>
      <c r="F373" t="s">
        <v>160</v>
      </c>
      <c r="G373" t="s">
        <v>226</v>
      </c>
      <c r="H373">
        <v>427.25867526001252</v>
      </c>
      <c r="I373">
        <v>31</v>
      </c>
      <c r="J373">
        <v>1569711.3900404281</v>
      </c>
      <c r="K373">
        <v>41134.809536363631</v>
      </c>
      <c r="L373">
        <v>282548050.20727706</v>
      </c>
      <c r="M373">
        <v>5448413.1013636356</v>
      </c>
      <c r="N373">
        <v>2354567085.0606422</v>
      </c>
      <c r="O373">
        <v>120900000</v>
      </c>
      <c r="P373">
        <v>21.252490077272725</v>
      </c>
      <c r="Q373">
        <v>23467.185281104397</v>
      </c>
      <c r="R373">
        <v>282589185.0168134</v>
      </c>
      <c r="S373">
        <v>2480.9154981620059</v>
      </c>
      <c r="T373">
        <v>23488.437771181671</v>
      </c>
      <c r="U373">
        <f>Net_Zero_Table[[#This Row],[Total Energy(MJ)]]*AHP!$Q$23/TOPSIS!$B$20</f>
        <v>2.5936573385418396E-2</v>
      </c>
      <c r="V373">
        <f>Net_Zero_Table[[#This Row],[Capital Cost (LKR)]]*AHP!$Q$24/TOPSIS!$C$20</f>
        <v>4.8101593580997656E-3</v>
      </c>
      <c r="W373">
        <f>Net_Zero_Table[[#This Row],[System Cost (LKR)]]*AHP!$Q$25/TOPSIS!$D$20</f>
        <v>2.8783565825206735E-3</v>
      </c>
      <c r="X373">
        <f>Net_Zero_Table[[#This Row],[Embodied Carbon (Metric T)]]*AHP!$Q$26/TOPSIS!$E$20</f>
        <v>1.0287131080039253E-2</v>
      </c>
      <c r="Y3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4.5554545699787513E-3</v>
      </c>
      <c r="Z3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2.9705646157326985E-3</v>
      </c>
      <c r="AA373">
        <f>Net_Zero_Table[[#This Row],[S- Worst-Euclidean Distance]]/(Net_Zero_Table[[#This Row],[S+ Best-Euclidean Distance]]+Net_Zero_Table[[#This Row],[S- Worst-Euclidean Distance]])</f>
        <v>0.3947059584132438</v>
      </c>
      <c r="AB373">
        <v>372</v>
      </c>
    </row>
    <row r="374" spans="1:28" x14ac:dyDescent="0.3">
      <c r="A374">
        <v>55</v>
      </c>
      <c r="B374" t="s">
        <v>139</v>
      </c>
      <c r="C374" t="s">
        <v>150</v>
      </c>
      <c r="D374" t="s">
        <v>155</v>
      </c>
      <c r="E374" t="s">
        <v>156</v>
      </c>
      <c r="F374" t="s">
        <v>159</v>
      </c>
      <c r="G374" t="s">
        <v>225</v>
      </c>
      <c r="H374">
        <v>418.712419918227</v>
      </c>
      <c r="I374">
        <v>60</v>
      </c>
      <c r="J374">
        <v>1539315.7803657998</v>
      </c>
      <c r="K374">
        <v>47558.449463636367</v>
      </c>
      <c r="L374">
        <v>277076840.46584398</v>
      </c>
      <c r="M374">
        <v>5329438.9272727268</v>
      </c>
      <c r="N374">
        <v>2308973670.5486994</v>
      </c>
      <c r="O374">
        <v>111840000</v>
      </c>
      <c r="P374">
        <v>22.600727443181814</v>
      </c>
      <c r="Q374">
        <v>23012.770916468704</v>
      </c>
      <c r="R374">
        <v>277124398.91530764</v>
      </c>
      <c r="S374">
        <v>2426.1431094759723</v>
      </c>
      <c r="T374">
        <v>23035.371643911887</v>
      </c>
      <c r="U374">
        <f>Net_Zero_Table[[#This Row],[Total Energy(MJ)]]*AHP!$Q$23/TOPSIS!$B$20</f>
        <v>2.5435004913330957E-2</v>
      </c>
      <c r="V374">
        <f>Net_Zero_Table[[#This Row],[Capital Cost (LKR)]]*AHP!$Q$24/TOPSIS!$C$20</f>
        <v>4.7051224003235017E-3</v>
      </c>
      <c r="W374">
        <f>Net_Zero_Table[[#This Row],[System Cost (LKR)]]*AHP!$Q$25/TOPSIS!$D$20</f>
        <v>2.6626583969322757E-3</v>
      </c>
      <c r="X374">
        <f>Net_Zero_Table[[#This Row],[Embodied Carbon (Metric T)]]*AHP!$Q$26/TOPSIS!$E$20</f>
        <v>1.0939736702236229E-2</v>
      </c>
      <c r="Y3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4.2137300714070449E-3</v>
      </c>
      <c r="Z3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2.6771792132679003E-3</v>
      </c>
      <c r="AA374">
        <f>Net_Zero_Table[[#This Row],[S- Worst-Euclidean Distance]]/(Net_Zero_Table[[#This Row],[S+ Best-Euclidean Distance]]+Net_Zero_Table[[#This Row],[S- Worst-Euclidean Distance]])</f>
        <v>0.38850884588218559</v>
      </c>
      <c r="AB374">
        <v>373</v>
      </c>
    </row>
    <row r="375" spans="1:28" x14ac:dyDescent="0.3">
      <c r="A375">
        <v>57</v>
      </c>
      <c r="B375" t="s">
        <v>139</v>
      </c>
      <c r="C375" t="s">
        <v>150</v>
      </c>
      <c r="D375" t="s">
        <v>155</v>
      </c>
      <c r="E375" t="s">
        <v>156</v>
      </c>
      <c r="F375" t="s">
        <v>159</v>
      </c>
      <c r="G375" t="s">
        <v>224</v>
      </c>
      <c r="H375">
        <v>418.712419918227</v>
      </c>
      <c r="I375">
        <v>30</v>
      </c>
      <c r="J375">
        <v>1539315.7803657998</v>
      </c>
      <c r="K375">
        <v>47558.449463636367</v>
      </c>
      <c r="L375">
        <v>277076840.46584398</v>
      </c>
      <c r="M375">
        <v>5329438.9272727268</v>
      </c>
      <c r="N375">
        <v>2308973670.5486994</v>
      </c>
      <c r="O375">
        <v>112386000</v>
      </c>
      <c r="P375">
        <v>22.600727443181814</v>
      </c>
      <c r="Q375">
        <v>23012.770916468704</v>
      </c>
      <c r="R375">
        <v>277124398.91530764</v>
      </c>
      <c r="S375">
        <v>2426.6891094759721</v>
      </c>
      <c r="T375">
        <v>23035.371643911887</v>
      </c>
      <c r="U375">
        <f>Net_Zero_Table[[#This Row],[Total Energy(MJ)]]*AHP!$Q$23/TOPSIS!$B$20</f>
        <v>2.5435004913330957E-2</v>
      </c>
      <c r="V375">
        <f>Net_Zero_Table[[#This Row],[Capital Cost (LKR)]]*AHP!$Q$24/TOPSIS!$C$20</f>
        <v>4.7051224003235017E-3</v>
      </c>
      <c r="W375">
        <f>Net_Zero_Table[[#This Row],[System Cost (LKR)]]*AHP!$Q$25/TOPSIS!$D$20</f>
        <v>2.6756574266597884E-3</v>
      </c>
      <c r="X375">
        <f>Net_Zero_Table[[#This Row],[Embodied Carbon (Metric T)]]*AHP!$Q$26/TOPSIS!$E$20</f>
        <v>1.0939736702236229E-2</v>
      </c>
      <c r="Y3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4.2151189087228039E-3</v>
      </c>
      <c r="Z3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2.6752610956302381E-3</v>
      </c>
      <c r="AA375">
        <f>Net_Zero_Table[[#This Row],[S- Worst-Euclidean Distance]]/(Net_Zero_Table[[#This Row],[S+ Best-Euclidean Distance]]+Net_Zero_Table[[#This Row],[S- Worst-Euclidean Distance]])</f>
        <v>0.38826031277522061</v>
      </c>
      <c r="AB375">
        <v>374</v>
      </c>
    </row>
    <row r="376" spans="1:28" x14ac:dyDescent="0.3">
      <c r="A376">
        <v>37</v>
      </c>
      <c r="B376" t="s">
        <v>139</v>
      </c>
      <c r="C376" t="s">
        <v>150</v>
      </c>
      <c r="D376" t="s">
        <v>154</v>
      </c>
      <c r="E376" t="s">
        <v>156</v>
      </c>
      <c r="F376" t="s">
        <v>159</v>
      </c>
      <c r="G376" t="s">
        <v>225</v>
      </c>
      <c r="H376">
        <v>418.70597281322699</v>
      </c>
      <c r="I376">
        <v>60</v>
      </c>
      <c r="J376">
        <v>1539309.5395681602</v>
      </c>
      <c r="K376">
        <v>47576.869763636365</v>
      </c>
      <c r="L376">
        <v>277075717.12226886</v>
      </c>
      <c r="M376">
        <v>5330359.9422727264</v>
      </c>
      <c r="N376">
        <v>2308964309.3522401</v>
      </c>
      <c r="O376">
        <v>111840000</v>
      </c>
      <c r="P376">
        <v>22.614542668181812</v>
      </c>
      <c r="Q376">
        <v>23012.677616543995</v>
      </c>
      <c r="R376">
        <v>277123293.99203247</v>
      </c>
      <c r="S376">
        <v>2426.1346692945126</v>
      </c>
      <c r="T376">
        <v>23035.292159212178</v>
      </c>
      <c r="U376">
        <f>Net_Zero_Table[[#This Row],[Total Energy(MJ)]]*AHP!$Q$23/TOPSIS!$B$20</f>
        <v>2.543490350136924E-2</v>
      </c>
      <c r="V376">
        <f>Net_Zero_Table[[#This Row],[Capital Cost (LKR)]]*AHP!$Q$24/TOPSIS!$C$20</f>
        <v>4.7059355231243577E-3</v>
      </c>
      <c r="W376">
        <f>Net_Zero_Table[[#This Row],[System Cost (LKR)]]*AHP!$Q$25/TOPSIS!$D$20</f>
        <v>2.6626583969322757E-3</v>
      </c>
      <c r="X376">
        <f>Net_Zero_Table[[#This Row],[Embodied Carbon (Metric T)]]*AHP!$Q$26/TOPSIS!$E$20</f>
        <v>1.0946423873008149E-2</v>
      </c>
      <c r="Y3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4.2161432122840951E-3</v>
      </c>
      <c r="Z3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2.6718357863501018E-3</v>
      </c>
      <c r="AA376">
        <f>Net_Zero_Table[[#This Row],[S- Worst-Euclidean Distance]]/(Net_Zero_Table[[#This Row],[S+ Best-Euclidean Distance]]+Net_Zero_Table[[#This Row],[S- Worst-Euclidean Distance]])</f>
        <v>0.38789836421973622</v>
      </c>
      <c r="AB376">
        <v>375</v>
      </c>
    </row>
    <row r="377" spans="1:28" x14ac:dyDescent="0.3">
      <c r="A377">
        <v>39</v>
      </c>
      <c r="B377" t="s">
        <v>139</v>
      </c>
      <c r="C377" t="s">
        <v>150</v>
      </c>
      <c r="D377" t="s">
        <v>154</v>
      </c>
      <c r="E377" t="s">
        <v>156</v>
      </c>
      <c r="F377" t="s">
        <v>159</v>
      </c>
      <c r="G377" t="s">
        <v>224</v>
      </c>
      <c r="H377">
        <v>418.70597281322699</v>
      </c>
      <c r="I377">
        <v>30</v>
      </c>
      <c r="J377">
        <v>1539309.5395681602</v>
      </c>
      <c r="K377">
        <v>47576.869763636365</v>
      </c>
      <c r="L377">
        <v>277075717.12226886</v>
      </c>
      <c r="M377">
        <v>5330359.9422727264</v>
      </c>
      <c r="N377">
        <v>2308964309.3522401</v>
      </c>
      <c r="O377">
        <v>112386000</v>
      </c>
      <c r="P377">
        <v>22.614542668181812</v>
      </c>
      <c r="Q377">
        <v>23012.677616543995</v>
      </c>
      <c r="R377">
        <v>277123293.99203247</v>
      </c>
      <c r="S377">
        <v>2426.6806692945129</v>
      </c>
      <c r="T377">
        <v>23035.292159212178</v>
      </c>
      <c r="U377">
        <f>Net_Zero_Table[[#This Row],[Total Energy(MJ)]]*AHP!$Q$23/TOPSIS!$B$20</f>
        <v>2.543490350136924E-2</v>
      </c>
      <c r="V377">
        <f>Net_Zero_Table[[#This Row],[Capital Cost (LKR)]]*AHP!$Q$24/TOPSIS!$C$20</f>
        <v>4.7059355231243577E-3</v>
      </c>
      <c r="W377">
        <f>Net_Zero_Table[[#This Row],[System Cost (LKR)]]*AHP!$Q$25/TOPSIS!$D$20</f>
        <v>2.6756574266597884E-3</v>
      </c>
      <c r="X377">
        <f>Net_Zero_Table[[#This Row],[Embodied Carbon (Metric T)]]*AHP!$Q$26/TOPSIS!$E$20</f>
        <v>1.0946423873008149E-2</v>
      </c>
      <c r="Y3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4.217531254950193E-3</v>
      </c>
      <c r="Z3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2.6699138298941472E-3</v>
      </c>
      <c r="AA377">
        <f>Net_Zero_Table[[#This Row],[S- Worst-Euclidean Distance]]/(Net_Zero_Table[[#This Row],[S+ Best-Euclidean Distance]]+Net_Zero_Table[[#This Row],[S- Worst-Euclidean Distance]])</f>
        <v>0.38764938188316439</v>
      </c>
      <c r="AB377">
        <v>376</v>
      </c>
    </row>
    <row r="378" spans="1:28" x14ac:dyDescent="0.3">
      <c r="A378">
        <v>56</v>
      </c>
      <c r="B378" t="s">
        <v>139</v>
      </c>
      <c r="C378" t="s">
        <v>150</v>
      </c>
      <c r="D378" t="s">
        <v>155</v>
      </c>
      <c r="E378" t="s">
        <v>156</v>
      </c>
      <c r="F378" t="s">
        <v>159</v>
      </c>
      <c r="G378" t="s">
        <v>226</v>
      </c>
      <c r="H378">
        <v>418.712419918227</v>
      </c>
      <c r="I378">
        <v>30</v>
      </c>
      <c r="J378">
        <v>1539315.7803657998</v>
      </c>
      <c r="K378">
        <v>47558.449463636367</v>
      </c>
      <c r="L378">
        <v>277076840.46584398</v>
      </c>
      <c r="M378">
        <v>5329438.9272727268</v>
      </c>
      <c r="N378">
        <v>2308973670.5486994</v>
      </c>
      <c r="O378">
        <v>117000000</v>
      </c>
      <c r="P378">
        <v>22.600727443181814</v>
      </c>
      <c r="Q378">
        <v>23012.770916468704</v>
      </c>
      <c r="R378">
        <v>277124398.91530764</v>
      </c>
      <c r="S378">
        <v>2431.3031094759722</v>
      </c>
      <c r="T378">
        <v>23035.371643911887</v>
      </c>
      <c r="U378">
        <f>Net_Zero_Table[[#This Row],[Total Energy(MJ)]]*AHP!$Q$23/TOPSIS!$B$20</f>
        <v>2.5435004913330957E-2</v>
      </c>
      <c r="V378">
        <f>Net_Zero_Table[[#This Row],[Capital Cost (LKR)]]*AHP!$Q$24/TOPSIS!$C$20</f>
        <v>4.7051224003235017E-3</v>
      </c>
      <c r="W378">
        <f>Net_Zero_Table[[#This Row],[System Cost (LKR)]]*AHP!$Q$25/TOPSIS!$D$20</f>
        <v>2.7855063701812967E-3</v>
      </c>
      <c r="X378">
        <f>Net_Zero_Table[[#This Row],[Embodied Carbon (Metric T)]]*AHP!$Q$26/TOPSIS!$E$20</f>
        <v>1.0939736702236229E-2</v>
      </c>
      <c r="Y3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4.2284331379031266E-3</v>
      </c>
      <c r="Z3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2.6615330456360186E-3</v>
      </c>
      <c r="AA378">
        <f>Net_Zero_Table[[#This Row],[S- Worst-Euclidean Distance]]/(Net_Zero_Table[[#This Row],[S+ Best-Euclidean Distance]]+Net_Zero_Table[[#This Row],[S- Worst-Euclidean Distance]])</f>
        <v>0.38629116235645705</v>
      </c>
      <c r="AB378">
        <v>377</v>
      </c>
    </row>
    <row r="379" spans="1:28" x14ac:dyDescent="0.3">
      <c r="A379">
        <v>535</v>
      </c>
      <c r="B379" t="s">
        <v>143</v>
      </c>
      <c r="C379" t="s">
        <v>151</v>
      </c>
      <c r="D379" t="s">
        <v>155</v>
      </c>
      <c r="E379" t="s">
        <v>157</v>
      </c>
      <c r="F379" t="s">
        <v>160</v>
      </c>
      <c r="G379" t="s">
        <v>225</v>
      </c>
      <c r="H379">
        <v>426.47974022169285</v>
      </c>
      <c r="I379">
        <v>61</v>
      </c>
      <c r="J379">
        <v>1516886.0582556026</v>
      </c>
      <c r="K379">
        <v>35973.574745454542</v>
      </c>
      <c r="L379">
        <v>273039490.48600852</v>
      </c>
      <c r="M379">
        <v>4602686.4445454534</v>
      </c>
      <c r="N379">
        <v>2275329087.3834043</v>
      </c>
      <c r="O379">
        <v>113704000</v>
      </c>
      <c r="P379">
        <v>24.197627961363636</v>
      </c>
      <c r="Q379">
        <v>22677.44657092126</v>
      </c>
      <c r="R379">
        <v>273075464.060754</v>
      </c>
      <c r="S379">
        <v>2393.6357738279494</v>
      </c>
      <c r="T379">
        <v>22701.644198882623</v>
      </c>
      <c r="U379">
        <f>Net_Zero_Table[[#This Row],[Total Energy(MJ)]]*AHP!$Q$23/TOPSIS!$B$20</f>
        <v>2.5063385964142718E-2</v>
      </c>
      <c r="V379">
        <f>Net_Zero_Table[[#This Row],[Capital Cost (LKR)]]*AHP!$Q$24/TOPSIS!$C$20</f>
        <v>4.0635052558859958E-3</v>
      </c>
      <c r="W379">
        <f>Net_Zero_Table[[#This Row],[System Cost (LKR)]]*AHP!$Q$25/TOPSIS!$D$20</f>
        <v>2.7070360368811469E-3</v>
      </c>
      <c r="X379">
        <f>Net_Zero_Table[[#This Row],[Embodied Carbon (Metric T)]]*AHP!$Q$26/TOPSIS!$E$20</f>
        <v>1.1712706123352982E-2</v>
      </c>
      <c r="Y3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4.1789529456081834E-3</v>
      </c>
      <c r="Z3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2.6247835168203776E-3</v>
      </c>
      <c r="AA379">
        <f>Net_Zero_Table[[#This Row],[S- Worst-Euclidean Distance]]/(Net_Zero_Table[[#This Row],[S+ Best-Euclidean Distance]]+Net_Zero_Table[[#This Row],[S- Worst-Euclidean Distance]])</f>
        <v>0.38578559462361567</v>
      </c>
      <c r="AB379">
        <v>378</v>
      </c>
    </row>
    <row r="380" spans="1:28" x14ac:dyDescent="0.3">
      <c r="A380">
        <v>38</v>
      </c>
      <c r="B380" t="s">
        <v>139</v>
      </c>
      <c r="C380" t="s">
        <v>150</v>
      </c>
      <c r="D380" t="s">
        <v>154</v>
      </c>
      <c r="E380" t="s">
        <v>156</v>
      </c>
      <c r="F380" t="s">
        <v>159</v>
      </c>
      <c r="G380" t="s">
        <v>226</v>
      </c>
      <c r="H380">
        <v>418.70597281322699</v>
      </c>
      <c r="I380">
        <v>30</v>
      </c>
      <c r="J380">
        <v>1539309.5395681602</v>
      </c>
      <c r="K380">
        <v>47576.869763636365</v>
      </c>
      <c r="L380">
        <v>277075717.12226886</v>
      </c>
      <c r="M380">
        <v>5330359.9422727264</v>
      </c>
      <c r="N380">
        <v>2308964309.3522401</v>
      </c>
      <c r="O380">
        <v>117000000</v>
      </c>
      <c r="P380">
        <v>22.614542668181812</v>
      </c>
      <c r="Q380">
        <v>23012.677616543995</v>
      </c>
      <c r="R380">
        <v>277123293.99203247</v>
      </c>
      <c r="S380">
        <v>2431.2946692945129</v>
      </c>
      <c r="T380">
        <v>23035.292159212178</v>
      </c>
      <c r="U380">
        <f>Net_Zero_Table[[#This Row],[Total Energy(MJ)]]*AHP!$Q$23/TOPSIS!$B$20</f>
        <v>2.543490350136924E-2</v>
      </c>
      <c r="V380">
        <f>Net_Zero_Table[[#This Row],[Capital Cost (LKR)]]*AHP!$Q$24/TOPSIS!$C$20</f>
        <v>4.7059355231243577E-3</v>
      </c>
      <c r="W380">
        <f>Net_Zero_Table[[#This Row],[System Cost (LKR)]]*AHP!$Q$25/TOPSIS!$D$20</f>
        <v>2.7855063701812967E-3</v>
      </c>
      <c r="X380">
        <f>Net_Zero_Table[[#This Row],[Embodied Carbon (Metric T)]]*AHP!$Q$26/TOPSIS!$E$20</f>
        <v>1.0946423873008149E-2</v>
      </c>
      <c r="Y3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4.2308378926078595E-3</v>
      </c>
      <c r="Z3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2.6561581433114773E-3</v>
      </c>
      <c r="AA380">
        <f>Net_Zero_Table[[#This Row],[S- Worst-Euclidean Distance]]/(Net_Zero_Table[[#This Row],[S+ Best-Euclidean Distance]]+Net_Zero_Table[[#This Row],[S- Worst-Euclidean Distance]])</f>
        <v>0.38567731554631424</v>
      </c>
      <c r="AB380">
        <v>379</v>
      </c>
    </row>
    <row r="381" spans="1:28" x14ac:dyDescent="0.3">
      <c r="A381">
        <v>517</v>
      </c>
      <c r="B381" t="s">
        <v>143</v>
      </c>
      <c r="C381" t="s">
        <v>151</v>
      </c>
      <c r="D381" t="s">
        <v>154</v>
      </c>
      <c r="E381" t="s">
        <v>157</v>
      </c>
      <c r="F381" t="s">
        <v>160</v>
      </c>
      <c r="G381" t="s">
        <v>225</v>
      </c>
      <c r="H381">
        <v>426.4732931166929</v>
      </c>
      <c r="I381">
        <v>61</v>
      </c>
      <c r="J381">
        <v>1516879.8174579628</v>
      </c>
      <c r="K381">
        <v>35991.99504545454</v>
      </c>
      <c r="L381">
        <v>273038367.14243329</v>
      </c>
      <c r="M381">
        <v>4603607.459545454</v>
      </c>
      <c r="N381">
        <v>2275319726.186944</v>
      </c>
      <c r="O381">
        <v>113704000</v>
      </c>
      <c r="P381">
        <v>24.211443186363635</v>
      </c>
      <c r="Q381">
        <v>22677.35327099654</v>
      </c>
      <c r="R381">
        <v>273074359.13747877</v>
      </c>
      <c r="S381">
        <v>2393.6273336464897</v>
      </c>
      <c r="T381">
        <v>22701.564714182903</v>
      </c>
      <c r="U381">
        <f>Net_Zero_Table[[#This Row],[Total Energy(MJ)]]*AHP!$Q$23/TOPSIS!$B$20</f>
        <v>2.5063284552180997E-2</v>
      </c>
      <c r="V381">
        <f>Net_Zero_Table[[#This Row],[Capital Cost (LKR)]]*AHP!$Q$24/TOPSIS!$C$20</f>
        <v>4.0643183786868518E-3</v>
      </c>
      <c r="W381">
        <f>Net_Zero_Table[[#This Row],[System Cost (LKR)]]*AHP!$Q$25/TOPSIS!$D$20</f>
        <v>2.7070360368811469E-3</v>
      </c>
      <c r="X381">
        <f>Net_Zero_Table[[#This Row],[Embodied Carbon (Metric T)]]*AHP!$Q$26/TOPSIS!$E$20</f>
        <v>1.1719393294124901E-2</v>
      </c>
      <c r="Y3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4.182506437127342E-3</v>
      </c>
      <c r="Z3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2.6211211995316864E-3</v>
      </c>
      <c r="AA381">
        <f>Net_Zero_Table[[#This Row],[S- Worst-Euclidean Distance]]/(Net_Zero_Table[[#This Row],[S+ Best-Euclidean Distance]]+Net_Zero_Table[[#This Row],[S- Worst-Euclidean Distance]])</f>
        <v>0.3852534764555115</v>
      </c>
      <c r="AB381">
        <v>380</v>
      </c>
    </row>
    <row r="382" spans="1:28" x14ac:dyDescent="0.3">
      <c r="A382">
        <v>537</v>
      </c>
      <c r="B382" t="s">
        <v>143</v>
      </c>
      <c r="C382" t="s">
        <v>151</v>
      </c>
      <c r="D382" t="s">
        <v>155</v>
      </c>
      <c r="E382" t="s">
        <v>157</v>
      </c>
      <c r="F382" t="s">
        <v>160</v>
      </c>
      <c r="G382" t="s">
        <v>224</v>
      </c>
      <c r="H382">
        <v>426.47974022169285</v>
      </c>
      <c r="I382">
        <v>31</v>
      </c>
      <c r="J382">
        <v>1516886.0582556026</v>
      </c>
      <c r="K382">
        <v>35973.574745454542</v>
      </c>
      <c r="L382">
        <v>273039490.48600852</v>
      </c>
      <c r="M382">
        <v>4602686.4445454534</v>
      </c>
      <c r="N382">
        <v>2275329087.3834043</v>
      </c>
      <c r="O382">
        <v>116132200</v>
      </c>
      <c r="P382">
        <v>24.197627961363636</v>
      </c>
      <c r="Q382">
        <v>22677.44657092126</v>
      </c>
      <c r="R382">
        <v>273075464.060754</v>
      </c>
      <c r="S382">
        <v>2396.0639738279497</v>
      </c>
      <c r="T382">
        <v>22701.644198882623</v>
      </c>
      <c r="U382">
        <f>Net_Zero_Table[[#This Row],[Total Energy(MJ)]]*AHP!$Q$23/TOPSIS!$B$20</f>
        <v>2.5063385964142718E-2</v>
      </c>
      <c r="V382">
        <f>Net_Zero_Table[[#This Row],[Capital Cost (LKR)]]*AHP!$Q$24/TOPSIS!$C$20</f>
        <v>4.0635052558859958E-3</v>
      </c>
      <c r="W382">
        <f>Net_Zero_Table[[#This Row],[System Cost (LKR)]]*AHP!$Q$25/TOPSIS!$D$20</f>
        <v>2.764846007548448E-3</v>
      </c>
      <c r="X382">
        <f>Net_Zero_Table[[#This Row],[Embodied Carbon (Metric T)]]*AHP!$Q$26/TOPSIS!$E$20</f>
        <v>1.1712706123352982E-2</v>
      </c>
      <c r="Y3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4.1860996232433228E-3</v>
      </c>
      <c r="Z3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2.6175468972373891E-3</v>
      </c>
      <c r="AA382">
        <f>Net_Zero_Table[[#This Row],[S- Worst-Euclidean Distance]]/(Net_Zero_Table[[#This Row],[S+ Best-Euclidean Distance]]+Net_Zero_Table[[#This Row],[S- Worst-Euclidean Distance]])</f>
        <v>0.38472705619815856</v>
      </c>
      <c r="AB382">
        <v>381</v>
      </c>
    </row>
    <row r="383" spans="1:28" x14ac:dyDescent="0.3">
      <c r="A383">
        <v>519</v>
      </c>
      <c r="B383" t="s">
        <v>143</v>
      </c>
      <c r="C383" t="s">
        <v>151</v>
      </c>
      <c r="D383" t="s">
        <v>154</v>
      </c>
      <c r="E383" t="s">
        <v>157</v>
      </c>
      <c r="F383" t="s">
        <v>160</v>
      </c>
      <c r="G383" t="s">
        <v>224</v>
      </c>
      <c r="H383">
        <v>426.4732931166929</v>
      </c>
      <c r="I383">
        <v>31</v>
      </c>
      <c r="J383">
        <v>1516879.8174579628</v>
      </c>
      <c r="K383">
        <v>35991.99504545454</v>
      </c>
      <c r="L383">
        <v>273038367.14243329</v>
      </c>
      <c r="M383">
        <v>4603607.459545454</v>
      </c>
      <c r="N383">
        <v>2275319726.186944</v>
      </c>
      <c r="O383">
        <v>116132200</v>
      </c>
      <c r="P383">
        <v>24.211443186363635</v>
      </c>
      <c r="Q383">
        <v>22677.35327099654</v>
      </c>
      <c r="R383">
        <v>273074359.13747877</v>
      </c>
      <c r="S383">
        <v>2396.0555336464895</v>
      </c>
      <c r="T383">
        <v>22701.564714182903</v>
      </c>
      <c r="U383">
        <f>Net_Zero_Table[[#This Row],[Total Energy(MJ)]]*AHP!$Q$23/TOPSIS!$B$20</f>
        <v>2.5063284552180997E-2</v>
      </c>
      <c r="V383">
        <f>Net_Zero_Table[[#This Row],[Capital Cost (LKR)]]*AHP!$Q$24/TOPSIS!$C$20</f>
        <v>4.0643183786868518E-3</v>
      </c>
      <c r="W383">
        <f>Net_Zero_Table[[#This Row],[System Cost (LKR)]]*AHP!$Q$25/TOPSIS!$D$20</f>
        <v>2.764846007548448E-3</v>
      </c>
      <c r="X383">
        <f>Net_Zero_Table[[#This Row],[Embodied Carbon (Metric T)]]*AHP!$Q$26/TOPSIS!$E$20</f>
        <v>1.1719393294124901E-2</v>
      </c>
      <c r="Y3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4.1896470532399544E-3</v>
      </c>
      <c r="Z3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2.6138744406913579E-3</v>
      </c>
      <c r="AA383">
        <f>Net_Zero_Table[[#This Row],[S- Worst-Euclidean Distance]]/(Net_Zero_Table[[#This Row],[S+ Best-Euclidean Distance]]+Net_Zero_Table[[#This Row],[S- Worst-Euclidean Distance]])</f>
        <v>0.3841943386263883</v>
      </c>
      <c r="AB383">
        <v>382</v>
      </c>
    </row>
    <row r="384" spans="1:28" x14ac:dyDescent="0.3">
      <c r="A384">
        <v>286</v>
      </c>
      <c r="B384" t="s">
        <v>141</v>
      </c>
      <c r="C384" t="s">
        <v>150</v>
      </c>
      <c r="D384" t="s">
        <v>155</v>
      </c>
      <c r="E384" t="s">
        <v>157</v>
      </c>
      <c r="F384" t="s">
        <v>161</v>
      </c>
      <c r="G384" t="s">
        <v>225</v>
      </c>
      <c r="H384">
        <v>411.59802513147963</v>
      </c>
      <c r="I384">
        <v>59</v>
      </c>
      <c r="J384">
        <v>1529326.2874521317</v>
      </c>
      <c r="K384">
        <v>44336.923009090904</v>
      </c>
      <c r="L384">
        <v>275278731.74138373</v>
      </c>
      <c r="M384">
        <v>4852512.1181818172</v>
      </c>
      <c r="N384">
        <v>2293989431.1781979</v>
      </c>
      <c r="O384">
        <v>109976000</v>
      </c>
      <c r="P384">
        <v>23.476672897727269</v>
      </c>
      <c r="Q384">
        <v>22863.42799740937</v>
      </c>
      <c r="R384">
        <v>275323068.66439283</v>
      </c>
      <c r="S384">
        <v>2408.8179432963798</v>
      </c>
      <c r="T384">
        <v>22886.904670307096</v>
      </c>
      <c r="U384">
        <f>Net_Zero_Table[[#This Row],[Total Energy(MJ)]]*AHP!$Q$23/TOPSIS!$B$20</f>
        <v>2.5269675393585014E-2</v>
      </c>
      <c r="V384">
        <f>Net_Zero_Table[[#This Row],[Capital Cost (LKR)]]*AHP!$Q$24/TOPSIS!$C$20</f>
        <v>4.2840651289313735E-3</v>
      </c>
      <c r="W384">
        <f>Net_Zero_Table[[#This Row],[System Cost (LKR)]]*AHP!$Q$25/TOPSIS!$D$20</f>
        <v>2.6182807569834041E-3</v>
      </c>
      <c r="X384">
        <f>Net_Zero_Table[[#This Row],[Embodied Carbon (Metric T)]]*AHP!$Q$26/TOPSIS!$E$20</f>
        <v>1.1363732463538098E-2</v>
      </c>
      <c r="Y3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4.1818548259091948E-3</v>
      </c>
      <c r="Z3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2.605147259999727E-3</v>
      </c>
      <c r="AA384">
        <f>Net_Zero_Table[[#This Row],[S- Worst-Euclidean Distance]]/(Net_Zero_Table[[#This Row],[S+ Best-Euclidean Distance]]+Net_Zero_Table[[#This Row],[S- Worst-Euclidean Distance]])</f>
        <v>0.38384359206379159</v>
      </c>
      <c r="AB384">
        <v>383</v>
      </c>
    </row>
    <row r="385" spans="1:28" x14ac:dyDescent="0.3">
      <c r="A385">
        <v>268</v>
      </c>
      <c r="B385" t="s">
        <v>141</v>
      </c>
      <c r="C385" t="s">
        <v>150</v>
      </c>
      <c r="D385" t="s">
        <v>154</v>
      </c>
      <c r="E385" t="s">
        <v>157</v>
      </c>
      <c r="F385" t="s">
        <v>161</v>
      </c>
      <c r="G385" t="s">
        <v>225</v>
      </c>
      <c r="H385">
        <v>411.59157802647957</v>
      </c>
      <c r="I385">
        <v>59</v>
      </c>
      <c r="J385">
        <v>1529320.0466544915</v>
      </c>
      <c r="K385">
        <v>44355.343309090902</v>
      </c>
      <c r="L385">
        <v>275277608.39780849</v>
      </c>
      <c r="M385">
        <v>4853433.1331818169</v>
      </c>
      <c r="N385">
        <v>2293980069.9817371</v>
      </c>
      <c r="O385">
        <v>109976000</v>
      </c>
      <c r="P385">
        <v>23.490488122727271</v>
      </c>
      <c r="Q385">
        <v>22863.334697484646</v>
      </c>
      <c r="R385">
        <v>275321963.7411176</v>
      </c>
      <c r="S385">
        <v>2408.8095031149192</v>
      </c>
      <c r="T385">
        <v>22886.825185607373</v>
      </c>
      <c r="U385">
        <f>Net_Zero_Table[[#This Row],[Total Energy(MJ)]]*AHP!$Q$23/TOPSIS!$B$20</f>
        <v>2.52695739816233E-2</v>
      </c>
      <c r="V385">
        <f>Net_Zero_Table[[#This Row],[Capital Cost (LKR)]]*AHP!$Q$24/TOPSIS!$C$20</f>
        <v>4.2848782517322286E-3</v>
      </c>
      <c r="W385">
        <f>Net_Zero_Table[[#This Row],[System Cost (LKR)]]*AHP!$Q$25/TOPSIS!$D$20</f>
        <v>2.6182807569834041E-3</v>
      </c>
      <c r="X385">
        <f>Net_Zero_Table[[#This Row],[Embodied Carbon (Metric T)]]*AHP!$Q$26/TOPSIS!$E$20</f>
        <v>1.1370419634310019E-2</v>
      </c>
      <c r="Y3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4.1848861049209284E-3</v>
      </c>
      <c r="Z3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2.6006210085136156E-3</v>
      </c>
      <c r="AA385">
        <f>Net_Zero_Table[[#This Row],[S- Worst-Euclidean Distance]]/(Net_Zero_Table[[#This Row],[S+ Best-Euclidean Distance]]+Net_Zero_Table[[#This Row],[S- Worst-Euclidean Distance]])</f>
        <v>0.38326111299252447</v>
      </c>
      <c r="AB385">
        <v>384</v>
      </c>
    </row>
    <row r="386" spans="1:28" x14ac:dyDescent="0.3">
      <c r="A386">
        <v>536</v>
      </c>
      <c r="B386" t="s">
        <v>143</v>
      </c>
      <c r="C386" t="s">
        <v>151</v>
      </c>
      <c r="D386" t="s">
        <v>155</v>
      </c>
      <c r="E386" t="s">
        <v>157</v>
      </c>
      <c r="F386" t="s">
        <v>160</v>
      </c>
      <c r="G386" t="s">
        <v>226</v>
      </c>
      <c r="H386">
        <v>426.47974022169285</v>
      </c>
      <c r="I386">
        <v>31</v>
      </c>
      <c r="J386">
        <v>1516886.0582556026</v>
      </c>
      <c r="K386">
        <v>35973.574745454542</v>
      </c>
      <c r="L386">
        <v>273039490.48600852</v>
      </c>
      <c r="M386">
        <v>4602686.4445454534</v>
      </c>
      <c r="N386">
        <v>2275329087.3834043</v>
      </c>
      <c r="O386">
        <v>120900000</v>
      </c>
      <c r="P386">
        <v>24.197627961363636</v>
      </c>
      <c r="Q386">
        <v>22677.44657092126</v>
      </c>
      <c r="R386">
        <v>273075464.060754</v>
      </c>
      <c r="S386">
        <v>2400.8317738279497</v>
      </c>
      <c r="T386">
        <v>22701.644198882623</v>
      </c>
      <c r="U386">
        <f>Net_Zero_Table[[#This Row],[Total Energy(MJ)]]*AHP!$Q$23/TOPSIS!$B$20</f>
        <v>2.5063385964142718E-2</v>
      </c>
      <c r="V386">
        <f>Net_Zero_Table[[#This Row],[Capital Cost (LKR)]]*AHP!$Q$24/TOPSIS!$C$20</f>
        <v>4.0635052558859958E-3</v>
      </c>
      <c r="W386">
        <f>Net_Zero_Table[[#This Row],[System Cost (LKR)]]*AHP!$Q$25/TOPSIS!$D$20</f>
        <v>2.8783565825206735E-3</v>
      </c>
      <c r="X386">
        <f>Net_Zero_Table[[#This Row],[Embodied Carbon (Metric T)]]*AHP!$Q$26/TOPSIS!$E$20</f>
        <v>1.1712706123352982E-2</v>
      </c>
      <c r="Y3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4.2024112225900398E-3</v>
      </c>
      <c r="Z3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2.6070115428687333E-3</v>
      </c>
      <c r="AA386">
        <f>Net_Zero_Table[[#This Row],[S- Worst-Euclidean Distance]]/(Net_Zero_Table[[#This Row],[S+ Best-Euclidean Distance]]+Net_Zero_Table[[#This Row],[S- Worst-Euclidean Distance]])</f>
        <v>0.38285352997804217</v>
      </c>
      <c r="AB386">
        <v>385</v>
      </c>
    </row>
    <row r="387" spans="1:28" x14ac:dyDescent="0.3">
      <c r="A387">
        <v>288</v>
      </c>
      <c r="B387" t="s">
        <v>141</v>
      </c>
      <c r="C387" t="s">
        <v>150</v>
      </c>
      <c r="D387" t="s">
        <v>155</v>
      </c>
      <c r="E387" t="s">
        <v>157</v>
      </c>
      <c r="F387" t="s">
        <v>161</v>
      </c>
      <c r="G387" t="s">
        <v>224</v>
      </c>
      <c r="H387">
        <v>411.59802513147963</v>
      </c>
      <c r="I387">
        <v>30</v>
      </c>
      <c r="J387">
        <v>1529326.2874521317</v>
      </c>
      <c r="K387">
        <v>44336.923009090904</v>
      </c>
      <c r="L387">
        <v>275278731.74138373</v>
      </c>
      <c r="M387">
        <v>4852512.1181818172</v>
      </c>
      <c r="N387">
        <v>2293989431.1781979</v>
      </c>
      <c r="O387">
        <v>112386000</v>
      </c>
      <c r="P387">
        <v>23.476672897727269</v>
      </c>
      <c r="Q387">
        <v>22863.42799740937</v>
      </c>
      <c r="R387">
        <v>275323068.66439283</v>
      </c>
      <c r="S387">
        <v>2411.2279432963796</v>
      </c>
      <c r="T387">
        <v>22886.904670307096</v>
      </c>
      <c r="U387">
        <f>Net_Zero_Table[[#This Row],[Total Energy(MJ)]]*AHP!$Q$23/TOPSIS!$B$20</f>
        <v>2.5269675393585014E-2</v>
      </c>
      <c r="V387">
        <f>Net_Zero_Table[[#This Row],[Capital Cost (LKR)]]*AHP!$Q$24/TOPSIS!$C$20</f>
        <v>4.2840651289313735E-3</v>
      </c>
      <c r="W387">
        <f>Net_Zero_Table[[#This Row],[System Cost (LKR)]]*AHP!$Q$25/TOPSIS!$D$20</f>
        <v>2.6756574266597884E-3</v>
      </c>
      <c r="X387">
        <f>Net_Zero_Table[[#This Row],[Embodied Carbon (Metric T)]]*AHP!$Q$26/TOPSIS!$E$20</f>
        <v>1.1363732463538098E-2</v>
      </c>
      <c r="Y3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4.1877242278585778E-3</v>
      </c>
      <c r="Z3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2.5959449175956707E-3</v>
      </c>
      <c r="AA387">
        <f>Net_Zero_Table[[#This Row],[S- Worst-Euclidean Distance]]/(Net_Zero_Table[[#This Row],[S+ Best-Euclidean Distance]]+Net_Zero_Table[[#This Row],[S- Worst-Euclidean Distance]])</f>
        <v>0.38267563790831677</v>
      </c>
      <c r="AB387">
        <v>386</v>
      </c>
    </row>
    <row r="388" spans="1:28" x14ac:dyDescent="0.3">
      <c r="A388">
        <v>518</v>
      </c>
      <c r="B388" t="s">
        <v>143</v>
      </c>
      <c r="C388" t="s">
        <v>151</v>
      </c>
      <c r="D388" t="s">
        <v>154</v>
      </c>
      <c r="E388" t="s">
        <v>157</v>
      </c>
      <c r="F388" t="s">
        <v>160</v>
      </c>
      <c r="G388" t="s">
        <v>226</v>
      </c>
      <c r="H388">
        <v>426.4732931166929</v>
      </c>
      <c r="I388">
        <v>31</v>
      </c>
      <c r="J388">
        <v>1516879.8174579628</v>
      </c>
      <c r="K388">
        <v>35991.99504545454</v>
      </c>
      <c r="L388">
        <v>273038367.14243329</v>
      </c>
      <c r="M388">
        <v>4603607.459545454</v>
      </c>
      <c r="N388">
        <v>2275319726.186944</v>
      </c>
      <c r="O388">
        <v>120900000</v>
      </c>
      <c r="P388">
        <v>24.211443186363635</v>
      </c>
      <c r="Q388">
        <v>22677.35327099654</v>
      </c>
      <c r="R388">
        <v>273074359.13747877</v>
      </c>
      <c r="S388">
        <v>2400.8233336464896</v>
      </c>
      <c r="T388">
        <v>22701.564714182903</v>
      </c>
      <c r="U388">
        <f>Net_Zero_Table[[#This Row],[Total Energy(MJ)]]*AHP!$Q$23/TOPSIS!$B$20</f>
        <v>2.5063284552180997E-2</v>
      </c>
      <c r="V388">
        <f>Net_Zero_Table[[#This Row],[Capital Cost (LKR)]]*AHP!$Q$24/TOPSIS!$C$20</f>
        <v>4.0643183786868518E-3</v>
      </c>
      <c r="W388">
        <f>Net_Zero_Table[[#This Row],[System Cost (LKR)]]*AHP!$Q$25/TOPSIS!$D$20</f>
        <v>2.8783565825206735E-3</v>
      </c>
      <c r="X388">
        <f>Net_Zero_Table[[#This Row],[Embodied Carbon (Metric T)]]*AHP!$Q$26/TOPSIS!$E$20</f>
        <v>1.1719393294124901E-2</v>
      </c>
      <c r="Y3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4.2059448948785633E-3</v>
      </c>
      <c r="Z3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2.603324224354948E-3</v>
      </c>
      <c r="AA388">
        <f>Net_Zero_Table[[#This Row],[S- Worst-Euclidean Distance]]/(Net_Zero_Table[[#This Row],[S+ Best-Euclidean Distance]]+Net_Zero_Table[[#This Row],[S- Worst-Euclidean Distance]])</f>
        <v>0.38232065420965361</v>
      </c>
      <c r="AB388">
        <v>387</v>
      </c>
    </row>
    <row r="389" spans="1:28" x14ac:dyDescent="0.3">
      <c r="A389">
        <v>270</v>
      </c>
      <c r="B389" t="s">
        <v>141</v>
      </c>
      <c r="C389" t="s">
        <v>150</v>
      </c>
      <c r="D389" t="s">
        <v>154</v>
      </c>
      <c r="E389" t="s">
        <v>157</v>
      </c>
      <c r="F389" t="s">
        <v>161</v>
      </c>
      <c r="G389" t="s">
        <v>224</v>
      </c>
      <c r="H389">
        <v>411.59157802647957</v>
      </c>
      <c r="I389">
        <v>30</v>
      </c>
      <c r="J389">
        <v>1529320.0466544915</v>
      </c>
      <c r="K389">
        <v>44355.343309090902</v>
      </c>
      <c r="L389">
        <v>275277608.39780849</v>
      </c>
      <c r="M389">
        <v>4853433.1331818169</v>
      </c>
      <c r="N389">
        <v>2293980069.9817371</v>
      </c>
      <c r="O389">
        <v>112386000</v>
      </c>
      <c r="P389">
        <v>23.490488122727271</v>
      </c>
      <c r="Q389">
        <v>22863.334697484646</v>
      </c>
      <c r="R389">
        <v>275321963.7411176</v>
      </c>
      <c r="S389">
        <v>2411.219503114919</v>
      </c>
      <c r="T389">
        <v>22886.825185607373</v>
      </c>
      <c r="U389">
        <f>Net_Zero_Table[[#This Row],[Total Energy(MJ)]]*AHP!$Q$23/TOPSIS!$B$20</f>
        <v>2.52695739816233E-2</v>
      </c>
      <c r="V389">
        <f>Net_Zero_Table[[#This Row],[Capital Cost (LKR)]]*AHP!$Q$24/TOPSIS!$C$20</f>
        <v>4.2848782517322286E-3</v>
      </c>
      <c r="W389">
        <f>Net_Zero_Table[[#This Row],[System Cost (LKR)]]*AHP!$Q$25/TOPSIS!$D$20</f>
        <v>2.6756574266597884E-3</v>
      </c>
      <c r="X389">
        <f>Net_Zero_Table[[#This Row],[Embodied Carbon (Metric T)]]*AHP!$Q$26/TOPSIS!$E$20</f>
        <v>1.1370419634310019E-2</v>
      </c>
      <c r="Y3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4.1907512613818974E-3</v>
      </c>
      <c r="Z3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2.5914025929656484E-3</v>
      </c>
      <c r="AA389">
        <f>Net_Zero_Table[[#This Row],[S- Worst-Euclidean Distance]]/(Net_Zero_Table[[#This Row],[S+ Best-Euclidean Distance]]+Net_Zero_Table[[#This Row],[S- Worst-Euclidean Distance]])</f>
        <v>0.38209138993573383</v>
      </c>
      <c r="AB389">
        <v>388</v>
      </c>
    </row>
    <row r="390" spans="1:28" x14ac:dyDescent="0.3">
      <c r="A390">
        <v>385</v>
      </c>
      <c r="B390" t="s">
        <v>142</v>
      </c>
      <c r="C390" t="s">
        <v>150</v>
      </c>
      <c r="D390" t="s">
        <v>155</v>
      </c>
      <c r="E390" t="s">
        <v>156</v>
      </c>
      <c r="F390" t="s">
        <v>161</v>
      </c>
      <c r="G390" t="s">
        <v>225</v>
      </c>
      <c r="H390">
        <v>429.18581703365641</v>
      </c>
      <c r="I390">
        <v>62</v>
      </c>
      <c r="J390">
        <v>1573891.707040898</v>
      </c>
      <c r="K390">
        <v>37977.237099999998</v>
      </c>
      <c r="L390">
        <v>283300507.26736164</v>
      </c>
      <c r="M390">
        <v>5489125.7999999998</v>
      </c>
      <c r="N390">
        <v>2360837560.561347</v>
      </c>
      <c r="O390">
        <v>115568000</v>
      </c>
      <c r="P390">
        <v>21.47349098863636</v>
      </c>
      <c r="Q390">
        <v>23529.681020261422</v>
      </c>
      <c r="R390">
        <v>283338484.50446165</v>
      </c>
      <c r="S390">
        <v>2481.8946863613473</v>
      </c>
      <c r="T390">
        <v>23551.154511250057</v>
      </c>
      <c r="U390">
        <f>Net_Zero_Table[[#This Row],[Total Energy(MJ)]]*AHP!$Q$23/TOPSIS!$B$20</f>
        <v>2.6005345518888008E-2</v>
      </c>
      <c r="V390">
        <f>Net_Zero_Table[[#This Row],[Capital Cost (LKR)]]*AHP!$Q$24/TOPSIS!$C$20</f>
        <v>4.8461027722087636E-3</v>
      </c>
      <c r="W390">
        <f>Net_Zero_Table[[#This Row],[System Cost (LKR)]]*AHP!$Q$25/TOPSIS!$D$20</f>
        <v>2.7514136768300181E-3</v>
      </c>
      <c r="X390">
        <f>Net_Zero_Table[[#This Row],[Embodied Carbon (Metric T)]]*AHP!$Q$26/TOPSIS!$E$20</f>
        <v>1.039410514923019E-2</v>
      </c>
      <c r="Y3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4.6319484886155815E-3</v>
      </c>
      <c r="Z3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2.8538794555932859E-3</v>
      </c>
      <c r="AA390">
        <f>Net_Zero_Table[[#This Row],[S- Worst-Euclidean Distance]]/(Net_Zero_Table[[#This Row],[S+ Best-Euclidean Distance]]+Net_Zero_Table[[#This Row],[S- Worst-Euclidean Distance]])</f>
        <v>0.38123765024563294</v>
      </c>
      <c r="AB390">
        <v>389</v>
      </c>
    </row>
    <row r="391" spans="1:28" x14ac:dyDescent="0.3">
      <c r="A391">
        <v>387</v>
      </c>
      <c r="B391" t="s">
        <v>142</v>
      </c>
      <c r="C391" t="s">
        <v>150</v>
      </c>
      <c r="D391" t="s">
        <v>155</v>
      </c>
      <c r="E391" t="s">
        <v>156</v>
      </c>
      <c r="F391" t="s">
        <v>161</v>
      </c>
      <c r="G391" t="s">
        <v>224</v>
      </c>
      <c r="H391">
        <v>429.18581703365641</v>
      </c>
      <c r="I391">
        <v>31</v>
      </c>
      <c r="J391">
        <v>1573891.707040898</v>
      </c>
      <c r="K391">
        <v>37977.237099999998</v>
      </c>
      <c r="L391">
        <v>283300507.26736164</v>
      </c>
      <c r="M391">
        <v>5489125.7999999998</v>
      </c>
      <c r="N391">
        <v>2360837560.561347</v>
      </c>
      <c r="O391">
        <v>116132200</v>
      </c>
      <c r="P391">
        <v>21.47349098863636</v>
      </c>
      <c r="Q391">
        <v>23529.681020261422</v>
      </c>
      <c r="R391">
        <v>283338484.50446165</v>
      </c>
      <c r="S391">
        <v>2482.4588863613471</v>
      </c>
      <c r="T391">
        <v>23551.154511250057</v>
      </c>
      <c r="U391">
        <f>Net_Zero_Table[[#This Row],[Total Energy(MJ)]]*AHP!$Q$23/TOPSIS!$B$20</f>
        <v>2.6005345518888008E-2</v>
      </c>
      <c r="V391">
        <f>Net_Zero_Table[[#This Row],[Capital Cost (LKR)]]*AHP!$Q$24/TOPSIS!$C$20</f>
        <v>4.8461027722087636E-3</v>
      </c>
      <c r="W391">
        <f>Net_Zero_Table[[#This Row],[System Cost (LKR)]]*AHP!$Q$25/TOPSIS!$D$20</f>
        <v>2.764846007548448E-3</v>
      </c>
      <c r="X391">
        <f>Net_Zero_Table[[#This Row],[Embodied Carbon (Metric T)]]*AHP!$Q$26/TOPSIS!$E$20</f>
        <v>1.039410514923019E-2</v>
      </c>
      <c r="Y3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4.6335120062397398E-3</v>
      </c>
      <c r="Z3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2.8524391873176002E-3</v>
      </c>
      <c r="AA391">
        <f>Net_Zero_Table[[#This Row],[S- Worst-Euclidean Distance]]/(Net_Zero_Table[[#This Row],[S+ Best-Euclidean Distance]]+Net_Zero_Table[[#This Row],[S- Worst-Euclidean Distance]])</f>
        <v>0.38103897735434139</v>
      </c>
      <c r="AB391">
        <v>390</v>
      </c>
    </row>
    <row r="392" spans="1:28" x14ac:dyDescent="0.3">
      <c r="A392">
        <v>367</v>
      </c>
      <c r="B392" t="s">
        <v>142</v>
      </c>
      <c r="C392" t="s">
        <v>150</v>
      </c>
      <c r="D392" t="s">
        <v>154</v>
      </c>
      <c r="E392" t="s">
        <v>156</v>
      </c>
      <c r="F392" t="s">
        <v>161</v>
      </c>
      <c r="G392" t="s">
        <v>225</v>
      </c>
      <c r="H392">
        <v>429.17936992865651</v>
      </c>
      <c r="I392">
        <v>62</v>
      </c>
      <c r="J392">
        <v>1573885.4662432584</v>
      </c>
      <c r="K392">
        <v>37995.657399999996</v>
      </c>
      <c r="L392">
        <v>283299383.92378652</v>
      </c>
      <c r="M392">
        <v>5490046.8149999995</v>
      </c>
      <c r="N392">
        <v>2360828199.3648877</v>
      </c>
      <c r="O392">
        <v>115568000</v>
      </c>
      <c r="P392">
        <v>21.487306213636359</v>
      </c>
      <c r="Q392">
        <v>23529.587720336713</v>
      </c>
      <c r="R392">
        <v>283337379.58118653</v>
      </c>
      <c r="S392">
        <v>2481.8862461798876</v>
      </c>
      <c r="T392">
        <v>23551.075026550348</v>
      </c>
      <c r="U392">
        <f>Net_Zero_Table[[#This Row],[Total Energy(MJ)]]*AHP!$Q$23/TOPSIS!$B$20</f>
        <v>2.6005244106926298E-2</v>
      </c>
      <c r="V392">
        <f>Net_Zero_Table[[#This Row],[Capital Cost (LKR)]]*AHP!$Q$24/TOPSIS!$C$20</f>
        <v>4.8469158950096196E-3</v>
      </c>
      <c r="W392">
        <f>Net_Zero_Table[[#This Row],[System Cost (LKR)]]*AHP!$Q$25/TOPSIS!$D$20</f>
        <v>2.7514136768300181E-3</v>
      </c>
      <c r="X392">
        <f>Net_Zero_Table[[#This Row],[Embodied Carbon (Metric T)]]*AHP!$Q$26/TOPSIS!$E$20</f>
        <v>1.0400792320002107E-2</v>
      </c>
      <c r="Y3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4.6333686881405043E-3</v>
      </c>
      <c r="Z3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2.8476063638726745E-3</v>
      </c>
      <c r="AA392">
        <f>Net_Zero_Table[[#This Row],[S- Worst-Euclidean Distance]]/(Net_Zero_Table[[#This Row],[S+ Best-Euclidean Distance]]+Net_Zero_Table[[#This Row],[S- Worst-Euclidean Distance]])</f>
        <v>0.38064641895929929</v>
      </c>
      <c r="AB392">
        <v>391</v>
      </c>
    </row>
    <row r="393" spans="1:28" x14ac:dyDescent="0.3">
      <c r="A393">
        <v>287</v>
      </c>
      <c r="B393" t="s">
        <v>141</v>
      </c>
      <c r="C393" t="s">
        <v>150</v>
      </c>
      <c r="D393" t="s">
        <v>155</v>
      </c>
      <c r="E393" t="s">
        <v>157</v>
      </c>
      <c r="F393" t="s">
        <v>161</v>
      </c>
      <c r="G393" t="s">
        <v>226</v>
      </c>
      <c r="H393">
        <v>411.59802513147963</v>
      </c>
      <c r="I393">
        <v>30</v>
      </c>
      <c r="J393">
        <v>1529326.2874521317</v>
      </c>
      <c r="K393">
        <v>44336.923009090904</v>
      </c>
      <c r="L393">
        <v>275278731.74138373</v>
      </c>
      <c r="M393">
        <v>4852512.1181818172</v>
      </c>
      <c r="N393">
        <v>2293989431.1781979</v>
      </c>
      <c r="O393">
        <v>117000000</v>
      </c>
      <c r="P393">
        <v>23.476672897727269</v>
      </c>
      <c r="Q393">
        <v>22863.42799740937</v>
      </c>
      <c r="R393">
        <v>275323068.66439283</v>
      </c>
      <c r="S393">
        <v>2415.8419432963797</v>
      </c>
      <c r="T393">
        <v>22886.904670307096</v>
      </c>
      <c r="U393">
        <f>Net_Zero_Table[[#This Row],[Total Energy(MJ)]]*AHP!$Q$23/TOPSIS!$B$20</f>
        <v>2.5269675393585014E-2</v>
      </c>
      <c r="V393">
        <f>Net_Zero_Table[[#This Row],[Capital Cost (LKR)]]*AHP!$Q$24/TOPSIS!$C$20</f>
        <v>4.2840651289313735E-3</v>
      </c>
      <c r="W393">
        <f>Net_Zero_Table[[#This Row],[System Cost (LKR)]]*AHP!$Q$25/TOPSIS!$D$20</f>
        <v>2.7855063701812967E-3</v>
      </c>
      <c r="X393">
        <f>Net_Zero_Table[[#This Row],[Embodied Carbon (Metric T)]]*AHP!$Q$26/TOPSIS!$E$20</f>
        <v>1.1363732463538098E-2</v>
      </c>
      <c r="Y3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4.2011252773082701E-3</v>
      </c>
      <c r="Z3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2.5817951581042662E-3</v>
      </c>
      <c r="AA393">
        <f>Net_Zero_Table[[#This Row],[S- Worst-Euclidean Distance]]/(Net_Zero_Table[[#This Row],[S+ Best-Euclidean Distance]]+Net_Zero_Table[[#This Row],[S- Worst-Euclidean Distance]])</f>
        <v>0.3806317916726738</v>
      </c>
      <c r="AB393">
        <v>392</v>
      </c>
    </row>
    <row r="394" spans="1:28" x14ac:dyDescent="0.3">
      <c r="A394">
        <v>369</v>
      </c>
      <c r="B394" t="s">
        <v>142</v>
      </c>
      <c r="C394" t="s">
        <v>150</v>
      </c>
      <c r="D394" t="s">
        <v>154</v>
      </c>
      <c r="E394" t="s">
        <v>156</v>
      </c>
      <c r="F394" t="s">
        <v>161</v>
      </c>
      <c r="G394" t="s">
        <v>224</v>
      </c>
      <c r="H394">
        <v>429.17936992865651</v>
      </c>
      <c r="I394">
        <v>31</v>
      </c>
      <c r="J394">
        <v>1573885.4662432584</v>
      </c>
      <c r="K394">
        <v>37995.657399999996</v>
      </c>
      <c r="L394">
        <v>283299383.92378652</v>
      </c>
      <c r="M394">
        <v>5490046.8149999995</v>
      </c>
      <c r="N394">
        <v>2360828199.3648877</v>
      </c>
      <c r="O394">
        <v>116132200</v>
      </c>
      <c r="P394">
        <v>21.487306213636359</v>
      </c>
      <c r="Q394">
        <v>23529.587720336713</v>
      </c>
      <c r="R394">
        <v>283337379.58118653</v>
      </c>
      <c r="S394">
        <v>2482.4504461798879</v>
      </c>
      <c r="T394">
        <v>23551.075026550348</v>
      </c>
      <c r="U394">
        <f>Net_Zero_Table[[#This Row],[Total Energy(MJ)]]*AHP!$Q$23/TOPSIS!$B$20</f>
        <v>2.6005244106926298E-2</v>
      </c>
      <c r="V394">
        <f>Net_Zero_Table[[#This Row],[Capital Cost (LKR)]]*AHP!$Q$24/TOPSIS!$C$20</f>
        <v>4.8469158950096196E-3</v>
      </c>
      <c r="W394">
        <f>Net_Zero_Table[[#This Row],[System Cost (LKR)]]*AHP!$Q$25/TOPSIS!$D$20</f>
        <v>2.764846007548448E-3</v>
      </c>
      <c r="X394">
        <f>Net_Zero_Table[[#This Row],[Embodied Carbon (Metric T)]]*AHP!$Q$26/TOPSIS!$E$20</f>
        <v>1.0400792320002107E-2</v>
      </c>
      <c r="Y3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4.6349317266838469E-3</v>
      </c>
      <c r="Z3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2.846162921172261E-3</v>
      </c>
      <c r="AA394">
        <f>Net_Zero_Table[[#This Row],[S- Worst-Euclidean Distance]]/(Net_Zero_Table[[#This Row],[S+ Best-Euclidean Distance]]+Net_Zero_Table[[#This Row],[S- Worst-Euclidean Distance]])</f>
        <v>0.38044738840296577</v>
      </c>
      <c r="AB394">
        <v>393</v>
      </c>
    </row>
    <row r="395" spans="1:28" x14ac:dyDescent="0.3">
      <c r="A395">
        <v>269</v>
      </c>
      <c r="B395" t="s">
        <v>141</v>
      </c>
      <c r="C395" t="s">
        <v>150</v>
      </c>
      <c r="D395" t="s">
        <v>154</v>
      </c>
      <c r="E395" t="s">
        <v>157</v>
      </c>
      <c r="F395" t="s">
        <v>161</v>
      </c>
      <c r="G395" t="s">
        <v>226</v>
      </c>
      <c r="H395">
        <v>411.59157802647957</v>
      </c>
      <c r="I395">
        <v>30</v>
      </c>
      <c r="J395">
        <v>1529320.0466544915</v>
      </c>
      <c r="K395">
        <v>44355.343309090902</v>
      </c>
      <c r="L395">
        <v>275277608.39780849</v>
      </c>
      <c r="M395">
        <v>4853433.1331818169</v>
      </c>
      <c r="N395">
        <v>2293980069.9817371</v>
      </c>
      <c r="O395">
        <v>117000000</v>
      </c>
      <c r="P395">
        <v>23.490488122727271</v>
      </c>
      <c r="Q395">
        <v>22863.334697484646</v>
      </c>
      <c r="R395">
        <v>275321963.7411176</v>
      </c>
      <c r="S395">
        <v>2415.833503114919</v>
      </c>
      <c r="T395">
        <v>22886.825185607373</v>
      </c>
      <c r="U395">
        <f>Net_Zero_Table[[#This Row],[Total Energy(MJ)]]*AHP!$Q$23/TOPSIS!$B$20</f>
        <v>2.52695739816233E-2</v>
      </c>
      <c r="V395">
        <f>Net_Zero_Table[[#This Row],[Capital Cost (LKR)]]*AHP!$Q$24/TOPSIS!$C$20</f>
        <v>4.2848782517322286E-3</v>
      </c>
      <c r="W395">
        <f>Net_Zero_Table[[#This Row],[System Cost (LKR)]]*AHP!$Q$25/TOPSIS!$D$20</f>
        <v>2.7855063701812967E-3</v>
      </c>
      <c r="X395">
        <f>Net_Zero_Table[[#This Row],[Embodied Carbon (Metric T)]]*AHP!$Q$26/TOPSIS!$E$20</f>
        <v>1.1370419634310019E-2</v>
      </c>
      <c r="Y3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4.2041426619251069E-3</v>
      </c>
      <c r="Z3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2.5772278948608569E-3</v>
      </c>
      <c r="AA395">
        <f>Net_Zero_Table[[#This Row],[S- Worst-Euclidean Distance]]/(Net_Zero_Table[[#This Row],[S+ Best-Euclidean Distance]]+Net_Zero_Table[[#This Row],[S- Worst-Euclidean Distance]])</f>
        <v>0.38004528336559978</v>
      </c>
      <c r="AB395">
        <v>394</v>
      </c>
    </row>
    <row r="396" spans="1:28" x14ac:dyDescent="0.3">
      <c r="A396">
        <v>386</v>
      </c>
      <c r="B396" t="s">
        <v>142</v>
      </c>
      <c r="C396" t="s">
        <v>150</v>
      </c>
      <c r="D396" t="s">
        <v>155</v>
      </c>
      <c r="E396" t="s">
        <v>156</v>
      </c>
      <c r="F396" t="s">
        <v>161</v>
      </c>
      <c r="G396" t="s">
        <v>226</v>
      </c>
      <c r="H396">
        <v>429.18581703365641</v>
      </c>
      <c r="I396">
        <v>31</v>
      </c>
      <c r="J396">
        <v>1573891.707040898</v>
      </c>
      <c r="K396">
        <v>37977.237099999998</v>
      </c>
      <c r="L396">
        <v>283300507.26736164</v>
      </c>
      <c r="M396">
        <v>5489125.7999999998</v>
      </c>
      <c r="N396">
        <v>2360837560.561347</v>
      </c>
      <c r="O396">
        <v>120900000</v>
      </c>
      <c r="P396">
        <v>21.47349098863636</v>
      </c>
      <c r="Q396">
        <v>23529.681020261422</v>
      </c>
      <c r="R396">
        <v>283338484.50446165</v>
      </c>
      <c r="S396">
        <v>2487.2266863613472</v>
      </c>
      <c r="T396">
        <v>23551.154511250057</v>
      </c>
      <c r="U396">
        <f>Net_Zero_Table[[#This Row],[Total Energy(MJ)]]*AHP!$Q$23/TOPSIS!$B$20</f>
        <v>2.6005345518888008E-2</v>
      </c>
      <c r="V396">
        <f>Net_Zero_Table[[#This Row],[Capital Cost (LKR)]]*AHP!$Q$24/TOPSIS!$C$20</f>
        <v>4.8461027722087636E-3</v>
      </c>
      <c r="W396">
        <f>Net_Zero_Table[[#This Row],[System Cost (LKR)]]*AHP!$Q$25/TOPSIS!$D$20</f>
        <v>2.8783565825206735E-3</v>
      </c>
      <c r="X396">
        <f>Net_Zero_Table[[#This Row],[Embodied Carbon (Metric T)]]*AHP!$Q$26/TOPSIS!$E$20</f>
        <v>1.039410514923019E-2</v>
      </c>
      <c r="Y3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4.6482538162196611E-3</v>
      </c>
      <c r="Z3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2.8427744797572011E-3</v>
      </c>
      <c r="AA396">
        <f>Net_Zero_Table[[#This Row],[S- Worst-Euclidean Distance]]/(Net_Zero_Table[[#This Row],[S+ Best-Euclidean Distance]]+Net_Zero_Table[[#This Row],[S- Worst-Euclidean Distance]])</f>
        <v>0.3794905542252382</v>
      </c>
      <c r="AB396">
        <v>395</v>
      </c>
    </row>
    <row r="397" spans="1:28" x14ac:dyDescent="0.3">
      <c r="A397">
        <v>368</v>
      </c>
      <c r="B397" t="s">
        <v>142</v>
      </c>
      <c r="C397" t="s">
        <v>150</v>
      </c>
      <c r="D397" t="s">
        <v>154</v>
      </c>
      <c r="E397" t="s">
        <v>156</v>
      </c>
      <c r="F397" t="s">
        <v>161</v>
      </c>
      <c r="G397" t="s">
        <v>226</v>
      </c>
      <c r="H397">
        <v>429.17936992865651</v>
      </c>
      <c r="I397">
        <v>31</v>
      </c>
      <c r="J397">
        <v>1573885.4662432584</v>
      </c>
      <c r="K397">
        <v>37995.657399999996</v>
      </c>
      <c r="L397">
        <v>283299383.92378652</v>
      </c>
      <c r="M397">
        <v>5490046.8149999995</v>
      </c>
      <c r="N397">
        <v>2360828199.3648877</v>
      </c>
      <c r="O397">
        <v>120900000</v>
      </c>
      <c r="P397">
        <v>21.487306213636359</v>
      </c>
      <c r="Q397">
        <v>23529.587720336713</v>
      </c>
      <c r="R397">
        <v>283337379.58118653</v>
      </c>
      <c r="S397">
        <v>2487.218246179888</v>
      </c>
      <c r="T397">
        <v>23551.075026550348</v>
      </c>
      <c r="U397">
        <f>Net_Zero_Table[[#This Row],[Total Energy(MJ)]]*AHP!$Q$23/TOPSIS!$B$20</f>
        <v>2.6005244106926298E-2</v>
      </c>
      <c r="V397">
        <f>Net_Zero_Table[[#This Row],[Capital Cost (LKR)]]*AHP!$Q$24/TOPSIS!$C$20</f>
        <v>4.8469158950096196E-3</v>
      </c>
      <c r="W397">
        <f>Net_Zero_Table[[#This Row],[System Cost (LKR)]]*AHP!$Q$25/TOPSIS!$D$20</f>
        <v>2.8783565825206735E-3</v>
      </c>
      <c r="X397">
        <f>Net_Zero_Table[[#This Row],[Embodied Carbon (Metric T)]]*AHP!$Q$26/TOPSIS!$E$20</f>
        <v>1.0400792320002107E-2</v>
      </c>
      <c r="Y3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4.6496690354318046E-3</v>
      </c>
      <c r="Z3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2.8364768286149541E-3</v>
      </c>
      <c r="AA397">
        <f>Net_Zero_Table[[#This Row],[S- Worst-Euclidean Distance]]/(Net_Zero_Table[[#This Row],[S+ Best-Euclidean Distance]]+Net_Zero_Table[[#This Row],[S- Worst-Euclidean Distance]])</f>
        <v>0.37889681554797411</v>
      </c>
      <c r="AB397">
        <v>396</v>
      </c>
    </row>
    <row r="398" spans="1:28" x14ac:dyDescent="0.3">
      <c r="A398">
        <v>427</v>
      </c>
      <c r="B398" t="s">
        <v>142</v>
      </c>
      <c r="C398" t="s">
        <v>151</v>
      </c>
      <c r="D398" t="s">
        <v>155</v>
      </c>
      <c r="E398" t="s">
        <v>157</v>
      </c>
      <c r="F398" t="s">
        <v>160</v>
      </c>
      <c r="G398" t="s">
        <v>225</v>
      </c>
      <c r="H398">
        <v>429.33782083526404</v>
      </c>
      <c r="I398">
        <v>62</v>
      </c>
      <c r="J398">
        <v>1533306.542336442</v>
      </c>
      <c r="K398">
        <v>39603.99474545454</v>
      </c>
      <c r="L398">
        <v>275995177.62055957</v>
      </c>
      <c r="M398">
        <v>4747903.2445454542</v>
      </c>
      <c r="N398">
        <v>2299959813.5046635</v>
      </c>
      <c r="O398">
        <v>115568000</v>
      </c>
      <c r="P398">
        <v>23.471543961363633</v>
      </c>
      <c r="Q398">
        <v>22922.93280792981</v>
      </c>
      <c r="R398">
        <v>276034781.61530501</v>
      </c>
      <c r="S398">
        <v>2420.2757167492091</v>
      </c>
      <c r="T398">
        <v>22946.404351891175</v>
      </c>
      <c r="U398">
        <f>Net_Zero_Table[[#This Row],[Total Energy(MJ)]]*AHP!$Q$23/TOPSIS!$B$20</f>
        <v>2.53349977631569E-2</v>
      </c>
      <c r="V398">
        <f>Net_Zero_Table[[#This Row],[Capital Cost (LKR)]]*AHP!$Q$24/TOPSIS!$C$20</f>
        <v>4.1917106500949045E-3</v>
      </c>
      <c r="W398">
        <f>Net_Zero_Table[[#This Row],[System Cost (LKR)]]*AHP!$Q$25/TOPSIS!$D$20</f>
        <v>2.7514136768300181E-3</v>
      </c>
      <c r="X398">
        <f>Net_Zero_Table[[#This Row],[Embodied Carbon (Metric T)]]*AHP!$Q$26/TOPSIS!$E$20</f>
        <v>1.1361249834891663E-2</v>
      </c>
      <c r="Y3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4.2475979205698639E-3</v>
      </c>
      <c r="Z3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2.5823607985235803E-3</v>
      </c>
      <c r="AA398">
        <f>Net_Zero_Table[[#This Row],[S- Worst-Euclidean Distance]]/(Net_Zero_Table[[#This Row],[S+ Best-Euclidean Distance]]+Net_Zero_Table[[#This Row],[S- Worst-Euclidean Distance]])</f>
        <v>0.37809317811899495</v>
      </c>
      <c r="AB398">
        <v>397</v>
      </c>
    </row>
    <row r="399" spans="1:28" x14ac:dyDescent="0.3">
      <c r="A399">
        <v>429</v>
      </c>
      <c r="B399" t="s">
        <v>142</v>
      </c>
      <c r="C399" t="s">
        <v>151</v>
      </c>
      <c r="D399" t="s">
        <v>155</v>
      </c>
      <c r="E399" t="s">
        <v>157</v>
      </c>
      <c r="F399" t="s">
        <v>160</v>
      </c>
      <c r="G399" t="s">
        <v>224</v>
      </c>
      <c r="H399">
        <v>429.33782083526404</v>
      </c>
      <c r="I399">
        <v>31</v>
      </c>
      <c r="J399">
        <v>1533306.542336442</v>
      </c>
      <c r="K399">
        <v>39603.99474545454</v>
      </c>
      <c r="L399">
        <v>275995177.62055957</v>
      </c>
      <c r="M399">
        <v>4747903.2445454542</v>
      </c>
      <c r="N399">
        <v>2299959813.5046635</v>
      </c>
      <c r="O399">
        <v>116132200</v>
      </c>
      <c r="P399">
        <v>23.471543961363633</v>
      </c>
      <c r="Q399">
        <v>22922.93280792981</v>
      </c>
      <c r="R399">
        <v>276034781.61530501</v>
      </c>
      <c r="S399">
        <v>2420.8399167492089</v>
      </c>
      <c r="T399">
        <v>22946.404351891175</v>
      </c>
      <c r="U399">
        <f>Net_Zero_Table[[#This Row],[Total Energy(MJ)]]*AHP!$Q$23/TOPSIS!$B$20</f>
        <v>2.53349977631569E-2</v>
      </c>
      <c r="V399">
        <f>Net_Zero_Table[[#This Row],[Capital Cost (LKR)]]*AHP!$Q$24/TOPSIS!$C$20</f>
        <v>4.1917106500949045E-3</v>
      </c>
      <c r="W399">
        <f>Net_Zero_Table[[#This Row],[System Cost (LKR)]]*AHP!$Q$25/TOPSIS!$D$20</f>
        <v>2.764846007548448E-3</v>
      </c>
      <c r="X399">
        <f>Net_Zero_Table[[#This Row],[Embodied Carbon (Metric T)]]*AHP!$Q$26/TOPSIS!$E$20</f>
        <v>1.1361249834891663E-2</v>
      </c>
      <c r="Y3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4.2493028611301741E-3</v>
      </c>
      <c r="Z3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2.5807690063310599E-3</v>
      </c>
      <c r="AA399">
        <f>Net_Zero_Table[[#This Row],[S- Worst-Euclidean Distance]]/(Net_Zero_Table[[#This Row],[S+ Best-Euclidean Distance]]+Net_Zero_Table[[#This Row],[S- Worst-Euclidean Distance]])</f>
        <v>0.37785385811618738</v>
      </c>
      <c r="AB399">
        <v>398</v>
      </c>
    </row>
    <row r="400" spans="1:28" x14ac:dyDescent="0.3">
      <c r="A400">
        <v>409</v>
      </c>
      <c r="B400" t="s">
        <v>142</v>
      </c>
      <c r="C400" t="s">
        <v>151</v>
      </c>
      <c r="D400" t="s">
        <v>154</v>
      </c>
      <c r="E400" t="s">
        <v>157</v>
      </c>
      <c r="F400" t="s">
        <v>160</v>
      </c>
      <c r="G400" t="s">
        <v>225</v>
      </c>
      <c r="H400">
        <v>429.33137373026415</v>
      </c>
      <c r="I400">
        <v>62</v>
      </c>
      <c r="J400">
        <v>1533300.3015388022</v>
      </c>
      <c r="K400">
        <v>39622.415045454545</v>
      </c>
      <c r="L400">
        <v>275994054.27698439</v>
      </c>
      <c r="M400">
        <v>4748824.2595454538</v>
      </c>
      <c r="N400">
        <v>2299950452.3082032</v>
      </c>
      <c r="O400">
        <v>115568000</v>
      </c>
      <c r="P400">
        <v>23.485359186363635</v>
      </c>
      <c r="Q400">
        <v>22922.83950800509</v>
      </c>
      <c r="R400">
        <v>276033676.69202983</v>
      </c>
      <c r="S400">
        <v>2420.2672765677485</v>
      </c>
      <c r="T400">
        <v>22946.324867191455</v>
      </c>
      <c r="U400">
        <f>Net_Zero_Table[[#This Row],[Total Energy(MJ)]]*AHP!$Q$23/TOPSIS!$B$20</f>
        <v>2.533489635119519E-2</v>
      </c>
      <c r="V400">
        <f>Net_Zero_Table[[#This Row],[Capital Cost (LKR)]]*AHP!$Q$24/TOPSIS!$C$20</f>
        <v>4.1925237728957596E-3</v>
      </c>
      <c r="W400">
        <f>Net_Zero_Table[[#This Row],[System Cost (LKR)]]*AHP!$Q$25/TOPSIS!$D$20</f>
        <v>2.7514136768300181E-3</v>
      </c>
      <c r="X400">
        <f>Net_Zero_Table[[#This Row],[Embodied Carbon (Metric T)]]*AHP!$Q$26/TOPSIS!$E$20</f>
        <v>1.1367937005663584E-2</v>
      </c>
      <c r="Y4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4.2505591840935426E-3</v>
      </c>
      <c r="Z4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2.5777563953682456E-3</v>
      </c>
      <c r="AA400">
        <f>Net_Zero_Table[[#This Row],[S- Worst-Euclidean Distance]]/(Net_Zero_Table[[#This Row],[S+ Best-Euclidean Distance]]+Net_Zero_Table[[#This Row],[S- Worst-Euclidean Distance]])</f>
        <v>0.37750985076343319</v>
      </c>
      <c r="AB400">
        <v>399</v>
      </c>
    </row>
    <row r="401" spans="1:28" x14ac:dyDescent="0.3">
      <c r="A401">
        <v>411</v>
      </c>
      <c r="B401" t="s">
        <v>142</v>
      </c>
      <c r="C401" t="s">
        <v>151</v>
      </c>
      <c r="D401" t="s">
        <v>154</v>
      </c>
      <c r="E401" t="s">
        <v>157</v>
      </c>
      <c r="F401" t="s">
        <v>160</v>
      </c>
      <c r="G401" t="s">
        <v>224</v>
      </c>
      <c r="H401">
        <v>429.33137373026415</v>
      </c>
      <c r="I401">
        <v>31</v>
      </c>
      <c r="J401">
        <v>1533300.3015388022</v>
      </c>
      <c r="K401">
        <v>39622.415045454545</v>
      </c>
      <c r="L401">
        <v>275994054.27698439</v>
      </c>
      <c r="M401">
        <v>4748824.2595454538</v>
      </c>
      <c r="N401">
        <v>2299950452.3082032</v>
      </c>
      <c r="O401">
        <v>116132200</v>
      </c>
      <c r="P401">
        <v>23.485359186363635</v>
      </c>
      <c r="Q401">
        <v>22922.83950800509</v>
      </c>
      <c r="R401">
        <v>276033676.69202983</v>
      </c>
      <c r="S401">
        <v>2420.8314765677487</v>
      </c>
      <c r="T401">
        <v>22946.324867191455</v>
      </c>
      <c r="U401">
        <f>Net_Zero_Table[[#This Row],[Total Energy(MJ)]]*AHP!$Q$23/TOPSIS!$B$20</f>
        <v>2.533489635119519E-2</v>
      </c>
      <c r="V401">
        <f>Net_Zero_Table[[#This Row],[Capital Cost (LKR)]]*AHP!$Q$24/TOPSIS!$C$20</f>
        <v>4.1925237728957596E-3</v>
      </c>
      <c r="W401">
        <f>Net_Zero_Table[[#This Row],[System Cost (LKR)]]*AHP!$Q$25/TOPSIS!$D$20</f>
        <v>2.764846007548448E-3</v>
      </c>
      <c r="X401">
        <f>Net_Zero_Table[[#This Row],[Embodied Carbon (Metric T)]]*AHP!$Q$26/TOPSIS!$E$20</f>
        <v>1.1367937005663584E-2</v>
      </c>
      <c r="Y4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4.2522629373383785E-3</v>
      </c>
      <c r="Z4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2.5761617581490401E-3</v>
      </c>
      <c r="AA401">
        <f>Net_Zero_Table[[#This Row],[S- Worst-Euclidean Distance]]/(Net_Zero_Table[[#This Row],[S+ Best-Euclidean Distance]]+Net_Zero_Table[[#This Row],[S- Worst-Euclidean Distance]])</f>
        <v>0.37727028898063453</v>
      </c>
      <c r="AB401">
        <v>400</v>
      </c>
    </row>
    <row r="402" spans="1:28" x14ac:dyDescent="0.3">
      <c r="A402">
        <v>493</v>
      </c>
      <c r="B402" t="s">
        <v>143</v>
      </c>
      <c r="C402" t="s">
        <v>150</v>
      </c>
      <c r="D402" t="s">
        <v>155</v>
      </c>
      <c r="E402" t="s">
        <v>156</v>
      </c>
      <c r="F402" t="s">
        <v>161</v>
      </c>
      <c r="G402" t="s">
        <v>225</v>
      </c>
      <c r="H402">
        <v>426.32773642008522</v>
      </c>
      <c r="I402">
        <v>61</v>
      </c>
      <c r="J402">
        <v>1557471.2229600586</v>
      </c>
      <c r="K402">
        <v>34346.817099999993</v>
      </c>
      <c r="L402">
        <v>280344820.13281053</v>
      </c>
      <c r="M402">
        <v>5343908.9999999991</v>
      </c>
      <c r="N402">
        <v>2336206834.4400878</v>
      </c>
      <c r="O402">
        <v>113704000</v>
      </c>
      <c r="P402">
        <v>22.199574988636364</v>
      </c>
      <c r="Q402">
        <v>23284.194783252871</v>
      </c>
      <c r="R402">
        <v>280379166.94991052</v>
      </c>
      <c r="S402">
        <v>2455.2547434400876</v>
      </c>
      <c r="T402">
        <v>23306.394358241509</v>
      </c>
      <c r="U402">
        <f>Net_Zero_Table[[#This Row],[Total Energy(MJ)]]*AHP!$Q$23/TOPSIS!$B$20</f>
        <v>2.5733733719873812E-2</v>
      </c>
      <c r="V402">
        <f>Net_Zero_Table[[#This Row],[Capital Cost (LKR)]]*AHP!$Q$24/TOPSIS!$C$20</f>
        <v>4.7178973779998558E-3</v>
      </c>
      <c r="W402">
        <f>Net_Zero_Table[[#This Row],[System Cost (LKR)]]*AHP!$Q$25/TOPSIS!$D$20</f>
        <v>2.7070360368811469E-3</v>
      </c>
      <c r="X402">
        <f>Net_Zero_Table[[#This Row],[Embodied Carbon (Metric T)]]*AHP!$Q$26/TOPSIS!$E$20</f>
        <v>1.0745561437691507E-2</v>
      </c>
      <c r="Y4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4.4344950496022079E-3</v>
      </c>
      <c r="Z4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2.6746530766547315E-3</v>
      </c>
      <c r="AA402">
        <f>Net_Zero_Table[[#This Row],[S- Worst-Euclidean Distance]]/(Net_Zero_Table[[#This Row],[S+ Best-Euclidean Distance]]+Net_Zero_Table[[#This Row],[S- Worst-Euclidean Distance]])</f>
        <v>0.37622694437553822</v>
      </c>
      <c r="AB402">
        <v>401</v>
      </c>
    </row>
    <row r="403" spans="1:28" x14ac:dyDescent="0.3">
      <c r="A403">
        <v>428</v>
      </c>
      <c r="B403" t="s">
        <v>142</v>
      </c>
      <c r="C403" t="s">
        <v>151</v>
      </c>
      <c r="D403" t="s">
        <v>155</v>
      </c>
      <c r="E403" t="s">
        <v>157</v>
      </c>
      <c r="F403" t="s">
        <v>160</v>
      </c>
      <c r="G403" t="s">
        <v>226</v>
      </c>
      <c r="H403">
        <v>429.33782083526404</v>
      </c>
      <c r="I403">
        <v>31</v>
      </c>
      <c r="J403">
        <v>1533306.542336442</v>
      </c>
      <c r="K403">
        <v>39603.99474545454</v>
      </c>
      <c r="L403">
        <v>275995177.62055957</v>
      </c>
      <c r="M403">
        <v>4747903.2445454542</v>
      </c>
      <c r="N403">
        <v>2299959813.5046635</v>
      </c>
      <c r="O403">
        <v>120900000</v>
      </c>
      <c r="P403">
        <v>23.471543961363633</v>
      </c>
      <c r="Q403">
        <v>22922.93280792981</v>
      </c>
      <c r="R403">
        <v>276034781.61530501</v>
      </c>
      <c r="S403">
        <v>2425.607716749209</v>
      </c>
      <c r="T403">
        <v>22946.404351891175</v>
      </c>
      <c r="U403">
        <f>Net_Zero_Table[[#This Row],[Total Energy(MJ)]]*AHP!$Q$23/TOPSIS!$B$20</f>
        <v>2.53349977631569E-2</v>
      </c>
      <c r="V403">
        <f>Net_Zero_Table[[#This Row],[Capital Cost (LKR)]]*AHP!$Q$24/TOPSIS!$C$20</f>
        <v>4.1917106500949045E-3</v>
      </c>
      <c r="W403">
        <f>Net_Zero_Table[[#This Row],[System Cost (LKR)]]*AHP!$Q$25/TOPSIS!$D$20</f>
        <v>2.8783565825206735E-3</v>
      </c>
      <c r="X403">
        <f>Net_Zero_Table[[#This Row],[Embodied Carbon (Metric T)]]*AHP!$Q$26/TOPSIS!$E$20</f>
        <v>1.1361249834891663E-2</v>
      </c>
      <c r="Y4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4.2653727660829244E-3</v>
      </c>
      <c r="Z4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2.5700828954437903E-3</v>
      </c>
      <c r="AA403">
        <f>Net_Zero_Table[[#This Row],[S- Worst-Euclidean Distance]]/(Net_Zero_Table[[#This Row],[S+ Best-Euclidean Distance]]+Net_Zero_Table[[#This Row],[S- Worst-Euclidean Distance]])</f>
        <v>0.37599291440210386</v>
      </c>
      <c r="AB403">
        <v>402</v>
      </c>
    </row>
    <row r="404" spans="1:28" x14ac:dyDescent="0.3">
      <c r="A404">
        <v>475</v>
      </c>
      <c r="B404" t="s">
        <v>143</v>
      </c>
      <c r="C404" t="s">
        <v>150</v>
      </c>
      <c r="D404" t="s">
        <v>154</v>
      </c>
      <c r="E404" t="s">
        <v>156</v>
      </c>
      <c r="F404" t="s">
        <v>161</v>
      </c>
      <c r="G404" t="s">
        <v>225</v>
      </c>
      <c r="H404">
        <v>426.32128931508515</v>
      </c>
      <c r="I404">
        <v>61</v>
      </c>
      <c r="J404">
        <v>1557464.9821624185</v>
      </c>
      <c r="K404">
        <v>34365.237399999998</v>
      </c>
      <c r="L404">
        <v>280343696.78923535</v>
      </c>
      <c r="M404">
        <v>5344830.0149999997</v>
      </c>
      <c r="N404">
        <v>2336197473.243628</v>
      </c>
      <c r="O404">
        <v>113704000</v>
      </c>
      <c r="P404">
        <v>22.213390213636362</v>
      </c>
      <c r="Q404">
        <v>23284.101483328159</v>
      </c>
      <c r="R404">
        <v>280378062.02663535</v>
      </c>
      <c r="S404">
        <v>2455.2463032586279</v>
      </c>
      <c r="T404">
        <v>23306.314873541796</v>
      </c>
      <c r="U404">
        <f>Net_Zero_Table[[#This Row],[Total Energy(MJ)]]*AHP!$Q$23/TOPSIS!$B$20</f>
        <v>2.5733632307912101E-2</v>
      </c>
      <c r="V404">
        <f>Net_Zero_Table[[#This Row],[Capital Cost (LKR)]]*AHP!$Q$24/TOPSIS!$C$20</f>
        <v>4.7187105008007126E-3</v>
      </c>
      <c r="W404">
        <f>Net_Zero_Table[[#This Row],[System Cost (LKR)]]*AHP!$Q$25/TOPSIS!$D$20</f>
        <v>2.7070360368811469E-3</v>
      </c>
      <c r="X404">
        <f>Net_Zero_Table[[#This Row],[Embodied Carbon (Metric T)]]*AHP!$Q$26/TOPSIS!$E$20</f>
        <v>1.0752248608463426E-2</v>
      </c>
      <c r="Y4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4.436490959795935E-3</v>
      </c>
      <c r="Z4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2.6688106394649326E-3</v>
      </c>
      <c r="AA404">
        <f>Net_Zero_Table[[#This Row],[S- Worst-Euclidean Distance]]/(Net_Zero_Table[[#This Row],[S+ Best-Euclidean Distance]]+Net_Zero_Table[[#This Row],[S- Worst-Euclidean Distance]])</f>
        <v>0.37560835415382743</v>
      </c>
      <c r="AB404">
        <v>403</v>
      </c>
    </row>
    <row r="405" spans="1:28" x14ac:dyDescent="0.3">
      <c r="A405">
        <v>410</v>
      </c>
      <c r="B405" t="s">
        <v>142</v>
      </c>
      <c r="C405" t="s">
        <v>151</v>
      </c>
      <c r="D405" t="s">
        <v>154</v>
      </c>
      <c r="E405" t="s">
        <v>157</v>
      </c>
      <c r="F405" t="s">
        <v>160</v>
      </c>
      <c r="G405" t="s">
        <v>226</v>
      </c>
      <c r="H405">
        <v>429.33137373026415</v>
      </c>
      <c r="I405">
        <v>31</v>
      </c>
      <c r="J405">
        <v>1533300.3015388022</v>
      </c>
      <c r="K405">
        <v>39622.415045454545</v>
      </c>
      <c r="L405">
        <v>275994054.27698439</v>
      </c>
      <c r="M405">
        <v>4748824.2595454538</v>
      </c>
      <c r="N405">
        <v>2299950452.3082032</v>
      </c>
      <c r="O405">
        <v>120900000</v>
      </c>
      <c r="P405">
        <v>23.485359186363635</v>
      </c>
      <c r="Q405">
        <v>22922.83950800509</v>
      </c>
      <c r="R405">
        <v>276033676.69202983</v>
      </c>
      <c r="S405">
        <v>2425.5992765677483</v>
      </c>
      <c r="T405">
        <v>22946.324867191455</v>
      </c>
      <c r="U405">
        <f>Net_Zero_Table[[#This Row],[Total Energy(MJ)]]*AHP!$Q$23/TOPSIS!$B$20</f>
        <v>2.533489635119519E-2</v>
      </c>
      <c r="V405">
        <f>Net_Zero_Table[[#This Row],[Capital Cost (LKR)]]*AHP!$Q$24/TOPSIS!$C$20</f>
        <v>4.1925237728957596E-3</v>
      </c>
      <c r="W405">
        <f>Net_Zero_Table[[#This Row],[System Cost (LKR)]]*AHP!$Q$25/TOPSIS!$D$20</f>
        <v>2.8783565825206735E-3</v>
      </c>
      <c r="X405">
        <f>Net_Zero_Table[[#This Row],[Embodied Carbon (Metric T)]]*AHP!$Q$26/TOPSIS!$E$20</f>
        <v>1.1367937005663584E-2</v>
      </c>
      <c r="Y4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4.2683216978450008E-3</v>
      </c>
      <c r="Z4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2.5654564563763861E-3</v>
      </c>
      <c r="AA405">
        <f>Net_Zero_Table[[#This Row],[S- Worst-Euclidean Distance]]/(Net_Zero_Table[[#This Row],[S+ Best-Euclidean Distance]]+Net_Zero_Table[[#This Row],[S- Worst-Euclidean Distance]])</f>
        <v>0.3754082146772123</v>
      </c>
      <c r="AB405">
        <v>404</v>
      </c>
    </row>
    <row r="406" spans="1:28" x14ac:dyDescent="0.3">
      <c r="A406">
        <v>495</v>
      </c>
      <c r="B406" t="s">
        <v>143</v>
      </c>
      <c r="C406" t="s">
        <v>150</v>
      </c>
      <c r="D406" t="s">
        <v>155</v>
      </c>
      <c r="E406" t="s">
        <v>156</v>
      </c>
      <c r="F406" t="s">
        <v>161</v>
      </c>
      <c r="G406" t="s">
        <v>224</v>
      </c>
      <c r="H406">
        <v>426.32773642008522</v>
      </c>
      <c r="I406">
        <v>31</v>
      </c>
      <c r="J406">
        <v>1557471.2229600586</v>
      </c>
      <c r="K406">
        <v>34346.817099999993</v>
      </c>
      <c r="L406">
        <v>280344820.13281053</v>
      </c>
      <c r="M406">
        <v>5343908.9999999991</v>
      </c>
      <c r="N406">
        <v>2336206834.4400878</v>
      </c>
      <c r="O406">
        <v>116132200</v>
      </c>
      <c r="P406">
        <v>22.199574988636364</v>
      </c>
      <c r="Q406">
        <v>23284.194783252871</v>
      </c>
      <c r="R406">
        <v>280379166.94991052</v>
      </c>
      <c r="S406">
        <v>2457.6829434400879</v>
      </c>
      <c r="T406">
        <v>23306.394358241509</v>
      </c>
      <c r="U406">
        <f>Net_Zero_Table[[#This Row],[Total Energy(MJ)]]*AHP!$Q$23/TOPSIS!$B$20</f>
        <v>2.5733733719873812E-2</v>
      </c>
      <c r="V406">
        <f>Net_Zero_Table[[#This Row],[Capital Cost (LKR)]]*AHP!$Q$24/TOPSIS!$C$20</f>
        <v>4.7178973779998558E-3</v>
      </c>
      <c r="W406">
        <f>Net_Zero_Table[[#This Row],[System Cost (LKR)]]*AHP!$Q$25/TOPSIS!$D$20</f>
        <v>2.764846007548448E-3</v>
      </c>
      <c r="X406">
        <f>Net_Zero_Table[[#This Row],[Embodied Carbon (Metric T)]]*AHP!$Q$26/TOPSIS!$E$20</f>
        <v>1.0745561437691507E-2</v>
      </c>
      <c r="Y4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4.4412305365807191E-3</v>
      </c>
      <c r="Z4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2.667551748237277E-3</v>
      </c>
      <c r="AA406">
        <f>Net_Zero_Table[[#This Row],[S- Worst-Euclidean Distance]]/(Net_Zero_Table[[#This Row],[S+ Best-Euclidean Distance]]+Net_Zero_Table[[#This Row],[S- Worst-Euclidean Distance]])</f>
        <v>0.37524735480143817</v>
      </c>
      <c r="AB406">
        <v>405</v>
      </c>
    </row>
    <row r="407" spans="1:28" x14ac:dyDescent="0.3">
      <c r="A407">
        <v>477</v>
      </c>
      <c r="B407" t="s">
        <v>143</v>
      </c>
      <c r="C407" t="s">
        <v>150</v>
      </c>
      <c r="D407" t="s">
        <v>154</v>
      </c>
      <c r="E407" t="s">
        <v>156</v>
      </c>
      <c r="F407" t="s">
        <v>161</v>
      </c>
      <c r="G407" t="s">
        <v>224</v>
      </c>
      <c r="H407">
        <v>426.32128931508515</v>
      </c>
      <c r="I407">
        <v>31</v>
      </c>
      <c r="J407">
        <v>1557464.9821624185</v>
      </c>
      <c r="K407">
        <v>34365.237399999998</v>
      </c>
      <c r="L407">
        <v>280343696.78923535</v>
      </c>
      <c r="M407">
        <v>5344830.0149999997</v>
      </c>
      <c r="N407">
        <v>2336197473.243628</v>
      </c>
      <c r="O407">
        <v>116132200</v>
      </c>
      <c r="P407">
        <v>22.213390213636362</v>
      </c>
      <c r="Q407">
        <v>23284.101483328159</v>
      </c>
      <c r="R407">
        <v>280378062.02663535</v>
      </c>
      <c r="S407">
        <v>2457.6745032586277</v>
      </c>
      <c r="T407">
        <v>23306.314873541796</v>
      </c>
      <c r="U407">
        <f>Net_Zero_Table[[#This Row],[Total Energy(MJ)]]*AHP!$Q$23/TOPSIS!$B$20</f>
        <v>2.5733632307912101E-2</v>
      </c>
      <c r="V407">
        <f>Net_Zero_Table[[#This Row],[Capital Cost (LKR)]]*AHP!$Q$24/TOPSIS!$C$20</f>
        <v>4.7187105008007126E-3</v>
      </c>
      <c r="W407">
        <f>Net_Zero_Table[[#This Row],[System Cost (LKR)]]*AHP!$Q$25/TOPSIS!$D$20</f>
        <v>2.764846007548448E-3</v>
      </c>
      <c r="X407">
        <f>Net_Zero_Table[[#This Row],[Embodied Carbon (Metric T)]]*AHP!$Q$26/TOPSIS!$E$20</f>
        <v>1.0752248608463426E-2</v>
      </c>
      <c r="Y4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4.4432234211731498E-3</v>
      </c>
      <c r="Z4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2.6616937236253074E-3</v>
      </c>
      <c r="AA407">
        <f>Net_Zero_Table[[#This Row],[S- Worst-Euclidean Distance]]/(Net_Zero_Table[[#This Row],[S+ Best-Euclidean Distance]]+Net_Zero_Table[[#This Row],[S- Worst-Euclidean Distance]])</f>
        <v>0.37462698992541327</v>
      </c>
      <c r="AB407">
        <v>406</v>
      </c>
    </row>
    <row r="408" spans="1:28" x14ac:dyDescent="0.3">
      <c r="A408">
        <v>494</v>
      </c>
      <c r="B408" t="s">
        <v>143</v>
      </c>
      <c r="C408" t="s">
        <v>150</v>
      </c>
      <c r="D408" t="s">
        <v>155</v>
      </c>
      <c r="E408" t="s">
        <v>156</v>
      </c>
      <c r="F408" t="s">
        <v>161</v>
      </c>
      <c r="G408" t="s">
        <v>226</v>
      </c>
      <c r="H408">
        <v>426.32773642008522</v>
      </c>
      <c r="I408">
        <v>31</v>
      </c>
      <c r="J408">
        <v>1557471.2229600586</v>
      </c>
      <c r="K408">
        <v>34346.817099999993</v>
      </c>
      <c r="L408">
        <v>280344820.13281053</v>
      </c>
      <c r="M408">
        <v>5343908.9999999991</v>
      </c>
      <c r="N408">
        <v>2336206834.4400878</v>
      </c>
      <c r="O408">
        <v>120900000</v>
      </c>
      <c r="P408">
        <v>22.199574988636364</v>
      </c>
      <c r="Q408">
        <v>23284.194783252871</v>
      </c>
      <c r="R408">
        <v>280379166.94991052</v>
      </c>
      <c r="S408">
        <v>2462.450743440088</v>
      </c>
      <c r="T408">
        <v>23306.394358241509</v>
      </c>
      <c r="U408">
        <f>Net_Zero_Table[[#This Row],[Total Energy(MJ)]]*AHP!$Q$23/TOPSIS!$B$20</f>
        <v>2.5733733719873812E-2</v>
      </c>
      <c r="V408">
        <f>Net_Zero_Table[[#This Row],[Capital Cost (LKR)]]*AHP!$Q$24/TOPSIS!$C$20</f>
        <v>4.7178973779998558E-3</v>
      </c>
      <c r="W408">
        <f>Net_Zero_Table[[#This Row],[System Cost (LKR)]]*AHP!$Q$25/TOPSIS!$D$20</f>
        <v>2.8783565825206735E-3</v>
      </c>
      <c r="X408">
        <f>Net_Zero_Table[[#This Row],[Embodied Carbon (Metric T)]]*AHP!$Q$26/TOPSIS!$E$20</f>
        <v>1.0745561437691507E-2</v>
      </c>
      <c r="Y4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4.456608430980882E-3</v>
      </c>
      <c r="Z4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2.6572146610572291E-3</v>
      </c>
      <c r="AA408">
        <f>Net_Zero_Table[[#This Row],[S- Worst-Euclidean Distance]]/(Net_Zero_Table[[#This Row],[S+ Best-Euclidean Distance]]+Net_Zero_Table[[#This Row],[S- Worst-Euclidean Distance]])</f>
        <v>0.37352835833536824</v>
      </c>
      <c r="AB408">
        <v>407</v>
      </c>
    </row>
    <row r="409" spans="1:28" x14ac:dyDescent="0.3">
      <c r="A409">
        <v>476</v>
      </c>
      <c r="B409" t="s">
        <v>143</v>
      </c>
      <c r="C409" t="s">
        <v>150</v>
      </c>
      <c r="D409" t="s">
        <v>154</v>
      </c>
      <c r="E409" t="s">
        <v>156</v>
      </c>
      <c r="F409" t="s">
        <v>161</v>
      </c>
      <c r="G409" t="s">
        <v>226</v>
      </c>
      <c r="H409">
        <v>426.32128931508515</v>
      </c>
      <c r="I409">
        <v>31</v>
      </c>
      <c r="J409">
        <v>1557464.9821624185</v>
      </c>
      <c r="K409">
        <v>34365.237399999998</v>
      </c>
      <c r="L409">
        <v>280343696.78923535</v>
      </c>
      <c r="M409">
        <v>5344830.0149999997</v>
      </c>
      <c r="N409">
        <v>2336197473.243628</v>
      </c>
      <c r="O409">
        <v>120900000</v>
      </c>
      <c r="P409">
        <v>22.213390213636362</v>
      </c>
      <c r="Q409">
        <v>23284.101483328159</v>
      </c>
      <c r="R409">
        <v>280378062.02663535</v>
      </c>
      <c r="S409">
        <v>2462.4423032586278</v>
      </c>
      <c r="T409">
        <v>23306.314873541796</v>
      </c>
      <c r="U409">
        <f>Net_Zero_Table[[#This Row],[Total Energy(MJ)]]*AHP!$Q$23/TOPSIS!$B$20</f>
        <v>2.5733632307912101E-2</v>
      </c>
      <c r="V409">
        <f>Net_Zero_Table[[#This Row],[Capital Cost (LKR)]]*AHP!$Q$24/TOPSIS!$C$20</f>
        <v>4.7187105008007126E-3</v>
      </c>
      <c r="W409">
        <f>Net_Zero_Table[[#This Row],[System Cost (LKR)]]*AHP!$Q$25/TOPSIS!$D$20</f>
        <v>2.8783565825206735E-3</v>
      </c>
      <c r="X409">
        <f>Net_Zero_Table[[#This Row],[Embodied Carbon (Metric T)]]*AHP!$Q$26/TOPSIS!$E$20</f>
        <v>1.0752248608463426E-2</v>
      </c>
      <c r="Y4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4.4585944420292871E-3</v>
      </c>
      <c r="Z4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2.6513337971293023E-3</v>
      </c>
      <c r="AA409">
        <f>Net_Zero_Table[[#This Row],[S- Worst-Euclidean Distance]]/(Net_Zero_Table[[#This Row],[S+ Best-Euclidean Distance]]+Net_Zero_Table[[#This Row],[S- Worst-Euclidean Distance]])</f>
        <v>0.37290584488980288</v>
      </c>
      <c r="AB409">
        <v>408</v>
      </c>
    </row>
    <row r="410" spans="1:28" x14ac:dyDescent="0.3">
      <c r="A410">
        <v>271</v>
      </c>
      <c r="B410" t="s">
        <v>141</v>
      </c>
      <c r="C410" t="s">
        <v>150</v>
      </c>
      <c r="D410" t="s">
        <v>155</v>
      </c>
      <c r="E410" t="s">
        <v>156</v>
      </c>
      <c r="F410" t="s">
        <v>159</v>
      </c>
      <c r="G410" t="s">
        <v>225</v>
      </c>
      <c r="H410">
        <v>432.39380002963378</v>
      </c>
      <c r="I410">
        <v>62</v>
      </c>
      <c r="J410">
        <v>1580698.6752340996</v>
      </c>
      <c r="K410">
        <v>40297.609463636356</v>
      </c>
      <c r="L410">
        <v>284525761.54213792</v>
      </c>
      <c r="M410">
        <v>5420199.4272727268</v>
      </c>
      <c r="N410">
        <v>2371048012.8511496</v>
      </c>
      <c r="O410">
        <v>115568000</v>
      </c>
      <c r="P410">
        <v>21.511601443181814</v>
      </c>
      <c r="Q410">
        <v>23631.445194749787</v>
      </c>
      <c r="R410">
        <v>284566059.15160155</v>
      </c>
      <c r="S410">
        <v>2492.0362122784222</v>
      </c>
      <c r="T410">
        <v>23652.956796192968</v>
      </c>
      <c r="U410">
        <f>Net_Zero_Table[[#This Row],[Total Energy(MJ)]]*AHP!$Q$23/TOPSIS!$B$20</f>
        <v>2.6118014657021266E-2</v>
      </c>
      <c r="V410">
        <f>Net_Zero_Table[[#This Row],[Capital Cost (LKR)]]*AHP!$Q$24/TOPSIS!$C$20</f>
        <v>4.7852507717040691E-3</v>
      </c>
      <c r="W410">
        <f>Net_Zero_Table[[#This Row],[System Cost (LKR)]]*AHP!$Q$25/TOPSIS!$D$20</f>
        <v>2.7514136768300181E-3</v>
      </c>
      <c r="X410">
        <f>Net_Zero_Table[[#This Row],[Embodied Carbon (Metric T)]]*AHP!$Q$26/TOPSIS!$E$20</f>
        <v>1.0412552269544255E-2</v>
      </c>
      <c r="Y4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4.7326828030248378E-3</v>
      </c>
      <c r="Z4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2.8110100373140452E-3</v>
      </c>
      <c r="AA410">
        <f>Net_Zero_Table[[#This Row],[S- Worst-Euclidean Distance]]/(Net_Zero_Table[[#This Row],[S+ Best-Euclidean Distance]]+Net_Zero_Table[[#This Row],[S- Worst-Euclidean Distance]])</f>
        <v>0.37263050031445433</v>
      </c>
      <c r="AB410">
        <v>409</v>
      </c>
    </row>
    <row r="411" spans="1:28" x14ac:dyDescent="0.3">
      <c r="A411">
        <v>273</v>
      </c>
      <c r="B411" t="s">
        <v>141</v>
      </c>
      <c r="C411" t="s">
        <v>150</v>
      </c>
      <c r="D411" t="s">
        <v>155</v>
      </c>
      <c r="E411" t="s">
        <v>156</v>
      </c>
      <c r="F411" t="s">
        <v>159</v>
      </c>
      <c r="G411" t="s">
        <v>224</v>
      </c>
      <c r="H411">
        <v>432.39380002963378</v>
      </c>
      <c r="I411">
        <v>31</v>
      </c>
      <c r="J411">
        <v>1580698.6752340996</v>
      </c>
      <c r="K411">
        <v>40297.609463636356</v>
      </c>
      <c r="L411">
        <v>284525761.54213792</v>
      </c>
      <c r="M411">
        <v>5420199.4272727268</v>
      </c>
      <c r="N411">
        <v>2371048012.8511496</v>
      </c>
      <c r="O411">
        <v>116132200</v>
      </c>
      <c r="P411">
        <v>21.511601443181814</v>
      </c>
      <c r="Q411">
        <v>23631.445194749787</v>
      </c>
      <c r="R411">
        <v>284566059.15160155</v>
      </c>
      <c r="S411">
        <v>2492.6004122784225</v>
      </c>
      <c r="T411">
        <v>23652.956796192968</v>
      </c>
      <c r="U411">
        <f>Net_Zero_Table[[#This Row],[Total Energy(MJ)]]*AHP!$Q$23/TOPSIS!$B$20</f>
        <v>2.6118014657021266E-2</v>
      </c>
      <c r="V411">
        <f>Net_Zero_Table[[#This Row],[Capital Cost (LKR)]]*AHP!$Q$24/TOPSIS!$C$20</f>
        <v>4.7852507717040691E-3</v>
      </c>
      <c r="W411">
        <f>Net_Zero_Table[[#This Row],[System Cost (LKR)]]*AHP!$Q$25/TOPSIS!$D$20</f>
        <v>2.764846007548448E-3</v>
      </c>
      <c r="X411">
        <f>Net_Zero_Table[[#This Row],[Embodied Carbon (Metric T)]]*AHP!$Q$26/TOPSIS!$E$20</f>
        <v>1.0412552269544255E-2</v>
      </c>
      <c r="Y4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4.7342130523273544E-3</v>
      </c>
      <c r="Z4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2.8095477928250256E-3</v>
      </c>
      <c r="AA411">
        <f>Net_Zero_Table[[#This Row],[S- Worst-Euclidean Distance]]/(Net_Zero_Table[[#This Row],[S+ Best-Euclidean Distance]]+Net_Zero_Table[[#This Row],[S- Worst-Euclidean Distance]])</f>
        <v>0.37243330621097837</v>
      </c>
      <c r="AB411">
        <v>410</v>
      </c>
    </row>
    <row r="412" spans="1:28" x14ac:dyDescent="0.3">
      <c r="A412">
        <v>253</v>
      </c>
      <c r="B412" t="s">
        <v>141</v>
      </c>
      <c r="C412" t="s">
        <v>150</v>
      </c>
      <c r="D412" t="s">
        <v>154</v>
      </c>
      <c r="E412" t="s">
        <v>156</v>
      </c>
      <c r="F412" t="s">
        <v>159</v>
      </c>
      <c r="G412" t="s">
        <v>225</v>
      </c>
      <c r="H412">
        <v>432.38735292463389</v>
      </c>
      <c r="I412">
        <v>62</v>
      </c>
      <c r="J412">
        <v>1580692.4344364596</v>
      </c>
      <c r="K412">
        <v>40316.029763636354</v>
      </c>
      <c r="L412">
        <v>284524638.19856274</v>
      </c>
      <c r="M412">
        <v>5421120.4422727264</v>
      </c>
      <c r="N412">
        <v>2371038651.6546893</v>
      </c>
      <c r="O412">
        <v>115568000</v>
      </c>
      <c r="P412">
        <v>21.525416668181812</v>
      </c>
      <c r="Q412">
        <v>23631.351894825068</v>
      </c>
      <c r="R412">
        <v>284564954.22832638</v>
      </c>
      <c r="S412">
        <v>2492.0277720969621</v>
      </c>
      <c r="T412">
        <v>23652.877311493248</v>
      </c>
      <c r="U412">
        <f>Net_Zero_Table[[#This Row],[Total Energy(MJ)]]*AHP!$Q$23/TOPSIS!$B$20</f>
        <v>2.6117913245059549E-2</v>
      </c>
      <c r="V412">
        <f>Net_Zero_Table[[#This Row],[Capital Cost (LKR)]]*AHP!$Q$24/TOPSIS!$C$20</f>
        <v>4.7860638945049251E-3</v>
      </c>
      <c r="W412">
        <f>Net_Zero_Table[[#This Row],[System Cost (LKR)]]*AHP!$Q$25/TOPSIS!$D$20</f>
        <v>2.7514136768300181E-3</v>
      </c>
      <c r="X412">
        <f>Net_Zero_Table[[#This Row],[Embodied Carbon (Metric T)]]*AHP!$Q$26/TOPSIS!$E$20</f>
        <v>1.0419239440316174E-2</v>
      </c>
      <c r="Y4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4.7340859750211999E-3</v>
      </c>
      <c r="Z4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2.8046633295609291E-3</v>
      </c>
      <c r="AA412">
        <f>Net_Zero_Table[[#This Row],[S- Worst-Euclidean Distance]]/(Net_Zero_Table[[#This Row],[S+ Best-Euclidean Distance]]+Net_Zero_Table[[#This Row],[S- Worst-Euclidean Distance]])</f>
        <v>0.37203297473444646</v>
      </c>
      <c r="AB412">
        <v>411</v>
      </c>
    </row>
    <row r="413" spans="1:28" x14ac:dyDescent="0.3">
      <c r="A413">
        <v>255</v>
      </c>
      <c r="B413" t="s">
        <v>141</v>
      </c>
      <c r="C413" t="s">
        <v>150</v>
      </c>
      <c r="D413" t="s">
        <v>154</v>
      </c>
      <c r="E413" t="s">
        <v>156</v>
      </c>
      <c r="F413" t="s">
        <v>159</v>
      </c>
      <c r="G413" t="s">
        <v>224</v>
      </c>
      <c r="H413">
        <v>432.38735292463389</v>
      </c>
      <c r="I413">
        <v>31</v>
      </c>
      <c r="J413">
        <v>1580692.4344364596</v>
      </c>
      <c r="K413">
        <v>40316.029763636354</v>
      </c>
      <c r="L413">
        <v>284524638.19856274</v>
      </c>
      <c r="M413">
        <v>5421120.4422727264</v>
      </c>
      <c r="N413">
        <v>2371038651.6546893</v>
      </c>
      <c r="O413">
        <v>116132200</v>
      </c>
      <c r="P413">
        <v>21.525416668181812</v>
      </c>
      <c r="Q413">
        <v>23631.351894825068</v>
      </c>
      <c r="R413">
        <v>284564954.22832638</v>
      </c>
      <c r="S413">
        <v>2492.5919720969619</v>
      </c>
      <c r="T413">
        <v>23652.877311493248</v>
      </c>
      <c r="U413">
        <f>Net_Zero_Table[[#This Row],[Total Energy(MJ)]]*AHP!$Q$23/TOPSIS!$B$20</f>
        <v>2.6117913245059549E-2</v>
      </c>
      <c r="V413">
        <f>Net_Zero_Table[[#This Row],[Capital Cost (LKR)]]*AHP!$Q$24/TOPSIS!$C$20</f>
        <v>4.7860638945049251E-3</v>
      </c>
      <c r="W413">
        <f>Net_Zero_Table[[#This Row],[System Cost (LKR)]]*AHP!$Q$25/TOPSIS!$D$20</f>
        <v>2.764846007548448E-3</v>
      </c>
      <c r="X413">
        <f>Net_Zero_Table[[#This Row],[Embodied Carbon (Metric T)]]*AHP!$Q$26/TOPSIS!$E$20</f>
        <v>1.0419239440316174E-2</v>
      </c>
      <c r="Y4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4.7356157709079472E-3</v>
      </c>
      <c r="Z4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2.8031977744125474E-3</v>
      </c>
      <c r="AA413">
        <f>Net_Zero_Table[[#This Row],[S- Worst-Euclidean Distance]]/(Net_Zero_Table[[#This Row],[S+ Best-Euclidean Distance]]+Net_Zero_Table[[#This Row],[S- Worst-Euclidean Distance]])</f>
        <v>0.37183540321839542</v>
      </c>
      <c r="AB413">
        <v>412</v>
      </c>
    </row>
    <row r="414" spans="1:28" x14ac:dyDescent="0.3">
      <c r="A414">
        <v>272</v>
      </c>
      <c r="B414" t="s">
        <v>141</v>
      </c>
      <c r="C414" t="s">
        <v>150</v>
      </c>
      <c r="D414" t="s">
        <v>155</v>
      </c>
      <c r="E414" t="s">
        <v>156</v>
      </c>
      <c r="F414" t="s">
        <v>159</v>
      </c>
      <c r="G414" t="s">
        <v>226</v>
      </c>
      <c r="H414">
        <v>432.39380002963378</v>
      </c>
      <c r="I414">
        <v>31</v>
      </c>
      <c r="J414">
        <v>1580698.6752340996</v>
      </c>
      <c r="K414">
        <v>40297.609463636356</v>
      </c>
      <c r="L414">
        <v>284525761.54213792</v>
      </c>
      <c r="M414">
        <v>5420199.4272727268</v>
      </c>
      <c r="N414">
        <v>2371048012.8511496</v>
      </c>
      <c r="O414">
        <v>120900000</v>
      </c>
      <c r="P414">
        <v>21.511601443181814</v>
      </c>
      <c r="Q414">
        <v>23631.445194749787</v>
      </c>
      <c r="R414">
        <v>284566059.15160155</v>
      </c>
      <c r="S414">
        <v>2497.3682122784226</v>
      </c>
      <c r="T414">
        <v>23652.956796192968</v>
      </c>
      <c r="U414">
        <f>Net_Zero_Table[[#This Row],[Total Energy(MJ)]]*AHP!$Q$23/TOPSIS!$B$20</f>
        <v>2.6118014657021266E-2</v>
      </c>
      <c r="V414">
        <f>Net_Zero_Table[[#This Row],[Capital Cost (LKR)]]*AHP!$Q$24/TOPSIS!$C$20</f>
        <v>4.7852507717040691E-3</v>
      </c>
      <c r="W414">
        <f>Net_Zero_Table[[#This Row],[System Cost (LKR)]]*AHP!$Q$25/TOPSIS!$D$20</f>
        <v>2.8783565825206735E-3</v>
      </c>
      <c r="X414">
        <f>Net_Zero_Table[[#This Row],[Embodied Carbon (Metric T)]]*AHP!$Q$26/TOPSIS!$E$20</f>
        <v>1.0412552269544255E-2</v>
      </c>
      <c r="Y4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4.7486422536193972E-3</v>
      </c>
      <c r="Z4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2.7997350277448943E-3</v>
      </c>
      <c r="AA414">
        <f>Net_Zero_Table[[#This Row],[S- Worst-Euclidean Distance]]/(Net_Zero_Table[[#This Row],[S+ Best-Euclidean Distance]]+Net_Zero_Table[[#This Row],[S- Worst-Euclidean Distance]])</f>
        <v>0.37090555007855558</v>
      </c>
      <c r="AB414">
        <v>413</v>
      </c>
    </row>
    <row r="415" spans="1:28" x14ac:dyDescent="0.3">
      <c r="A415">
        <v>254</v>
      </c>
      <c r="B415" t="s">
        <v>141</v>
      </c>
      <c r="C415" t="s">
        <v>150</v>
      </c>
      <c r="D415" t="s">
        <v>154</v>
      </c>
      <c r="E415" t="s">
        <v>156</v>
      </c>
      <c r="F415" t="s">
        <v>159</v>
      </c>
      <c r="G415" t="s">
        <v>226</v>
      </c>
      <c r="H415">
        <v>432.38735292463389</v>
      </c>
      <c r="I415">
        <v>31</v>
      </c>
      <c r="J415">
        <v>1580692.4344364596</v>
      </c>
      <c r="K415">
        <v>40316.029763636354</v>
      </c>
      <c r="L415">
        <v>284524638.19856274</v>
      </c>
      <c r="M415">
        <v>5421120.4422727264</v>
      </c>
      <c r="N415">
        <v>2371038651.6546893</v>
      </c>
      <c r="O415">
        <v>120900000</v>
      </c>
      <c r="P415">
        <v>21.525416668181812</v>
      </c>
      <c r="Q415">
        <v>23631.351894825068</v>
      </c>
      <c r="R415">
        <v>284564954.22832638</v>
      </c>
      <c r="S415">
        <v>2497.3597720969619</v>
      </c>
      <c r="T415">
        <v>23652.877311493248</v>
      </c>
      <c r="U415">
        <f>Net_Zero_Table[[#This Row],[Total Energy(MJ)]]*AHP!$Q$23/TOPSIS!$B$20</f>
        <v>2.6117913245059549E-2</v>
      </c>
      <c r="V415">
        <f>Net_Zero_Table[[#This Row],[Capital Cost (LKR)]]*AHP!$Q$24/TOPSIS!$C$20</f>
        <v>4.7860638945049251E-3</v>
      </c>
      <c r="W415">
        <f>Net_Zero_Table[[#This Row],[System Cost (LKR)]]*AHP!$Q$25/TOPSIS!$D$20</f>
        <v>2.8783565825206735E-3</v>
      </c>
      <c r="X415">
        <f>Net_Zero_Table[[#This Row],[Embodied Carbon (Metric T)]]*AHP!$Q$26/TOPSIS!$E$20</f>
        <v>1.0419239440316174E-2</v>
      </c>
      <c r="Y4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4.7500407111628938E-3</v>
      </c>
      <c r="Z4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2.7933627025299077E-3</v>
      </c>
      <c r="AA415">
        <f>Net_Zero_Table[[#This Row],[S- Worst-Euclidean Distance]]/(Net_Zero_Table[[#This Row],[S+ Best-Euclidean Distance]]+Net_Zero_Table[[#This Row],[S- Worst-Euclidean Distance]])</f>
        <v>0.3703053581171849</v>
      </c>
      <c r="AB415">
        <v>414</v>
      </c>
    </row>
    <row r="416" spans="1:28" x14ac:dyDescent="0.3">
      <c r="A416">
        <v>178</v>
      </c>
      <c r="B416" t="s">
        <v>140</v>
      </c>
      <c r="C416" t="s">
        <v>150</v>
      </c>
      <c r="D416" t="s">
        <v>155</v>
      </c>
      <c r="E416" t="s">
        <v>157</v>
      </c>
      <c r="F416" t="s">
        <v>161</v>
      </c>
      <c r="G416" t="s">
        <v>225</v>
      </c>
      <c r="H416">
        <v>403.93919721425186</v>
      </c>
      <c r="I416">
        <v>58</v>
      </c>
      <c r="J416">
        <v>1505724.9650959019</v>
      </c>
      <c r="K416">
        <v>47967.343009090902</v>
      </c>
      <c r="L416">
        <v>271030493.71726233</v>
      </c>
      <c r="M416">
        <v>5124793.6181818172</v>
      </c>
      <c r="N416">
        <v>2258587447.6438527</v>
      </c>
      <c r="O416">
        <v>108112000</v>
      </c>
      <c r="P416">
        <v>24.92884089772727</v>
      </c>
      <c r="Q416">
        <v>22510.588228183733</v>
      </c>
      <c r="R416">
        <v>271078461.06027144</v>
      </c>
      <c r="S416">
        <v>2371.8242412620343</v>
      </c>
      <c r="T416">
        <v>22535.517069081459</v>
      </c>
      <c r="U416">
        <f>Net_Zero_Table[[#This Row],[Total Energy(MJ)]]*AHP!$Q$23/TOPSIS!$B$20</f>
        <v>2.4880097226925704E-2</v>
      </c>
      <c r="V416">
        <f>Net_Zero_Table[[#This Row],[Capital Cost (LKR)]]*AHP!$Q$24/TOPSIS!$C$20</f>
        <v>4.5244502430730749E-3</v>
      </c>
      <c r="W416">
        <f>Net_Zero_Table[[#This Row],[System Cost (LKR)]]*AHP!$Q$25/TOPSIS!$D$20</f>
        <v>2.5739031170345329E-3</v>
      </c>
      <c r="X416">
        <f>Net_Zero_Table[[#This Row],[Embodied Carbon (Metric T)]]*AHP!$Q$26/TOPSIS!$E$20</f>
        <v>1.2066645040460731E-2</v>
      </c>
      <c r="Y4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4.2565225543106664E-3</v>
      </c>
      <c r="Z4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2.4537691289290065E-3</v>
      </c>
      <c r="AA416">
        <f>Net_Zero_Table[[#This Row],[S- Worst-Euclidean Distance]]/(Net_Zero_Table[[#This Row],[S+ Best-Euclidean Distance]]+Net_Zero_Table[[#This Row],[S- Worst-Euclidean Distance]])</f>
        <v>0.36567249901487847</v>
      </c>
      <c r="AB416">
        <v>415</v>
      </c>
    </row>
    <row r="417" spans="1:28" x14ac:dyDescent="0.3">
      <c r="A417">
        <v>180</v>
      </c>
      <c r="B417" t="s">
        <v>140</v>
      </c>
      <c r="C417" t="s">
        <v>150</v>
      </c>
      <c r="D417" t="s">
        <v>155</v>
      </c>
      <c r="E417" t="s">
        <v>157</v>
      </c>
      <c r="F417" t="s">
        <v>161</v>
      </c>
      <c r="G417" t="s">
        <v>224</v>
      </c>
      <c r="H417">
        <v>403.93919721425186</v>
      </c>
      <c r="I417">
        <v>29</v>
      </c>
      <c r="J417">
        <v>1505724.9650959019</v>
      </c>
      <c r="K417">
        <v>47967.343009090902</v>
      </c>
      <c r="L417">
        <v>271030493.71726233</v>
      </c>
      <c r="M417">
        <v>5124793.6181818172</v>
      </c>
      <c r="N417">
        <v>2258587447.6438527</v>
      </c>
      <c r="O417">
        <v>108639800</v>
      </c>
      <c r="P417">
        <v>24.92884089772727</v>
      </c>
      <c r="Q417">
        <v>22510.588228183733</v>
      </c>
      <c r="R417">
        <v>271078461.06027144</v>
      </c>
      <c r="S417">
        <v>2372.3520412620346</v>
      </c>
      <c r="T417">
        <v>22535.517069081459</v>
      </c>
      <c r="U417">
        <f>Net_Zero_Table[[#This Row],[Total Energy(MJ)]]*AHP!$Q$23/TOPSIS!$B$20</f>
        <v>2.4880097226925704E-2</v>
      </c>
      <c r="V417">
        <f>Net_Zero_Table[[#This Row],[Capital Cost (LKR)]]*AHP!$Q$24/TOPSIS!$C$20</f>
        <v>4.5244502430730749E-3</v>
      </c>
      <c r="W417">
        <f>Net_Zero_Table[[#This Row],[System Cost (LKR)]]*AHP!$Q$25/TOPSIS!$D$20</f>
        <v>2.5864688457711287E-3</v>
      </c>
      <c r="X417">
        <f>Net_Zero_Table[[#This Row],[Embodied Carbon (Metric T)]]*AHP!$Q$26/TOPSIS!$E$20</f>
        <v>1.2066645040460731E-2</v>
      </c>
      <c r="Y4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4.2575890303155331E-3</v>
      </c>
      <c r="Z4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2.451289977537888E-3</v>
      </c>
      <c r="AA417">
        <f>Net_Zero_Table[[#This Row],[S- Worst-Euclidean Distance]]/(Net_Zero_Table[[#This Row],[S+ Best-Euclidean Distance]]+Net_Zero_Table[[#This Row],[S- Worst-Euclidean Distance]])</f>
        <v>0.36537996506844217</v>
      </c>
      <c r="AB417">
        <v>416</v>
      </c>
    </row>
    <row r="418" spans="1:28" x14ac:dyDescent="0.3">
      <c r="A418">
        <v>160</v>
      </c>
      <c r="B418" t="s">
        <v>140</v>
      </c>
      <c r="C418" t="s">
        <v>150</v>
      </c>
      <c r="D418" t="s">
        <v>154</v>
      </c>
      <c r="E418" t="s">
        <v>157</v>
      </c>
      <c r="F418" t="s">
        <v>161</v>
      </c>
      <c r="G418" t="s">
        <v>225</v>
      </c>
      <c r="H418">
        <v>403.9327501092518</v>
      </c>
      <c r="I418">
        <v>58</v>
      </c>
      <c r="J418">
        <v>1505718.724298262</v>
      </c>
      <c r="K418">
        <v>47985.7633090909</v>
      </c>
      <c r="L418">
        <v>271029370.37368715</v>
      </c>
      <c r="M418">
        <v>5125714.6331818169</v>
      </c>
      <c r="N418">
        <v>2258578086.4473929</v>
      </c>
      <c r="O418">
        <v>108112000</v>
      </c>
      <c r="P418">
        <v>24.942656122727268</v>
      </c>
      <c r="Q418">
        <v>22510.494928259017</v>
      </c>
      <c r="R418">
        <v>271077356.13699621</v>
      </c>
      <c r="S418">
        <v>2371.8158010805751</v>
      </c>
      <c r="T418">
        <v>22535.437584381743</v>
      </c>
      <c r="U418">
        <f>Net_Zero_Table[[#This Row],[Total Energy(MJ)]]*AHP!$Q$23/TOPSIS!$B$20</f>
        <v>2.4879995814963984E-2</v>
      </c>
      <c r="V418">
        <f>Net_Zero_Table[[#This Row],[Capital Cost (LKR)]]*AHP!$Q$24/TOPSIS!$C$20</f>
        <v>4.5252633658739308E-3</v>
      </c>
      <c r="W418">
        <f>Net_Zero_Table[[#This Row],[System Cost (LKR)]]*AHP!$Q$25/TOPSIS!$D$20</f>
        <v>2.5739031170345329E-3</v>
      </c>
      <c r="X418">
        <f>Net_Zero_Table[[#This Row],[Embodied Carbon (Metric T)]]*AHP!$Q$26/TOPSIS!$E$20</f>
        <v>1.207333221123265E-2</v>
      </c>
      <c r="Y4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4.2606592348393268E-3</v>
      </c>
      <c r="Z4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2.4509776122211718E-3</v>
      </c>
      <c r="AA418">
        <f>Net_Zero_Table[[#This Row],[S- Worst-Euclidean Distance]]/(Net_Zero_Table[[#This Row],[S+ Best-Euclidean Distance]]+Net_Zero_Table[[#This Row],[S- Worst-Euclidean Distance]])</f>
        <v>0.36518328808189743</v>
      </c>
      <c r="AB418">
        <v>417</v>
      </c>
    </row>
    <row r="419" spans="1:28" x14ac:dyDescent="0.3">
      <c r="A419">
        <v>162</v>
      </c>
      <c r="B419" t="s">
        <v>140</v>
      </c>
      <c r="C419" t="s">
        <v>150</v>
      </c>
      <c r="D419" t="s">
        <v>154</v>
      </c>
      <c r="E419" t="s">
        <v>157</v>
      </c>
      <c r="F419" t="s">
        <v>161</v>
      </c>
      <c r="G419" t="s">
        <v>224</v>
      </c>
      <c r="H419">
        <v>403.9327501092518</v>
      </c>
      <c r="I419">
        <v>29</v>
      </c>
      <c r="J419">
        <v>1505718.724298262</v>
      </c>
      <c r="K419">
        <v>47985.7633090909</v>
      </c>
      <c r="L419">
        <v>271029370.37368715</v>
      </c>
      <c r="M419">
        <v>5125714.6331818169</v>
      </c>
      <c r="N419">
        <v>2258578086.4473929</v>
      </c>
      <c r="O419">
        <v>108639800</v>
      </c>
      <c r="P419">
        <v>24.942656122727268</v>
      </c>
      <c r="Q419">
        <v>22510.494928259017</v>
      </c>
      <c r="R419">
        <v>271077356.13699621</v>
      </c>
      <c r="S419">
        <v>2372.3436010805749</v>
      </c>
      <c r="T419">
        <v>22535.437584381743</v>
      </c>
      <c r="U419">
        <f>Net_Zero_Table[[#This Row],[Total Energy(MJ)]]*AHP!$Q$23/TOPSIS!$B$20</f>
        <v>2.4879995814963984E-2</v>
      </c>
      <c r="V419">
        <f>Net_Zero_Table[[#This Row],[Capital Cost (LKR)]]*AHP!$Q$24/TOPSIS!$C$20</f>
        <v>4.5252633658739308E-3</v>
      </c>
      <c r="W419">
        <f>Net_Zero_Table[[#This Row],[System Cost (LKR)]]*AHP!$Q$25/TOPSIS!$D$20</f>
        <v>2.5864688457711287E-3</v>
      </c>
      <c r="X419">
        <f>Net_Zero_Table[[#This Row],[Embodied Carbon (Metric T)]]*AHP!$Q$26/TOPSIS!$E$20</f>
        <v>1.207333221123265E-2</v>
      </c>
      <c r="Y4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4.2617246756600086E-3</v>
      </c>
      <c r="Z4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2.4484956343645134E-3</v>
      </c>
      <c r="AA419">
        <f>Net_Zero_Table[[#This Row],[S- Worst-Euclidean Distance]]/(Net_Zero_Table[[#This Row],[S+ Best-Euclidean Distance]]+Net_Zero_Table[[#This Row],[S- Worst-Euclidean Distance]])</f>
        <v>0.36489049855884176</v>
      </c>
      <c r="AB419">
        <v>418</v>
      </c>
    </row>
    <row r="420" spans="1:28" x14ac:dyDescent="0.3">
      <c r="A420">
        <v>166</v>
      </c>
      <c r="B420" t="s">
        <v>140</v>
      </c>
      <c r="C420" t="s">
        <v>150</v>
      </c>
      <c r="D420" t="s">
        <v>155</v>
      </c>
      <c r="E420" t="s">
        <v>156</v>
      </c>
      <c r="F420" t="s">
        <v>160</v>
      </c>
      <c r="G420" t="s">
        <v>225</v>
      </c>
      <c r="H420">
        <v>419.60629444778465</v>
      </c>
      <c r="I420">
        <v>60</v>
      </c>
      <c r="J420">
        <v>1546116.3084818386</v>
      </c>
      <c r="K420">
        <v>44746.809236363639</v>
      </c>
      <c r="L420">
        <v>278300935.52673095</v>
      </c>
      <c r="M420">
        <v>5719773.586363636</v>
      </c>
      <c r="N420">
        <v>2319174462.7227583</v>
      </c>
      <c r="O420">
        <v>111840000</v>
      </c>
      <c r="P420">
        <v>22.690842852272727</v>
      </c>
      <c r="Q420">
        <v>23114.438811803488</v>
      </c>
      <c r="R420">
        <v>278345682.3359673</v>
      </c>
      <c r="S420">
        <v>2436.734236309122</v>
      </c>
      <c r="T420">
        <v>23137.129654655761</v>
      </c>
      <c r="U420">
        <f>Net_Zero_Table[[#This Row],[Total Energy(MJ)]]*AHP!$Q$23/TOPSIS!$B$20</f>
        <v>2.5547096630720811E-2</v>
      </c>
      <c r="V420">
        <f>Net_Zero_Table[[#This Row],[Capital Cost (LKR)]]*AHP!$Q$24/TOPSIS!$C$20</f>
        <v>5.0497313494406127E-3</v>
      </c>
      <c r="W420">
        <f>Net_Zero_Table[[#This Row],[System Cost (LKR)]]*AHP!$Q$25/TOPSIS!$D$20</f>
        <v>2.6626583969322757E-3</v>
      </c>
      <c r="X420">
        <f>Net_Zero_Table[[#This Row],[Embodied Carbon (Metric T)]]*AHP!$Q$26/TOPSIS!$E$20</f>
        <v>1.0983356486189966E-2</v>
      </c>
      <c r="Y4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4.4018276600876725E-3</v>
      </c>
      <c r="Z4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2.5280045486208488E-3</v>
      </c>
      <c r="AA420">
        <f>Net_Zero_Table[[#This Row],[S- Worst-Euclidean Distance]]/(Net_Zero_Table[[#This Row],[S+ Best-Euclidean Distance]]+Net_Zero_Table[[#This Row],[S- Worst-Euclidean Distance]])</f>
        <v>0.36480025381335757</v>
      </c>
      <c r="AB420">
        <v>419</v>
      </c>
    </row>
    <row r="421" spans="1:28" x14ac:dyDescent="0.3">
      <c r="A421">
        <v>168</v>
      </c>
      <c r="B421" t="s">
        <v>140</v>
      </c>
      <c r="C421" t="s">
        <v>150</v>
      </c>
      <c r="D421" t="s">
        <v>155</v>
      </c>
      <c r="E421" t="s">
        <v>156</v>
      </c>
      <c r="F421" t="s">
        <v>160</v>
      </c>
      <c r="G421" t="s">
        <v>224</v>
      </c>
      <c r="H421">
        <v>419.60629444778465</v>
      </c>
      <c r="I421">
        <v>30</v>
      </c>
      <c r="J421">
        <v>1546116.3084818386</v>
      </c>
      <c r="K421">
        <v>44746.809236363639</v>
      </c>
      <c r="L421">
        <v>278300935.52673095</v>
      </c>
      <c r="M421">
        <v>5719773.586363636</v>
      </c>
      <c r="N421">
        <v>2319174462.7227583</v>
      </c>
      <c r="O421">
        <v>112386000</v>
      </c>
      <c r="P421">
        <v>22.690842852272727</v>
      </c>
      <c r="Q421">
        <v>23114.438811803488</v>
      </c>
      <c r="R421">
        <v>278345682.3359673</v>
      </c>
      <c r="S421">
        <v>2437.2802363091223</v>
      </c>
      <c r="T421">
        <v>23137.129654655761</v>
      </c>
      <c r="U421">
        <f>Net_Zero_Table[[#This Row],[Total Energy(MJ)]]*AHP!$Q$23/TOPSIS!$B$20</f>
        <v>2.5547096630720811E-2</v>
      </c>
      <c r="V421">
        <f>Net_Zero_Table[[#This Row],[Capital Cost (LKR)]]*AHP!$Q$24/TOPSIS!$C$20</f>
        <v>5.0497313494406127E-3</v>
      </c>
      <c r="W421">
        <f>Net_Zero_Table[[#This Row],[System Cost (LKR)]]*AHP!$Q$25/TOPSIS!$D$20</f>
        <v>2.6756574266597884E-3</v>
      </c>
      <c r="X421">
        <f>Net_Zero_Table[[#This Row],[Embodied Carbon (Metric T)]]*AHP!$Q$26/TOPSIS!$E$20</f>
        <v>1.0983356486189966E-2</v>
      </c>
      <c r="Y4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4.4031571683401695E-3</v>
      </c>
      <c r="Z4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2.5259731565649441E-3</v>
      </c>
      <c r="AA421">
        <f>Net_Zero_Table[[#This Row],[S- Worst-Euclidean Distance]]/(Net_Zero_Table[[#This Row],[S+ Best-Euclidean Distance]]+Net_Zero_Table[[#This Row],[S- Worst-Euclidean Distance]])</f>
        <v>0.36454403916836914</v>
      </c>
      <c r="AB421">
        <v>420</v>
      </c>
    </row>
    <row r="422" spans="1:28" x14ac:dyDescent="0.3">
      <c r="A422">
        <v>148</v>
      </c>
      <c r="B422" t="s">
        <v>140</v>
      </c>
      <c r="C422" t="s">
        <v>150</v>
      </c>
      <c r="D422" t="s">
        <v>154</v>
      </c>
      <c r="E422" t="s">
        <v>156</v>
      </c>
      <c r="F422" t="s">
        <v>160</v>
      </c>
      <c r="G422" t="s">
        <v>225</v>
      </c>
      <c r="H422">
        <v>419.59984734278476</v>
      </c>
      <c r="I422">
        <v>60</v>
      </c>
      <c r="J422">
        <v>1546110.0676841983</v>
      </c>
      <c r="K422">
        <v>44765.229536363637</v>
      </c>
      <c r="L422">
        <v>278299812.18315572</v>
      </c>
      <c r="M422">
        <v>5720694.6013636356</v>
      </c>
      <c r="N422">
        <v>2319165101.5262976</v>
      </c>
      <c r="O422">
        <v>111840000</v>
      </c>
      <c r="P422">
        <v>22.704658077272725</v>
      </c>
      <c r="Q422">
        <v>23114.345511878761</v>
      </c>
      <c r="R422">
        <v>278344577.41269207</v>
      </c>
      <c r="S422">
        <v>2436.7257961276614</v>
      </c>
      <c r="T422">
        <v>23137.050169956034</v>
      </c>
      <c r="U422">
        <f>Net_Zero_Table[[#This Row],[Total Energy(MJ)]]*AHP!$Q$23/TOPSIS!$B$20</f>
        <v>2.554699521875909E-2</v>
      </c>
      <c r="V422">
        <f>Net_Zero_Table[[#This Row],[Capital Cost (LKR)]]*AHP!$Q$24/TOPSIS!$C$20</f>
        <v>5.0505444722414678E-3</v>
      </c>
      <c r="W422">
        <f>Net_Zero_Table[[#This Row],[System Cost (LKR)]]*AHP!$Q$25/TOPSIS!$D$20</f>
        <v>2.6626583969322757E-3</v>
      </c>
      <c r="X422">
        <f>Net_Zero_Table[[#This Row],[Embodied Carbon (Metric T)]]*AHP!$Q$26/TOPSIS!$E$20</f>
        <v>1.0990043656961886E-2</v>
      </c>
      <c r="Y4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4.4042650114084524E-3</v>
      </c>
      <c r="Z4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2.5225673423933835E-3</v>
      </c>
      <c r="AA422">
        <f>Net_Zero_Table[[#This Row],[S- Worst-Euclidean Distance]]/(Net_Zero_Table[[#This Row],[S+ Best-Euclidean Distance]]+Net_Zero_Table[[#This Row],[S- Worst-Euclidean Distance]])</f>
        <v>0.36417329214108329</v>
      </c>
      <c r="AB422">
        <v>421</v>
      </c>
    </row>
    <row r="423" spans="1:28" x14ac:dyDescent="0.3">
      <c r="A423">
        <v>150</v>
      </c>
      <c r="B423" t="s">
        <v>140</v>
      </c>
      <c r="C423" t="s">
        <v>150</v>
      </c>
      <c r="D423" t="s">
        <v>154</v>
      </c>
      <c r="E423" t="s">
        <v>156</v>
      </c>
      <c r="F423" t="s">
        <v>160</v>
      </c>
      <c r="G423" t="s">
        <v>224</v>
      </c>
      <c r="H423">
        <v>419.59984734278476</v>
      </c>
      <c r="I423">
        <v>30</v>
      </c>
      <c r="J423">
        <v>1546110.0676841983</v>
      </c>
      <c r="K423">
        <v>44765.229536363637</v>
      </c>
      <c r="L423">
        <v>278299812.18315572</v>
      </c>
      <c r="M423">
        <v>5720694.6013636356</v>
      </c>
      <c r="N423">
        <v>2319165101.5262976</v>
      </c>
      <c r="O423">
        <v>112386000</v>
      </c>
      <c r="P423">
        <v>22.704658077272725</v>
      </c>
      <c r="Q423">
        <v>23114.345511878761</v>
      </c>
      <c r="R423">
        <v>278344577.41269207</v>
      </c>
      <c r="S423">
        <v>2437.2717961276612</v>
      </c>
      <c r="T423">
        <v>23137.050169956034</v>
      </c>
      <c r="U423">
        <f>Net_Zero_Table[[#This Row],[Total Energy(MJ)]]*AHP!$Q$23/TOPSIS!$B$20</f>
        <v>2.554699521875909E-2</v>
      </c>
      <c r="V423">
        <f>Net_Zero_Table[[#This Row],[Capital Cost (LKR)]]*AHP!$Q$24/TOPSIS!$C$20</f>
        <v>5.0505444722414678E-3</v>
      </c>
      <c r="W423">
        <f>Net_Zero_Table[[#This Row],[System Cost (LKR)]]*AHP!$Q$25/TOPSIS!$D$20</f>
        <v>2.6756574266597884E-3</v>
      </c>
      <c r="X423">
        <f>Net_Zero_Table[[#This Row],[Embodied Carbon (Metric T)]]*AHP!$Q$26/TOPSIS!$E$20</f>
        <v>1.0990043656961886E-2</v>
      </c>
      <c r="Y4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4.4055937841236785E-3</v>
      </c>
      <c r="Z4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2.5205315682904237E-3</v>
      </c>
      <c r="AA423">
        <f>Net_Zero_Table[[#This Row],[S- Worst-Euclidean Distance]]/(Net_Zero_Table[[#This Row],[S+ Best-Euclidean Distance]]+Net_Zero_Table[[#This Row],[S- Worst-Euclidean Distance]])</f>
        <v>0.36391653919631878</v>
      </c>
      <c r="AB423">
        <v>422</v>
      </c>
    </row>
    <row r="424" spans="1:28" x14ac:dyDescent="0.3">
      <c r="A424">
        <v>179</v>
      </c>
      <c r="B424" t="s">
        <v>140</v>
      </c>
      <c r="C424" t="s">
        <v>150</v>
      </c>
      <c r="D424" t="s">
        <v>155</v>
      </c>
      <c r="E424" t="s">
        <v>157</v>
      </c>
      <c r="F424" t="s">
        <v>161</v>
      </c>
      <c r="G424" t="s">
        <v>226</v>
      </c>
      <c r="H424">
        <v>403.93919721425186</v>
      </c>
      <c r="I424">
        <v>29</v>
      </c>
      <c r="J424">
        <v>1505724.9650959019</v>
      </c>
      <c r="K424">
        <v>47967.343009090902</v>
      </c>
      <c r="L424">
        <v>271030493.71726233</v>
      </c>
      <c r="M424">
        <v>5124793.6181818172</v>
      </c>
      <c r="N424">
        <v>2258587447.6438527</v>
      </c>
      <c r="O424">
        <v>113100000</v>
      </c>
      <c r="P424">
        <v>24.92884089772727</v>
      </c>
      <c r="Q424">
        <v>22510.588228183733</v>
      </c>
      <c r="R424">
        <v>271078461.06027144</v>
      </c>
      <c r="S424">
        <v>2376.8122412620346</v>
      </c>
      <c r="T424">
        <v>22535.517069081459</v>
      </c>
      <c r="U424">
        <f>Net_Zero_Table[[#This Row],[Total Energy(MJ)]]*AHP!$Q$23/TOPSIS!$B$20</f>
        <v>2.4880097226925704E-2</v>
      </c>
      <c r="V424">
        <f>Net_Zero_Table[[#This Row],[Capital Cost (LKR)]]*AHP!$Q$24/TOPSIS!$C$20</f>
        <v>4.5244502430730749E-3</v>
      </c>
      <c r="W424">
        <f>Net_Zero_Table[[#This Row],[System Cost (LKR)]]*AHP!$Q$25/TOPSIS!$D$20</f>
        <v>2.6926561578419204E-3</v>
      </c>
      <c r="X424">
        <f>Net_Zero_Table[[#This Row],[Embodied Carbon (Metric T)]]*AHP!$Q$26/TOPSIS!$E$20</f>
        <v>1.2066645040460731E-2</v>
      </c>
      <c r="Y4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4.268068206467762E-3</v>
      </c>
      <c r="Z4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2.432831825865634E-3</v>
      </c>
      <c r="AA424">
        <f>Net_Zero_Table[[#This Row],[S- Worst-Euclidean Distance]]/(Net_Zero_Table[[#This Row],[S+ Best-Euclidean Distance]]+Net_Zero_Table[[#This Row],[S- Worst-Euclidean Distance]])</f>
        <v>0.36306045667397763</v>
      </c>
      <c r="AB424">
        <v>423</v>
      </c>
    </row>
    <row r="425" spans="1:28" x14ac:dyDescent="0.3">
      <c r="A425">
        <v>161</v>
      </c>
      <c r="B425" t="s">
        <v>140</v>
      </c>
      <c r="C425" t="s">
        <v>150</v>
      </c>
      <c r="D425" t="s">
        <v>154</v>
      </c>
      <c r="E425" t="s">
        <v>157</v>
      </c>
      <c r="F425" t="s">
        <v>161</v>
      </c>
      <c r="G425" t="s">
        <v>226</v>
      </c>
      <c r="H425">
        <v>403.9327501092518</v>
      </c>
      <c r="I425">
        <v>29</v>
      </c>
      <c r="J425">
        <v>1505718.724298262</v>
      </c>
      <c r="K425">
        <v>47985.7633090909</v>
      </c>
      <c r="L425">
        <v>271029370.37368715</v>
      </c>
      <c r="M425">
        <v>5125714.6331818169</v>
      </c>
      <c r="N425">
        <v>2258578086.4473929</v>
      </c>
      <c r="O425">
        <v>113100000</v>
      </c>
      <c r="P425">
        <v>24.942656122727268</v>
      </c>
      <c r="Q425">
        <v>22510.494928259017</v>
      </c>
      <c r="R425">
        <v>271077356.13699621</v>
      </c>
      <c r="S425">
        <v>2376.8038010805749</v>
      </c>
      <c r="T425">
        <v>22535.437584381743</v>
      </c>
      <c r="U425">
        <f>Net_Zero_Table[[#This Row],[Total Energy(MJ)]]*AHP!$Q$23/TOPSIS!$B$20</f>
        <v>2.4879995814963984E-2</v>
      </c>
      <c r="V425">
        <f>Net_Zero_Table[[#This Row],[Capital Cost (LKR)]]*AHP!$Q$24/TOPSIS!$C$20</f>
        <v>4.5252633658739308E-3</v>
      </c>
      <c r="W425">
        <f>Net_Zero_Table[[#This Row],[System Cost (LKR)]]*AHP!$Q$25/TOPSIS!$D$20</f>
        <v>2.6926561578419204E-3</v>
      </c>
      <c r="X425">
        <f>Net_Zero_Table[[#This Row],[Embodied Carbon (Metric T)]]*AHP!$Q$26/TOPSIS!$E$20</f>
        <v>1.207333221123265E-2</v>
      </c>
      <c r="Y4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4.272193707584802E-3</v>
      </c>
      <c r="Z4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2.4300162572437854E-3</v>
      </c>
      <c r="AA425">
        <f>Net_Zero_Table[[#This Row],[S- Worst-Euclidean Distance]]/(Net_Zero_Table[[#This Row],[S+ Best-Euclidean Distance]]+Net_Zero_Table[[#This Row],[S- Worst-Euclidean Distance]])</f>
        <v>0.36256940173403451</v>
      </c>
      <c r="AB425">
        <v>424</v>
      </c>
    </row>
    <row r="426" spans="1:28" x14ac:dyDescent="0.3">
      <c r="A426">
        <v>167</v>
      </c>
      <c r="B426" t="s">
        <v>140</v>
      </c>
      <c r="C426" t="s">
        <v>150</v>
      </c>
      <c r="D426" t="s">
        <v>155</v>
      </c>
      <c r="E426" t="s">
        <v>156</v>
      </c>
      <c r="F426" t="s">
        <v>160</v>
      </c>
      <c r="G426" t="s">
        <v>226</v>
      </c>
      <c r="H426">
        <v>419.60629444778465</v>
      </c>
      <c r="I426">
        <v>30</v>
      </c>
      <c r="J426">
        <v>1546116.3084818386</v>
      </c>
      <c r="K426">
        <v>44746.809236363639</v>
      </c>
      <c r="L426">
        <v>278300935.52673095</v>
      </c>
      <c r="M426">
        <v>5719773.586363636</v>
      </c>
      <c r="N426">
        <v>2319174462.7227583</v>
      </c>
      <c r="O426">
        <v>117000000</v>
      </c>
      <c r="P426">
        <v>22.690842852272727</v>
      </c>
      <c r="Q426">
        <v>23114.438811803488</v>
      </c>
      <c r="R426">
        <v>278345682.3359673</v>
      </c>
      <c r="S426">
        <v>2441.8942363091219</v>
      </c>
      <c r="T426">
        <v>23137.129654655761</v>
      </c>
      <c r="U426">
        <f>Net_Zero_Table[[#This Row],[Total Energy(MJ)]]*AHP!$Q$23/TOPSIS!$B$20</f>
        <v>2.5547096630720811E-2</v>
      </c>
      <c r="V426">
        <f>Net_Zero_Table[[#This Row],[Capital Cost (LKR)]]*AHP!$Q$24/TOPSIS!$C$20</f>
        <v>5.0497313494406127E-3</v>
      </c>
      <c r="W426">
        <f>Net_Zero_Table[[#This Row],[System Cost (LKR)]]*AHP!$Q$25/TOPSIS!$D$20</f>
        <v>2.7855063701812967E-3</v>
      </c>
      <c r="X426">
        <f>Net_Zero_Table[[#This Row],[Embodied Carbon (Metric T)]]*AHP!$Q$26/TOPSIS!$E$20</f>
        <v>1.0983356486189966E-2</v>
      </c>
      <c r="Y4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4.4159044867558197E-3</v>
      </c>
      <c r="Z4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2.511429196873069E-3</v>
      </c>
      <c r="AA426">
        <f>Net_Zero_Table[[#This Row],[S- Worst-Euclidean Distance]]/(Net_Zero_Table[[#This Row],[S+ Best-Euclidean Distance]]+Net_Zero_Table[[#This Row],[S- Worst-Euclidean Distance]])</f>
        <v>0.3625390823612607</v>
      </c>
      <c r="AB426">
        <v>425</v>
      </c>
    </row>
    <row r="427" spans="1:28" x14ac:dyDescent="0.3">
      <c r="A427">
        <v>149</v>
      </c>
      <c r="B427" t="s">
        <v>140</v>
      </c>
      <c r="C427" t="s">
        <v>150</v>
      </c>
      <c r="D427" t="s">
        <v>154</v>
      </c>
      <c r="E427" t="s">
        <v>156</v>
      </c>
      <c r="F427" t="s">
        <v>160</v>
      </c>
      <c r="G427" t="s">
        <v>226</v>
      </c>
      <c r="H427">
        <v>419.59984734278476</v>
      </c>
      <c r="I427">
        <v>30</v>
      </c>
      <c r="J427">
        <v>1546110.0676841983</v>
      </c>
      <c r="K427">
        <v>44765.229536363637</v>
      </c>
      <c r="L427">
        <v>278299812.18315572</v>
      </c>
      <c r="M427">
        <v>5720694.6013636356</v>
      </c>
      <c r="N427">
        <v>2319165101.5262976</v>
      </c>
      <c r="O427">
        <v>117000000</v>
      </c>
      <c r="P427">
        <v>22.704658077272725</v>
      </c>
      <c r="Q427">
        <v>23114.345511878761</v>
      </c>
      <c r="R427">
        <v>278344577.41269207</v>
      </c>
      <c r="S427">
        <v>2441.8857961276613</v>
      </c>
      <c r="T427">
        <v>23137.050169956034</v>
      </c>
      <c r="U427">
        <f>Net_Zero_Table[[#This Row],[Total Energy(MJ)]]*AHP!$Q$23/TOPSIS!$B$20</f>
        <v>2.554699521875909E-2</v>
      </c>
      <c r="V427">
        <f>Net_Zero_Table[[#This Row],[Capital Cost (LKR)]]*AHP!$Q$24/TOPSIS!$C$20</f>
        <v>5.0505444722414678E-3</v>
      </c>
      <c r="W427">
        <f>Net_Zero_Table[[#This Row],[System Cost (LKR)]]*AHP!$Q$25/TOPSIS!$D$20</f>
        <v>2.7855063701812967E-3</v>
      </c>
      <c r="X427">
        <f>Net_Zero_Table[[#This Row],[Embodied Carbon (Metric T)]]*AHP!$Q$26/TOPSIS!$E$20</f>
        <v>1.0990043656961886E-2</v>
      </c>
      <c r="Y4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4.4183340726742194E-3</v>
      </c>
      <c r="Z4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2.5059560271418219E-3</v>
      </c>
      <c r="AA427">
        <f>Net_Zero_Table[[#This Row],[S- Worst-Euclidean Distance]]/(Net_Zero_Table[[#This Row],[S+ Best-Euclidean Distance]]+Net_Zero_Table[[#This Row],[S- Worst-Euclidean Distance]])</f>
        <v>0.36190800659960765</v>
      </c>
      <c r="AB427">
        <v>426</v>
      </c>
    </row>
    <row r="428" spans="1:28" x14ac:dyDescent="0.3">
      <c r="A428">
        <v>532</v>
      </c>
      <c r="B428" t="s">
        <v>143</v>
      </c>
      <c r="C428" t="s">
        <v>151</v>
      </c>
      <c r="D428" t="s">
        <v>155</v>
      </c>
      <c r="E428" t="s">
        <v>157</v>
      </c>
      <c r="F428" t="s">
        <v>159</v>
      </c>
      <c r="G428" t="s">
        <v>225</v>
      </c>
      <c r="H428">
        <v>431.60841788631421</v>
      </c>
      <c r="I428">
        <v>62</v>
      </c>
      <c r="J428">
        <v>1527867.1026516343</v>
      </c>
      <c r="K428">
        <v>35154.794972727264</v>
      </c>
      <c r="L428">
        <v>275016078.47729415</v>
      </c>
      <c r="M428">
        <v>4575393.7854545442</v>
      </c>
      <c r="N428">
        <v>2291800653.9774513</v>
      </c>
      <c r="O428">
        <v>115568000</v>
      </c>
      <c r="P428">
        <v>24.470554552272727</v>
      </c>
      <c r="Q428">
        <v>22841.61318464193</v>
      </c>
      <c r="R428">
        <v>275051233.27226686</v>
      </c>
      <c r="S428">
        <v>2411.9440477629059</v>
      </c>
      <c r="T428">
        <v>22866.083739194204</v>
      </c>
      <c r="U428">
        <f>Net_Zero_Table[[#This Row],[Total Energy(MJ)]]*AHP!$Q$23/TOPSIS!$B$20</f>
        <v>2.5244725823783856E-2</v>
      </c>
      <c r="V428">
        <f>Net_Zero_Table[[#This Row],[Capital Cost (LKR)]]*AHP!$Q$24/TOPSIS!$C$20</f>
        <v>4.0394097922911544E-3</v>
      </c>
      <c r="W428">
        <f>Net_Zero_Table[[#This Row],[System Cost (LKR)]]*AHP!$Q$25/TOPSIS!$D$20</f>
        <v>2.7514136768300181E-3</v>
      </c>
      <c r="X428">
        <f>Net_Zero_Table[[#This Row],[Embodied Carbon (Metric T)]]*AHP!$Q$26/TOPSIS!$E$20</f>
        <v>1.1844814483629906E-2</v>
      </c>
      <c r="Y4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4.4063158206144358E-3</v>
      </c>
      <c r="Z4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2.4360514748432175E-3</v>
      </c>
      <c r="AA428">
        <f>Net_Zero_Table[[#This Row],[S- Worst-Euclidean Distance]]/(Net_Zero_Table[[#This Row],[S+ Best-Euclidean Distance]]+Net_Zero_Table[[#This Row],[S- Worst-Euclidean Distance]])</f>
        <v>0.35602465779064579</v>
      </c>
      <c r="AB428">
        <v>427</v>
      </c>
    </row>
    <row r="429" spans="1:28" x14ac:dyDescent="0.3">
      <c r="A429">
        <v>534</v>
      </c>
      <c r="B429" t="s">
        <v>143</v>
      </c>
      <c r="C429" t="s">
        <v>151</v>
      </c>
      <c r="D429" t="s">
        <v>155</v>
      </c>
      <c r="E429" t="s">
        <v>157</v>
      </c>
      <c r="F429" t="s">
        <v>159</v>
      </c>
      <c r="G429" t="s">
        <v>224</v>
      </c>
      <c r="H429">
        <v>431.60841788631421</v>
      </c>
      <c r="I429">
        <v>31</v>
      </c>
      <c r="J429">
        <v>1527867.1026516343</v>
      </c>
      <c r="K429">
        <v>35154.794972727264</v>
      </c>
      <c r="L429">
        <v>275016078.47729415</v>
      </c>
      <c r="M429">
        <v>4575393.7854545442</v>
      </c>
      <c r="N429">
        <v>2291800653.9774513</v>
      </c>
      <c r="O429">
        <v>116132200</v>
      </c>
      <c r="P429">
        <v>24.470554552272727</v>
      </c>
      <c r="Q429">
        <v>22841.61318464193</v>
      </c>
      <c r="R429">
        <v>275051233.27226686</v>
      </c>
      <c r="S429">
        <v>2412.5082477629062</v>
      </c>
      <c r="T429">
        <v>22866.083739194204</v>
      </c>
      <c r="U429">
        <f>Net_Zero_Table[[#This Row],[Total Energy(MJ)]]*AHP!$Q$23/TOPSIS!$B$20</f>
        <v>2.5244725823783856E-2</v>
      </c>
      <c r="V429">
        <f>Net_Zero_Table[[#This Row],[Capital Cost (LKR)]]*AHP!$Q$24/TOPSIS!$C$20</f>
        <v>4.0394097922911544E-3</v>
      </c>
      <c r="W429">
        <f>Net_Zero_Table[[#This Row],[System Cost (LKR)]]*AHP!$Q$25/TOPSIS!$D$20</f>
        <v>2.764846007548448E-3</v>
      </c>
      <c r="X429">
        <f>Net_Zero_Table[[#This Row],[Embodied Carbon (Metric T)]]*AHP!$Q$26/TOPSIS!$E$20</f>
        <v>1.1844814483629906E-2</v>
      </c>
      <c r="Y4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4.4079593716113948E-3</v>
      </c>
      <c r="Z4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2.4343640151738765E-3</v>
      </c>
      <c r="AA429">
        <f>Net_Zero_Table[[#This Row],[S- Worst-Euclidean Distance]]/(Net_Zero_Table[[#This Row],[S+ Best-Euclidean Distance]]+Net_Zero_Table[[#This Row],[S- Worst-Euclidean Distance]])</f>
        <v>0.3557803216193226</v>
      </c>
      <c r="AB429">
        <v>428</v>
      </c>
    </row>
    <row r="430" spans="1:28" x14ac:dyDescent="0.3">
      <c r="A430">
        <v>514</v>
      </c>
      <c r="B430" t="s">
        <v>143</v>
      </c>
      <c r="C430" t="s">
        <v>151</v>
      </c>
      <c r="D430" t="s">
        <v>154</v>
      </c>
      <c r="E430" t="s">
        <v>157</v>
      </c>
      <c r="F430" t="s">
        <v>159</v>
      </c>
      <c r="G430" t="s">
        <v>225</v>
      </c>
      <c r="H430">
        <v>431.60197078131432</v>
      </c>
      <c r="I430">
        <v>62</v>
      </c>
      <c r="J430">
        <v>1527860.8618539942</v>
      </c>
      <c r="K430">
        <v>35173.21527272727</v>
      </c>
      <c r="L430">
        <v>275014955.13371897</v>
      </c>
      <c r="M430">
        <v>4576314.8004545448</v>
      </c>
      <c r="N430">
        <v>2291791292.7809911</v>
      </c>
      <c r="O430">
        <v>115568000</v>
      </c>
      <c r="P430">
        <v>24.484369777272725</v>
      </c>
      <c r="Q430">
        <v>22841.519884717211</v>
      </c>
      <c r="R430">
        <v>275050128.34899169</v>
      </c>
      <c r="S430">
        <v>2411.9356075814458</v>
      </c>
      <c r="T430">
        <v>22866.004254494484</v>
      </c>
      <c r="U430">
        <f>Net_Zero_Table[[#This Row],[Total Energy(MJ)]]*AHP!$Q$23/TOPSIS!$B$20</f>
        <v>2.5244624411822146E-2</v>
      </c>
      <c r="V430">
        <f>Net_Zero_Table[[#This Row],[Capital Cost (LKR)]]*AHP!$Q$24/TOPSIS!$C$20</f>
        <v>4.0402229150920113E-3</v>
      </c>
      <c r="W430">
        <f>Net_Zero_Table[[#This Row],[System Cost (LKR)]]*AHP!$Q$25/TOPSIS!$D$20</f>
        <v>2.7514136768300181E-3</v>
      </c>
      <c r="X430">
        <f>Net_Zero_Table[[#This Row],[Embodied Carbon (Metric T)]]*AHP!$Q$26/TOPSIS!$E$20</f>
        <v>1.1851501654401823E-2</v>
      </c>
      <c r="Y4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4.4098778195239283E-3</v>
      </c>
      <c r="Z4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2.4324525725439947E-3</v>
      </c>
      <c r="AA430">
        <f>Net_Zero_Table[[#This Row],[S- Worst-Euclidean Distance]]/(Net_Zero_Table[[#This Row],[S+ Best-Euclidean Distance]]+Net_Zero_Table[[#This Row],[S- Worst-Euclidean Distance]])</f>
        <v>0.35550060186568205</v>
      </c>
      <c r="AB430">
        <v>429</v>
      </c>
    </row>
    <row r="431" spans="1:28" x14ac:dyDescent="0.3">
      <c r="A431">
        <v>516</v>
      </c>
      <c r="B431" t="s">
        <v>143</v>
      </c>
      <c r="C431" t="s">
        <v>151</v>
      </c>
      <c r="D431" t="s">
        <v>154</v>
      </c>
      <c r="E431" t="s">
        <v>157</v>
      </c>
      <c r="F431" t="s">
        <v>159</v>
      </c>
      <c r="G431" t="s">
        <v>224</v>
      </c>
      <c r="H431">
        <v>431.60197078131432</v>
      </c>
      <c r="I431">
        <v>31</v>
      </c>
      <c r="J431">
        <v>1527860.8618539942</v>
      </c>
      <c r="K431">
        <v>35173.21527272727</v>
      </c>
      <c r="L431">
        <v>275014955.13371897</v>
      </c>
      <c r="M431">
        <v>4576314.8004545448</v>
      </c>
      <c r="N431">
        <v>2291791292.7809911</v>
      </c>
      <c r="O431">
        <v>116132200</v>
      </c>
      <c r="P431">
        <v>24.484369777272725</v>
      </c>
      <c r="Q431">
        <v>22841.519884717211</v>
      </c>
      <c r="R431">
        <v>275050128.34899169</v>
      </c>
      <c r="S431">
        <v>2412.4998075814456</v>
      </c>
      <c r="T431">
        <v>22866.004254494484</v>
      </c>
      <c r="U431">
        <f>Net_Zero_Table[[#This Row],[Total Energy(MJ)]]*AHP!$Q$23/TOPSIS!$B$20</f>
        <v>2.5244624411822146E-2</v>
      </c>
      <c r="V431">
        <f>Net_Zero_Table[[#This Row],[Capital Cost (LKR)]]*AHP!$Q$24/TOPSIS!$C$20</f>
        <v>4.0402229150920113E-3</v>
      </c>
      <c r="W431">
        <f>Net_Zero_Table[[#This Row],[System Cost (LKR)]]*AHP!$Q$25/TOPSIS!$D$20</f>
        <v>2.764846007548448E-3</v>
      </c>
      <c r="X431">
        <f>Net_Zero_Table[[#This Row],[Embodied Carbon (Metric T)]]*AHP!$Q$26/TOPSIS!$E$20</f>
        <v>1.1851501654401823E-2</v>
      </c>
      <c r="Y4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4.4115200434667375E-3</v>
      </c>
      <c r="Z4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2.4307626144820394E-3</v>
      </c>
      <c r="AA431">
        <f>Net_Zero_Table[[#This Row],[S- Worst-Euclidean Distance]]/(Net_Zero_Table[[#This Row],[S+ Best-Euclidean Distance]]+Net_Zero_Table[[#This Row],[S- Worst-Euclidean Distance]])</f>
        <v>0.35525609449328843</v>
      </c>
      <c r="AB431">
        <v>430</v>
      </c>
    </row>
    <row r="432" spans="1:28" x14ac:dyDescent="0.3">
      <c r="A432">
        <v>533</v>
      </c>
      <c r="B432" t="s">
        <v>143</v>
      </c>
      <c r="C432" t="s">
        <v>151</v>
      </c>
      <c r="D432" t="s">
        <v>155</v>
      </c>
      <c r="E432" t="s">
        <v>157</v>
      </c>
      <c r="F432" t="s">
        <v>159</v>
      </c>
      <c r="G432" t="s">
        <v>226</v>
      </c>
      <c r="H432">
        <v>431.60841788631421</v>
      </c>
      <c r="I432">
        <v>31</v>
      </c>
      <c r="J432">
        <v>1527867.1026516343</v>
      </c>
      <c r="K432">
        <v>35154.794972727264</v>
      </c>
      <c r="L432">
        <v>275016078.47729415</v>
      </c>
      <c r="M432">
        <v>4575393.7854545442</v>
      </c>
      <c r="N432">
        <v>2291800653.9774513</v>
      </c>
      <c r="O432">
        <v>120900000</v>
      </c>
      <c r="P432">
        <v>24.470554552272727</v>
      </c>
      <c r="Q432">
        <v>22841.61318464193</v>
      </c>
      <c r="R432">
        <v>275051233.27226686</v>
      </c>
      <c r="S432">
        <v>2417.2760477629063</v>
      </c>
      <c r="T432">
        <v>22866.083739194204</v>
      </c>
      <c r="U432">
        <f>Net_Zero_Table[[#This Row],[Total Energy(MJ)]]*AHP!$Q$23/TOPSIS!$B$20</f>
        <v>2.5244725823783856E-2</v>
      </c>
      <c r="V432">
        <f>Net_Zero_Table[[#This Row],[Capital Cost (LKR)]]*AHP!$Q$24/TOPSIS!$C$20</f>
        <v>4.0394097922911544E-3</v>
      </c>
      <c r="W432">
        <f>Net_Zero_Table[[#This Row],[System Cost (LKR)]]*AHP!$Q$25/TOPSIS!$D$20</f>
        <v>2.8783565825206735E-3</v>
      </c>
      <c r="X432">
        <f>Net_Zero_Table[[#This Row],[Embodied Carbon (Metric T)]]*AHP!$Q$26/TOPSIS!$E$20</f>
        <v>1.1844814483629906E-2</v>
      </c>
      <c r="Y4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4.423452932925764E-3</v>
      </c>
      <c r="Z4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2.4230323117505489E-3</v>
      </c>
      <c r="AA432">
        <f>Net_Zero_Table[[#This Row],[S- Worst-Euclidean Distance]]/(Net_Zero_Table[[#This Row],[S+ Best-Euclidean Distance]]+Net_Zero_Table[[#This Row],[S- Worst-Euclidean Distance]])</f>
        <v>0.35390893650645772</v>
      </c>
      <c r="AB432">
        <v>431</v>
      </c>
    </row>
    <row r="433" spans="1:28" x14ac:dyDescent="0.3">
      <c r="A433">
        <v>515</v>
      </c>
      <c r="B433" t="s">
        <v>143</v>
      </c>
      <c r="C433" t="s">
        <v>151</v>
      </c>
      <c r="D433" t="s">
        <v>154</v>
      </c>
      <c r="E433" t="s">
        <v>157</v>
      </c>
      <c r="F433" t="s">
        <v>159</v>
      </c>
      <c r="G433" t="s">
        <v>226</v>
      </c>
      <c r="H433">
        <v>431.60197078131432</v>
      </c>
      <c r="I433">
        <v>31</v>
      </c>
      <c r="J433">
        <v>1527860.8618539942</v>
      </c>
      <c r="K433">
        <v>35173.21527272727</v>
      </c>
      <c r="L433">
        <v>275014955.13371897</v>
      </c>
      <c r="M433">
        <v>4576314.8004545448</v>
      </c>
      <c r="N433">
        <v>2291791292.7809911</v>
      </c>
      <c r="O433">
        <v>120900000</v>
      </c>
      <c r="P433">
        <v>24.484369777272725</v>
      </c>
      <c r="Q433">
        <v>22841.519884717211</v>
      </c>
      <c r="R433">
        <v>275050128.34899169</v>
      </c>
      <c r="S433">
        <v>2417.2676075814456</v>
      </c>
      <c r="T433">
        <v>22866.004254494484</v>
      </c>
      <c r="U433">
        <f>Net_Zero_Table[[#This Row],[Total Energy(MJ)]]*AHP!$Q$23/TOPSIS!$B$20</f>
        <v>2.5244624411822146E-2</v>
      </c>
      <c r="V433">
        <f>Net_Zero_Table[[#This Row],[Capital Cost (LKR)]]*AHP!$Q$24/TOPSIS!$C$20</f>
        <v>4.0402229150920113E-3</v>
      </c>
      <c r="W433">
        <f>Net_Zero_Table[[#This Row],[System Cost (LKR)]]*AHP!$Q$25/TOPSIS!$D$20</f>
        <v>2.8783565825206735E-3</v>
      </c>
      <c r="X433">
        <f>Net_Zero_Table[[#This Row],[Embodied Carbon (Metric T)]]*AHP!$Q$26/TOPSIS!$E$20</f>
        <v>1.1851501654401823E-2</v>
      </c>
      <c r="Y4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4.4270011432053624E-3</v>
      </c>
      <c r="Z4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2.4194140433950722E-3</v>
      </c>
      <c r="AA433">
        <f>Net_Zero_Table[[#This Row],[S- Worst-Euclidean Distance]]/(Net_Zero_Table[[#This Row],[S+ Best-Euclidean Distance]]+Net_Zero_Table[[#This Row],[S- Worst-Euclidean Distance]])</f>
        <v>0.35338406705603614</v>
      </c>
      <c r="AB433">
        <v>432</v>
      </c>
    </row>
    <row r="434" spans="1:28" x14ac:dyDescent="0.3">
      <c r="A434">
        <v>424</v>
      </c>
      <c r="B434" t="s">
        <v>142</v>
      </c>
      <c r="C434" t="s">
        <v>151</v>
      </c>
      <c r="D434" t="s">
        <v>155</v>
      </c>
      <c r="E434" t="s">
        <v>157</v>
      </c>
      <c r="F434" t="s">
        <v>159</v>
      </c>
      <c r="G434" t="s">
        <v>225</v>
      </c>
      <c r="H434">
        <v>434.46649849988546</v>
      </c>
      <c r="I434">
        <v>62</v>
      </c>
      <c r="J434">
        <v>1544287.5867324739</v>
      </c>
      <c r="K434">
        <v>38785.214972727263</v>
      </c>
      <c r="L434">
        <v>277971765.61184531</v>
      </c>
      <c r="M434">
        <v>4720610.585454545</v>
      </c>
      <c r="N434">
        <v>2316431380.098711</v>
      </c>
      <c r="O434">
        <v>115568000</v>
      </c>
      <c r="P434">
        <v>23.744470552272723</v>
      </c>
      <c r="Q434">
        <v>23087.099421650484</v>
      </c>
      <c r="R434">
        <v>278010550.82681805</v>
      </c>
      <c r="S434">
        <v>2436.7199906841656</v>
      </c>
      <c r="T434">
        <v>23110.843892202756</v>
      </c>
      <c r="U434">
        <f>Net_Zero_Table[[#This Row],[Total Energy(MJ)]]*AHP!$Q$23/TOPSIS!$B$20</f>
        <v>2.551633762279806E-2</v>
      </c>
      <c r="V434">
        <f>Net_Zero_Table[[#This Row],[Capital Cost (LKR)]]*AHP!$Q$24/TOPSIS!$C$20</f>
        <v>4.1676151865000632E-3</v>
      </c>
      <c r="W434">
        <f>Net_Zero_Table[[#This Row],[System Cost (LKR)]]*AHP!$Q$25/TOPSIS!$D$20</f>
        <v>2.7514136768300181E-3</v>
      </c>
      <c r="X434">
        <f>Net_Zero_Table[[#This Row],[Embodied Carbon (Metric T)]]*AHP!$Q$26/TOPSIS!$E$20</f>
        <v>1.1493358195168587E-2</v>
      </c>
      <c r="Y4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4.4663444769896246E-3</v>
      </c>
      <c r="Z4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2.3963791058876668E-3</v>
      </c>
      <c r="AA434">
        <f>Net_Zero_Table[[#This Row],[S- Worst-Euclidean Distance]]/(Net_Zero_Table[[#This Row],[S+ Best-Euclidean Distance]]+Net_Zero_Table[[#This Row],[S- Worst-Euclidean Distance]])</f>
        <v>0.34918776444190575</v>
      </c>
      <c r="AB434">
        <v>433</v>
      </c>
    </row>
    <row r="435" spans="1:28" x14ac:dyDescent="0.3">
      <c r="A435">
        <v>426</v>
      </c>
      <c r="B435" t="s">
        <v>142</v>
      </c>
      <c r="C435" t="s">
        <v>151</v>
      </c>
      <c r="D435" t="s">
        <v>155</v>
      </c>
      <c r="E435" t="s">
        <v>157</v>
      </c>
      <c r="F435" t="s">
        <v>159</v>
      </c>
      <c r="G435" t="s">
        <v>224</v>
      </c>
      <c r="H435">
        <v>434.46649849988546</v>
      </c>
      <c r="I435">
        <v>31</v>
      </c>
      <c r="J435">
        <v>1544287.5867324739</v>
      </c>
      <c r="K435">
        <v>38785.214972727263</v>
      </c>
      <c r="L435">
        <v>277971765.61184531</v>
      </c>
      <c r="M435">
        <v>4720610.585454545</v>
      </c>
      <c r="N435">
        <v>2316431380.098711</v>
      </c>
      <c r="O435">
        <v>116132200</v>
      </c>
      <c r="P435">
        <v>23.744470552272723</v>
      </c>
      <c r="Q435">
        <v>23087.099421650484</v>
      </c>
      <c r="R435">
        <v>278010550.82681805</v>
      </c>
      <c r="S435">
        <v>2437.2841906841654</v>
      </c>
      <c r="T435">
        <v>23110.843892202756</v>
      </c>
      <c r="U435">
        <f>Net_Zero_Table[[#This Row],[Total Energy(MJ)]]*AHP!$Q$23/TOPSIS!$B$20</f>
        <v>2.551633762279806E-2</v>
      </c>
      <c r="V435">
        <f>Net_Zero_Table[[#This Row],[Capital Cost (LKR)]]*AHP!$Q$24/TOPSIS!$C$20</f>
        <v>4.1676151865000632E-3</v>
      </c>
      <c r="W435">
        <f>Net_Zero_Table[[#This Row],[System Cost (LKR)]]*AHP!$Q$25/TOPSIS!$D$20</f>
        <v>2.764846007548448E-3</v>
      </c>
      <c r="X435">
        <f>Net_Zero_Table[[#This Row],[Embodied Carbon (Metric T)]]*AHP!$Q$26/TOPSIS!$E$20</f>
        <v>1.1493358195168587E-2</v>
      </c>
      <c r="Y4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4.4679659463692616E-3</v>
      </c>
      <c r="Z4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2.3946636902543615E-3</v>
      </c>
      <c r="AA435">
        <f>Net_Zero_Table[[#This Row],[S- Worst-Euclidean Distance]]/(Net_Zero_Table[[#This Row],[S+ Best-Euclidean Distance]]+Net_Zero_Table[[#This Row],[S- Worst-Euclidean Distance]])</f>
        <v>0.34894257989310978</v>
      </c>
      <c r="AB435">
        <v>434</v>
      </c>
    </row>
    <row r="436" spans="1:28" x14ac:dyDescent="0.3">
      <c r="A436">
        <v>406</v>
      </c>
      <c r="B436" t="s">
        <v>142</v>
      </c>
      <c r="C436" t="s">
        <v>151</v>
      </c>
      <c r="D436" t="s">
        <v>154</v>
      </c>
      <c r="E436" t="s">
        <v>157</v>
      </c>
      <c r="F436" t="s">
        <v>159</v>
      </c>
      <c r="G436" t="s">
        <v>225</v>
      </c>
      <c r="H436">
        <v>434.46005139488551</v>
      </c>
      <c r="I436">
        <v>62</v>
      </c>
      <c r="J436">
        <v>1544281.3459348339</v>
      </c>
      <c r="K436">
        <v>38803.635272727275</v>
      </c>
      <c r="L436">
        <v>277970642.26827013</v>
      </c>
      <c r="M436">
        <v>4721531.6004545446</v>
      </c>
      <c r="N436">
        <v>2316422018.9022508</v>
      </c>
      <c r="O436">
        <v>115568000</v>
      </c>
      <c r="P436">
        <v>23.758285777272725</v>
      </c>
      <c r="Q436">
        <v>23087.006121725764</v>
      </c>
      <c r="R436">
        <v>278009445.90354288</v>
      </c>
      <c r="S436">
        <v>2436.711550502705</v>
      </c>
      <c r="T436">
        <v>23110.764407503037</v>
      </c>
      <c r="U436">
        <f>Net_Zero_Table[[#This Row],[Total Energy(MJ)]]*AHP!$Q$23/TOPSIS!$B$20</f>
        <v>2.5516236210836343E-2</v>
      </c>
      <c r="V436">
        <f>Net_Zero_Table[[#This Row],[Capital Cost (LKR)]]*AHP!$Q$24/TOPSIS!$C$20</f>
        <v>4.1684283093009183E-3</v>
      </c>
      <c r="W436">
        <f>Net_Zero_Table[[#This Row],[System Cost (LKR)]]*AHP!$Q$25/TOPSIS!$D$20</f>
        <v>2.7514136768300181E-3</v>
      </c>
      <c r="X436">
        <f>Net_Zero_Table[[#This Row],[Embodied Carbon (Metric T)]]*AHP!$Q$26/TOPSIS!$E$20</f>
        <v>1.1500045365940506E-2</v>
      </c>
      <c r="Y4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4.4693499714070087E-3</v>
      </c>
      <c r="Z4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2.3917701512422111E-3</v>
      </c>
      <c r="AA436">
        <f>Net_Zero_Table[[#This Row],[S- Worst-Euclidean Distance]]/(Net_Zero_Table[[#This Row],[S+ Best-Euclidean Distance]]+Net_Zero_Table[[#This Row],[S- Worst-Euclidean Distance]])</f>
        <v>0.34859762086758211</v>
      </c>
      <c r="AB436">
        <v>435</v>
      </c>
    </row>
    <row r="437" spans="1:28" x14ac:dyDescent="0.3">
      <c r="A437">
        <v>408</v>
      </c>
      <c r="B437" t="s">
        <v>142</v>
      </c>
      <c r="C437" t="s">
        <v>151</v>
      </c>
      <c r="D437" t="s">
        <v>154</v>
      </c>
      <c r="E437" t="s">
        <v>157</v>
      </c>
      <c r="F437" t="s">
        <v>159</v>
      </c>
      <c r="G437" t="s">
        <v>224</v>
      </c>
      <c r="H437">
        <v>434.46005139488551</v>
      </c>
      <c r="I437">
        <v>31</v>
      </c>
      <c r="J437">
        <v>1544281.3459348339</v>
      </c>
      <c r="K437">
        <v>38803.635272727275</v>
      </c>
      <c r="L437">
        <v>277970642.26827013</v>
      </c>
      <c r="M437">
        <v>4721531.6004545446</v>
      </c>
      <c r="N437">
        <v>2316422018.9022508</v>
      </c>
      <c r="O437">
        <v>116132200</v>
      </c>
      <c r="P437">
        <v>23.758285777272725</v>
      </c>
      <c r="Q437">
        <v>23087.006121725764</v>
      </c>
      <c r="R437">
        <v>278009445.90354288</v>
      </c>
      <c r="S437">
        <v>2437.2757505027053</v>
      </c>
      <c r="T437">
        <v>23110.764407503037</v>
      </c>
      <c r="U437">
        <f>Net_Zero_Table[[#This Row],[Total Energy(MJ)]]*AHP!$Q$23/TOPSIS!$B$20</f>
        <v>2.5516236210836343E-2</v>
      </c>
      <c r="V437">
        <f>Net_Zero_Table[[#This Row],[Capital Cost (LKR)]]*AHP!$Q$24/TOPSIS!$C$20</f>
        <v>4.1684283093009183E-3</v>
      </c>
      <c r="W437">
        <f>Net_Zero_Table[[#This Row],[System Cost (LKR)]]*AHP!$Q$25/TOPSIS!$D$20</f>
        <v>2.764846007548448E-3</v>
      </c>
      <c r="X437">
        <f>Net_Zero_Table[[#This Row],[Embodied Carbon (Metric T)]]*AHP!$Q$26/TOPSIS!$E$20</f>
        <v>1.1500045365940506E-2</v>
      </c>
      <c r="Y4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4.4709703507958406E-3</v>
      </c>
      <c r="Z4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2.3900514276184209E-3</v>
      </c>
      <c r="AA437">
        <f>Net_Zero_Table[[#This Row],[S- Worst-Euclidean Distance]]/(Net_Zero_Table[[#This Row],[S+ Best-Euclidean Distance]]+Net_Zero_Table[[#This Row],[S- Worst-Euclidean Distance]])</f>
        <v>0.34835211209179634</v>
      </c>
      <c r="AB437">
        <v>436</v>
      </c>
    </row>
    <row r="438" spans="1:28" x14ac:dyDescent="0.3">
      <c r="A438">
        <v>425</v>
      </c>
      <c r="B438" t="s">
        <v>142</v>
      </c>
      <c r="C438" t="s">
        <v>151</v>
      </c>
      <c r="D438" t="s">
        <v>155</v>
      </c>
      <c r="E438" t="s">
        <v>157</v>
      </c>
      <c r="F438" t="s">
        <v>159</v>
      </c>
      <c r="G438" t="s">
        <v>226</v>
      </c>
      <c r="H438">
        <v>434.46649849988546</v>
      </c>
      <c r="I438">
        <v>31</v>
      </c>
      <c r="J438">
        <v>1544287.5867324739</v>
      </c>
      <c r="K438">
        <v>38785.214972727263</v>
      </c>
      <c r="L438">
        <v>277971765.61184531</v>
      </c>
      <c r="M438">
        <v>4720610.585454545</v>
      </c>
      <c r="N438">
        <v>2316431380.098711</v>
      </c>
      <c r="O438">
        <v>120900000</v>
      </c>
      <c r="P438">
        <v>23.744470552272723</v>
      </c>
      <c r="Q438">
        <v>23087.099421650484</v>
      </c>
      <c r="R438">
        <v>278010550.82681805</v>
      </c>
      <c r="S438">
        <v>2442.0519906841655</v>
      </c>
      <c r="T438">
        <v>23110.843892202756</v>
      </c>
      <c r="U438">
        <f>Net_Zero_Table[[#This Row],[Total Energy(MJ)]]*AHP!$Q$23/TOPSIS!$B$20</f>
        <v>2.551633762279806E-2</v>
      </c>
      <c r="V438">
        <f>Net_Zero_Table[[#This Row],[Capital Cost (LKR)]]*AHP!$Q$24/TOPSIS!$C$20</f>
        <v>4.1676151865000632E-3</v>
      </c>
      <c r="W438">
        <f>Net_Zero_Table[[#This Row],[System Cost (LKR)]]*AHP!$Q$25/TOPSIS!$D$20</f>
        <v>2.8783565825206735E-3</v>
      </c>
      <c r="X438">
        <f>Net_Zero_Table[[#This Row],[Embodied Carbon (Metric T)]]*AHP!$Q$26/TOPSIS!$E$20</f>
        <v>1.1493358195168587E-2</v>
      </c>
      <c r="Y4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4.4832521372267457E-3</v>
      </c>
      <c r="Z4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2.3831432216374175E-3</v>
      </c>
      <c r="AA438">
        <f>Net_Zero_Table[[#This Row],[S- Worst-Euclidean Distance]]/(Net_Zero_Table[[#This Row],[S+ Best-Euclidean Distance]]+Net_Zero_Table[[#This Row],[S- Worst-Euclidean Distance]])</f>
        <v>0.34707340563501082</v>
      </c>
      <c r="AB438">
        <v>437</v>
      </c>
    </row>
    <row r="439" spans="1:28" x14ac:dyDescent="0.3">
      <c r="A439">
        <v>407</v>
      </c>
      <c r="B439" t="s">
        <v>142</v>
      </c>
      <c r="C439" t="s">
        <v>151</v>
      </c>
      <c r="D439" t="s">
        <v>154</v>
      </c>
      <c r="E439" t="s">
        <v>157</v>
      </c>
      <c r="F439" t="s">
        <v>159</v>
      </c>
      <c r="G439" t="s">
        <v>226</v>
      </c>
      <c r="H439">
        <v>434.46005139488551</v>
      </c>
      <c r="I439">
        <v>31</v>
      </c>
      <c r="J439">
        <v>1544281.3459348339</v>
      </c>
      <c r="K439">
        <v>38803.635272727275</v>
      </c>
      <c r="L439">
        <v>277970642.26827013</v>
      </c>
      <c r="M439">
        <v>4721531.6004545446</v>
      </c>
      <c r="N439">
        <v>2316422018.9022508</v>
      </c>
      <c r="O439">
        <v>120900000</v>
      </c>
      <c r="P439">
        <v>23.758285777272725</v>
      </c>
      <c r="Q439">
        <v>23087.006121725764</v>
      </c>
      <c r="R439">
        <v>278009445.90354288</v>
      </c>
      <c r="S439">
        <v>2442.0435505027049</v>
      </c>
      <c r="T439">
        <v>23110.764407503037</v>
      </c>
      <c r="U439">
        <f>Net_Zero_Table[[#This Row],[Total Energy(MJ)]]*AHP!$Q$23/TOPSIS!$B$20</f>
        <v>2.5516236210836343E-2</v>
      </c>
      <c r="V439">
        <f>Net_Zero_Table[[#This Row],[Capital Cost (LKR)]]*AHP!$Q$24/TOPSIS!$C$20</f>
        <v>4.1684283093009183E-3</v>
      </c>
      <c r="W439">
        <f>Net_Zero_Table[[#This Row],[System Cost (LKR)]]*AHP!$Q$25/TOPSIS!$D$20</f>
        <v>2.8783565825206735E-3</v>
      </c>
      <c r="X439">
        <f>Net_Zero_Table[[#This Row],[Embodied Carbon (Metric T)]]*AHP!$Q$26/TOPSIS!$E$20</f>
        <v>1.1500045365940506E-2</v>
      </c>
      <c r="Y4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4.4862463046213032E-3</v>
      </c>
      <c r="Z4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2.3785086192979381E-3</v>
      </c>
      <c r="AA439">
        <f>Net_Zero_Table[[#This Row],[S- Worst-Euclidean Distance]]/(Net_Zero_Table[[#This Row],[S+ Best-Euclidean Distance]]+Net_Zero_Table[[#This Row],[S- Worst-Euclidean Distance]])</f>
        <v>0.34648121391928655</v>
      </c>
      <c r="AB439">
        <v>438</v>
      </c>
    </row>
    <row r="440" spans="1:28" x14ac:dyDescent="0.3">
      <c r="A440">
        <v>163</v>
      </c>
      <c r="B440" t="s">
        <v>140</v>
      </c>
      <c r="C440" t="s">
        <v>150</v>
      </c>
      <c r="D440" t="s">
        <v>155</v>
      </c>
      <c r="E440" t="s">
        <v>156</v>
      </c>
      <c r="F440" t="s">
        <v>159</v>
      </c>
      <c r="G440" t="s">
        <v>225</v>
      </c>
      <c r="H440">
        <v>424.73497211240618</v>
      </c>
      <c r="I440">
        <v>61</v>
      </c>
      <c r="J440">
        <v>1557097.3528778697</v>
      </c>
      <c r="K440">
        <v>43928.029463636369</v>
      </c>
      <c r="L440">
        <v>280277523.51801652</v>
      </c>
      <c r="M440">
        <v>5692480.9272727268</v>
      </c>
      <c r="N440">
        <v>2335646029.3168044</v>
      </c>
      <c r="O440">
        <v>113704000</v>
      </c>
      <c r="P440">
        <v>22.963769443181818</v>
      </c>
      <c r="Q440">
        <v>23278.605425524151</v>
      </c>
      <c r="R440">
        <v>280321451.54748017</v>
      </c>
      <c r="S440">
        <v>2455.0425102440772</v>
      </c>
      <c r="T440">
        <v>23301.569194967331</v>
      </c>
      <c r="U440">
        <f>Net_Zero_Table[[#This Row],[Total Energy(MJ)]]*AHP!$Q$23/TOPSIS!$B$20</f>
        <v>2.5728436490361953E-2</v>
      </c>
      <c r="V440">
        <f>Net_Zero_Table[[#This Row],[Capital Cost (LKR)]]*AHP!$Q$24/TOPSIS!$C$20</f>
        <v>5.0256358858457714E-3</v>
      </c>
      <c r="W440">
        <f>Net_Zero_Table[[#This Row],[System Cost (LKR)]]*AHP!$Q$25/TOPSIS!$D$20</f>
        <v>2.7070360368811469E-3</v>
      </c>
      <c r="X440">
        <f>Net_Zero_Table[[#This Row],[Embodied Carbon (Metric T)]]*AHP!$Q$26/TOPSIS!$E$20</f>
        <v>1.111546484646689E-2</v>
      </c>
      <c r="Y4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4.6107827880177595E-3</v>
      </c>
      <c r="Z4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2.3166624820071813E-3</v>
      </c>
      <c r="AA440">
        <f>Net_Zero_Table[[#This Row],[S- Worst-Euclidean Distance]]/(Net_Zero_Table[[#This Row],[S+ Best-Euclidean Distance]]+Net_Zero_Table[[#This Row],[S- Worst-Euclidean Distance]])</f>
        <v>0.33441801294791618</v>
      </c>
      <c r="AB440">
        <v>439</v>
      </c>
    </row>
    <row r="441" spans="1:28" x14ac:dyDescent="0.3">
      <c r="A441">
        <v>145</v>
      </c>
      <c r="B441" t="s">
        <v>140</v>
      </c>
      <c r="C441" t="s">
        <v>150</v>
      </c>
      <c r="D441" t="s">
        <v>154</v>
      </c>
      <c r="E441" t="s">
        <v>156</v>
      </c>
      <c r="F441" t="s">
        <v>159</v>
      </c>
      <c r="G441" t="s">
        <v>225</v>
      </c>
      <c r="H441">
        <v>424.72852500740612</v>
      </c>
      <c r="I441">
        <v>61</v>
      </c>
      <c r="J441">
        <v>1557091.1120802299</v>
      </c>
      <c r="K441">
        <v>43946.449763636367</v>
      </c>
      <c r="L441">
        <v>280276400.1744414</v>
      </c>
      <c r="M441">
        <v>5693401.9422727264</v>
      </c>
      <c r="N441">
        <v>2335636668.1203446</v>
      </c>
      <c r="O441">
        <v>113704000</v>
      </c>
      <c r="P441">
        <v>22.977584668181816</v>
      </c>
      <c r="Q441">
        <v>23278.512125599438</v>
      </c>
      <c r="R441">
        <v>280320346.62420505</v>
      </c>
      <c r="S441">
        <v>2455.0340700626175</v>
      </c>
      <c r="T441">
        <v>23301.489710267619</v>
      </c>
      <c r="U441">
        <f>Net_Zero_Table[[#This Row],[Total Energy(MJ)]]*AHP!$Q$23/TOPSIS!$B$20</f>
        <v>2.5728335078400246E-2</v>
      </c>
      <c r="V441">
        <f>Net_Zero_Table[[#This Row],[Capital Cost (LKR)]]*AHP!$Q$24/TOPSIS!$C$20</f>
        <v>5.0264490086466265E-3</v>
      </c>
      <c r="W441">
        <f>Net_Zero_Table[[#This Row],[System Cost (LKR)]]*AHP!$Q$25/TOPSIS!$D$20</f>
        <v>2.7070360368811469E-3</v>
      </c>
      <c r="X441">
        <f>Net_Zero_Table[[#This Row],[Embodied Carbon (Metric T)]]*AHP!$Q$26/TOPSIS!$E$20</f>
        <v>1.1122152017238807E-2</v>
      </c>
      <c r="Y4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4.6132930057619734E-3</v>
      </c>
      <c r="Z4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2.3110938863943197E-3</v>
      </c>
      <c r="AA441">
        <f>Net_Zero_Table[[#This Row],[S- Worst-Euclidean Distance]]/(Net_Zero_Table[[#This Row],[S+ Best-Euclidean Distance]]+Net_Zero_Table[[#This Row],[S- Worst-Euclidean Distance]])</f>
        <v>0.33376151887356947</v>
      </c>
      <c r="AB441">
        <v>440</v>
      </c>
    </row>
    <row r="442" spans="1:28" x14ac:dyDescent="0.3">
      <c r="A442">
        <v>165</v>
      </c>
      <c r="B442" t="s">
        <v>140</v>
      </c>
      <c r="C442" t="s">
        <v>150</v>
      </c>
      <c r="D442" t="s">
        <v>155</v>
      </c>
      <c r="E442" t="s">
        <v>156</v>
      </c>
      <c r="F442" t="s">
        <v>159</v>
      </c>
      <c r="G442" t="s">
        <v>224</v>
      </c>
      <c r="H442">
        <v>424.73497211240618</v>
      </c>
      <c r="I442">
        <v>31</v>
      </c>
      <c r="J442">
        <v>1557097.3528778697</v>
      </c>
      <c r="K442">
        <v>43928.029463636369</v>
      </c>
      <c r="L442">
        <v>280277523.51801652</v>
      </c>
      <c r="M442">
        <v>5692480.9272727268</v>
      </c>
      <c r="N442">
        <v>2335646029.3168044</v>
      </c>
      <c r="O442">
        <v>116132200</v>
      </c>
      <c r="P442">
        <v>22.963769443181818</v>
      </c>
      <c r="Q442">
        <v>23278.605425524151</v>
      </c>
      <c r="R442">
        <v>280321451.54748017</v>
      </c>
      <c r="S442">
        <v>2457.4707102440771</v>
      </c>
      <c r="T442">
        <v>23301.569194967331</v>
      </c>
      <c r="U442">
        <f>Net_Zero_Table[[#This Row],[Total Energy(MJ)]]*AHP!$Q$23/TOPSIS!$B$20</f>
        <v>2.5728436490361953E-2</v>
      </c>
      <c r="V442">
        <f>Net_Zero_Table[[#This Row],[Capital Cost (LKR)]]*AHP!$Q$24/TOPSIS!$C$20</f>
        <v>5.0256358858457714E-3</v>
      </c>
      <c r="W442">
        <f>Net_Zero_Table[[#This Row],[System Cost (LKR)]]*AHP!$Q$25/TOPSIS!$D$20</f>
        <v>2.764846007548448E-3</v>
      </c>
      <c r="X442">
        <f>Net_Zero_Table[[#This Row],[Embodied Carbon (Metric T)]]*AHP!$Q$26/TOPSIS!$E$20</f>
        <v>1.111546484646689E-2</v>
      </c>
      <c r="Y4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4.6172611202304117E-3</v>
      </c>
      <c r="Z4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2.3084601587648867E-3</v>
      </c>
      <c r="AA442">
        <f>Net_Zero_Table[[#This Row],[S- Worst-Euclidean Distance]]/(Net_Zero_Table[[#This Row],[S+ Best-Euclidean Distance]]+Net_Zero_Table[[#This Row],[S- Worst-Euclidean Distance]])</f>
        <v>0.33331693057965089</v>
      </c>
      <c r="AB442">
        <v>441</v>
      </c>
    </row>
    <row r="443" spans="1:28" x14ac:dyDescent="0.3">
      <c r="A443">
        <v>147</v>
      </c>
      <c r="B443" t="s">
        <v>140</v>
      </c>
      <c r="C443" t="s">
        <v>150</v>
      </c>
      <c r="D443" t="s">
        <v>154</v>
      </c>
      <c r="E443" t="s">
        <v>156</v>
      </c>
      <c r="F443" t="s">
        <v>159</v>
      </c>
      <c r="G443" t="s">
        <v>224</v>
      </c>
      <c r="H443">
        <v>424.72852500740612</v>
      </c>
      <c r="I443">
        <v>31</v>
      </c>
      <c r="J443">
        <v>1557091.1120802299</v>
      </c>
      <c r="K443">
        <v>43946.449763636367</v>
      </c>
      <c r="L443">
        <v>280276400.1744414</v>
      </c>
      <c r="M443">
        <v>5693401.9422727264</v>
      </c>
      <c r="N443">
        <v>2335636668.1203446</v>
      </c>
      <c r="O443">
        <v>116132200</v>
      </c>
      <c r="P443">
        <v>22.977584668181816</v>
      </c>
      <c r="Q443">
        <v>23278.512125599438</v>
      </c>
      <c r="R443">
        <v>280320346.62420505</v>
      </c>
      <c r="S443">
        <v>2457.4622700626173</v>
      </c>
      <c r="T443">
        <v>23301.489710267619</v>
      </c>
      <c r="U443">
        <f>Net_Zero_Table[[#This Row],[Total Energy(MJ)]]*AHP!$Q$23/TOPSIS!$B$20</f>
        <v>2.5728335078400246E-2</v>
      </c>
      <c r="V443">
        <f>Net_Zero_Table[[#This Row],[Capital Cost (LKR)]]*AHP!$Q$24/TOPSIS!$C$20</f>
        <v>5.0264490086466265E-3</v>
      </c>
      <c r="W443">
        <f>Net_Zero_Table[[#This Row],[System Cost (LKR)]]*AHP!$Q$25/TOPSIS!$D$20</f>
        <v>2.764846007548448E-3</v>
      </c>
      <c r="X443">
        <f>Net_Zero_Table[[#This Row],[Embodied Carbon (Metric T)]]*AHP!$Q$26/TOPSIS!$E$20</f>
        <v>1.1122152017238807E-2</v>
      </c>
      <c r="Y4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4.6197678178803445E-3</v>
      </c>
      <c r="Z4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2.302871729123082E-3</v>
      </c>
      <c r="AA443">
        <f>Net_Zero_Table[[#This Row],[S- Worst-Euclidean Distance]]/(Net_Zero_Table[[#This Row],[S+ Best-Euclidean Distance]]+Net_Zero_Table[[#This Row],[S- Worst-Euclidean Distance]])</f>
        <v>0.33265804372552032</v>
      </c>
      <c r="AB443">
        <v>442</v>
      </c>
    </row>
    <row r="444" spans="1:28" x14ac:dyDescent="0.3">
      <c r="A444">
        <v>164</v>
      </c>
      <c r="B444" t="s">
        <v>140</v>
      </c>
      <c r="C444" t="s">
        <v>150</v>
      </c>
      <c r="D444" t="s">
        <v>155</v>
      </c>
      <c r="E444" t="s">
        <v>156</v>
      </c>
      <c r="F444" t="s">
        <v>159</v>
      </c>
      <c r="G444" t="s">
        <v>226</v>
      </c>
      <c r="H444">
        <v>424.73497211240618</v>
      </c>
      <c r="I444">
        <v>31</v>
      </c>
      <c r="J444">
        <v>1557097.3528778697</v>
      </c>
      <c r="K444">
        <v>43928.029463636369</v>
      </c>
      <c r="L444">
        <v>280277523.51801652</v>
      </c>
      <c r="M444">
        <v>5692480.9272727268</v>
      </c>
      <c r="N444">
        <v>2335646029.3168044</v>
      </c>
      <c r="O444">
        <v>120900000</v>
      </c>
      <c r="P444">
        <v>22.963769443181818</v>
      </c>
      <c r="Q444">
        <v>23278.605425524151</v>
      </c>
      <c r="R444">
        <v>280321451.54748017</v>
      </c>
      <c r="S444">
        <v>2462.2385102440771</v>
      </c>
      <c r="T444">
        <v>23301.569194967331</v>
      </c>
      <c r="U444">
        <f>Net_Zero_Table[[#This Row],[Total Energy(MJ)]]*AHP!$Q$23/TOPSIS!$B$20</f>
        <v>2.5728436490361953E-2</v>
      </c>
      <c r="V444">
        <f>Net_Zero_Table[[#This Row],[Capital Cost (LKR)]]*AHP!$Q$24/TOPSIS!$C$20</f>
        <v>5.0256358858457714E-3</v>
      </c>
      <c r="W444">
        <f>Net_Zero_Table[[#This Row],[System Cost (LKR)]]*AHP!$Q$25/TOPSIS!$D$20</f>
        <v>2.8783565825206735E-3</v>
      </c>
      <c r="X444">
        <f>Net_Zero_Table[[#This Row],[Embodied Carbon (Metric T)]]*AHP!$Q$26/TOPSIS!$E$20</f>
        <v>1.111546484646689E-2</v>
      </c>
      <c r="Y4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4.6320546499824698E-3</v>
      </c>
      <c r="Z4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2.2965072893458313E-3</v>
      </c>
      <c r="AA444">
        <f>Net_Zero_Table[[#This Row],[S- Worst-Euclidean Distance]]/(Net_Zero_Table[[#This Row],[S+ Best-Euclidean Distance]]+Net_Zero_Table[[#This Row],[S- Worst-Euclidean Distance]])</f>
        <v>0.33145511427274177</v>
      </c>
      <c r="AB444">
        <v>443</v>
      </c>
    </row>
    <row r="445" spans="1:28" x14ac:dyDescent="0.3">
      <c r="A445">
        <v>146</v>
      </c>
      <c r="B445" t="s">
        <v>140</v>
      </c>
      <c r="C445" t="s">
        <v>150</v>
      </c>
      <c r="D445" t="s">
        <v>154</v>
      </c>
      <c r="E445" t="s">
        <v>156</v>
      </c>
      <c r="F445" t="s">
        <v>159</v>
      </c>
      <c r="G445" t="s">
        <v>226</v>
      </c>
      <c r="H445">
        <v>424.72852500740612</v>
      </c>
      <c r="I445">
        <v>31</v>
      </c>
      <c r="J445">
        <v>1557091.1120802299</v>
      </c>
      <c r="K445">
        <v>43946.449763636367</v>
      </c>
      <c r="L445">
        <v>280276400.1744414</v>
      </c>
      <c r="M445">
        <v>5693401.9422727264</v>
      </c>
      <c r="N445">
        <v>2335636668.1203446</v>
      </c>
      <c r="O445">
        <v>120900000</v>
      </c>
      <c r="P445">
        <v>22.977584668181816</v>
      </c>
      <c r="Q445">
        <v>23278.512125599438</v>
      </c>
      <c r="R445">
        <v>280320346.62420505</v>
      </c>
      <c r="S445">
        <v>2462.2300700626174</v>
      </c>
      <c r="T445">
        <v>23301.489710267619</v>
      </c>
      <c r="U445">
        <f>Net_Zero_Table[[#This Row],[Total Energy(MJ)]]*AHP!$Q$23/TOPSIS!$B$20</f>
        <v>2.5728335078400246E-2</v>
      </c>
      <c r="V445">
        <f>Net_Zero_Table[[#This Row],[Capital Cost (LKR)]]*AHP!$Q$24/TOPSIS!$C$20</f>
        <v>5.0264490086466265E-3</v>
      </c>
      <c r="W445">
        <f>Net_Zero_Table[[#This Row],[System Cost (LKR)]]*AHP!$Q$25/TOPSIS!$D$20</f>
        <v>2.8783565825206735E-3</v>
      </c>
      <c r="X445">
        <f>Net_Zero_Table[[#This Row],[Embodied Carbon (Metric T)]]*AHP!$Q$26/TOPSIS!$E$20</f>
        <v>1.1122152017238807E-2</v>
      </c>
      <c r="Y4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4.6345533462412254E-3</v>
      </c>
      <c r="Z4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2.2908897018861611E-3</v>
      </c>
      <c r="AA445">
        <f>Net_Zero_Table[[#This Row],[S- Worst-Euclidean Distance]]/(Net_Zero_Table[[#This Row],[S+ Best-Euclidean Distance]]+Net_Zero_Table[[#This Row],[S- Worst-Euclidean Distance]])</f>
        <v>0.33079323387196274</v>
      </c>
      <c r="AB445">
        <v>444</v>
      </c>
    </row>
    <row r="446" spans="1:28" x14ac:dyDescent="0.3">
      <c r="A446">
        <v>67</v>
      </c>
      <c r="B446" t="s">
        <v>139</v>
      </c>
      <c r="C446" t="s">
        <v>150</v>
      </c>
      <c r="D446" t="s">
        <v>155</v>
      </c>
      <c r="E446" t="s">
        <v>157</v>
      </c>
      <c r="F446" t="s">
        <v>160</v>
      </c>
      <c r="G446" t="s">
        <v>225</v>
      </c>
      <c r="H446">
        <v>416.64052007178742</v>
      </c>
      <c r="I446">
        <v>60</v>
      </c>
      <c r="J446">
        <v>1531293.6968977686</v>
      </c>
      <c r="K446">
        <v>51106.495145454537</v>
      </c>
      <c r="L446">
        <v>275632865.44159836</v>
      </c>
      <c r="M446">
        <v>4810878.4045454534</v>
      </c>
      <c r="N446">
        <v>2296940545.346653</v>
      </c>
      <c r="O446">
        <v>111840000</v>
      </c>
      <c r="P446">
        <v>25.057066761363632</v>
      </c>
      <c r="Q446">
        <v>22892.840768621641</v>
      </c>
      <c r="R446">
        <v>275683971.9367438</v>
      </c>
      <c r="S446">
        <v>2413.5914237511984</v>
      </c>
      <c r="T446">
        <v>22917.897835383006</v>
      </c>
      <c r="U446">
        <f>Net_Zero_Table[[#This Row],[Total Energy(MJ)]]*AHP!$Q$23/TOPSIS!$B$20</f>
        <v>2.5302799782997907E-2</v>
      </c>
      <c r="V446">
        <f>Net_Zero_Table[[#This Row],[Capital Cost (LKR)]]*AHP!$Q$24/TOPSIS!$C$20</f>
        <v>4.2473085920215195E-3</v>
      </c>
      <c r="W446">
        <f>Net_Zero_Table[[#This Row],[System Cost (LKR)]]*AHP!$Q$25/TOPSIS!$D$20</f>
        <v>2.6626583969322757E-3</v>
      </c>
      <c r="X446">
        <f>Net_Zero_Table[[#This Row],[Embodied Carbon (Metric T)]]*AHP!$Q$26/TOPSIS!$E$20</f>
        <v>1.2128711944728535E-2</v>
      </c>
      <c r="Y4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4.6110621830578952E-3</v>
      </c>
      <c r="Z4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2.1773102125383611E-3</v>
      </c>
      <c r="AA446">
        <f>Net_Zero_Table[[#This Row],[S- Worst-Euclidean Distance]]/(Net_Zero_Table[[#This Row],[S+ Best-Euclidean Distance]]+Net_Zero_Table[[#This Row],[S- Worst-Euclidean Distance]])</f>
        <v>0.32074112698219426</v>
      </c>
      <c r="AB446">
        <v>445</v>
      </c>
    </row>
    <row r="447" spans="1:28" x14ac:dyDescent="0.3">
      <c r="A447">
        <v>69</v>
      </c>
      <c r="B447" t="s">
        <v>139</v>
      </c>
      <c r="C447" t="s">
        <v>150</v>
      </c>
      <c r="D447" t="s">
        <v>155</v>
      </c>
      <c r="E447" t="s">
        <v>157</v>
      </c>
      <c r="F447" t="s">
        <v>160</v>
      </c>
      <c r="G447" t="s">
        <v>224</v>
      </c>
      <c r="H447">
        <v>416.64052007178742</v>
      </c>
      <c r="I447">
        <v>30</v>
      </c>
      <c r="J447">
        <v>1531293.6968977686</v>
      </c>
      <c r="K447">
        <v>51106.495145454537</v>
      </c>
      <c r="L447">
        <v>275632865.44159836</v>
      </c>
      <c r="M447">
        <v>4810878.4045454534</v>
      </c>
      <c r="N447">
        <v>2296940545.346653</v>
      </c>
      <c r="O447">
        <v>112386000</v>
      </c>
      <c r="P447">
        <v>25.057066761363632</v>
      </c>
      <c r="Q447">
        <v>22892.840768621641</v>
      </c>
      <c r="R447">
        <v>275683971.9367438</v>
      </c>
      <c r="S447">
        <v>2414.1374237511982</v>
      </c>
      <c r="T447">
        <v>22917.897835383006</v>
      </c>
      <c r="U447">
        <f>Net_Zero_Table[[#This Row],[Total Energy(MJ)]]*AHP!$Q$23/TOPSIS!$B$20</f>
        <v>2.5302799782997907E-2</v>
      </c>
      <c r="V447">
        <f>Net_Zero_Table[[#This Row],[Capital Cost (LKR)]]*AHP!$Q$24/TOPSIS!$C$20</f>
        <v>4.2473085920215195E-3</v>
      </c>
      <c r="W447">
        <f>Net_Zero_Table[[#This Row],[System Cost (LKR)]]*AHP!$Q$25/TOPSIS!$D$20</f>
        <v>2.6756574266597884E-3</v>
      </c>
      <c r="X447">
        <f>Net_Zero_Table[[#This Row],[Embodied Carbon (Metric T)]]*AHP!$Q$26/TOPSIS!$E$20</f>
        <v>1.2128711944728535E-2</v>
      </c>
      <c r="Y4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4.6123313796841547E-3</v>
      </c>
      <c r="Z4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2.1749512986416063E-3</v>
      </c>
      <c r="AA447">
        <f>Net_Zero_Table[[#This Row],[S- Worst-Euclidean Distance]]/(Net_Zero_Table[[#This Row],[S+ Best-Euclidean Distance]]+Net_Zero_Table[[#This Row],[S- Worst-Euclidean Distance]])</f>
        <v>0.32044507378291603</v>
      </c>
      <c r="AB447">
        <v>446</v>
      </c>
    </row>
    <row r="448" spans="1:28" x14ac:dyDescent="0.3">
      <c r="A448">
        <v>49</v>
      </c>
      <c r="B448" t="s">
        <v>139</v>
      </c>
      <c r="C448" t="s">
        <v>150</v>
      </c>
      <c r="D448" t="s">
        <v>154</v>
      </c>
      <c r="E448" t="s">
        <v>157</v>
      </c>
      <c r="F448" t="s">
        <v>160</v>
      </c>
      <c r="G448" t="s">
        <v>225</v>
      </c>
      <c r="H448">
        <v>416.63407296678736</v>
      </c>
      <c r="I448">
        <v>60</v>
      </c>
      <c r="J448">
        <v>1531287.4561001286</v>
      </c>
      <c r="K448">
        <v>51124.915445454535</v>
      </c>
      <c r="L448">
        <v>275631742.09802318</v>
      </c>
      <c r="M448">
        <v>4811799.419545453</v>
      </c>
      <c r="N448">
        <v>2296931184.1501927</v>
      </c>
      <c r="O448">
        <v>111840000</v>
      </c>
      <c r="P448">
        <v>25.070881986363631</v>
      </c>
      <c r="Q448">
        <v>22892.747468696922</v>
      </c>
      <c r="R448">
        <v>275682867.01346862</v>
      </c>
      <c r="S448">
        <v>2413.5829835697382</v>
      </c>
      <c r="T448">
        <v>22917.818350683287</v>
      </c>
      <c r="U448">
        <f>Net_Zero_Table[[#This Row],[Total Energy(MJ)]]*AHP!$Q$23/TOPSIS!$B$20</f>
        <v>2.5302698371036193E-2</v>
      </c>
      <c r="V448">
        <f>Net_Zero_Table[[#This Row],[Capital Cost (LKR)]]*AHP!$Q$24/TOPSIS!$C$20</f>
        <v>4.2481217148223754E-3</v>
      </c>
      <c r="W448">
        <f>Net_Zero_Table[[#This Row],[System Cost (LKR)]]*AHP!$Q$25/TOPSIS!$D$20</f>
        <v>2.6626583969322757E-3</v>
      </c>
      <c r="X448">
        <f>Net_Zero_Table[[#This Row],[Embodied Carbon (Metric T)]]*AHP!$Q$26/TOPSIS!$E$20</f>
        <v>1.2135399115500451E-2</v>
      </c>
      <c r="Y4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4.6149128903466008E-3</v>
      </c>
      <c r="Z4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2.1742313006077592E-3</v>
      </c>
      <c r="AA448">
        <f>Net_Zero_Table[[#This Row],[S- Worst-Euclidean Distance]]/(Net_Zero_Table[[#This Row],[S+ Best-Euclidean Distance]]+Net_Zero_Table[[#This Row],[S- Worst-Euclidean Distance]])</f>
        <v>0.32025115971238843</v>
      </c>
      <c r="AB448">
        <v>447</v>
      </c>
    </row>
    <row r="449" spans="1:28" x14ac:dyDescent="0.3">
      <c r="A449">
        <v>51</v>
      </c>
      <c r="B449" t="s">
        <v>139</v>
      </c>
      <c r="C449" t="s">
        <v>150</v>
      </c>
      <c r="D449" t="s">
        <v>154</v>
      </c>
      <c r="E449" t="s">
        <v>157</v>
      </c>
      <c r="F449" t="s">
        <v>160</v>
      </c>
      <c r="G449" t="s">
        <v>224</v>
      </c>
      <c r="H449">
        <v>416.63407296678736</v>
      </c>
      <c r="I449">
        <v>30</v>
      </c>
      <c r="J449">
        <v>1531287.4561001286</v>
      </c>
      <c r="K449">
        <v>51124.915445454535</v>
      </c>
      <c r="L449">
        <v>275631742.09802318</v>
      </c>
      <c r="M449">
        <v>4811799.419545453</v>
      </c>
      <c r="N449">
        <v>2296931184.1501927</v>
      </c>
      <c r="O449">
        <v>112386000</v>
      </c>
      <c r="P449">
        <v>25.070881986363631</v>
      </c>
      <c r="Q449">
        <v>22892.747468696922</v>
      </c>
      <c r="R449">
        <v>275682867.01346862</v>
      </c>
      <c r="S449">
        <v>2414.1289835697385</v>
      </c>
      <c r="T449">
        <v>22917.818350683287</v>
      </c>
      <c r="U449">
        <f>Net_Zero_Table[[#This Row],[Total Energy(MJ)]]*AHP!$Q$23/TOPSIS!$B$20</f>
        <v>2.5302698371036193E-2</v>
      </c>
      <c r="V449">
        <f>Net_Zero_Table[[#This Row],[Capital Cost (LKR)]]*AHP!$Q$24/TOPSIS!$C$20</f>
        <v>4.2481217148223754E-3</v>
      </c>
      <c r="W449">
        <f>Net_Zero_Table[[#This Row],[System Cost (LKR)]]*AHP!$Q$25/TOPSIS!$D$20</f>
        <v>2.6756574266597884E-3</v>
      </c>
      <c r="X449">
        <f>Net_Zero_Table[[#This Row],[Embodied Carbon (Metric T)]]*AHP!$Q$26/TOPSIS!$E$20</f>
        <v>1.2135399115500451E-2</v>
      </c>
      <c r="Y4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4.616181028239655E-3</v>
      </c>
      <c r="Z4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2.1718690426408022E-3</v>
      </c>
      <c r="AA449">
        <f>Net_Zero_Table[[#This Row],[S- Worst-Euclidean Distance]]/(Net_Zero_Table[[#This Row],[S+ Best-Euclidean Distance]]+Net_Zero_Table[[#This Row],[S- Worst-Euclidean Distance]])</f>
        <v>0.31995477640298192</v>
      </c>
      <c r="AB449">
        <v>448</v>
      </c>
    </row>
    <row r="450" spans="1:28" x14ac:dyDescent="0.3">
      <c r="A450">
        <v>68</v>
      </c>
      <c r="B450" t="s">
        <v>139</v>
      </c>
      <c r="C450" t="s">
        <v>150</v>
      </c>
      <c r="D450" t="s">
        <v>155</v>
      </c>
      <c r="E450" t="s">
        <v>157</v>
      </c>
      <c r="F450" t="s">
        <v>160</v>
      </c>
      <c r="G450" t="s">
        <v>226</v>
      </c>
      <c r="H450">
        <v>416.64052007178742</v>
      </c>
      <c r="I450">
        <v>30</v>
      </c>
      <c r="J450">
        <v>1531293.6968977686</v>
      </c>
      <c r="K450">
        <v>51106.495145454537</v>
      </c>
      <c r="L450">
        <v>275632865.44159836</v>
      </c>
      <c r="M450">
        <v>4810878.4045454534</v>
      </c>
      <c r="N450">
        <v>2296940545.346653</v>
      </c>
      <c r="O450">
        <v>117000000</v>
      </c>
      <c r="P450">
        <v>25.057066761363632</v>
      </c>
      <c r="Q450">
        <v>22892.840768621641</v>
      </c>
      <c r="R450">
        <v>275683971.9367438</v>
      </c>
      <c r="S450">
        <v>2418.7514237511982</v>
      </c>
      <c r="T450">
        <v>22917.897835383006</v>
      </c>
      <c r="U450">
        <f>Net_Zero_Table[[#This Row],[Total Energy(MJ)]]*AHP!$Q$23/TOPSIS!$B$20</f>
        <v>2.5302799782997907E-2</v>
      </c>
      <c r="V450">
        <f>Net_Zero_Table[[#This Row],[Capital Cost (LKR)]]*AHP!$Q$24/TOPSIS!$C$20</f>
        <v>4.2473085920215195E-3</v>
      </c>
      <c r="W450">
        <f>Net_Zero_Table[[#This Row],[System Cost (LKR)]]*AHP!$Q$25/TOPSIS!$D$20</f>
        <v>2.7855063701812967E-3</v>
      </c>
      <c r="X450">
        <f>Net_Zero_Table[[#This Row],[Embodied Carbon (Metric T)]]*AHP!$Q$26/TOPSIS!$E$20</f>
        <v>1.2128711944728535E-2</v>
      </c>
      <c r="Y4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4.6245021508335253E-3</v>
      </c>
      <c r="Z4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2.1580429501478066E-3</v>
      </c>
      <c r="AA450">
        <f>Net_Zero_Table[[#This Row],[S- Worst-Euclidean Distance]]/(Net_Zero_Table[[#This Row],[S+ Best-Euclidean Distance]]+Net_Zero_Table[[#This Row],[S- Worst-Euclidean Distance]])</f>
        <v>0.31817598232197092</v>
      </c>
      <c r="AB450">
        <v>449</v>
      </c>
    </row>
    <row r="451" spans="1:28" x14ac:dyDescent="0.3">
      <c r="A451">
        <v>50</v>
      </c>
      <c r="B451" t="s">
        <v>139</v>
      </c>
      <c r="C451" t="s">
        <v>150</v>
      </c>
      <c r="D451" t="s">
        <v>154</v>
      </c>
      <c r="E451" t="s">
        <v>157</v>
      </c>
      <c r="F451" t="s">
        <v>160</v>
      </c>
      <c r="G451" t="s">
        <v>226</v>
      </c>
      <c r="H451">
        <v>416.63407296678736</v>
      </c>
      <c r="I451">
        <v>30</v>
      </c>
      <c r="J451">
        <v>1531287.4561001286</v>
      </c>
      <c r="K451">
        <v>51124.915445454535</v>
      </c>
      <c r="L451">
        <v>275631742.09802318</v>
      </c>
      <c r="M451">
        <v>4811799.419545453</v>
      </c>
      <c r="N451">
        <v>2296931184.1501927</v>
      </c>
      <c r="O451">
        <v>117000000</v>
      </c>
      <c r="P451">
        <v>25.070881986363631</v>
      </c>
      <c r="Q451">
        <v>22892.747468696922</v>
      </c>
      <c r="R451">
        <v>275682867.01346862</v>
      </c>
      <c r="S451">
        <v>2418.7429835697385</v>
      </c>
      <c r="T451">
        <v>22917.818350683287</v>
      </c>
      <c r="U451">
        <f>Net_Zero_Table[[#This Row],[Total Energy(MJ)]]*AHP!$Q$23/TOPSIS!$B$20</f>
        <v>2.5302698371036193E-2</v>
      </c>
      <c r="V451">
        <f>Net_Zero_Table[[#This Row],[Capital Cost (LKR)]]*AHP!$Q$24/TOPSIS!$C$20</f>
        <v>4.2481217148223754E-3</v>
      </c>
      <c r="W451">
        <f>Net_Zero_Table[[#This Row],[System Cost (LKR)]]*AHP!$Q$25/TOPSIS!$D$20</f>
        <v>2.7855063701812967E-3</v>
      </c>
      <c r="X451">
        <f>Net_Zero_Table[[#This Row],[Embodied Carbon (Metric T)]]*AHP!$Q$26/TOPSIS!$E$20</f>
        <v>1.2135399115500451E-2</v>
      </c>
      <c r="Y4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4.6283416762944894E-3</v>
      </c>
      <c r="Z4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2.1549365098771042E-3</v>
      </c>
      <c r="AA451">
        <f>Net_Zero_Table[[#This Row],[S- Worst-Euclidean Distance]]/(Net_Zero_Table[[#This Row],[S+ Best-Euclidean Distance]]+Net_Zero_Table[[#This Row],[S- Worst-Euclidean Distance]])</f>
        <v>0.31768364067246463</v>
      </c>
      <c r="AB451">
        <v>450</v>
      </c>
    </row>
    <row r="452" spans="1:28" x14ac:dyDescent="0.3">
      <c r="A452">
        <v>382</v>
      </c>
      <c r="B452" t="s">
        <v>142</v>
      </c>
      <c r="C452" t="s">
        <v>150</v>
      </c>
      <c r="D452" t="s">
        <v>155</v>
      </c>
      <c r="E452" t="s">
        <v>156</v>
      </c>
      <c r="F452" t="s">
        <v>160</v>
      </c>
      <c r="G452" t="s">
        <v>225</v>
      </c>
      <c r="H452">
        <v>447.90969208537115</v>
      </c>
      <c r="I452">
        <v>64</v>
      </c>
      <c r="J452">
        <v>1617242.0113548348</v>
      </c>
      <c r="K452">
        <v>37485.969236363635</v>
      </c>
      <c r="L452">
        <v>291103562.04387027</v>
      </c>
      <c r="M452">
        <v>5538252.586363636</v>
      </c>
      <c r="N452">
        <v>2425863017.0322523</v>
      </c>
      <c r="O452">
        <v>119296000</v>
      </c>
      <c r="P452">
        <v>21.964758852272723</v>
      </c>
      <c r="Q452">
        <v>24177.76806975478</v>
      </c>
      <c r="R452">
        <v>291141048.01310664</v>
      </c>
      <c r="S452">
        <v>2550.6972696186162</v>
      </c>
      <c r="T452">
        <v>24199.732828607051</v>
      </c>
      <c r="U452">
        <f>Net_Zero_Table[[#This Row],[Total Energy(MJ)]]*AHP!$Q$23/TOPSIS!$B$20</f>
        <v>2.6721479651991221E-2</v>
      </c>
      <c r="V452">
        <f>Net_Zero_Table[[#This Row],[Capital Cost (LKR)]]*AHP!$Q$24/TOPSIS!$C$20</f>
        <v>4.8894746066794779E-3</v>
      </c>
      <c r="W452">
        <f>Net_Zero_Table[[#This Row],[System Cost (LKR)]]*AHP!$Q$25/TOPSIS!$D$20</f>
        <v>2.8401689567277605E-3</v>
      </c>
      <c r="X452">
        <f>Net_Zero_Table[[#This Row],[Embodied Carbon (Metric T)]]*AHP!$Q$26/TOPSIS!$E$20</f>
        <v>1.0631900197728651E-2</v>
      </c>
      <c r="Y4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5.3836546852109521E-3</v>
      </c>
      <c r="Z4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2.4535808515044185E-3</v>
      </c>
      <c r="AA452">
        <f>Net_Zero_Table[[#This Row],[S- Worst-Euclidean Distance]]/(Net_Zero_Table[[#This Row],[S+ Best-Euclidean Distance]]+Net_Zero_Table[[#This Row],[S- Worst-Euclidean Distance]])</f>
        <v>0.313067131900023</v>
      </c>
      <c r="AB452">
        <v>451</v>
      </c>
    </row>
    <row r="453" spans="1:28" x14ac:dyDescent="0.3">
      <c r="A453">
        <v>384</v>
      </c>
      <c r="B453" t="s">
        <v>142</v>
      </c>
      <c r="C453" t="s">
        <v>150</v>
      </c>
      <c r="D453" t="s">
        <v>155</v>
      </c>
      <c r="E453" t="s">
        <v>156</v>
      </c>
      <c r="F453" t="s">
        <v>160</v>
      </c>
      <c r="G453" t="s">
        <v>224</v>
      </c>
      <c r="H453">
        <v>447.90969208537115</v>
      </c>
      <c r="I453">
        <v>32</v>
      </c>
      <c r="J453">
        <v>1617242.0113548348</v>
      </c>
      <c r="K453">
        <v>37485.969236363635</v>
      </c>
      <c r="L453">
        <v>291103562.04387027</v>
      </c>
      <c r="M453">
        <v>5538252.586363636</v>
      </c>
      <c r="N453">
        <v>2425863017.0322523</v>
      </c>
      <c r="O453">
        <v>119878400</v>
      </c>
      <c r="P453">
        <v>21.964758852272723</v>
      </c>
      <c r="Q453">
        <v>24177.76806975478</v>
      </c>
      <c r="R453">
        <v>291141048.01310664</v>
      </c>
      <c r="S453">
        <v>2551.279669618616</v>
      </c>
      <c r="T453">
        <v>24199.732828607051</v>
      </c>
      <c r="U453">
        <f>Net_Zero_Table[[#This Row],[Total Energy(MJ)]]*AHP!$Q$23/TOPSIS!$B$20</f>
        <v>2.6721479651991221E-2</v>
      </c>
      <c r="V453">
        <f>Net_Zero_Table[[#This Row],[Capital Cost (LKR)]]*AHP!$Q$24/TOPSIS!$C$20</f>
        <v>4.8894746066794779E-3</v>
      </c>
      <c r="W453">
        <f>Net_Zero_Table[[#This Row],[System Cost (LKR)]]*AHP!$Q$25/TOPSIS!$D$20</f>
        <v>2.8540345884371073E-3</v>
      </c>
      <c r="X453">
        <f>Net_Zero_Table[[#This Row],[Embodied Carbon (Metric T)]]*AHP!$Q$26/TOPSIS!$E$20</f>
        <v>1.0631900197728651E-2</v>
      </c>
      <c r="Y4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5.3852724255754273E-3</v>
      </c>
      <c r="Z4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2.4523544915260355E-3</v>
      </c>
      <c r="AA453">
        <f>Net_Zero_Table[[#This Row],[S- Worst-Euclidean Distance]]/(Net_Zero_Table[[#This Row],[S+ Best-Euclidean Distance]]+Net_Zero_Table[[#This Row],[S- Worst-Euclidean Distance]])</f>
        <v>0.31289502772517441</v>
      </c>
      <c r="AB453">
        <v>452</v>
      </c>
    </row>
    <row r="454" spans="1:28" x14ac:dyDescent="0.3">
      <c r="A454">
        <v>364</v>
      </c>
      <c r="B454" t="s">
        <v>142</v>
      </c>
      <c r="C454" t="s">
        <v>150</v>
      </c>
      <c r="D454" t="s">
        <v>154</v>
      </c>
      <c r="E454" t="s">
        <v>156</v>
      </c>
      <c r="F454" t="s">
        <v>160</v>
      </c>
      <c r="G454" t="s">
        <v>225</v>
      </c>
      <c r="H454">
        <v>447.9032449803712</v>
      </c>
      <c r="I454">
        <v>64</v>
      </c>
      <c r="J454">
        <v>1617235.7705571945</v>
      </c>
      <c r="K454">
        <v>37504.389536363633</v>
      </c>
      <c r="L454">
        <v>291102438.70029497</v>
      </c>
      <c r="M454">
        <v>5539173.6013636356</v>
      </c>
      <c r="N454">
        <v>2425853655.8357916</v>
      </c>
      <c r="O454">
        <v>119296000</v>
      </c>
      <c r="P454">
        <v>21.978574077272722</v>
      </c>
      <c r="Q454">
        <v>24177.674769830057</v>
      </c>
      <c r="R454">
        <v>291139943.08983135</v>
      </c>
      <c r="S454">
        <v>2550.6888294371552</v>
      </c>
      <c r="T454">
        <v>24199.653343907328</v>
      </c>
      <c r="U454">
        <f>Net_Zero_Table[[#This Row],[Total Energy(MJ)]]*AHP!$Q$23/TOPSIS!$B$20</f>
        <v>2.6721378240029497E-2</v>
      </c>
      <c r="V454">
        <f>Net_Zero_Table[[#This Row],[Capital Cost (LKR)]]*AHP!$Q$24/TOPSIS!$C$20</f>
        <v>4.890287729480333E-3</v>
      </c>
      <c r="W454">
        <f>Net_Zero_Table[[#This Row],[System Cost (LKR)]]*AHP!$Q$25/TOPSIS!$D$20</f>
        <v>2.8401689567277605E-3</v>
      </c>
      <c r="X454">
        <f>Net_Zero_Table[[#This Row],[Embodied Carbon (Metric T)]]*AHP!$Q$26/TOPSIS!$E$20</f>
        <v>1.0638587368500568E-2</v>
      </c>
      <c r="Y4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5.3851649932906333E-3</v>
      </c>
      <c r="Z4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2.4469161586978018E-3</v>
      </c>
      <c r="AA454">
        <f>Net_Zero_Table[[#This Row],[S- Worst-Euclidean Distance]]/(Net_Zero_Table[[#This Row],[S+ Best-Euclidean Distance]]+Net_Zero_Table[[#This Row],[S- Worst-Euclidean Distance]])</f>
        <v>0.31242221718764629</v>
      </c>
      <c r="AB454">
        <v>453</v>
      </c>
    </row>
    <row r="455" spans="1:28" x14ac:dyDescent="0.3">
      <c r="A455">
        <v>366</v>
      </c>
      <c r="B455" t="s">
        <v>142</v>
      </c>
      <c r="C455" t="s">
        <v>150</v>
      </c>
      <c r="D455" t="s">
        <v>154</v>
      </c>
      <c r="E455" t="s">
        <v>156</v>
      </c>
      <c r="F455" t="s">
        <v>160</v>
      </c>
      <c r="G455" t="s">
        <v>224</v>
      </c>
      <c r="H455">
        <v>447.9032449803712</v>
      </c>
      <c r="I455">
        <v>32</v>
      </c>
      <c r="J455">
        <v>1617235.7705571945</v>
      </c>
      <c r="K455">
        <v>37504.389536363633</v>
      </c>
      <c r="L455">
        <v>291102438.70029497</v>
      </c>
      <c r="M455">
        <v>5539173.6013636356</v>
      </c>
      <c r="N455">
        <v>2425853655.8357916</v>
      </c>
      <c r="O455">
        <v>119878400</v>
      </c>
      <c r="P455">
        <v>21.978574077272722</v>
      </c>
      <c r="Q455">
        <v>24177.674769830057</v>
      </c>
      <c r="R455">
        <v>291139943.08983135</v>
      </c>
      <c r="S455">
        <v>2551.2712294371554</v>
      </c>
      <c r="T455">
        <v>24199.653343907328</v>
      </c>
      <c r="U455">
        <f>Net_Zero_Table[[#This Row],[Total Energy(MJ)]]*AHP!$Q$23/TOPSIS!$B$20</f>
        <v>2.6721378240029497E-2</v>
      </c>
      <c r="V455">
        <f>Net_Zero_Table[[#This Row],[Capital Cost (LKR)]]*AHP!$Q$24/TOPSIS!$C$20</f>
        <v>4.890287729480333E-3</v>
      </c>
      <c r="W455">
        <f>Net_Zero_Table[[#This Row],[System Cost (LKR)]]*AHP!$Q$25/TOPSIS!$D$20</f>
        <v>2.8540345884371073E-3</v>
      </c>
      <c r="X455">
        <f>Net_Zero_Table[[#This Row],[Embodied Carbon (Metric T)]]*AHP!$Q$26/TOPSIS!$E$20</f>
        <v>1.0638587368500568E-2</v>
      </c>
      <c r="Y4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5.3867822800844761E-3</v>
      </c>
      <c r="Z4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2.4456864567918716E-3</v>
      </c>
      <c r="AA455">
        <f>Net_Zero_Table[[#This Row],[S- Worst-Euclidean Distance]]/(Net_Zero_Table[[#This Row],[S+ Best-Euclidean Distance]]+Net_Zero_Table[[#This Row],[S- Worst-Euclidean Distance]])</f>
        <v>0.31224975661597487</v>
      </c>
      <c r="AB455">
        <v>454</v>
      </c>
    </row>
    <row r="456" spans="1:28" x14ac:dyDescent="0.3">
      <c r="A456">
        <v>383</v>
      </c>
      <c r="B456" t="s">
        <v>142</v>
      </c>
      <c r="C456" t="s">
        <v>150</v>
      </c>
      <c r="D456" t="s">
        <v>155</v>
      </c>
      <c r="E456" t="s">
        <v>156</v>
      </c>
      <c r="F456" t="s">
        <v>160</v>
      </c>
      <c r="G456" t="s">
        <v>226</v>
      </c>
      <c r="H456">
        <v>447.90969208537115</v>
      </c>
      <c r="I456">
        <v>32</v>
      </c>
      <c r="J456">
        <v>1617242.0113548348</v>
      </c>
      <c r="K456">
        <v>37485.969236363635</v>
      </c>
      <c r="L456">
        <v>291103562.04387027</v>
      </c>
      <c r="M456">
        <v>5538252.586363636</v>
      </c>
      <c r="N456">
        <v>2425863017.0322523</v>
      </c>
      <c r="O456">
        <v>124800000</v>
      </c>
      <c r="P456">
        <v>21.964758852272723</v>
      </c>
      <c r="Q456">
        <v>24177.76806975478</v>
      </c>
      <c r="R456">
        <v>291141048.01310664</v>
      </c>
      <c r="S456">
        <v>2556.2012696186162</v>
      </c>
      <c r="T456">
        <v>24199.732828607051</v>
      </c>
      <c r="U456">
        <f>Net_Zero_Table[[#This Row],[Total Energy(MJ)]]*AHP!$Q$23/TOPSIS!$B$20</f>
        <v>2.6721479651991221E-2</v>
      </c>
      <c r="V456">
        <f>Net_Zero_Table[[#This Row],[Capital Cost (LKR)]]*AHP!$Q$24/TOPSIS!$C$20</f>
        <v>4.8894746066794779E-3</v>
      </c>
      <c r="W456">
        <f>Net_Zero_Table[[#This Row],[System Cost (LKR)]]*AHP!$Q$25/TOPSIS!$D$20</f>
        <v>2.9712067948600498E-3</v>
      </c>
      <c r="X456">
        <f>Net_Zero_Table[[#This Row],[Embodied Carbon (Metric T)]]*AHP!$Q$26/TOPSIS!$E$20</f>
        <v>1.0631900197728651E-2</v>
      </c>
      <c r="Y4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5.4003456264043867E-3</v>
      </c>
      <c r="Z4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2.4451082384337533E-3</v>
      </c>
      <c r="AA456">
        <f>Net_Zero_Table[[#This Row],[S- Worst-Euclidean Distance]]/(Net_Zero_Table[[#This Row],[S+ Best-Euclidean Distance]]+Net_Zero_Table[[#This Row],[S- Worst-Euclidean Distance]])</f>
        <v>0.31165924630470032</v>
      </c>
      <c r="AB456">
        <v>455</v>
      </c>
    </row>
    <row r="457" spans="1:28" x14ac:dyDescent="0.3">
      <c r="A457">
        <v>365</v>
      </c>
      <c r="B457" t="s">
        <v>142</v>
      </c>
      <c r="C457" t="s">
        <v>150</v>
      </c>
      <c r="D457" t="s">
        <v>154</v>
      </c>
      <c r="E457" t="s">
        <v>156</v>
      </c>
      <c r="F457" t="s">
        <v>160</v>
      </c>
      <c r="G457" t="s">
        <v>226</v>
      </c>
      <c r="H457">
        <v>447.9032449803712</v>
      </c>
      <c r="I457">
        <v>32</v>
      </c>
      <c r="J457">
        <v>1617235.7705571945</v>
      </c>
      <c r="K457">
        <v>37504.389536363633</v>
      </c>
      <c r="L457">
        <v>291102438.70029497</v>
      </c>
      <c r="M457">
        <v>5539173.6013636356</v>
      </c>
      <c r="N457">
        <v>2425853655.8357916</v>
      </c>
      <c r="O457">
        <v>124800000</v>
      </c>
      <c r="P457">
        <v>21.978574077272722</v>
      </c>
      <c r="Q457">
        <v>24177.674769830057</v>
      </c>
      <c r="R457">
        <v>291139943.08983135</v>
      </c>
      <c r="S457">
        <v>2556.1928294371551</v>
      </c>
      <c r="T457">
        <v>24199.653343907328</v>
      </c>
      <c r="U457">
        <f>Net_Zero_Table[[#This Row],[Total Energy(MJ)]]*AHP!$Q$23/TOPSIS!$B$20</f>
        <v>2.6721378240029497E-2</v>
      </c>
      <c r="V457">
        <f>Net_Zero_Table[[#This Row],[Capital Cost (LKR)]]*AHP!$Q$24/TOPSIS!$C$20</f>
        <v>4.890287729480333E-3</v>
      </c>
      <c r="W457">
        <f>Net_Zero_Table[[#This Row],[System Cost (LKR)]]*AHP!$Q$25/TOPSIS!$D$20</f>
        <v>2.9712067948600498E-3</v>
      </c>
      <c r="X457">
        <f>Net_Zero_Table[[#This Row],[Embodied Carbon (Metric T)]]*AHP!$Q$26/TOPSIS!$E$20</f>
        <v>1.0638587368500568E-2</v>
      </c>
      <c r="Y4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5.4018512678519811E-3</v>
      </c>
      <c r="Z4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2.4384203883834037E-3</v>
      </c>
      <c r="AA457">
        <f>Net_Zero_Table[[#This Row],[S- Worst-Euclidean Distance]]/(Net_Zero_Table[[#This Row],[S+ Best-Euclidean Distance]]+Net_Zero_Table[[#This Row],[S- Worst-Euclidean Distance]])</f>
        <v>0.3110122321391916</v>
      </c>
      <c r="AB457">
        <v>456</v>
      </c>
    </row>
    <row r="458" spans="1:28" x14ac:dyDescent="0.3">
      <c r="A458">
        <v>490</v>
      </c>
      <c r="B458" t="s">
        <v>143</v>
      </c>
      <c r="C458" t="s">
        <v>150</v>
      </c>
      <c r="D458" t="s">
        <v>155</v>
      </c>
      <c r="E458" t="s">
        <v>156</v>
      </c>
      <c r="F458" t="s">
        <v>160</v>
      </c>
      <c r="G458" t="s">
        <v>225</v>
      </c>
      <c r="H458">
        <v>445.0516114717999</v>
      </c>
      <c r="I458">
        <v>64</v>
      </c>
      <c r="J458">
        <v>1600821.5272739951</v>
      </c>
      <c r="K458">
        <v>33855.549236363629</v>
      </c>
      <c r="L458">
        <v>288147874.9093191</v>
      </c>
      <c r="M458">
        <v>5393035.7863636352</v>
      </c>
      <c r="N458">
        <v>2401232290.9109926</v>
      </c>
      <c r="O458">
        <v>119296000</v>
      </c>
      <c r="P458">
        <v>22.690842852272727</v>
      </c>
      <c r="Q458">
        <v>23932.281832746223</v>
      </c>
      <c r="R458">
        <v>288181730.45855546</v>
      </c>
      <c r="S458">
        <v>2525.9213266973561</v>
      </c>
      <c r="T458">
        <v>23954.972675598496</v>
      </c>
      <c r="U458">
        <f>Net_Zero_Table[[#This Row],[Total Energy(MJ)]]*AHP!$Q$23/TOPSIS!$B$20</f>
        <v>2.6449867852977021E-2</v>
      </c>
      <c r="V458">
        <f>Net_Zero_Table[[#This Row],[Capital Cost (LKR)]]*AHP!$Q$24/TOPSIS!$C$20</f>
        <v>4.7612692124705692E-3</v>
      </c>
      <c r="W458">
        <f>Net_Zero_Table[[#This Row],[System Cost (LKR)]]*AHP!$Q$25/TOPSIS!$D$20</f>
        <v>2.8401689567277605E-3</v>
      </c>
      <c r="X458">
        <f>Net_Zero_Table[[#This Row],[Embodied Carbon (Metric T)]]*AHP!$Q$26/TOPSIS!$E$20</f>
        <v>1.0983356486189966E-2</v>
      </c>
      <c r="Y4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5.1967143562327428E-3</v>
      </c>
      <c r="Z4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2.1832290696672859E-3</v>
      </c>
      <c r="AA458">
        <f>Net_Zero_Table[[#This Row],[S- Worst-Euclidean Distance]]/(Net_Zero_Table[[#This Row],[S+ Best-Euclidean Distance]]+Net_Zero_Table[[#This Row],[S- Worst-Euclidean Distance]])</f>
        <v>0.29583276505958145</v>
      </c>
      <c r="AB458">
        <v>457</v>
      </c>
    </row>
    <row r="459" spans="1:28" x14ac:dyDescent="0.3">
      <c r="A459">
        <v>492</v>
      </c>
      <c r="B459" t="s">
        <v>143</v>
      </c>
      <c r="C459" t="s">
        <v>150</v>
      </c>
      <c r="D459" t="s">
        <v>155</v>
      </c>
      <c r="E459" t="s">
        <v>156</v>
      </c>
      <c r="F459" t="s">
        <v>160</v>
      </c>
      <c r="G459" t="s">
        <v>224</v>
      </c>
      <c r="H459">
        <v>445.0516114717999</v>
      </c>
      <c r="I459">
        <v>32</v>
      </c>
      <c r="J459">
        <v>1600821.5272739951</v>
      </c>
      <c r="K459">
        <v>33855.549236363629</v>
      </c>
      <c r="L459">
        <v>288147874.9093191</v>
      </c>
      <c r="M459">
        <v>5393035.7863636352</v>
      </c>
      <c r="N459">
        <v>2401232290.9109926</v>
      </c>
      <c r="O459">
        <v>119878400</v>
      </c>
      <c r="P459">
        <v>22.690842852272727</v>
      </c>
      <c r="Q459">
        <v>23932.281832746223</v>
      </c>
      <c r="R459">
        <v>288181730.45855546</v>
      </c>
      <c r="S459">
        <v>2526.5037266973563</v>
      </c>
      <c r="T459">
        <v>23954.972675598496</v>
      </c>
      <c r="U459">
        <f>Net_Zero_Table[[#This Row],[Total Energy(MJ)]]*AHP!$Q$23/TOPSIS!$B$20</f>
        <v>2.6449867852977021E-2</v>
      </c>
      <c r="V459">
        <f>Net_Zero_Table[[#This Row],[Capital Cost (LKR)]]*AHP!$Q$24/TOPSIS!$C$20</f>
        <v>4.7612692124705692E-3</v>
      </c>
      <c r="W459">
        <f>Net_Zero_Table[[#This Row],[System Cost (LKR)]]*AHP!$Q$25/TOPSIS!$D$20</f>
        <v>2.8540345884371073E-3</v>
      </c>
      <c r="X459">
        <f>Net_Zero_Table[[#This Row],[Embodied Carbon (Metric T)]]*AHP!$Q$26/TOPSIS!$E$20</f>
        <v>1.0983356486189966E-2</v>
      </c>
      <c r="Y4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5.1983902728002926E-3</v>
      </c>
      <c r="Z4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2.1818507574715216E-3</v>
      </c>
      <c r="AA459">
        <f>Net_Zero_Table[[#This Row],[S- Worst-Euclidean Distance]]/(Net_Zero_Table[[#This Row],[S+ Best-Euclidean Distance]]+Net_Zero_Table[[#This Row],[S- Worst-Euclidean Distance]])</f>
        <v>0.29563407868688052</v>
      </c>
      <c r="AB459">
        <v>458</v>
      </c>
    </row>
    <row r="460" spans="1:28" x14ac:dyDescent="0.3">
      <c r="A460">
        <v>472</v>
      </c>
      <c r="B460" t="s">
        <v>143</v>
      </c>
      <c r="C460" t="s">
        <v>150</v>
      </c>
      <c r="D460" t="s">
        <v>154</v>
      </c>
      <c r="E460" t="s">
        <v>156</v>
      </c>
      <c r="F460" t="s">
        <v>160</v>
      </c>
      <c r="G460" t="s">
        <v>225</v>
      </c>
      <c r="H460">
        <v>445.04516436680001</v>
      </c>
      <c r="I460">
        <v>64</v>
      </c>
      <c r="J460">
        <v>1600815.2864763548</v>
      </c>
      <c r="K460">
        <v>33873.969536363635</v>
      </c>
      <c r="L460">
        <v>288146751.56574386</v>
      </c>
      <c r="M460">
        <v>5393956.8013636358</v>
      </c>
      <c r="N460">
        <v>2401222929.7145324</v>
      </c>
      <c r="O460">
        <v>119296000</v>
      </c>
      <c r="P460">
        <v>22.704658077272725</v>
      </c>
      <c r="Q460">
        <v>23932.188532821507</v>
      </c>
      <c r="R460">
        <v>288180625.53528023</v>
      </c>
      <c r="S460">
        <v>2525.9128865158959</v>
      </c>
      <c r="T460">
        <v>23954.89319089878</v>
      </c>
      <c r="U460">
        <f>Net_Zero_Table[[#This Row],[Total Energy(MJ)]]*AHP!$Q$23/TOPSIS!$B$20</f>
        <v>2.64497664410153E-2</v>
      </c>
      <c r="V460">
        <f>Net_Zero_Table[[#This Row],[Capital Cost (LKR)]]*AHP!$Q$24/TOPSIS!$C$20</f>
        <v>4.762082335271426E-3</v>
      </c>
      <c r="W460">
        <f>Net_Zero_Table[[#This Row],[System Cost (LKR)]]*AHP!$Q$25/TOPSIS!$D$20</f>
        <v>2.8401689567277605E-3</v>
      </c>
      <c r="X460">
        <f>Net_Zero_Table[[#This Row],[Embodied Carbon (Metric T)]]*AHP!$Q$26/TOPSIS!$E$20</f>
        <v>1.0990043656961886E-2</v>
      </c>
      <c r="Y4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5.1987163250168302E-3</v>
      </c>
      <c r="Z4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2.1767810996559623E-3</v>
      </c>
      <c r="AA460">
        <f>Net_Zero_Table[[#This Row],[S- Worst-Euclidean Distance]]/(Net_Zero_Table[[#This Row],[S+ Best-Euclidean Distance]]+Net_Zero_Table[[#This Row],[S- Worst-Euclidean Distance]])</f>
        <v>0.29513685305808823</v>
      </c>
      <c r="AB460">
        <v>459</v>
      </c>
    </row>
    <row r="461" spans="1:28" x14ac:dyDescent="0.3">
      <c r="A461">
        <v>474</v>
      </c>
      <c r="B461" t="s">
        <v>143</v>
      </c>
      <c r="C461" t="s">
        <v>150</v>
      </c>
      <c r="D461" t="s">
        <v>154</v>
      </c>
      <c r="E461" t="s">
        <v>156</v>
      </c>
      <c r="F461" t="s">
        <v>160</v>
      </c>
      <c r="G461" t="s">
        <v>224</v>
      </c>
      <c r="H461">
        <v>445.04516436680001</v>
      </c>
      <c r="I461">
        <v>32</v>
      </c>
      <c r="J461">
        <v>1600815.2864763548</v>
      </c>
      <c r="K461">
        <v>33873.969536363635</v>
      </c>
      <c r="L461">
        <v>288146751.56574386</v>
      </c>
      <c r="M461">
        <v>5393956.8013636358</v>
      </c>
      <c r="N461">
        <v>2401222929.7145324</v>
      </c>
      <c r="O461">
        <v>119878400</v>
      </c>
      <c r="P461">
        <v>22.704658077272725</v>
      </c>
      <c r="Q461">
        <v>23932.188532821507</v>
      </c>
      <c r="R461">
        <v>288180625.53528023</v>
      </c>
      <c r="S461">
        <v>2526.4952865158957</v>
      </c>
      <c r="T461">
        <v>23954.89319089878</v>
      </c>
      <c r="U461">
        <f>Net_Zero_Table[[#This Row],[Total Energy(MJ)]]*AHP!$Q$23/TOPSIS!$B$20</f>
        <v>2.64497664410153E-2</v>
      </c>
      <c r="V461">
        <f>Net_Zero_Table[[#This Row],[Capital Cost (LKR)]]*AHP!$Q$24/TOPSIS!$C$20</f>
        <v>4.762082335271426E-3</v>
      </c>
      <c r="W461">
        <f>Net_Zero_Table[[#This Row],[System Cost (LKR)]]*AHP!$Q$25/TOPSIS!$D$20</f>
        <v>2.8540345884371073E-3</v>
      </c>
      <c r="X461">
        <f>Net_Zero_Table[[#This Row],[Embodied Carbon (Metric T)]]*AHP!$Q$26/TOPSIS!$E$20</f>
        <v>1.0990043656961886E-2</v>
      </c>
      <c r="Y4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5.2003915964151876E-3</v>
      </c>
      <c r="Z4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2.1753987020907664E-3</v>
      </c>
      <c r="AA461">
        <f>Net_Zero_Table[[#This Row],[S- Worst-Euclidean Distance]]/(Net_Zero_Table[[#This Row],[S+ Best-Euclidean Distance]]+Net_Zero_Table[[#This Row],[S- Worst-Euclidean Distance]])</f>
        <v>0.29493771027240523</v>
      </c>
      <c r="AB461">
        <v>460</v>
      </c>
    </row>
    <row r="462" spans="1:28" x14ac:dyDescent="0.3">
      <c r="A462">
        <v>491</v>
      </c>
      <c r="B462" t="s">
        <v>143</v>
      </c>
      <c r="C462" t="s">
        <v>150</v>
      </c>
      <c r="D462" t="s">
        <v>155</v>
      </c>
      <c r="E462" t="s">
        <v>156</v>
      </c>
      <c r="F462" t="s">
        <v>160</v>
      </c>
      <c r="G462" t="s">
        <v>226</v>
      </c>
      <c r="H462">
        <v>445.0516114717999</v>
      </c>
      <c r="I462">
        <v>32</v>
      </c>
      <c r="J462">
        <v>1600821.5272739951</v>
      </c>
      <c r="K462">
        <v>33855.549236363629</v>
      </c>
      <c r="L462">
        <v>288147874.9093191</v>
      </c>
      <c r="M462">
        <v>5393035.7863636352</v>
      </c>
      <c r="N462">
        <v>2401232290.9109926</v>
      </c>
      <c r="O462">
        <v>124800000</v>
      </c>
      <c r="P462">
        <v>22.690842852272727</v>
      </c>
      <c r="Q462">
        <v>23932.281832746223</v>
      </c>
      <c r="R462">
        <v>288181730.45855546</v>
      </c>
      <c r="S462">
        <v>2531.425326697356</v>
      </c>
      <c r="T462">
        <v>23954.972675598496</v>
      </c>
      <c r="U462">
        <f>Net_Zero_Table[[#This Row],[Total Energy(MJ)]]*AHP!$Q$23/TOPSIS!$B$20</f>
        <v>2.6449867852977021E-2</v>
      </c>
      <c r="V462">
        <f>Net_Zero_Table[[#This Row],[Capital Cost (LKR)]]*AHP!$Q$24/TOPSIS!$C$20</f>
        <v>4.7612692124705692E-3</v>
      </c>
      <c r="W462">
        <f>Net_Zero_Table[[#This Row],[System Cost (LKR)]]*AHP!$Q$25/TOPSIS!$D$20</f>
        <v>2.9712067948600498E-3</v>
      </c>
      <c r="X462">
        <f>Net_Zero_Table[[#This Row],[Embodied Carbon (Metric T)]]*AHP!$Q$26/TOPSIS!$E$20</f>
        <v>1.0983356486189966E-2</v>
      </c>
      <c r="Y4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5.2140037605765731E-3</v>
      </c>
      <c r="Z4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2.1737029404745594E-3</v>
      </c>
      <c r="AA462">
        <f>Net_Zero_Table[[#This Row],[S- Worst-Euclidean Distance]]/(Net_Zero_Table[[#This Row],[S+ Best-Euclidean Distance]]+Net_Zero_Table[[#This Row],[S- Worst-Euclidean Distance]])</f>
        <v>0.29423243618554618</v>
      </c>
      <c r="AB462">
        <v>461</v>
      </c>
    </row>
    <row r="463" spans="1:28" x14ac:dyDescent="0.3">
      <c r="A463">
        <v>473</v>
      </c>
      <c r="B463" t="s">
        <v>143</v>
      </c>
      <c r="C463" t="s">
        <v>150</v>
      </c>
      <c r="D463" t="s">
        <v>154</v>
      </c>
      <c r="E463" t="s">
        <v>156</v>
      </c>
      <c r="F463" t="s">
        <v>160</v>
      </c>
      <c r="G463" t="s">
        <v>226</v>
      </c>
      <c r="H463">
        <v>445.04516436680001</v>
      </c>
      <c r="I463">
        <v>32</v>
      </c>
      <c r="J463">
        <v>1600815.2864763548</v>
      </c>
      <c r="K463">
        <v>33873.969536363635</v>
      </c>
      <c r="L463">
        <v>288146751.56574386</v>
      </c>
      <c r="M463">
        <v>5393956.8013636358</v>
      </c>
      <c r="N463">
        <v>2401222929.7145324</v>
      </c>
      <c r="O463">
        <v>124800000</v>
      </c>
      <c r="P463">
        <v>22.704658077272725</v>
      </c>
      <c r="Q463">
        <v>23932.188532821507</v>
      </c>
      <c r="R463">
        <v>288180625.53528023</v>
      </c>
      <c r="S463">
        <v>2531.4168865158958</v>
      </c>
      <c r="T463">
        <v>23954.89319089878</v>
      </c>
      <c r="U463">
        <f>Net_Zero_Table[[#This Row],[Total Energy(MJ)]]*AHP!$Q$23/TOPSIS!$B$20</f>
        <v>2.64497664410153E-2</v>
      </c>
      <c r="V463">
        <f>Net_Zero_Table[[#This Row],[Capital Cost (LKR)]]*AHP!$Q$24/TOPSIS!$C$20</f>
        <v>4.762082335271426E-3</v>
      </c>
      <c r="W463">
        <f>Net_Zero_Table[[#This Row],[System Cost (LKR)]]*AHP!$Q$25/TOPSIS!$D$20</f>
        <v>2.9712067948600498E-3</v>
      </c>
      <c r="X463">
        <f>Net_Zero_Table[[#This Row],[Embodied Carbon (Metric T)]]*AHP!$Q$26/TOPSIS!$E$20</f>
        <v>1.0990043656961886E-2</v>
      </c>
      <c r="Y4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5.2159990934649951E-3</v>
      </c>
      <c r="Z4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2.1672266283448262E-3</v>
      </c>
      <c r="AA463">
        <f>Net_Zero_Table[[#This Row],[S- Worst-Euclidean Distance]]/(Net_Zero_Table[[#This Row],[S+ Best-Euclidean Distance]]+Net_Zero_Table[[#This Row],[S- Worst-Euclidean Distance]])</f>
        <v>0.29353384414929989</v>
      </c>
      <c r="AB463">
        <v>462</v>
      </c>
    </row>
    <row r="464" spans="1:28" x14ac:dyDescent="0.3">
      <c r="A464">
        <v>379</v>
      </c>
      <c r="B464" t="s">
        <v>142</v>
      </c>
      <c r="C464" t="s">
        <v>150</v>
      </c>
      <c r="D464" t="s">
        <v>155</v>
      </c>
      <c r="E464" t="s">
        <v>156</v>
      </c>
      <c r="F464" t="s">
        <v>159</v>
      </c>
      <c r="G464" t="s">
        <v>225</v>
      </c>
      <c r="H464">
        <v>453.03836974999251</v>
      </c>
      <c r="I464">
        <v>65</v>
      </c>
      <c r="J464">
        <v>1628223.0557508657</v>
      </c>
      <c r="K464">
        <v>36667.189463636358</v>
      </c>
      <c r="L464">
        <v>293080150.03515583</v>
      </c>
      <c r="M464">
        <v>5510959.9272727268</v>
      </c>
      <c r="N464">
        <v>2442334583.6262984</v>
      </c>
      <c r="O464">
        <v>121160000</v>
      </c>
      <c r="P464">
        <v>22.237685443181814</v>
      </c>
      <c r="Q464">
        <v>24341.93468347544</v>
      </c>
      <c r="R464">
        <v>293116817.22461945</v>
      </c>
      <c r="S464">
        <v>2569.0055435535714</v>
      </c>
      <c r="T464">
        <v>24364.172368918622</v>
      </c>
      <c r="U464">
        <f>Net_Zero_Table[[#This Row],[Total Energy(MJ)]]*AHP!$Q$23/TOPSIS!$B$20</f>
        <v>2.6902819511632356E-2</v>
      </c>
      <c r="V464">
        <f>Net_Zero_Table[[#This Row],[Capital Cost (LKR)]]*AHP!$Q$24/TOPSIS!$C$20</f>
        <v>4.8653791430846374E-3</v>
      </c>
      <c r="W464">
        <f>Net_Zero_Table[[#This Row],[System Cost (LKR)]]*AHP!$Q$25/TOPSIS!$D$20</f>
        <v>2.8845465966766317E-3</v>
      </c>
      <c r="X464">
        <f>Net_Zero_Table[[#This Row],[Embodied Carbon (Metric T)]]*AHP!$Q$26/TOPSIS!$E$20</f>
        <v>1.0764008558005573E-2</v>
      </c>
      <c r="Y4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5.5878002054236091E-3</v>
      </c>
      <c r="Z4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2.3135944436161659E-3</v>
      </c>
      <c r="AA464">
        <f>Net_Zero_Table[[#This Row],[S- Worst-Euclidean Distance]]/(Net_Zero_Table[[#This Row],[S+ Best-Euclidean Distance]]+Net_Zero_Table[[#This Row],[S- Worst-Euclidean Distance]])</f>
        <v>0.29280836439391461</v>
      </c>
      <c r="AB464">
        <v>463</v>
      </c>
    </row>
    <row r="465" spans="1:28" x14ac:dyDescent="0.3">
      <c r="A465">
        <v>64</v>
      </c>
      <c r="B465" t="s">
        <v>139</v>
      </c>
      <c r="C465" t="s">
        <v>150</v>
      </c>
      <c r="D465" t="s">
        <v>155</v>
      </c>
      <c r="E465" t="s">
        <v>157</v>
      </c>
      <c r="F465" t="s">
        <v>159</v>
      </c>
      <c r="G465" t="s">
        <v>225</v>
      </c>
      <c r="H465">
        <v>421.76919773640878</v>
      </c>
      <c r="I465">
        <v>60</v>
      </c>
      <c r="J465">
        <v>1542274.7412938001</v>
      </c>
      <c r="K465">
        <v>50287.715372727267</v>
      </c>
      <c r="L465">
        <v>277609453.43288404</v>
      </c>
      <c r="M465">
        <v>4783585.7454545442</v>
      </c>
      <c r="N465">
        <v>2313412111.9407001</v>
      </c>
      <c r="O465">
        <v>111840000</v>
      </c>
      <c r="P465">
        <v>25.329993352272723</v>
      </c>
      <c r="Q465">
        <v>23057.007382342312</v>
      </c>
      <c r="R465">
        <v>277659741.14825678</v>
      </c>
      <c r="S465">
        <v>2430.0356976861544</v>
      </c>
      <c r="T465">
        <v>23082.337375694584</v>
      </c>
      <c r="U465">
        <f>Net_Zero_Table[[#This Row],[Total Energy(MJ)]]*AHP!$Q$23/TOPSIS!$B$20</f>
        <v>2.5484139642639063E-2</v>
      </c>
      <c r="V465">
        <f>Net_Zero_Table[[#This Row],[Capital Cost (LKR)]]*AHP!$Q$24/TOPSIS!$C$20</f>
        <v>4.223213128426679E-3</v>
      </c>
      <c r="W465">
        <f>Net_Zero_Table[[#This Row],[System Cost (LKR)]]*AHP!$Q$25/TOPSIS!$D$20</f>
        <v>2.6626583969322757E-3</v>
      </c>
      <c r="X465">
        <f>Net_Zero_Table[[#This Row],[Embodied Carbon (Metric T)]]*AHP!$Q$26/TOPSIS!$E$20</f>
        <v>1.2260820305005457E-2</v>
      </c>
      <c r="Y4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4.8328520357410606E-3</v>
      </c>
      <c r="Z4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2.0007860300494695E-3</v>
      </c>
      <c r="AA465">
        <f>Net_Zero_Table[[#This Row],[S- Worst-Euclidean Distance]]/(Net_Zero_Table[[#This Row],[S+ Best-Euclidean Distance]]+Net_Zero_Table[[#This Row],[S- Worst-Euclidean Distance]])</f>
        <v>0.29278489887626408</v>
      </c>
      <c r="AB465">
        <v>464</v>
      </c>
    </row>
    <row r="466" spans="1:28" x14ac:dyDescent="0.3">
      <c r="A466">
        <v>66</v>
      </c>
      <c r="B466" t="s">
        <v>139</v>
      </c>
      <c r="C466" t="s">
        <v>150</v>
      </c>
      <c r="D466" t="s">
        <v>155</v>
      </c>
      <c r="E466" t="s">
        <v>157</v>
      </c>
      <c r="F466" t="s">
        <v>159</v>
      </c>
      <c r="G466" t="s">
        <v>224</v>
      </c>
      <c r="H466">
        <v>421.76919773640878</v>
      </c>
      <c r="I466">
        <v>30</v>
      </c>
      <c r="J466">
        <v>1542274.7412938001</v>
      </c>
      <c r="K466">
        <v>50287.715372727267</v>
      </c>
      <c r="L466">
        <v>277609453.43288404</v>
      </c>
      <c r="M466">
        <v>4783585.7454545442</v>
      </c>
      <c r="N466">
        <v>2313412111.9407001</v>
      </c>
      <c r="O466">
        <v>112386000</v>
      </c>
      <c r="P466">
        <v>25.329993352272723</v>
      </c>
      <c r="Q466">
        <v>23057.007382342312</v>
      </c>
      <c r="R466">
        <v>277659741.14825678</v>
      </c>
      <c r="S466">
        <v>2430.5816976861543</v>
      </c>
      <c r="T466">
        <v>23082.337375694584</v>
      </c>
      <c r="U466">
        <f>Net_Zero_Table[[#This Row],[Total Energy(MJ)]]*AHP!$Q$23/TOPSIS!$B$20</f>
        <v>2.5484139642639063E-2</v>
      </c>
      <c r="V466">
        <f>Net_Zero_Table[[#This Row],[Capital Cost (LKR)]]*AHP!$Q$24/TOPSIS!$C$20</f>
        <v>4.223213128426679E-3</v>
      </c>
      <c r="W466">
        <f>Net_Zero_Table[[#This Row],[System Cost (LKR)]]*AHP!$Q$25/TOPSIS!$D$20</f>
        <v>2.6756574266597884E-3</v>
      </c>
      <c r="X466">
        <f>Net_Zero_Table[[#This Row],[Embodied Carbon (Metric T)]]*AHP!$Q$26/TOPSIS!$E$20</f>
        <v>1.2260820305005457E-2</v>
      </c>
      <c r="Y4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4.8340630011780997E-3</v>
      </c>
      <c r="Z4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1.9982187387471081E-3</v>
      </c>
      <c r="AA466">
        <f>Net_Zero_Table[[#This Row],[S- Worst-Euclidean Distance]]/(Net_Zero_Table[[#This Row],[S+ Best-Euclidean Distance]]+Net_Zero_Table[[#This Row],[S- Worst-Euclidean Distance]])</f>
        <v>0.29246726274039492</v>
      </c>
      <c r="AB466">
        <v>465</v>
      </c>
    </row>
    <row r="467" spans="1:28" x14ac:dyDescent="0.3">
      <c r="A467">
        <v>46</v>
      </c>
      <c r="B467" t="s">
        <v>139</v>
      </c>
      <c r="C467" t="s">
        <v>150</v>
      </c>
      <c r="D467" t="s">
        <v>154</v>
      </c>
      <c r="E467" t="s">
        <v>157</v>
      </c>
      <c r="F467" t="s">
        <v>159</v>
      </c>
      <c r="G467" t="s">
        <v>225</v>
      </c>
      <c r="H467">
        <v>421.76275063140878</v>
      </c>
      <c r="I467">
        <v>60</v>
      </c>
      <c r="J467">
        <v>1542268.50049616</v>
      </c>
      <c r="K467">
        <v>50306.135672727265</v>
      </c>
      <c r="L467">
        <v>277608330.0893088</v>
      </c>
      <c r="M467">
        <v>4784506.7604545439</v>
      </c>
      <c r="N467">
        <v>2313402750.7442403</v>
      </c>
      <c r="O467">
        <v>111840000</v>
      </c>
      <c r="P467">
        <v>25.343808577272721</v>
      </c>
      <c r="Q467">
        <v>23056.914082417592</v>
      </c>
      <c r="R467">
        <v>277658636.22498155</v>
      </c>
      <c r="S467">
        <v>2430.0272575046947</v>
      </c>
      <c r="T467">
        <v>23082.257890994864</v>
      </c>
      <c r="U467">
        <f>Net_Zero_Table[[#This Row],[Total Energy(MJ)]]*AHP!$Q$23/TOPSIS!$B$20</f>
        <v>2.5484038230677342E-2</v>
      </c>
      <c r="V467">
        <f>Net_Zero_Table[[#This Row],[Capital Cost (LKR)]]*AHP!$Q$24/TOPSIS!$C$20</f>
        <v>4.2240262512275341E-3</v>
      </c>
      <c r="W467">
        <f>Net_Zero_Table[[#This Row],[System Cost (LKR)]]*AHP!$Q$25/TOPSIS!$D$20</f>
        <v>2.6626583969322757E-3</v>
      </c>
      <c r="X467">
        <f>Net_Zero_Table[[#This Row],[Embodied Carbon (Metric T)]]*AHP!$Q$26/TOPSIS!$E$20</f>
        <v>1.2267507475777375E-2</v>
      </c>
      <c r="Y4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4.8367009651160671E-3</v>
      </c>
      <c r="Z4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1.9978582587579733E-3</v>
      </c>
      <c r="AA467">
        <f>Net_Zero_Table[[#This Row],[S- Worst-Euclidean Distance]]/(Net_Zero_Table[[#This Row],[S+ Best-Euclidean Distance]]+Net_Zero_Table[[#This Row],[S- Worst-Euclidean Distance]])</f>
        <v>0.29231706000574026</v>
      </c>
      <c r="AB467">
        <v>466</v>
      </c>
    </row>
    <row r="468" spans="1:28" x14ac:dyDescent="0.3">
      <c r="A468">
        <v>381</v>
      </c>
      <c r="B468" t="s">
        <v>142</v>
      </c>
      <c r="C468" t="s">
        <v>150</v>
      </c>
      <c r="D468" t="s">
        <v>155</v>
      </c>
      <c r="E468" t="s">
        <v>156</v>
      </c>
      <c r="F468" t="s">
        <v>159</v>
      </c>
      <c r="G468" t="s">
        <v>224</v>
      </c>
      <c r="H468">
        <v>453.03836974999251</v>
      </c>
      <c r="I468">
        <v>33</v>
      </c>
      <c r="J468">
        <v>1628223.0557508657</v>
      </c>
      <c r="K468">
        <v>36667.189463636358</v>
      </c>
      <c r="L468">
        <v>293080150.03515583</v>
      </c>
      <c r="M468">
        <v>5510959.9272727268</v>
      </c>
      <c r="N468">
        <v>2442334583.6262984</v>
      </c>
      <c r="O468">
        <v>123624600</v>
      </c>
      <c r="P468">
        <v>22.237685443181814</v>
      </c>
      <c r="Q468">
        <v>24341.93468347544</v>
      </c>
      <c r="R468">
        <v>293116817.22461945</v>
      </c>
      <c r="S468">
        <v>2571.4701435535712</v>
      </c>
      <c r="T468">
        <v>24364.172368918622</v>
      </c>
      <c r="U468">
        <f>Net_Zero_Table[[#This Row],[Total Energy(MJ)]]*AHP!$Q$23/TOPSIS!$B$20</f>
        <v>2.6902819511632356E-2</v>
      </c>
      <c r="V468">
        <f>Net_Zero_Table[[#This Row],[Capital Cost (LKR)]]*AHP!$Q$24/TOPSIS!$C$20</f>
        <v>4.8653791430846374E-3</v>
      </c>
      <c r="W468">
        <f>Net_Zero_Table[[#This Row],[System Cost (LKR)]]*AHP!$Q$25/TOPSIS!$D$20</f>
        <v>2.9432231693257674E-3</v>
      </c>
      <c r="X468">
        <f>Net_Zero_Table[[#This Row],[Embodied Carbon (Metric T)]]*AHP!$Q$26/TOPSIS!$E$20</f>
        <v>1.0764008558005573E-2</v>
      </c>
      <c r="Y4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5.5950935568892584E-3</v>
      </c>
      <c r="Z4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2.3097826907353888E-3</v>
      </c>
      <c r="AA468">
        <f>Net_Zero_Table[[#This Row],[S- Worst-Euclidean Distance]]/(Net_Zero_Table[[#This Row],[S+ Best-Euclidean Distance]]+Net_Zero_Table[[#This Row],[S- Worst-Euclidean Distance]])</f>
        <v>0.29219719808130584</v>
      </c>
      <c r="AB468">
        <v>467</v>
      </c>
    </row>
    <row r="469" spans="1:28" x14ac:dyDescent="0.3">
      <c r="A469">
        <v>361</v>
      </c>
      <c r="B469" t="s">
        <v>142</v>
      </c>
      <c r="C469" t="s">
        <v>150</v>
      </c>
      <c r="D469" t="s">
        <v>154</v>
      </c>
      <c r="E469" t="s">
        <v>156</v>
      </c>
      <c r="F469" t="s">
        <v>159</v>
      </c>
      <c r="G469" t="s">
        <v>225</v>
      </c>
      <c r="H469">
        <v>453.03192264499262</v>
      </c>
      <c r="I469">
        <v>65</v>
      </c>
      <c r="J469">
        <v>1628216.8149532259</v>
      </c>
      <c r="K469">
        <v>36685.609763636356</v>
      </c>
      <c r="L469">
        <v>293079026.69158065</v>
      </c>
      <c r="M469">
        <v>5511880.9422727264</v>
      </c>
      <c r="N469">
        <v>2442325222.4298387</v>
      </c>
      <c r="O469">
        <v>121160000</v>
      </c>
      <c r="P469">
        <v>22.251500668181812</v>
      </c>
      <c r="Q469">
        <v>24341.841383550727</v>
      </c>
      <c r="R469">
        <v>293115712.30134428</v>
      </c>
      <c r="S469">
        <v>2568.9971033721113</v>
      </c>
      <c r="T469">
        <v>24364.09288421891</v>
      </c>
      <c r="U469">
        <f>Net_Zero_Table[[#This Row],[Total Energy(MJ)]]*AHP!$Q$23/TOPSIS!$B$20</f>
        <v>2.6902718099670646E-2</v>
      </c>
      <c r="V469">
        <f>Net_Zero_Table[[#This Row],[Capital Cost (LKR)]]*AHP!$Q$24/TOPSIS!$C$20</f>
        <v>4.8661922658854925E-3</v>
      </c>
      <c r="W469">
        <f>Net_Zero_Table[[#This Row],[System Cost (LKR)]]*AHP!$Q$25/TOPSIS!$D$20</f>
        <v>2.8845465966766317E-3</v>
      </c>
      <c r="X469">
        <f>Net_Zero_Table[[#This Row],[Embodied Carbon (Metric T)]]*AHP!$Q$26/TOPSIS!$E$20</f>
        <v>1.077069572877749E-2</v>
      </c>
      <c r="Y4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5.5894066114596614E-3</v>
      </c>
      <c r="Z4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2.3068918135635426E-3</v>
      </c>
      <c r="AA469">
        <f>Net_Zero_Table[[#This Row],[S- Worst-Euclidean Distance]]/(Net_Zero_Table[[#This Row],[S+ Best-Euclidean Distance]]+Net_Zero_Table[[#This Row],[S- Worst-Euclidean Distance]])</f>
        <v>0.29214850926265035</v>
      </c>
      <c r="AB469">
        <v>468</v>
      </c>
    </row>
    <row r="470" spans="1:28" x14ac:dyDescent="0.3">
      <c r="A470">
        <v>48</v>
      </c>
      <c r="B470" t="s">
        <v>139</v>
      </c>
      <c r="C470" t="s">
        <v>150</v>
      </c>
      <c r="D470" t="s">
        <v>154</v>
      </c>
      <c r="E470" t="s">
        <v>157</v>
      </c>
      <c r="F470" t="s">
        <v>159</v>
      </c>
      <c r="G470" t="s">
        <v>224</v>
      </c>
      <c r="H470">
        <v>421.76275063140878</v>
      </c>
      <c r="I470">
        <v>30</v>
      </c>
      <c r="J470">
        <v>1542268.50049616</v>
      </c>
      <c r="K470">
        <v>50306.135672727265</v>
      </c>
      <c r="L470">
        <v>277608330.0893088</v>
      </c>
      <c r="M470">
        <v>4784506.7604545439</v>
      </c>
      <c r="N470">
        <v>2313402750.7442403</v>
      </c>
      <c r="O470">
        <v>112386000</v>
      </c>
      <c r="P470">
        <v>25.343808577272721</v>
      </c>
      <c r="Q470">
        <v>23056.914082417592</v>
      </c>
      <c r="R470">
        <v>277658636.22498155</v>
      </c>
      <c r="S470">
        <v>2430.573257504695</v>
      </c>
      <c r="T470">
        <v>23082.257890994864</v>
      </c>
      <c r="U470">
        <f>Net_Zero_Table[[#This Row],[Total Energy(MJ)]]*AHP!$Q$23/TOPSIS!$B$20</f>
        <v>2.5484038230677342E-2</v>
      </c>
      <c r="V470">
        <f>Net_Zero_Table[[#This Row],[Capital Cost (LKR)]]*AHP!$Q$24/TOPSIS!$C$20</f>
        <v>4.2240262512275341E-3</v>
      </c>
      <c r="W470">
        <f>Net_Zero_Table[[#This Row],[System Cost (LKR)]]*AHP!$Q$25/TOPSIS!$D$20</f>
        <v>2.6756574266597884E-3</v>
      </c>
      <c r="X470">
        <f>Net_Zero_Table[[#This Row],[Embodied Carbon (Metric T)]]*AHP!$Q$26/TOPSIS!$E$20</f>
        <v>1.2267507475777375E-2</v>
      </c>
      <c r="Y4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4.8379109671372825E-3</v>
      </c>
      <c r="Z4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1.995287200361494E-3</v>
      </c>
      <c r="AA470">
        <f>Net_Zero_Table[[#This Row],[S- Worst-Euclidean Distance]]/(Net_Zero_Table[[#This Row],[S+ Best-Euclidean Distance]]+Net_Zero_Table[[#This Row],[S- Worst-Euclidean Distance]])</f>
        <v>0.29199902468097877</v>
      </c>
      <c r="AB470">
        <v>469</v>
      </c>
    </row>
    <row r="471" spans="1:28" x14ac:dyDescent="0.3">
      <c r="A471">
        <v>363</v>
      </c>
      <c r="B471" t="s">
        <v>142</v>
      </c>
      <c r="C471" t="s">
        <v>150</v>
      </c>
      <c r="D471" t="s">
        <v>154</v>
      </c>
      <c r="E471" t="s">
        <v>156</v>
      </c>
      <c r="F471" t="s">
        <v>159</v>
      </c>
      <c r="G471" t="s">
        <v>224</v>
      </c>
      <c r="H471">
        <v>453.03192264499262</v>
      </c>
      <c r="I471">
        <v>33</v>
      </c>
      <c r="J471">
        <v>1628216.8149532259</v>
      </c>
      <c r="K471">
        <v>36685.609763636356</v>
      </c>
      <c r="L471">
        <v>293079026.69158065</v>
      </c>
      <c r="M471">
        <v>5511880.9422727264</v>
      </c>
      <c r="N471">
        <v>2442325222.4298387</v>
      </c>
      <c r="O471">
        <v>123624600</v>
      </c>
      <c r="P471">
        <v>22.251500668181812</v>
      </c>
      <c r="Q471">
        <v>24341.841383550727</v>
      </c>
      <c r="R471">
        <v>293115712.30134428</v>
      </c>
      <c r="S471">
        <v>2571.4617033721115</v>
      </c>
      <c r="T471">
        <v>24364.09288421891</v>
      </c>
      <c r="U471">
        <f>Net_Zero_Table[[#This Row],[Total Energy(MJ)]]*AHP!$Q$23/TOPSIS!$B$20</f>
        <v>2.6902718099670646E-2</v>
      </c>
      <c r="V471">
        <f>Net_Zero_Table[[#This Row],[Capital Cost (LKR)]]*AHP!$Q$24/TOPSIS!$C$20</f>
        <v>4.8661922658854925E-3</v>
      </c>
      <c r="W471">
        <f>Net_Zero_Table[[#This Row],[System Cost (LKR)]]*AHP!$Q$25/TOPSIS!$D$20</f>
        <v>2.9432231693257674E-3</v>
      </c>
      <c r="X471">
        <f>Net_Zero_Table[[#This Row],[Embodied Carbon (Metric T)]]*AHP!$Q$26/TOPSIS!$E$20</f>
        <v>1.077069572877749E-2</v>
      </c>
      <c r="Y4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5.5966978695334759E-3</v>
      </c>
      <c r="Z4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2.3030689673511095E-3</v>
      </c>
      <c r="AA471">
        <f>Net_Zero_Table[[#This Row],[S- Worst-Euclidean Distance]]/(Net_Zero_Table[[#This Row],[S+ Best-Euclidean Distance]]+Net_Zero_Table[[#This Row],[S- Worst-Euclidean Distance]])</f>
        <v>0.29153632188204759</v>
      </c>
      <c r="AB471">
        <v>470</v>
      </c>
    </row>
    <row r="472" spans="1:28" x14ac:dyDescent="0.3">
      <c r="A472">
        <v>380</v>
      </c>
      <c r="B472" t="s">
        <v>142</v>
      </c>
      <c r="C472" t="s">
        <v>150</v>
      </c>
      <c r="D472" t="s">
        <v>155</v>
      </c>
      <c r="E472" t="s">
        <v>156</v>
      </c>
      <c r="F472" t="s">
        <v>159</v>
      </c>
      <c r="G472" t="s">
        <v>226</v>
      </c>
      <c r="H472">
        <v>453.03836974999251</v>
      </c>
      <c r="I472">
        <v>33</v>
      </c>
      <c r="J472">
        <v>1628223.0557508657</v>
      </c>
      <c r="K472">
        <v>36667.189463636358</v>
      </c>
      <c r="L472">
        <v>293080150.03515583</v>
      </c>
      <c r="M472">
        <v>5510959.9272727268</v>
      </c>
      <c r="N472">
        <v>2442334583.6262984</v>
      </c>
      <c r="O472">
        <v>128700000</v>
      </c>
      <c r="P472">
        <v>22.237685443181814</v>
      </c>
      <c r="Q472">
        <v>24341.93468347544</v>
      </c>
      <c r="R472">
        <v>293116817.22461945</v>
      </c>
      <c r="S472">
        <v>2576.5455435535714</v>
      </c>
      <c r="T472">
        <v>24364.172368918622</v>
      </c>
      <c r="U472">
        <f>Net_Zero_Table[[#This Row],[Total Energy(MJ)]]*AHP!$Q$23/TOPSIS!$B$20</f>
        <v>2.6902819511632356E-2</v>
      </c>
      <c r="V472">
        <f>Net_Zero_Table[[#This Row],[Capital Cost (LKR)]]*AHP!$Q$24/TOPSIS!$C$20</f>
        <v>4.8653791430846374E-3</v>
      </c>
      <c r="W472">
        <f>Net_Zero_Table[[#This Row],[System Cost (LKR)]]*AHP!$Q$25/TOPSIS!$D$20</f>
        <v>3.0640570071994266E-3</v>
      </c>
      <c r="X472">
        <f>Net_Zero_Table[[#This Row],[Embodied Carbon (Metric T)]]*AHP!$Q$26/TOPSIS!$E$20</f>
        <v>1.0764008558005573E-2</v>
      </c>
      <c r="Y4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5.6120159100073687E-3</v>
      </c>
      <c r="Z4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2.3066198780998864E-3</v>
      </c>
      <c r="AA472">
        <f>Net_Zero_Table[[#This Row],[S- Worst-Euclidean Distance]]/(Net_Zero_Table[[#This Row],[S+ Best-Euclidean Distance]]+Net_Zero_Table[[#This Row],[S- Worst-Euclidean Distance]])</f>
        <v>0.29129005801278607</v>
      </c>
      <c r="AB472">
        <v>471</v>
      </c>
    </row>
    <row r="473" spans="1:28" x14ac:dyDescent="0.3">
      <c r="A473">
        <v>362</v>
      </c>
      <c r="B473" t="s">
        <v>142</v>
      </c>
      <c r="C473" t="s">
        <v>150</v>
      </c>
      <c r="D473" t="s">
        <v>154</v>
      </c>
      <c r="E473" t="s">
        <v>156</v>
      </c>
      <c r="F473" t="s">
        <v>159</v>
      </c>
      <c r="G473" t="s">
        <v>226</v>
      </c>
      <c r="H473">
        <v>453.03192264499262</v>
      </c>
      <c r="I473">
        <v>33</v>
      </c>
      <c r="J473">
        <v>1628216.8149532259</v>
      </c>
      <c r="K473">
        <v>36685.609763636356</v>
      </c>
      <c r="L473">
        <v>293079026.69158065</v>
      </c>
      <c r="M473">
        <v>5511880.9422727264</v>
      </c>
      <c r="N473">
        <v>2442325222.4298387</v>
      </c>
      <c r="O473">
        <v>128700000</v>
      </c>
      <c r="P473">
        <v>22.251500668181812</v>
      </c>
      <c r="Q473">
        <v>24341.841383550727</v>
      </c>
      <c r="R473">
        <v>293115712.30134428</v>
      </c>
      <c r="S473">
        <v>2576.5371033721112</v>
      </c>
      <c r="T473">
        <v>24364.09288421891</v>
      </c>
      <c r="U473">
        <f>Net_Zero_Table[[#This Row],[Total Energy(MJ)]]*AHP!$Q$23/TOPSIS!$B$20</f>
        <v>2.6902718099670646E-2</v>
      </c>
      <c r="V473">
        <f>Net_Zero_Table[[#This Row],[Capital Cost (LKR)]]*AHP!$Q$24/TOPSIS!$C$20</f>
        <v>4.8661922658854925E-3</v>
      </c>
      <c r="W473">
        <f>Net_Zero_Table[[#This Row],[System Cost (LKR)]]*AHP!$Q$25/TOPSIS!$D$20</f>
        <v>3.0640570071994266E-3</v>
      </c>
      <c r="X473">
        <f>Net_Zero_Table[[#This Row],[Embodied Carbon (Metric T)]]*AHP!$Q$26/TOPSIS!$E$20</f>
        <v>1.077069572877749E-2</v>
      </c>
      <c r="Y4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5.6136153864218986E-3</v>
      </c>
      <c r="Z4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2.2998969220381221E-3</v>
      </c>
      <c r="AA473">
        <f>Net_Zero_Table[[#This Row],[S- Worst-Euclidean Distance]]/(Net_Zero_Table[[#This Row],[S+ Best-Euclidean Distance]]+Net_Zero_Table[[#This Row],[S- Worst-Euclidean Distance]])</f>
        <v>0.29062909519700802</v>
      </c>
      <c r="AB473">
        <v>472</v>
      </c>
    </row>
    <row r="474" spans="1:28" x14ac:dyDescent="0.3">
      <c r="A474">
        <v>65</v>
      </c>
      <c r="B474" t="s">
        <v>139</v>
      </c>
      <c r="C474" t="s">
        <v>150</v>
      </c>
      <c r="D474" t="s">
        <v>155</v>
      </c>
      <c r="E474" t="s">
        <v>157</v>
      </c>
      <c r="F474" t="s">
        <v>159</v>
      </c>
      <c r="G474" t="s">
        <v>226</v>
      </c>
      <c r="H474">
        <v>421.76919773640878</v>
      </c>
      <c r="I474">
        <v>30</v>
      </c>
      <c r="J474">
        <v>1542274.7412938001</v>
      </c>
      <c r="K474">
        <v>50287.715372727267</v>
      </c>
      <c r="L474">
        <v>277609453.43288404</v>
      </c>
      <c r="M474">
        <v>4783585.7454545442</v>
      </c>
      <c r="N474">
        <v>2313412111.9407001</v>
      </c>
      <c r="O474">
        <v>117000000</v>
      </c>
      <c r="P474">
        <v>25.329993352272723</v>
      </c>
      <c r="Q474">
        <v>23057.007382342312</v>
      </c>
      <c r="R474">
        <v>277659741.14825678</v>
      </c>
      <c r="S474">
        <v>2435.1956976861543</v>
      </c>
      <c r="T474">
        <v>23082.337375694584</v>
      </c>
      <c r="U474">
        <f>Net_Zero_Table[[#This Row],[Total Energy(MJ)]]*AHP!$Q$23/TOPSIS!$B$20</f>
        <v>2.5484139642639063E-2</v>
      </c>
      <c r="V474">
        <f>Net_Zero_Table[[#This Row],[Capital Cost (LKR)]]*AHP!$Q$24/TOPSIS!$C$20</f>
        <v>4.223213128426679E-3</v>
      </c>
      <c r="W474">
        <f>Net_Zero_Table[[#This Row],[System Cost (LKR)]]*AHP!$Q$25/TOPSIS!$D$20</f>
        <v>2.7855063701812967E-3</v>
      </c>
      <c r="X474">
        <f>Net_Zero_Table[[#This Row],[Embodied Carbon (Metric T)]]*AHP!$Q$26/TOPSIS!$E$20</f>
        <v>1.2260820305005457E-2</v>
      </c>
      <c r="Y4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4.845676886298114E-3</v>
      </c>
      <c r="Z4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1.9798015938724575E-3</v>
      </c>
      <c r="AA474">
        <f>Net_Zero_Table[[#This Row],[S- Worst-Euclidean Distance]]/(Net_Zero_Table[[#This Row],[S+ Best-Euclidean Distance]]+Net_Zero_Table[[#This Row],[S- Worst-Euclidean Distance]])</f>
        <v>0.290060484349074</v>
      </c>
      <c r="AB474">
        <v>473</v>
      </c>
    </row>
    <row r="475" spans="1:28" x14ac:dyDescent="0.3">
      <c r="A475">
        <v>47</v>
      </c>
      <c r="B475" t="s">
        <v>139</v>
      </c>
      <c r="C475" t="s">
        <v>150</v>
      </c>
      <c r="D475" t="s">
        <v>154</v>
      </c>
      <c r="E475" t="s">
        <v>157</v>
      </c>
      <c r="F475" t="s">
        <v>159</v>
      </c>
      <c r="G475" t="s">
        <v>226</v>
      </c>
      <c r="H475">
        <v>421.76275063140878</v>
      </c>
      <c r="I475">
        <v>30</v>
      </c>
      <c r="J475">
        <v>1542268.50049616</v>
      </c>
      <c r="K475">
        <v>50306.135672727265</v>
      </c>
      <c r="L475">
        <v>277608330.0893088</v>
      </c>
      <c r="M475">
        <v>4784506.7604545439</v>
      </c>
      <c r="N475">
        <v>2313402750.7442403</v>
      </c>
      <c r="O475">
        <v>117000000</v>
      </c>
      <c r="P475">
        <v>25.343808577272721</v>
      </c>
      <c r="Q475">
        <v>23056.914082417592</v>
      </c>
      <c r="R475">
        <v>277658636.22498155</v>
      </c>
      <c r="S475">
        <v>2435.187257504695</v>
      </c>
      <c r="T475">
        <v>23082.257890994864</v>
      </c>
      <c r="U475">
        <f>Net_Zero_Table[[#This Row],[Total Energy(MJ)]]*AHP!$Q$23/TOPSIS!$B$20</f>
        <v>2.5484038230677342E-2</v>
      </c>
      <c r="V475">
        <f>Net_Zero_Table[[#This Row],[Capital Cost (LKR)]]*AHP!$Q$24/TOPSIS!$C$20</f>
        <v>4.2240262512275341E-3</v>
      </c>
      <c r="W475">
        <f>Net_Zero_Table[[#This Row],[System Cost (LKR)]]*AHP!$Q$25/TOPSIS!$D$20</f>
        <v>2.7855063701812967E-3</v>
      </c>
      <c r="X475">
        <f>Net_Zero_Table[[#This Row],[Embodied Carbon (Metric T)]]*AHP!$Q$26/TOPSIS!$E$20</f>
        <v>1.2267507475777375E-2</v>
      </c>
      <c r="Y4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4.8495156369468446E-3</v>
      </c>
      <c r="Z4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1.9768427441620765E-3</v>
      </c>
      <c r="AA475">
        <f>Net_Zero_Table[[#This Row],[S- Worst-Euclidean Distance]]/(Net_Zero_Table[[#This Row],[S+ Best-Euclidean Distance]]+Net_Zero_Table[[#This Row],[S- Worst-Euclidean Distance]])</f>
        <v>0.28958965143593068</v>
      </c>
      <c r="AB475">
        <v>474</v>
      </c>
    </row>
    <row r="476" spans="1:28" x14ac:dyDescent="0.3">
      <c r="A476">
        <v>283</v>
      </c>
      <c r="B476" t="s">
        <v>141</v>
      </c>
      <c r="C476" t="s">
        <v>150</v>
      </c>
      <c r="D476" t="s">
        <v>155</v>
      </c>
      <c r="E476" t="s">
        <v>157</v>
      </c>
      <c r="F476" t="s">
        <v>160</v>
      </c>
      <c r="G476" t="s">
        <v>225</v>
      </c>
      <c r="H476">
        <v>430.32190018319432</v>
      </c>
      <c r="I476">
        <v>62</v>
      </c>
      <c r="J476">
        <v>1572676.5917660682</v>
      </c>
      <c r="K476">
        <v>43845.655145454541</v>
      </c>
      <c r="L476">
        <v>283081786.5178923</v>
      </c>
      <c r="M476">
        <v>4901638.9045454534</v>
      </c>
      <c r="N476">
        <v>2359014887.6491027</v>
      </c>
      <c r="O476">
        <v>115568000</v>
      </c>
      <c r="P476">
        <v>23.967940761363632</v>
      </c>
      <c r="Q476">
        <v>23511.515046902721</v>
      </c>
      <c r="R476">
        <v>283125632.17303777</v>
      </c>
      <c r="S476">
        <v>2479.4845265536478</v>
      </c>
      <c r="T476">
        <v>23535.482987664083</v>
      </c>
      <c r="U476">
        <f>Net_Zero_Table[[#This Row],[Total Energy(MJ)]]*AHP!$Q$23/TOPSIS!$B$20</f>
        <v>2.5985809526688223E-2</v>
      </c>
      <c r="V476">
        <f>Net_Zero_Table[[#This Row],[Capital Cost (LKR)]]*AHP!$Q$24/TOPSIS!$C$20</f>
        <v>4.3274369634020869E-3</v>
      </c>
      <c r="W476">
        <f>Net_Zero_Table[[#This Row],[System Cost (LKR)]]*AHP!$Q$25/TOPSIS!$D$20</f>
        <v>2.7514136768300181E-3</v>
      </c>
      <c r="X476">
        <f>Net_Zero_Table[[#This Row],[Embodied Carbon (Metric T)]]*AHP!$Q$26/TOPSIS!$E$20</f>
        <v>1.1601527512036559E-2</v>
      </c>
      <c r="Y4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4.9393399198598698E-3</v>
      </c>
      <c r="Z4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1.9918804281577763E-3</v>
      </c>
      <c r="AA476">
        <f>Net_Zero_Table[[#This Row],[S- Worst-Euclidean Distance]]/(Net_Zero_Table[[#This Row],[S+ Best-Euclidean Distance]]+Net_Zero_Table[[#This Row],[S- Worst-Euclidean Distance]])</f>
        <v>0.28737802697723513</v>
      </c>
      <c r="AB476">
        <v>475</v>
      </c>
    </row>
    <row r="477" spans="1:28" x14ac:dyDescent="0.3">
      <c r="A477">
        <v>285</v>
      </c>
      <c r="B477" t="s">
        <v>141</v>
      </c>
      <c r="C477" t="s">
        <v>150</v>
      </c>
      <c r="D477" t="s">
        <v>155</v>
      </c>
      <c r="E477" t="s">
        <v>157</v>
      </c>
      <c r="F477" t="s">
        <v>160</v>
      </c>
      <c r="G477" t="s">
        <v>224</v>
      </c>
      <c r="H477">
        <v>430.32190018319432</v>
      </c>
      <c r="I477">
        <v>31</v>
      </c>
      <c r="J477">
        <v>1572676.5917660682</v>
      </c>
      <c r="K477">
        <v>43845.655145454541</v>
      </c>
      <c r="L477">
        <v>283081786.5178923</v>
      </c>
      <c r="M477">
        <v>4901638.9045454534</v>
      </c>
      <c r="N477">
        <v>2359014887.6491027</v>
      </c>
      <c r="O477">
        <v>116132200</v>
      </c>
      <c r="P477">
        <v>23.967940761363632</v>
      </c>
      <c r="Q477">
        <v>23511.515046902721</v>
      </c>
      <c r="R477">
        <v>283125632.17303777</v>
      </c>
      <c r="S477">
        <v>2480.0487265536481</v>
      </c>
      <c r="T477">
        <v>23535.482987664083</v>
      </c>
      <c r="U477">
        <f>Net_Zero_Table[[#This Row],[Total Energy(MJ)]]*AHP!$Q$23/TOPSIS!$B$20</f>
        <v>2.5985809526688223E-2</v>
      </c>
      <c r="V477">
        <f>Net_Zero_Table[[#This Row],[Capital Cost (LKR)]]*AHP!$Q$24/TOPSIS!$C$20</f>
        <v>4.3274369634020869E-3</v>
      </c>
      <c r="W477">
        <f>Net_Zero_Table[[#This Row],[System Cost (LKR)]]*AHP!$Q$25/TOPSIS!$D$20</f>
        <v>2.764846007548448E-3</v>
      </c>
      <c r="X477">
        <f>Net_Zero_Table[[#This Row],[Embodied Carbon (Metric T)]]*AHP!$Q$26/TOPSIS!$E$20</f>
        <v>1.1601527512036559E-2</v>
      </c>
      <c r="Y4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4.9408061644534238E-3</v>
      </c>
      <c r="Z4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1.9898163257862944E-3</v>
      </c>
      <c r="AA477">
        <f>Net_Zero_Table[[#This Row],[S- Worst-Euclidean Distance]]/(Net_Zero_Table[[#This Row],[S+ Best-Euclidean Distance]]+Net_Zero_Table[[#This Row],[S- Worst-Euclidean Distance]])</f>
        <v>0.28710499361183217</v>
      </c>
      <c r="AB477">
        <v>476</v>
      </c>
    </row>
    <row r="478" spans="1:28" x14ac:dyDescent="0.3">
      <c r="A478">
        <v>265</v>
      </c>
      <c r="B478" t="s">
        <v>141</v>
      </c>
      <c r="C478" t="s">
        <v>150</v>
      </c>
      <c r="D478" t="s">
        <v>154</v>
      </c>
      <c r="E478" t="s">
        <v>157</v>
      </c>
      <c r="F478" t="s">
        <v>160</v>
      </c>
      <c r="G478" t="s">
        <v>225</v>
      </c>
      <c r="H478">
        <v>430.31545307819431</v>
      </c>
      <c r="I478">
        <v>62</v>
      </c>
      <c r="J478">
        <v>1572670.3509684282</v>
      </c>
      <c r="K478">
        <v>43864.075445454539</v>
      </c>
      <c r="L478">
        <v>283080663.17431712</v>
      </c>
      <c r="M478">
        <v>4902559.919545453</v>
      </c>
      <c r="N478">
        <v>2359005526.4526424</v>
      </c>
      <c r="O478">
        <v>115568000</v>
      </c>
      <c r="P478">
        <v>23.981755986363634</v>
      </c>
      <c r="Q478">
        <v>23511.421746978001</v>
      </c>
      <c r="R478">
        <v>283124527.24976259</v>
      </c>
      <c r="S478">
        <v>2479.4760863721881</v>
      </c>
      <c r="T478">
        <v>23535.403502964364</v>
      </c>
      <c r="U478">
        <f>Net_Zero_Table[[#This Row],[Total Energy(MJ)]]*AHP!$Q$23/TOPSIS!$B$20</f>
        <v>2.5985708114726506E-2</v>
      </c>
      <c r="V478">
        <f>Net_Zero_Table[[#This Row],[Capital Cost (LKR)]]*AHP!$Q$24/TOPSIS!$C$20</f>
        <v>4.3282500862029429E-3</v>
      </c>
      <c r="W478">
        <f>Net_Zero_Table[[#This Row],[System Cost (LKR)]]*AHP!$Q$25/TOPSIS!$D$20</f>
        <v>2.7514136768300181E-3</v>
      </c>
      <c r="X478">
        <f>Net_Zero_Table[[#This Row],[Embodied Carbon (Metric T)]]*AHP!$Q$26/TOPSIS!$E$20</f>
        <v>1.160821468280848E-2</v>
      </c>
      <c r="Y4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4.9422207970120108E-3</v>
      </c>
      <c r="Z4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1.9867386994853716E-3</v>
      </c>
      <c r="AA478">
        <f>Net_Zero_Table[[#This Row],[S- Worst-Euclidean Distance]]/(Net_Zero_Table[[#This Row],[S+ Best-Euclidean Distance]]+Net_Zero_Table[[#This Row],[S- Worst-Euclidean Distance]])</f>
        <v>0.28672973200228347</v>
      </c>
      <c r="AB478">
        <v>477</v>
      </c>
    </row>
    <row r="479" spans="1:28" x14ac:dyDescent="0.3">
      <c r="A479">
        <v>267</v>
      </c>
      <c r="B479" t="s">
        <v>141</v>
      </c>
      <c r="C479" t="s">
        <v>150</v>
      </c>
      <c r="D479" t="s">
        <v>154</v>
      </c>
      <c r="E479" t="s">
        <v>157</v>
      </c>
      <c r="F479" t="s">
        <v>160</v>
      </c>
      <c r="G479" t="s">
        <v>224</v>
      </c>
      <c r="H479">
        <v>430.31545307819431</v>
      </c>
      <c r="I479">
        <v>31</v>
      </c>
      <c r="J479">
        <v>1572670.3509684282</v>
      </c>
      <c r="K479">
        <v>43864.075445454539</v>
      </c>
      <c r="L479">
        <v>283080663.17431712</v>
      </c>
      <c r="M479">
        <v>4902559.919545453</v>
      </c>
      <c r="N479">
        <v>2359005526.4526424</v>
      </c>
      <c r="O479">
        <v>116132200</v>
      </c>
      <c r="P479">
        <v>23.981755986363634</v>
      </c>
      <c r="Q479">
        <v>23511.421746978001</v>
      </c>
      <c r="R479">
        <v>283124527.24976259</v>
      </c>
      <c r="S479">
        <v>2480.0402863721879</v>
      </c>
      <c r="T479">
        <v>23535.403502964364</v>
      </c>
      <c r="U479">
        <f>Net_Zero_Table[[#This Row],[Total Energy(MJ)]]*AHP!$Q$23/TOPSIS!$B$20</f>
        <v>2.5985708114726506E-2</v>
      </c>
      <c r="V479">
        <f>Net_Zero_Table[[#This Row],[Capital Cost (LKR)]]*AHP!$Q$24/TOPSIS!$C$20</f>
        <v>4.3282500862029429E-3</v>
      </c>
      <c r="W479">
        <f>Net_Zero_Table[[#This Row],[System Cost (LKR)]]*AHP!$Q$25/TOPSIS!$D$20</f>
        <v>2.764846007548448E-3</v>
      </c>
      <c r="X479">
        <f>Net_Zero_Table[[#This Row],[Embodied Carbon (Metric T)]]*AHP!$Q$26/TOPSIS!$E$20</f>
        <v>1.160821468280848E-2</v>
      </c>
      <c r="Y4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4.9436861871682029E-3</v>
      </c>
      <c r="Z4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1.9846692496031898E-3</v>
      </c>
      <c r="AA479">
        <f>Net_Zero_Table[[#This Row],[S- Worst-Euclidean Distance]]/(Net_Zero_Table[[#This Row],[S+ Best-Euclidean Distance]]+Net_Zero_Table[[#This Row],[S- Worst-Euclidean Distance]])</f>
        <v>0.28645603819194992</v>
      </c>
      <c r="AB479">
        <v>478</v>
      </c>
    </row>
    <row r="480" spans="1:28" x14ac:dyDescent="0.3">
      <c r="A480">
        <v>284</v>
      </c>
      <c r="B480" t="s">
        <v>141</v>
      </c>
      <c r="C480" t="s">
        <v>150</v>
      </c>
      <c r="D480" t="s">
        <v>155</v>
      </c>
      <c r="E480" t="s">
        <v>157</v>
      </c>
      <c r="F480" t="s">
        <v>160</v>
      </c>
      <c r="G480" t="s">
        <v>226</v>
      </c>
      <c r="H480">
        <v>430.32190018319432</v>
      </c>
      <c r="I480">
        <v>31</v>
      </c>
      <c r="J480">
        <v>1572676.5917660682</v>
      </c>
      <c r="K480">
        <v>43845.655145454541</v>
      </c>
      <c r="L480">
        <v>283081786.5178923</v>
      </c>
      <c r="M480">
        <v>4901638.9045454534</v>
      </c>
      <c r="N480">
        <v>2359014887.6491027</v>
      </c>
      <c r="O480">
        <v>120900000</v>
      </c>
      <c r="P480">
        <v>23.967940761363632</v>
      </c>
      <c r="Q480">
        <v>23511.515046902721</v>
      </c>
      <c r="R480">
        <v>283125632.17303777</v>
      </c>
      <c r="S480">
        <v>2484.8165265536481</v>
      </c>
      <c r="T480">
        <v>23535.482987664083</v>
      </c>
      <c r="U480">
        <f>Net_Zero_Table[[#This Row],[Total Energy(MJ)]]*AHP!$Q$23/TOPSIS!$B$20</f>
        <v>2.5985809526688223E-2</v>
      </c>
      <c r="V480">
        <f>Net_Zero_Table[[#This Row],[Capital Cost (LKR)]]*AHP!$Q$24/TOPSIS!$C$20</f>
        <v>4.3274369634020869E-3</v>
      </c>
      <c r="W480">
        <f>Net_Zero_Table[[#This Row],[System Cost (LKR)]]*AHP!$Q$25/TOPSIS!$D$20</f>
        <v>2.8783565825206735E-3</v>
      </c>
      <c r="X480">
        <f>Net_Zero_Table[[#This Row],[Embodied Carbon (Metric T)]]*AHP!$Q$26/TOPSIS!$E$20</f>
        <v>1.1601527512036559E-2</v>
      </c>
      <c r="Y4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4.9546337485967384E-3</v>
      </c>
      <c r="Z4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1.97593685014967E-3</v>
      </c>
      <c r="AA480">
        <f>Net_Zero_Table[[#This Row],[S- Worst-Euclidean Distance]]/(Net_Zero_Table[[#This Row],[S+ Best-Euclidean Distance]]+Net_Zero_Table[[#This Row],[S- Worst-Euclidean Distance]])</f>
        <v>0.28510449781827119</v>
      </c>
      <c r="AB480">
        <v>479</v>
      </c>
    </row>
    <row r="481" spans="1:28" x14ac:dyDescent="0.3">
      <c r="A481">
        <v>266</v>
      </c>
      <c r="B481" t="s">
        <v>141</v>
      </c>
      <c r="C481" t="s">
        <v>150</v>
      </c>
      <c r="D481" t="s">
        <v>154</v>
      </c>
      <c r="E481" t="s">
        <v>157</v>
      </c>
      <c r="F481" t="s">
        <v>160</v>
      </c>
      <c r="G481" t="s">
        <v>226</v>
      </c>
      <c r="H481">
        <v>430.31545307819431</v>
      </c>
      <c r="I481">
        <v>31</v>
      </c>
      <c r="J481">
        <v>1572670.3509684282</v>
      </c>
      <c r="K481">
        <v>43864.075445454539</v>
      </c>
      <c r="L481">
        <v>283080663.17431712</v>
      </c>
      <c r="M481">
        <v>4902559.919545453</v>
      </c>
      <c r="N481">
        <v>2359005526.4526424</v>
      </c>
      <c r="O481">
        <v>120900000</v>
      </c>
      <c r="P481">
        <v>23.981755986363634</v>
      </c>
      <c r="Q481">
        <v>23511.421746978001</v>
      </c>
      <c r="R481">
        <v>283124527.24976259</v>
      </c>
      <c r="S481">
        <v>2484.808086372188</v>
      </c>
      <c r="T481">
        <v>23535.403502964364</v>
      </c>
      <c r="U481">
        <f>Net_Zero_Table[[#This Row],[Total Energy(MJ)]]*AHP!$Q$23/TOPSIS!$B$20</f>
        <v>2.5985708114726506E-2</v>
      </c>
      <c r="V481">
        <f>Net_Zero_Table[[#This Row],[Capital Cost (LKR)]]*AHP!$Q$24/TOPSIS!$C$20</f>
        <v>4.3282500862029429E-3</v>
      </c>
      <c r="W481">
        <f>Net_Zero_Table[[#This Row],[System Cost (LKR)]]*AHP!$Q$25/TOPSIS!$D$20</f>
        <v>2.8783565825206735E-3</v>
      </c>
      <c r="X481">
        <f>Net_Zero_Table[[#This Row],[Embodied Carbon (Metric T)]]*AHP!$Q$26/TOPSIS!$E$20</f>
        <v>1.160821468280848E-2</v>
      </c>
      <c r="Y4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4.957505738295267E-3</v>
      </c>
      <c r="Z4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1.9707535248564747E-3</v>
      </c>
      <c r="AA481">
        <f>Net_Zero_Table[[#This Row],[S- Worst-Euclidean Distance]]/(Net_Zero_Table[[#This Row],[S+ Best-Euclidean Distance]]+Net_Zero_Table[[#This Row],[S- Worst-Euclidean Distance]])</f>
        <v>0.2844514689769212</v>
      </c>
      <c r="AB481">
        <v>480</v>
      </c>
    </row>
    <row r="482" spans="1:28" x14ac:dyDescent="0.3">
      <c r="A482">
        <v>487</v>
      </c>
      <c r="B482" t="s">
        <v>143</v>
      </c>
      <c r="C482" t="s">
        <v>150</v>
      </c>
      <c r="D482" t="s">
        <v>155</v>
      </c>
      <c r="E482" t="s">
        <v>156</v>
      </c>
      <c r="F482" t="s">
        <v>159</v>
      </c>
      <c r="G482" t="s">
        <v>225</v>
      </c>
      <c r="H482">
        <v>450.18028913642127</v>
      </c>
      <c r="I482">
        <v>65</v>
      </c>
      <c r="J482">
        <v>1611802.5716700268</v>
      </c>
      <c r="K482">
        <v>33036.769463636359</v>
      </c>
      <c r="L482">
        <v>290124462.90060484</v>
      </c>
      <c r="M482">
        <v>5365743.127272726</v>
      </c>
      <c r="N482">
        <v>2417703857.5050402</v>
      </c>
      <c r="O482">
        <v>121160000</v>
      </c>
      <c r="P482">
        <v>22.963769443181818</v>
      </c>
      <c r="Q482">
        <v>24096.4484464669</v>
      </c>
      <c r="R482">
        <v>290157499.6700685</v>
      </c>
      <c r="S482">
        <v>2544.2296006323127</v>
      </c>
      <c r="T482">
        <v>24119.412215910081</v>
      </c>
      <c r="U482">
        <f>Net_Zero_Table[[#This Row],[Total Energy(MJ)]]*AHP!$Q$23/TOPSIS!$B$20</f>
        <v>2.6631207712618177E-2</v>
      </c>
      <c r="V482">
        <f>Net_Zero_Table[[#This Row],[Capital Cost (LKR)]]*AHP!$Q$24/TOPSIS!$C$20</f>
        <v>4.7371737488757287E-3</v>
      </c>
      <c r="W482">
        <f>Net_Zero_Table[[#This Row],[System Cost (LKR)]]*AHP!$Q$25/TOPSIS!$D$20</f>
        <v>2.8845465966766317E-3</v>
      </c>
      <c r="X482">
        <f>Net_Zero_Table[[#This Row],[Embodied Carbon (Metric T)]]*AHP!$Q$26/TOPSIS!$E$20</f>
        <v>1.111546484646689E-2</v>
      </c>
      <c r="Y4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5.4079704455707502E-3</v>
      </c>
      <c r="Z4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2.0247667270713947E-3</v>
      </c>
      <c r="AA482">
        <f>Net_Zero_Table[[#This Row],[S- Worst-Euclidean Distance]]/(Net_Zero_Table[[#This Row],[S+ Best-Euclidean Distance]]+Net_Zero_Table[[#This Row],[S- Worst-Euclidean Distance]])</f>
        <v>0.2724119903666179</v>
      </c>
      <c r="AB482">
        <v>481</v>
      </c>
    </row>
    <row r="483" spans="1:28" x14ac:dyDescent="0.3">
      <c r="A483">
        <v>469</v>
      </c>
      <c r="B483" t="s">
        <v>143</v>
      </c>
      <c r="C483" t="s">
        <v>150</v>
      </c>
      <c r="D483" t="s">
        <v>154</v>
      </c>
      <c r="E483" t="s">
        <v>156</v>
      </c>
      <c r="F483" t="s">
        <v>159</v>
      </c>
      <c r="G483" t="s">
        <v>225</v>
      </c>
      <c r="H483">
        <v>450.17384203142137</v>
      </c>
      <c r="I483">
        <v>64</v>
      </c>
      <c r="J483">
        <v>1611796.3308723869</v>
      </c>
      <c r="K483">
        <v>33055.189763636357</v>
      </c>
      <c r="L483">
        <v>290123339.55702966</v>
      </c>
      <c r="M483">
        <v>5366664.1422727266</v>
      </c>
      <c r="N483">
        <v>2417694496.3085804</v>
      </c>
      <c r="O483">
        <v>119296000</v>
      </c>
      <c r="P483">
        <v>22.977584668181816</v>
      </c>
      <c r="Q483">
        <v>24096.355146542184</v>
      </c>
      <c r="R483">
        <v>290156394.74679333</v>
      </c>
      <c r="S483">
        <v>2542.3571604508534</v>
      </c>
      <c r="T483">
        <v>24119.332731210365</v>
      </c>
      <c r="U483">
        <f>Net_Zero_Table[[#This Row],[Total Energy(MJ)]]*AHP!$Q$23/TOPSIS!$B$20</f>
        <v>2.6631106300656463E-2</v>
      </c>
      <c r="V483">
        <f>Net_Zero_Table[[#This Row],[Capital Cost (LKR)]]*AHP!$Q$24/TOPSIS!$C$20</f>
        <v>4.7379868716765847E-3</v>
      </c>
      <c r="W483">
        <f>Net_Zero_Table[[#This Row],[System Cost (LKR)]]*AHP!$Q$25/TOPSIS!$D$20</f>
        <v>2.8401689567277605E-3</v>
      </c>
      <c r="X483">
        <f>Net_Zero_Table[[#This Row],[Embodied Carbon (Metric T)]]*AHP!$Q$26/TOPSIS!$E$20</f>
        <v>1.1122152017238807E-2</v>
      </c>
      <c r="Y4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5.4047696243336666E-3</v>
      </c>
      <c r="Z4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2.0226615764927483E-3</v>
      </c>
      <c r="AA483">
        <f>Net_Zero_Table[[#This Row],[S- Worst-Euclidean Distance]]/(Net_Zero_Table[[#This Row],[S+ Best-Euclidean Distance]]+Net_Zero_Table[[#This Row],[S- Worst-Euclidean Distance]])</f>
        <v>0.27232316554715397</v>
      </c>
      <c r="AB483">
        <v>482</v>
      </c>
    </row>
    <row r="484" spans="1:28" x14ac:dyDescent="0.3">
      <c r="A484">
        <v>502</v>
      </c>
      <c r="B484" t="s">
        <v>143</v>
      </c>
      <c r="C484" t="s">
        <v>150</v>
      </c>
      <c r="D484" t="s">
        <v>155</v>
      </c>
      <c r="E484" t="s">
        <v>157</v>
      </c>
      <c r="F484" t="s">
        <v>161</v>
      </c>
      <c r="G484" t="s">
        <v>225</v>
      </c>
      <c r="H484">
        <v>429.38451423826695</v>
      </c>
      <c r="I484">
        <v>62</v>
      </c>
      <c r="J484">
        <v>1560430.1838880586</v>
      </c>
      <c r="K484">
        <v>37076.0830090909</v>
      </c>
      <c r="L484">
        <v>280877433.09985059</v>
      </c>
      <c r="M484">
        <v>4798055.8181818174</v>
      </c>
      <c r="N484">
        <v>2340645275.832088</v>
      </c>
      <c r="O484">
        <v>115568000</v>
      </c>
      <c r="P484">
        <v>24.92884089772727</v>
      </c>
      <c r="Q484">
        <v>23328.431249126475</v>
      </c>
      <c r="R484">
        <v>280914509.18285966</v>
      </c>
      <c r="S484">
        <v>2461.0113316502698</v>
      </c>
      <c r="T484">
        <v>23353.360090024202</v>
      </c>
      <c r="U484">
        <f>Net_Zero_Table[[#This Row],[Total Energy(MJ)]]*AHP!$Q$23/TOPSIS!$B$20</f>
        <v>2.5782868449181918E-2</v>
      </c>
      <c r="V484">
        <f>Net_Zero_Table[[#This Row],[Capital Cost (LKR)]]*AHP!$Q$24/TOPSIS!$C$20</f>
        <v>4.235988106103033E-3</v>
      </c>
      <c r="W484">
        <f>Net_Zero_Table[[#This Row],[System Cost (LKR)]]*AHP!$Q$25/TOPSIS!$D$20</f>
        <v>2.7514136768300181E-3</v>
      </c>
      <c r="X484">
        <f>Net_Zero_Table[[#This Row],[Embodied Carbon (Metric T)]]*AHP!$Q$26/TOPSIS!$E$20</f>
        <v>1.2066645040460731E-2</v>
      </c>
      <c r="Y4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4.9814635695313572E-3</v>
      </c>
      <c r="Z4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1.8611573815579575E-3</v>
      </c>
      <c r="AA484">
        <f>Net_Zero_Table[[#This Row],[S- Worst-Euclidean Distance]]/(Net_Zero_Table[[#This Row],[S+ Best-Euclidean Distance]]+Net_Zero_Table[[#This Row],[S- Worst-Euclidean Distance]])</f>
        <v>0.27199480942484028</v>
      </c>
      <c r="AB484">
        <v>483</v>
      </c>
    </row>
    <row r="485" spans="1:28" x14ac:dyDescent="0.3">
      <c r="A485">
        <v>489</v>
      </c>
      <c r="B485" t="s">
        <v>143</v>
      </c>
      <c r="C485" t="s">
        <v>150</v>
      </c>
      <c r="D485" t="s">
        <v>155</v>
      </c>
      <c r="E485" t="s">
        <v>156</v>
      </c>
      <c r="F485" t="s">
        <v>159</v>
      </c>
      <c r="G485" t="s">
        <v>224</v>
      </c>
      <c r="H485">
        <v>450.18028913642127</v>
      </c>
      <c r="I485">
        <v>33</v>
      </c>
      <c r="J485">
        <v>1611802.5716700268</v>
      </c>
      <c r="K485">
        <v>33036.769463636359</v>
      </c>
      <c r="L485">
        <v>290124462.90060484</v>
      </c>
      <c r="M485">
        <v>5365743.127272726</v>
      </c>
      <c r="N485">
        <v>2417703857.5050402</v>
      </c>
      <c r="O485">
        <v>123624600</v>
      </c>
      <c r="P485">
        <v>22.963769443181818</v>
      </c>
      <c r="Q485">
        <v>24096.4484464669</v>
      </c>
      <c r="R485">
        <v>290157499.6700685</v>
      </c>
      <c r="S485">
        <v>2546.6942006323129</v>
      </c>
      <c r="T485">
        <v>24119.412215910081</v>
      </c>
      <c r="U485">
        <f>Net_Zero_Table[[#This Row],[Total Energy(MJ)]]*AHP!$Q$23/TOPSIS!$B$20</f>
        <v>2.6631207712618177E-2</v>
      </c>
      <c r="V485">
        <f>Net_Zero_Table[[#This Row],[Capital Cost (LKR)]]*AHP!$Q$24/TOPSIS!$C$20</f>
        <v>4.7371737488757287E-3</v>
      </c>
      <c r="W485">
        <f>Net_Zero_Table[[#This Row],[System Cost (LKR)]]*AHP!$Q$25/TOPSIS!$D$20</f>
        <v>2.9432231693257674E-3</v>
      </c>
      <c r="X485">
        <f>Net_Zero_Table[[#This Row],[Embodied Carbon (Metric T)]]*AHP!$Q$26/TOPSIS!$E$20</f>
        <v>1.111546484646689E-2</v>
      </c>
      <c r="Y4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5.4155059888045792E-3</v>
      </c>
      <c r="Z4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2.0204101385472763E-3</v>
      </c>
      <c r="AA485">
        <f>Net_Zero_Table[[#This Row],[S- Worst-Euclidean Distance]]/(Net_Zero_Table[[#This Row],[S+ Best-Euclidean Distance]]+Net_Zero_Table[[#This Row],[S- Worst-Euclidean Distance]])</f>
        <v>0.27170964598639208</v>
      </c>
      <c r="AB485">
        <v>484</v>
      </c>
    </row>
    <row r="486" spans="1:28" x14ac:dyDescent="0.3">
      <c r="A486">
        <v>504</v>
      </c>
      <c r="B486" t="s">
        <v>143</v>
      </c>
      <c r="C486" t="s">
        <v>150</v>
      </c>
      <c r="D486" t="s">
        <v>155</v>
      </c>
      <c r="E486" t="s">
        <v>157</v>
      </c>
      <c r="F486" t="s">
        <v>161</v>
      </c>
      <c r="G486" t="s">
        <v>224</v>
      </c>
      <c r="H486">
        <v>429.38451423826695</v>
      </c>
      <c r="I486">
        <v>31</v>
      </c>
      <c r="J486">
        <v>1560430.1838880586</v>
      </c>
      <c r="K486">
        <v>37076.0830090909</v>
      </c>
      <c r="L486">
        <v>280877433.09985059</v>
      </c>
      <c r="M486">
        <v>4798055.8181818174</v>
      </c>
      <c r="N486">
        <v>2340645275.832088</v>
      </c>
      <c r="O486">
        <v>116132200</v>
      </c>
      <c r="P486">
        <v>24.92884089772727</v>
      </c>
      <c r="Q486">
        <v>23328.431249126475</v>
      </c>
      <c r="R486">
        <v>280914509.18285966</v>
      </c>
      <c r="S486">
        <v>2461.57553165027</v>
      </c>
      <c r="T486">
        <v>23353.360090024202</v>
      </c>
      <c r="U486">
        <f>Net_Zero_Table[[#This Row],[Total Energy(MJ)]]*AHP!$Q$23/TOPSIS!$B$20</f>
        <v>2.5782868449181918E-2</v>
      </c>
      <c r="V486">
        <f>Net_Zero_Table[[#This Row],[Capital Cost (LKR)]]*AHP!$Q$24/TOPSIS!$C$20</f>
        <v>4.235988106103033E-3</v>
      </c>
      <c r="W486">
        <f>Net_Zero_Table[[#This Row],[System Cost (LKR)]]*AHP!$Q$25/TOPSIS!$D$20</f>
        <v>2.764846007548448E-3</v>
      </c>
      <c r="X486">
        <f>Net_Zero_Table[[#This Row],[Embodied Carbon (Metric T)]]*AHP!$Q$26/TOPSIS!$E$20</f>
        <v>1.2066645040460731E-2</v>
      </c>
      <c r="Y4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4.982917419077677E-3</v>
      </c>
      <c r="Z4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1.8589481351601329E-3</v>
      </c>
      <c r="AA486">
        <f>Net_Zero_Table[[#This Row],[S- Worst-Euclidean Distance]]/(Net_Zero_Table[[#This Row],[S+ Best-Euclidean Distance]]+Net_Zero_Table[[#This Row],[S- Worst-Euclidean Distance]])</f>
        <v>0.27170193866330972</v>
      </c>
      <c r="AB486">
        <v>485</v>
      </c>
    </row>
    <row r="487" spans="1:28" x14ac:dyDescent="0.3">
      <c r="A487">
        <v>484</v>
      </c>
      <c r="B487" t="s">
        <v>143</v>
      </c>
      <c r="C487" t="s">
        <v>150</v>
      </c>
      <c r="D487" t="s">
        <v>154</v>
      </c>
      <c r="E487" t="s">
        <v>157</v>
      </c>
      <c r="F487" t="s">
        <v>161</v>
      </c>
      <c r="G487" t="s">
        <v>225</v>
      </c>
      <c r="H487">
        <v>429.37806713326705</v>
      </c>
      <c r="I487">
        <v>62</v>
      </c>
      <c r="J487">
        <v>1560423.9430904188</v>
      </c>
      <c r="K487">
        <v>37094.503309090906</v>
      </c>
      <c r="L487">
        <v>280876309.75627542</v>
      </c>
      <c r="M487">
        <v>4798976.8331818171</v>
      </c>
      <c r="N487">
        <v>2340635914.6356282</v>
      </c>
      <c r="O487">
        <v>115568000</v>
      </c>
      <c r="P487">
        <v>24.942656122727268</v>
      </c>
      <c r="Q487">
        <v>23328.337949201763</v>
      </c>
      <c r="R487">
        <v>280913404.25958449</v>
      </c>
      <c r="S487">
        <v>2461.00289146881</v>
      </c>
      <c r="T487">
        <v>23353.280605324489</v>
      </c>
      <c r="U487">
        <f>Net_Zero_Table[[#This Row],[Total Energy(MJ)]]*AHP!$Q$23/TOPSIS!$B$20</f>
        <v>2.5782767037220208E-2</v>
      </c>
      <c r="V487">
        <f>Net_Zero_Table[[#This Row],[Capital Cost (LKR)]]*AHP!$Q$24/TOPSIS!$C$20</f>
        <v>4.236801228903889E-3</v>
      </c>
      <c r="W487">
        <f>Net_Zero_Table[[#This Row],[System Cost (LKR)]]*AHP!$Q$25/TOPSIS!$D$20</f>
        <v>2.7514136768300181E-3</v>
      </c>
      <c r="X487">
        <f>Net_Zero_Table[[#This Row],[Embodied Carbon (Metric T)]]*AHP!$Q$26/TOPSIS!$E$20</f>
        <v>1.207333221123265E-2</v>
      </c>
      <c r="Y4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4.9849332935107205E-3</v>
      </c>
      <c r="Z4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1.8572998957005445E-3</v>
      </c>
      <c r="AA487">
        <f>Net_Zero_Table[[#This Row],[S- Worst-Euclidean Distance]]/(Net_Zero_Table[[#This Row],[S+ Best-Euclidean Distance]]+Net_Zero_Table[[#This Row],[S- Worst-Euclidean Distance]])</f>
        <v>0.27144644801482481</v>
      </c>
      <c r="AB487">
        <v>486</v>
      </c>
    </row>
    <row r="488" spans="1:28" x14ac:dyDescent="0.3">
      <c r="A488">
        <v>486</v>
      </c>
      <c r="B488" t="s">
        <v>143</v>
      </c>
      <c r="C488" t="s">
        <v>150</v>
      </c>
      <c r="D488" t="s">
        <v>154</v>
      </c>
      <c r="E488" t="s">
        <v>157</v>
      </c>
      <c r="F488" t="s">
        <v>161</v>
      </c>
      <c r="G488" t="s">
        <v>224</v>
      </c>
      <c r="H488">
        <v>429.37806713326705</v>
      </c>
      <c r="I488">
        <v>31</v>
      </c>
      <c r="J488">
        <v>1560423.9430904188</v>
      </c>
      <c r="K488">
        <v>37094.503309090906</v>
      </c>
      <c r="L488">
        <v>280876309.75627542</v>
      </c>
      <c r="M488">
        <v>4798976.8331818171</v>
      </c>
      <c r="N488">
        <v>2340635914.6356282</v>
      </c>
      <c r="O488">
        <v>116132200</v>
      </c>
      <c r="P488">
        <v>24.942656122727268</v>
      </c>
      <c r="Q488">
        <v>23328.337949201763</v>
      </c>
      <c r="R488">
        <v>280913404.25958449</v>
      </c>
      <c r="S488">
        <v>2461.5670914688103</v>
      </c>
      <c r="T488">
        <v>23353.280605324489</v>
      </c>
      <c r="U488">
        <f>Net_Zero_Table[[#This Row],[Total Energy(MJ)]]*AHP!$Q$23/TOPSIS!$B$20</f>
        <v>2.5782767037220208E-2</v>
      </c>
      <c r="V488">
        <f>Net_Zero_Table[[#This Row],[Capital Cost (LKR)]]*AHP!$Q$24/TOPSIS!$C$20</f>
        <v>4.236801228903889E-3</v>
      </c>
      <c r="W488">
        <f>Net_Zero_Table[[#This Row],[System Cost (LKR)]]*AHP!$Q$25/TOPSIS!$D$20</f>
        <v>2.764846007548448E-3</v>
      </c>
      <c r="X488">
        <f>Net_Zero_Table[[#This Row],[Embodied Carbon (Metric T)]]*AHP!$Q$26/TOPSIS!$E$20</f>
        <v>1.207333221123265E-2</v>
      </c>
      <c r="Y4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4.9863861314113338E-3</v>
      </c>
      <c r="Z4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1.8550860553777327E-3</v>
      </c>
      <c r="AA488">
        <f>Net_Zero_Table[[#This Row],[S- Worst-Euclidean Distance]]/(Net_Zero_Table[[#This Row],[S+ Best-Euclidean Distance]]+Net_Zero_Table[[#This Row],[S- Worst-Euclidean Distance]])</f>
        <v>0.27115305079510776</v>
      </c>
      <c r="AB488">
        <v>487</v>
      </c>
    </row>
    <row r="489" spans="1:28" x14ac:dyDescent="0.3">
      <c r="A489">
        <v>471</v>
      </c>
      <c r="B489" t="s">
        <v>143</v>
      </c>
      <c r="C489" t="s">
        <v>150</v>
      </c>
      <c r="D489" t="s">
        <v>154</v>
      </c>
      <c r="E489" t="s">
        <v>156</v>
      </c>
      <c r="F489" t="s">
        <v>159</v>
      </c>
      <c r="G489" t="s">
        <v>224</v>
      </c>
      <c r="H489">
        <v>450.17384203142137</v>
      </c>
      <c r="I489">
        <v>33</v>
      </c>
      <c r="J489">
        <v>1611796.3308723869</v>
      </c>
      <c r="K489">
        <v>33055.189763636357</v>
      </c>
      <c r="L489">
        <v>290123339.55702966</v>
      </c>
      <c r="M489">
        <v>5366664.1422727266</v>
      </c>
      <c r="N489">
        <v>2417694496.3085804</v>
      </c>
      <c r="O489">
        <v>123624600</v>
      </c>
      <c r="P489">
        <v>22.977584668181816</v>
      </c>
      <c r="Q489">
        <v>24096.355146542184</v>
      </c>
      <c r="R489">
        <v>290156394.74679333</v>
      </c>
      <c r="S489">
        <v>2546.6857604508532</v>
      </c>
      <c r="T489">
        <v>24119.332731210365</v>
      </c>
      <c r="U489">
        <f>Net_Zero_Table[[#This Row],[Total Energy(MJ)]]*AHP!$Q$23/TOPSIS!$B$20</f>
        <v>2.6631106300656463E-2</v>
      </c>
      <c r="V489">
        <f>Net_Zero_Table[[#This Row],[Capital Cost (LKR)]]*AHP!$Q$24/TOPSIS!$C$20</f>
        <v>4.7379868716765847E-3</v>
      </c>
      <c r="W489">
        <f>Net_Zero_Table[[#This Row],[System Cost (LKR)]]*AHP!$Q$25/TOPSIS!$D$20</f>
        <v>2.9432231693257674E-3</v>
      </c>
      <c r="X489">
        <f>Net_Zero_Table[[#This Row],[Embodied Carbon (Metric T)]]*AHP!$Q$26/TOPSIS!$E$20</f>
        <v>1.1122152017238807E-2</v>
      </c>
      <c r="Y4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5.4175831640711309E-3</v>
      </c>
      <c r="Z4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2.0138606729988556E-3</v>
      </c>
      <c r="AA489">
        <f>Net_Zero_Table[[#This Row],[S- Worst-Euclidean Distance]]/(Net_Zero_Table[[#This Row],[S+ Best-Euclidean Distance]]+Net_Zero_Table[[#This Row],[S- Worst-Euclidean Distance]])</f>
        <v>0.27099184453944086</v>
      </c>
      <c r="AB489">
        <v>488</v>
      </c>
    </row>
    <row r="490" spans="1:28" x14ac:dyDescent="0.3">
      <c r="A490">
        <v>488</v>
      </c>
      <c r="B490" t="s">
        <v>143</v>
      </c>
      <c r="C490" t="s">
        <v>150</v>
      </c>
      <c r="D490" t="s">
        <v>155</v>
      </c>
      <c r="E490" t="s">
        <v>156</v>
      </c>
      <c r="F490" t="s">
        <v>159</v>
      </c>
      <c r="G490" t="s">
        <v>226</v>
      </c>
      <c r="H490">
        <v>450.18028913642127</v>
      </c>
      <c r="I490">
        <v>33</v>
      </c>
      <c r="J490">
        <v>1611802.5716700268</v>
      </c>
      <c r="K490">
        <v>33036.769463636359</v>
      </c>
      <c r="L490">
        <v>290124462.90060484</v>
      </c>
      <c r="M490">
        <v>5365743.127272726</v>
      </c>
      <c r="N490">
        <v>2417703857.5050402</v>
      </c>
      <c r="O490">
        <v>128700000</v>
      </c>
      <c r="P490">
        <v>22.963769443181818</v>
      </c>
      <c r="Q490">
        <v>24096.4484464669</v>
      </c>
      <c r="R490">
        <v>290157499.6700685</v>
      </c>
      <c r="S490">
        <v>2551.7696006323126</v>
      </c>
      <c r="T490">
        <v>24119.412215910081</v>
      </c>
      <c r="U490">
        <f>Net_Zero_Table[[#This Row],[Total Energy(MJ)]]*AHP!$Q$23/TOPSIS!$B$20</f>
        <v>2.6631207712618177E-2</v>
      </c>
      <c r="V490">
        <f>Net_Zero_Table[[#This Row],[Capital Cost (LKR)]]*AHP!$Q$24/TOPSIS!$C$20</f>
        <v>4.7371737488757287E-3</v>
      </c>
      <c r="W490">
        <f>Net_Zero_Table[[#This Row],[System Cost (LKR)]]*AHP!$Q$25/TOPSIS!$D$20</f>
        <v>3.0640570071994266E-3</v>
      </c>
      <c r="X490">
        <f>Net_Zero_Table[[#This Row],[Embodied Carbon (Metric T)]]*AHP!$Q$26/TOPSIS!$E$20</f>
        <v>1.111546484646689E-2</v>
      </c>
      <c r="Y4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5.4329877395969152E-3</v>
      </c>
      <c r="Z4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2.016793571878229E-3</v>
      </c>
      <c r="AA490">
        <f>Net_Zero_Table[[#This Row],[S- Worst-Euclidean Distance]]/(Net_Zero_Table[[#This Row],[S+ Best-Euclidean Distance]]+Net_Zero_Table[[#This Row],[S- Worst-Euclidean Distance]])</f>
        <v>0.27071849327599662</v>
      </c>
      <c r="AB490">
        <v>489</v>
      </c>
    </row>
    <row r="491" spans="1:28" x14ac:dyDescent="0.3">
      <c r="A491">
        <v>470</v>
      </c>
      <c r="B491" t="s">
        <v>143</v>
      </c>
      <c r="C491" t="s">
        <v>150</v>
      </c>
      <c r="D491" t="s">
        <v>154</v>
      </c>
      <c r="E491" t="s">
        <v>156</v>
      </c>
      <c r="F491" t="s">
        <v>159</v>
      </c>
      <c r="G491" t="s">
        <v>226</v>
      </c>
      <c r="H491">
        <v>450.17384203142137</v>
      </c>
      <c r="I491">
        <v>33</v>
      </c>
      <c r="J491">
        <v>1611796.3308723869</v>
      </c>
      <c r="K491">
        <v>33055.189763636357</v>
      </c>
      <c r="L491">
        <v>290123339.55702966</v>
      </c>
      <c r="M491">
        <v>5366664.1422727266</v>
      </c>
      <c r="N491">
        <v>2417694496.3085804</v>
      </c>
      <c r="O491">
        <v>128700000</v>
      </c>
      <c r="P491">
        <v>22.977584668181816</v>
      </c>
      <c r="Q491">
        <v>24096.355146542184</v>
      </c>
      <c r="R491">
        <v>290156394.74679333</v>
      </c>
      <c r="S491">
        <v>2551.7611604508534</v>
      </c>
      <c r="T491">
        <v>24119.332731210365</v>
      </c>
      <c r="U491">
        <f>Net_Zero_Table[[#This Row],[Total Energy(MJ)]]*AHP!$Q$23/TOPSIS!$B$20</f>
        <v>2.6631106300656463E-2</v>
      </c>
      <c r="V491">
        <f>Net_Zero_Table[[#This Row],[Capital Cost (LKR)]]*AHP!$Q$24/TOPSIS!$C$20</f>
        <v>4.7379868716765847E-3</v>
      </c>
      <c r="W491">
        <f>Net_Zero_Table[[#This Row],[System Cost (LKR)]]*AHP!$Q$25/TOPSIS!$D$20</f>
        <v>3.0640570071994266E-3</v>
      </c>
      <c r="X491">
        <f>Net_Zero_Table[[#This Row],[Embodied Carbon (Metric T)]]*AHP!$Q$26/TOPSIS!$E$20</f>
        <v>1.1122152017238807E-2</v>
      </c>
      <c r="Y4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5.4350582336769038E-3</v>
      </c>
      <c r="Z4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2.0102323233587025E-3</v>
      </c>
      <c r="AA491">
        <f>Net_Zero_Table[[#This Row],[S- Worst-Euclidean Distance]]/(Net_Zero_Table[[#This Row],[S+ Best-Euclidean Distance]]+Net_Zero_Table[[#This Row],[S- Worst-Euclidean Distance]])</f>
        <v>0.27000052018911269</v>
      </c>
      <c r="AB491">
        <v>490</v>
      </c>
    </row>
    <row r="492" spans="1:28" x14ac:dyDescent="0.3">
      <c r="A492">
        <v>503</v>
      </c>
      <c r="B492" t="s">
        <v>143</v>
      </c>
      <c r="C492" t="s">
        <v>150</v>
      </c>
      <c r="D492" t="s">
        <v>155</v>
      </c>
      <c r="E492" t="s">
        <v>157</v>
      </c>
      <c r="F492" t="s">
        <v>161</v>
      </c>
      <c r="G492" t="s">
        <v>226</v>
      </c>
      <c r="H492">
        <v>429.38451423826695</v>
      </c>
      <c r="I492">
        <v>31</v>
      </c>
      <c r="J492">
        <v>1560430.1838880586</v>
      </c>
      <c r="K492">
        <v>37076.0830090909</v>
      </c>
      <c r="L492">
        <v>280877433.09985059</v>
      </c>
      <c r="M492">
        <v>4798055.8181818174</v>
      </c>
      <c r="N492">
        <v>2340645275.832088</v>
      </c>
      <c r="O492">
        <v>120900000</v>
      </c>
      <c r="P492">
        <v>24.92884089772727</v>
      </c>
      <c r="Q492">
        <v>23328.431249126475</v>
      </c>
      <c r="R492">
        <v>280914509.18285966</v>
      </c>
      <c r="S492">
        <v>2466.3433316502701</v>
      </c>
      <c r="T492">
        <v>23353.360090024202</v>
      </c>
      <c r="U492">
        <f>Net_Zero_Table[[#This Row],[Total Energy(MJ)]]*AHP!$Q$23/TOPSIS!$B$20</f>
        <v>2.5782868449181918E-2</v>
      </c>
      <c r="V492">
        <f>Net_Zero_Table[[#This Row],[Capital Cost (LKR)]]*AHP!$Q$24/TOPSIS!$C$20</f>
        <v>4.235988106103033E-3</v>
      </c>
      <c r="W492">
        <f>Net_Zero_Table[[#This Row],[System Cost (LKR)]]*AHP!$Q$25/TOPSIS!$D$20</f>
        <v>2.8783565825206735E-3</v>
      </c>
      <c r="X492">
        <f>Net_Zero_Table[[#This Row],[Embodied Carbon (Metric T)]]*AHP!$Q$26/TOPSIS!$E$20</f>
        <v>1.2066645040460731E-2</v>
      </c>
      <c r="Y4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4.9966284666143187E-3</v>
      </c>
      <c r="Z4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1.8440839445722278E-3</v>
      </c>
      <c r="AA492">
        <f>Net_Zero_Table[[#This Row],[S- Worst-Euclidean Distance]]/(Net_Zero_Table[[#This Row],[S+ Best-Euclidean Distance]]+Net_Zero_Table[[#This Row],[S- Worst-Euclidean Distance]])</f>
        <v>0.26957483866104592</v>
      </c>
      <c r="AB492">
        <v>491</v>
      </c>
    </row>
    <row r="493" spans="1:28" x14ac:dyDescent="0.3">
      <c r="A493">
        <v>394</v>
      </c>
      <c r="B493" t="s">
        <v>142</v>
      </c>
      <c r="C493" t="s">
        <v>150</v>
      </c>
      <c r="D493" t="s">
        <v>155</v>
      </c>
      <c r="E493" t="s">
        <v>157</v>
      </c>
      <c r="F493" t="s">
        <v>161</v>
      </c>
      <c r="G493" t="s">
        <v>225</v>
      </c>
      <c r="H493">
        <v>432.24259485183831</v>
      </c>
      <c r="I493">
        <v>62</v>
      </c>
      <c r="J493">
        <v>1576850.6679688981</v>
      </c>
      <c r="K493">
        <v>40706.503009090906</v>
      </c>
      <c r="L493">
        <v>283833120.23440164</v>
      </c>
      <c r="M493">
        <v>4943272.6181818172</v>
      </c>
      <c r="N493">
        <v>2365276001.9533472</v>
      </c>
      <c r="O493">
        <v>115568000</v>
      </c>
      <c r="P493">
        <v>24.202756897727269</v>
      </c>
      <c r="Q493">
        <v>23573.917486135026</v>
      </c>
      <c r="R493">
        <v>283873826.73741072</v>
      </c>
      <c r="S493">
        <v>2485.787274571529</v>
      </c>
      <c r="T493">
        <v>23598.120243032754</v>
      </c>
      <c r="U493">
        <f>Net_Zero_Table[[#This Row],[Total Energy(MJ)]]*AHP!$Q$23/TOPSIS!$B$20</f>
        <v>2.6054480248196111E-2</v>
      </c>
      <c r="V493">
        <f>Net_Zero_Table[[#This Row],[Capital Cost (LKR)]]*AHP!$Q$24/TOPSIS!$C$20</f>
        <v>4.3641935003119409E-3</v>
      </c>
      <c r="W493">
        <f>Net_Zero_Table[[#This Row],[System Cost (LKR)]]*AHP!$Q$25/TOPSIS!$D$20</f>
        <v>2.7514136768300181E-3</v>
      </c>
      <c r="X493">
        <f>Net_Zero_Table[[#This Row],[Embodied Carbon (Metric T)]]*AHP!$Q$26/TOPSIS!$E$20</f>
        <v>1.1715188751999416E-2</v>
      </c>
      <c r="Y4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5.0531576520049378E-3</v>
      </c>
      <c r="Z4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1.8598392175901231E-3</v>
      </c>
      <c r="AA493">
        <f>Net_Zero_Table[[#This Row],[S- Worst-Euclidean Distance]]/(Net_Zero_Table[[#This Row],[S+ Best-Euclidean Distance]]+Net_Zero_Table[[#This Row],[S- Worst-Euclidean Distance]])</f>
        <v>0.26903515981182063</v>
      </c>
      <c r="AB493">
        <v>492</v>
      </c>
    </row>
    <row r="494" spans="1:28" x14ac:dyDescent="0.3">
      <c r="A494">
        <v>485</v>
      </c>
      <c r="B494" t="s">
        <v>143</v>
      </c>
      <c r="C494" t="s">
        <v>150</v>
      </c>
      <c r="D494" t="s">
        <v>154</v>
      </c>
      <c r="E494" t="s">
        <v>157</v>
      </c>
      <c r="F494" t="s">
        <v>161</v>
      </c>
      <c r="G494" t="s">
        <v>226</v>
      </c>
      <c r="H494">
        <v>429.37806713326705</v>
      </c>
      <c r="I494">
        <v>31</v>
      </c>
      <c r="J494">
        <v>1560423.9430904188</v>
      </c>
      <c r="K494">
        <v>37094.503309090906</v>
      </c>
      <c r="L494">
        <v>280876309.75627542</v>
      </c>
      <c r="M494">
        <v>4798976.8331818171</v>
      </c>
      <c r="N494">
        <v>2340635914.6356282</v>
      </c>
      <c r="O494">
        <v>120900000</v>
      </c>
      <c r="P494">
        <v>24.942656122727268</v>
      </c>
      <c r="Q494">
        <v>23328.337949201763</v>
      </c>
      <c r="R494">
        <v>280913404.25958449</v>
      </c>
      <c r="S494">
        <v>2466.3348914688099</v>
      </c>
      <c r="T494">
        <v>23353.280605324489</v>
      </c>
      <c r="U494">
        <f>Net_Zero_Table[[#This Row],[Total Energy(MJ)]]*AHP!$Q$23/TOPSIS!$B$20</f>
        <v>2.5782767037220208E-2</v>
      </c>
      <c r="V494">
        <f>Net_Zero_Table[[#This Row],[Capital Cost (LKR)]]*AHP!$Q$24/TOPSIS!$C$20</f>
        <v>4.236801228903889E-3</v>
      </c>
      <c r="W494">
        <f>Net_Zero_Table[[#This Row],[System Cost (LKR)]]*AHP!$Q$25/TOPSIS!$D$20</f>
        <v>2.8783565825206735E-3</v>
      </c>
      <c r="X494">
        <f>Net_Zero_Table[[#This Row],[Embodied Carbon (Metric T)]]*AHP!$Q$26/TOPSIS!$E$20</f>
        <v>1.207333221123265E-2</v>
      </c>
      <c r="Y4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5.0000876671878573E-3</v>
      </c>
      <c r="Z4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1.8401906689989077E-3</v>
      </c>
      <c r="AA494">
        <f>Net_Zero_Table[[#This Row],[S- Worst-Euclidean Distance]]/(Net_Zero_Table[[#This Row],[S+ Best-Euclidean Distance]]+Net_Zero_Table[[#This Row],[S- Worst-Euclidean Distance]])</f>
        <v>0.26902277634871141</v>
      </c>
      <c r="AB494">
        <v>493</v>
      </c>
    </row>
    <row r="495" spans="1:28" x14ac:dyDescent="0.3">
      <c r="A495">
        <v>396</v>
      </c>
      <c r="B495" t="s">
        <v>142</v>
      </c>
      <c r="C495" t="s">
        <v>150</v>
      </c>
      <c r="D495" t="s">
        <v>155</v>
      </c>
      <c r="E495" t="s">
        <v>157</v>
      </c>
      <c r="F495" t="s">
        <v>161</v>
      </c>
      <c r="G495" t="s">
        <v>224</v>
      </c>
      <c r="H495">
        <v>432.24259485183831</v>
      </c>
      <c r="I495">
        <v>31</v>
      </c>
      <c r="J495">
        <v>1576850.6679688981</v>
      </c>
      <c r="K495">
        <v>40706.503009090906</v>
      </c>
      <c r="L495">
        <v>283833120.23440164</v>
      </c>
      <c r="M495">
        <v>4943272.6181818172</v>
      </c>
      <c r="N495">
        <v>2365276001.9533472</v>
      </c>
      <c r="O495">
        <v>116132200</v>
      </c>
      <c r="P495">
        <v>24.202756897727269</v>
      </c>
      <c r="Q495">
        <v>23573.917486135026</v>
      </c>
      <c r="R495">
        <v>283873826.73741072</v>
      </c>
      <c r="S495">
        <v>2486.3514745715288</v>
      </c>
      <c r="T495">
        <v>23598.120243032754</v>
      </c>
      <c r="U495">
        <f>Net_Zero_Table[[#This Row],[Total Energy(MJ)]]*AHP!$Q$23/TOPSIS!$B$20</f>
        <v>2.6054480248196111E-2</v>
      </c>
      <c r="V495">
        <f>Net_Zero_Table[[#This Row],[Capital Cost (LKR)]]*AHP!$Q$24/TOPSIS!$C$20</f>
        <v>4.3641935003119409E-3</v>
      </c>
      <c r="W495">
        <f>Net_Zero_Table[[#This Row],[System Cost (LKR)]]*AHP!$Q$25/TOPSIS!$D$20</f>
        <v>2.764846007548448E-3</v>
      </c>
      <c r="X495">
        <f>Net_Zero_Table[[#This Row],[Embodied Carbon (Metric T)]]*AHP!$Q$26/TOPSIS!$E$20</f>
        <v>1.1715188751999416E-2</v>
      </c>
      <c r="Y4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5.0545908802588271E-3</v>
      </c>
      <c r="Z4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1.8576284035225947E-3</v>
      </c>
      <c r="AA495">
        <f>Net_Zero_Table[[#This Row],[S- Worst-Euclidean Distance]]/(Net_Zero_Table[[#This Row],[S+ Best-Euclidean Distance]]+Net_Zero_Table[[#This Row],[S- Worst-Euclidean Distance]])</f>
        <v>0.26874558332969356</v>
      </c>
      <c r="AB495">
        <v>494</v>
      </c>
    </row>
    <row r="496" spans="1:28" x14ac:dyDescent="0.3">
      <c r="A496">
        <v>376</v>
      </c>
      <c r="B496" t="s">
        <v>142</v>
      </c>
      <c r="C496" t="s">
        <v>150</v>
      </c>
      <c r="D496" t="s">
        <v>154</v>
      </c>
      <c r="E496" t="s">
        <v>157</v>
      </c>
      <c r="F496" t="s">
        <v>161</v>
      </c>
      <c r="G496" t="s">
        <v>225</v>
      </c>
      <c r="H496">
        <v>432.2361477468383</v>
      </c>
      <c r="I496">
        <v>62</v>
      </c>
      <c r="J496">
        <v>1576844.4271712583</v>
      </c>
      <c r="K496">
        <v>40724.923309090904</v>
      </c>
      <c r="L496">
        <v>283831996.89082652</v>
      </c>
      <c r="M496">
        <v>4944193.6331818169</v>
      </c>
      <c r="N496">
        <v>2365266640.7568874</v>
      </c>
      <c r="O496">
        <v>115568000</v>
      </c>
      <c r="P496">
        <v>24.216572122727271</v>
      </c>
      <c r="Q496">
        <v>23573.824186210313</v>
      </c>
      <c r="R496">
        <v>283872721.81413561</v>
      </c>
      <c r="S496">
        <v>2485.7788343900693</v>
      </c>
      <c r="T496">
        <v>23598.040758333042</v>
      </c>
      <c r="U496">
        <f>Net_Zero_Table[[#This Row],[Total Energy(MJ)]]*AHP!$Q$23/TOPSIS!$B$20</f>
        <v>2.6054378836234397E-2</v>
      </c>
      <c r="V496">
        <f>Net_Zero_Table[[#This Row],[Capital Cost (LKR)]]*AHP!$Q$24/TOPSIS!$C$20</f>
        <v>4.365006623112796E-3</v>
      </c>
      <c r="W496">
        <f>Net_Zero_Table[[#This Row],[System Cost (LKR)]]*AHP!$Q$25/TOPSIS!$D$20</f>
        <v>2.7514136768300181E-3</v>
      </c>
      <c r="X496">
        <f>Net_Zero_Table[[#This Row],[Embodied Carbon (Metric T)]]*AHP!$Q$26/TOPSIS!$E$20</f>
        <v>1.1721875922771336E-2</v>
      </c>
      <c r="Y4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5.0561285396880191E-3</v>
      </c>
      <c r="Z4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1.854753602658838E-3</v>
      </c>
      <c r="AA496">
        <f>Net_Zero_Table[[#This Row],[S- Worst-Euclidean Distance]]/(Net_Zero_Table[[#This Row],[S+ Best-Euclidean Distance]]+Net_Zero_Table[[#This Row],[S- Worst-Euclidean Distance]])</f>
        <v>0.26838159940446976</v>
      </c>
      <c r="AB496">
        <v>495</v>
      </c>
    </row>
    <row r="497" spans="1:28" x14ac:dyDescent="0.3">
      <c r="A497">
        <v>378</v>
      </c>
      <c r="B497" t="s">
        <v>142</v>
      </c>
      <c r="C497" t="s">
        <v>150</v>
      </c>
      <c r="D497" t="s">
        <v>154</v>
      </c>
      <c r="E497" t="s">
        <v>157</v>
      </c>
      <c r="F497" t="s">
        <v>161</v>
      </c>
      <c r="G497" t="s">
        <v>224</v>
      </c>
      <c r="H497">
        <v>432.2361477468383</v>
      </c>
      <c r="I497">
        <v>31</v>
      </c>
      <c r="J497">
        <v>1576844.4271712583</v>
      </c>
      <c r="K497">
        <v>40724.923309090904</v>
      </c>
      <c r="L497">
        <v>283831996.89082652</v>
      </c>
      <c r="M497">
        <v>4944193.6331818169</v>
      </c>
      <c r="N497">
        <v>2365266640.7568874</v>
      </c>
      <c r="O497">
        <v>116132200</v>
      </c>
      <c r="P497">
        <v>24.216572122727271</v>
      </c>
      <c r="Q497">
        <v>23573.824186210313</v>
      </c>
      <c r="R497">
        <v>283872721.81413561</v>
      </c>
      <c r="S497">
        <v>2486.3430343900695</v>
      </c>
      <c r="T497">
        <v>23598.040758333042</v>
      </c>
      <c r="U497">
        <f>Net_Zero_Table[[#This Row],[Total Energy(MJ)]]*AHP!$Q$23/TOPSIS!$B$20</f>
        <v>2.6054378836234397E-2</v>
      </c>
      <c r="V497">
        <f>Net_Zero_Table[[#This Row],[Capital Cost (LKR)]]*AHP!$Q$24/TOPSIS!$C$20</f>
        <v>4.365006623112796E-3</v>
      </c>
      <c r="W497">
        <f>Net_Zero_Table[[#This Row],[System Cost (LKR)]]*AHP!$Q$25/TOPSIS!$D$20</f>
        <v>2.764846007548448E-3</v>
      </c>
      <c r="X497">
        <f>Net_Zero_Table[[#This Row],[Embodied Carbon (Metric T)]]*AHP!$Q$26/TOPSIS!$E$20</f>
        <v>1.1721875922771336E-2</v>
      </c>
      <c r="Y4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5.0575609260420529E-3</v>
      </c>
      <c r="Z4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1.8525367194373236E-3</v>
      </c>
      <c r="AA497">
        <f>Net_Zero_Table[[#This Row],[S- Worst-Euclidean Distance]]/(Net_Zero_Table[[#This Row],[S+ Best-Euclidean Distance]]+Net_Zero_Table[[#This Row],[S- Worst-Euclidean Distance]])</f>
        <v>0.26809125058446359</v>
      </c>
      <c r="AB497">
        <v>496</v>
      </c>
    </row>
    <row r="498" spans="1:28" x14ac:dyDescent="0.3">
      <c r="A498">
        <v>395</v>
      </c>
      <c r="B498" t="s">
        <v>142</v>
      </c>
      <c r="C498" t="s">
        <v>150</v>
      </c>
      <c r="D498" t="s">
        <v>155</v>
      </c>
      <c r="E498" t="s">
        <v>157</v>
      </c>
      <c r="F498" t="s">
        <v>161</v>
      </c>
      <c r="G498" t="s">
        <v>226</v>
      </c>
      <c r="H498">
        <v>432.24259485183831</v>
      </c>
      <c r="I498">
        <v>31</v>
      </c>
      <c r="J498">
        <v>1576850.6679688981</v>
      </c>
      <c r="K498">
        <v>40706.503009090906</v>
      </c>
      <c r="L498">
        <v>283833120.23440164</v>
      </c>
      <c r="M498">
        <v>4943272.6181818172</v>
      </c>
      <c r="N498">
        <v>2365276001.9533472</v>
      </c>
      <c r="O498">
        <v>120900000</v>
      </c>
      <c r="P498">
        <v>24.202756897727269</v>
      </c>
      <c r="Q498">
        <v>23573.917486135026</v>
      </c>
      <c r="R498">
        <v>283873826.73741072</v>
      </c>
      <c r="S498">
        <v>2491.1192745715289</v>
      </c>
      <c r="T498">
        <v>23598.120243032754</v>
      </c>
      <c r="U498">
        <f>Net_Zero_Table[[#This Row],[Total Energy(MJ)]]*AHP!$Q$23/TOPSIS!$B$20</f>
        <v>2.6054480248196111E-2</v>
      </c>
      <c r="V498">
        <f>Net_Zero_Table[[#This Row],[Capital Cost (LKR)]]*AHP!$Q$24/TOPSIS!$C$20</f>
        <v>4.3641935003119409E-3</v>
      </c>
      <c r="W498">
        <f>Net_Zero_Table[[#This Row],[System Cost (LKR)]]*AHP!$Q$25/TOPSIS!$D$20</f>
        <v>2.8783565825206735E-3</v>
      </c>
      <c r="X498">
        <f>Net_Zero_Table[[#This Row],[Embodied Carbon (Metric T)]]*AHP!$Q$26/TOPSIS!$E$20</f>
        <v>1.1715188751999416E-2</v>
      </c>
      <c r="Y4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5.0681080291197934E-3</v>
      </c>
      <c r="Z4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1.8427535676230926E-3</v>
      </c>
      <c r="AA498">
        <f>Net_Zero_Table[[#This Row],[S- Worst-Euclidean Distance]]/(Net_Zero_Table[[#This Row],[S+ Best-Euclidean Distance]]+Net_Zero_Table[[#This Row],[S- Worst-Euclidean Distance]])</f>
        <v>0.26664599512332715</v>
      </c>
      <c r="AB498">
        <v>497</v>
      </c>
    </row>
    <row r="499" spans="1:28" x14ac:dyDescent="0.3">
      <c r="A499">
        <v>377</v>
      </c>
      <c r="B499" t="s">
        <v>142</v>
      </c>
      <c r="C499" t="s">
        <v>150</v>
      </c>
      <c r="D499" t="s">
        <v>154</v>
      </c>
      <c r="E499" t="s">
        <v>157</v>
      </c>
      <c r="F499" t="s">
        <v>161</v>
      </c>
      <c r="G499" t="s">
        <v>226</v>
      </c>
      <c r="H499">
        <v>432.2361477468383</v>
      </c>
      <c r="I499">
        <v>31</v>
      </c>
      <c r="J499">
        <v>1576844.4271712583</v>
      </c>
      <c r="K499">
        <v>40724.923309090904</v>
      </c>
      <c r="L499">
        <v>283831996.89082652</v>
      </c>
      <c r="M499">
        <v>4944193.6331818169</v>
      </c>
      <c r="N499">
        <v>2365266640.7568874</v>
      </c>
      <c r="O499">
        <v>120900000</v>
      </c>
      <c r="P499">
        <v>24.216572122727271</v>
      </c>
      <c r="Q499">
        <v>23573.824186210313</v>
      </c>
      <c r="R499">
        <v>283872721.81413561</v>
      </c>
      <c r="S499">
        <v>2491.1108343900696</v>
      </c>
      <c r="T499">
        <v>23598.040758333042</v>
      </c>
      <c r="U499">
        <f>Net_Zero_Table[[#This Row],[Total Energy(MJ)]]*AHP!$Q$23/TOPSIS!$B$20</f>
        <v>2.6054378836234397E-2</v>
      </c>
      <c r="V499">
        <f>Net_Zero_Table[[#This Row],[Capital Cost (LKR)]]*AHP!$Q$24/TOPSIS!$C$20</f>
        <v>4.365006623112796E-3</v>
      </c>
      <c r="W499">
        <f>Net_Zero_Table[[#This Row],[System Cost (LKR)]]*AHP!$Q$25/TOPSIS!$D$20</f>
        <v>2.8783565825206735E-3</v>
      </c>
      <c r="X499">
        <f>Net_Zero_Table[[#This Row],[Embodied Carbon (Metric T)]]*AHP!$Q$26/TOPSIS!$E$20</f>
        <v>1.1721875922771336E-2</v>
      </c>
      <c r="Y4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5.0710701581283772E-3</v>
      </c>
      <c r="Z4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1.8376206687663623E-3</v>
      </c>
      <c r="AA499">
        <f>Net_Zero_Table[[#This Row],[S- Worst-Euclidean Distance]]/(Net_Zero_Table[[#This Row],[S+ Best-Euclidean Distance]]+Net_Zero_Table[[#This Row],[S- Worst-Euclidean Distance]])</f>
        <v>0.26598681498565779</v>
      </c>
      <c r="AB499">
        <v>498</v>
      </c>
    </row>
    <row r="500" spans="1:28" x14ac:dyDescent="0.3">
      <c r="A500">
        <v>280</v>
      </c>
      <c r="B500" t="s">
        <v>141</v>
      </c>
      <c r="C500" t="s">
        <v>150</v>
      </c>
      <c r="D500" t="s">
        <v>155</v>
      </c>
      <c r="E500" t="s">
        <v>157</v>
      </c>
      <c r="F500" t="s">
        <v>159</v>
      </c>
      <c r="G500" t="s">
        <v>225</v>
      </c>
      <c r="H500">
        <v>435.45057784781568</v>
      </c>
      <c r="I500">
        <v>62</v>
      </c>
      <c r="J500">
        <v>1583657.6361620999</v>
      </c>
      <c r="K500">
        <v>43026.875372727271</v>
      </c>
      <c r="L500">
        <v>285058374.50917798</v>
      </c>
      <c r="M500">
        <v>4874346.2454545442</v>
      </c>
      <c r="N500">
        <v>2375486454.2431498</v>
      </c>
      <c r="O500">
        <v>115568000</v>
      </c>
      <c r="P500">
        <v>24.240867352272723</v>
      </c>
      <c r="Q500">
        <v>23675.681660623392</v>
      </c>
      <c r="R500">
        <v>285101401.38455069</v>
      </c>
      <c r="S500">
        <v>2495.9288004886039</v>
      </c>
      <c r="T500">
        <v>23699.922527975665</v>
      </c>
      <c r="U500">
        <f>Net_Zero_Table[[#This Row],[Total Energy(MJ)]]*AHP!$Q$23/TOPSIS!$B$20</f>
        <v>2.6167149386329372E-2</v>
      </c>
      <c r="V500">
        <f>Net_Zero_Table[[#This Row],[Capital Cost (LKR)]]*AHP!$Q$24/TOPSIS!$C$20</f>
        <v>4.3033414998072455E-3</v>
      </c>
      <c r="W500">
        <f>Net_Zero_Table[[#This Row],[System Cost (LKR)]]*AHP!$Q$25/TOPSIS!$D$20</f>
        <v>2.7514136768300181E-3</v>
      </c>
      <c r="X500">
        <f>Net_Zero_Table[[#This Row],[Embodied Carbon (Metric T)]]*AHP!$Q$26/TOPSIS!$E$20</f>
        <v>1.1733635872313483E-2</v>
      </c>
      <c r="Y5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5.1571508187104511E-3</v>
      </c>
      <c r="Z5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1.8260925486294592E-3</v>
      </c>
      <c r="AA500">
        <f>Net_Zero_Table[[#This Row],[S- Worst-Euclidean Distance]]/(Net_Zero_Table[[#This Row],[S+ Best-Euclidean Distance]]+Net_Zero_Table[[#This Row],[S- Worst-Euclidean Distance]])</f>
        <v>0.26149633523728427</v>
      </c>
      <c r="AB500">
        <v>499</v>
      </c>
    </row>
    <row r="501" spans="1:28" x14ac:dyDescent="0.3">
      <c r="A501">
        <v>282</v>
      </c>
      <c r="B501" t="s">
        <v>141</v>
      </c>
      <c r="C501" t="s">
        <v>150</v>
      </c>
      <c r="D501" t="s">
        <v>155</v>
      </c>
      <c r="E501" t="s">
        <v>157</v>
      </c>
      <c r="F501" t="s">
        <v>159</v>
      </c>
      <c r="G501" t="s">
        <v>224</v>
      </c>
      <c r="H501">
        <v>435.45057784781568</v>
      </c>
      <c r="I501">
        <v>31</v>
      </c>
      <c r="J501">
        <v>1583657.6361620999</v>
      </c>
      <c r="K501">
        <v>43026.875372727271</v>
      </c>
      <c r="L501">
        <v>285058374.50917798</v>
      </c>
      <c r="M501">
        <v>4874346.2454545442</v>
      </c>
      <c r="N501">
        <v>2375486454.2431498</v>
      </c>
      <c r="O501">
        <v>116132200</v>
      </c>
      <c r="P501">
        <v>24.240867352272723</v>
      </c>
      <c r="Q501">
        <v>23675.681660623392</v>
      </c>
      <c r="R501">
        <v>285101401.38455069</v>
      </c>
      <c r="S501">
        <v>2496.4930004886041</v>
      </c>
      <c r="T501">
        <v>23699.922527975665</v>
      </c>
      <c r="U501">
        <f>Net_Zero_Table[[#This Row],[Total Energy(MJ)]]*AHP!$Q$23/TOPSIS!$B$20</f>
        <v>2.6167149386329372E-2</v>
      </c>
      <c r="V501">
        <f>Net_Zero_Table[[#This Row],[Capital Cost (LKR)]]*AHP!$Q$24/TOPSIS!$C$20</f>
        <v>4.3033414998072455E-3</v>
      </c>
      <c r="W501">
        <f>Net_Zero_Table[[#This Row],[System Cost (LKR)]]*AHP!$Q$25/TOPSIS!$D$20</f>
        <v>2.764846007548448E-3</v>
      </c>
      <c r="X501">
        <f>Net_Zero_Table[[#This Row],[Embodied Carbon (Metric T)]]*AHP!$Q$26/TOPSIS!$E$20</f>
        <v>1.1733635872313483E-2</v>
      </c>
      <c r="Y5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5.1585551540819577E-3</v>
      </c>
      <c r="Z5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1.8238408281557074E-3</v>
      </c>
      <c r="AA501">
        <f>Net_Zero_Table[[#This Row],[S- Worst-Euclidean Distance]]/(Net_Zero_Table[[#This Row],[S+ Best-Euclidean Distance]]+Net_Zero_Table[[#This Row],[S- Worst-Euclidean Distance]])</f>
        <v>0.26120558513085312</v>
      </c>
      <c r="AB501">
        <v>500</v>
      </c>
    </row>
    <row r="502" spans="1:28" x14ac:dyDescent="0.3">
      <c r="A502">
        <v>262</v>
      </c>
      <c r="B502" t="s">
        <v>141</v>
      </c>
      <c r="C502" t="s">
        <v>150</v>
      </c>
      <c r="D502" t="s">
        <v>154</v>
      </c>
      <c r="E502" t="s">
        <v>157</v>
      </c>
      <c r="F502" t="s">
        <v>159</v>
      </c>
      <c r="G502" t="s">
        <v>225</v>
      </c>
      <c r="H502">
        <v>435.44413074281567</v>
      </c>
      <c r="I502">
        <v>62</v>
      </c>
      <c r="J502">
        <v>1583651.3953644598</v>
      </c>
      <c r="K502">
        <v>43045.295672727269</v>
      </c>
      <c r="L502">
        <v>285057251.16560274</v>
      </c>
      <c r="M502">
        <v>4875267.2604545439</v>
      </c>
      <c r="N502">
        <v>2375477093.0466895</v>
      </c>
      <c r="O502">
        <v>115568000</v>
      </c>
      <c r="P502">
        <v>24.254682577272725</v>
      </c>
      <c r="Q502">
        <v>23675.588360698675</v>
      </c>
      <c r="R502">
        <v>285100296.46127546</v>
      </c>
      <c r="S502">
        <v>2495.9203603071442</v>
      </c>
      <c r="T502">
        <v>23699.843043275949</v>
      </c>
      <c r="U502">
        <f>Net_Zero_Table[[#This Row],[Total Energy(MJ)]]*AHP!$Q$23/TOPSIS!$B$20</f>
        <v>2.6167047974367651E-2</v>
      </c>
      <c r="V502">
        <f>Net_Zero_Table[[#This Row],[Capital Cost (LKR)]]*AHP!$Q$24/TOPSIS!$C$20</f>
        <v>4.3041546226081015E-3</v>
      </c>
      <c r="W502">
        <f>Net_Zero_Table[[#This Row],[System Cost (LKR)]]*AHP!$Q$25/TOPSIS!$D$20</f>
        <v>2.7514136768300181E-3</v>
      </c>
      <c r="X502">
        <f>Net_Zero_Table[[#This Row],[Embodied Carbon (Metric T)]]*AHP!$Q$26/TOPSIS!$E$20</f>
        <v>1.1740323043085402E-2</v>
      </c>
      <c r="Y5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5.1600739361515168E-3</v>
      </c>
      <c r="Z5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1.8209469825457589E-3</v>
      </c>
      <c r="AA502">
        <f>Net_Zero_Table[[#This Row],[S- Worst-Euclidean Distance]]/(Net_Zero_Table[[#This Row],[S+ Best-Euclidean Distance]]+Net_Zero_Table[[#This Row],[S- Worst-Euclidean Distance]])</f>
        <v>0.26084250480738636</v>
      </c>
      <c r="AB502">
        <v>501</v>
      </c>
    </row>
    <row r="503" spans="1:28" x14ac:dyDescent="0.3">
      <c r="A503">
        <v>264</v>
      </c>
      <c r="B503" t="s">
        <v>141</v>
      </c>
      <c r="C503" t="s">
        <v>150</v>
      </c>
      <c r="D503" t="s">
        <v>154</v>
      </c>
      <c r="E503" t="s">
        <v>157</v>
      </c>
      <c r="F503" t="s">
        <v>159</v>
      </c>
      <c r="G503" t="s">
        <v>224</v>
      </c>
      <c r="H503">
        <v>435.44413074281567</v>
      </c>
      <c r="I503">
        <v>31</v>
      </c>
      <c r="J503">
        <v>1583651.3953644598</v>
      </c>
      <c r="K503">
        <v>43045.295672727269</v>
      </c>
      <c r="L503">
        <v>285057251.16560274</v>
      </c>
      <c r="M503">
        <v>4875267.2604545439</v>
      </c>
      <c r="N503">
        <v>2375477093.0466895</v>
      </c>
      <c r="O503">
        <v>116132200</v>
      </c>
      <c r="P503">
        <v>24.254682577272725</v>
      </c>
      <c r="Q503">
        <v>23675.588360698675</v>
      </c>
      <c r="R503">
        <v>285100296.46127546</v>
      </c>
      <c r="S503">
        <v>2496.484560307144</v>
      </c>
      <c r="T503">
        <v>23699.843043275949</v>
      </c>
      <c r="U503">
        <f>Net_Zero_Table[[#This Row],[Total Energy(MJ)]]*AHP!$Q$23/TOPSIS!$B$20</f>
        <v>2.6167047974367651E-2</v>
      </c>
      <c r="V503">
        <f>Net_Zero_Table[[#This Row],[Capital Cost (LKR)]]*AHP!$Q$24/TOPSIS!$C$20</f>
        <v>4.3041546226081015E-3</v>
      </c>
      <c r="W503">
        <f>Net_Zero_Table[[#This Row],[System Cost (LKR)]]*AHP!$Q$25/TOPSIS!$D$20</f>
        <v>2.764846007548448E-3</v>
      </c>
      <c r="X503">
        <f>Net_Zero_Table[[#This Row],[Embodied Carbon (Metric T)]]*AHP!$Q$26/TOPSIS!$E$20</f>
        <v>1.1740323043085402E-2</v>
      </c>
      <c r="Y5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5.1614774762009626E-3</v>
      </c>
      <c r="Z5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1.8186888913528248E-3</v>
      </c>
      <c r="AA503">
        <f>Net_Zero_Table[[#This Row],[S- Worst-Euclidean Distance]]/(Net_Zero_Table[[#This Row],[S+ Best-Euclidean Distance]]+Net_Zero_Table[[#This Row],[S- Worst-Euclidean Distance]])</f>
        <v>0.26055093755454256</v>
      </c>
      <c r="AB503">
        <v>502</v>
      </c>
    </row>
    <row r="504" spans="1:28" x14ac:dyDescent="0.3">
      <c r="A504">
        <v>281</v>
      </c>
      <c r="B504" t="s">
        <v>141</v>
      </c>
      <c r="C504" t="s">
        <v>150</v>
      </c>
      <c r="D504" t="s">
        <v>155</v>
      </c>
      <c r="E504" t="s">
        <v>157</v>
      </c>
      <c r="F504" t="s">
        <v>159</v>
      </c>
      <c r="G504" t="s">
        <v>226</v>
      </c>
      <c r="H504">
        <v>435.45057784781568</v>
      </c>
      <c r="I504">
        <v>31</v>
      </c>
      <c r="J504">
        <v>1583657.6361620999</v>
      </c>
      <c r="K504">
        <v>43026.875372727271</v>
      </c>
      <c r="L504">
        <v>285058374.50917798</v>
      </c>
      <c r="M504">
        <v>4874346.2454545442</v>
      </c>
      <c r="N504">
        <v>2375486454.2431498</v>
      </c>
      <c r="O504">
        <v>120900000</v>
      </c>
      <c r="P504">
        <v>24.240867352272723</v>
      </c>
      <c r="Q504">
        <v>23675.681660623392</v>
      </c>
      <c r="R504">
        <v>285101401.38455069</v>
      </c>
      <c r="S504">
        <v>2501.2608004886042</v>
      </c>
      <c r="T504">
        <v>23699.922527975665</v>
      </c>
      <c r="U504">
        <f>Net_Zero_Table[[#This Row],[Total Energy(MJ)]]*AHP!$Q$23/TOPSIS!$B$20</f>
        <v>2.6167149386329372E-2</v>
      </c>
      <c r="V504">
        <f>Net_Zero_Table[[#This Row],[Capital Cost (LKR)]]*AHP!$Q$24/TOPSIS!$C$20</f>
        <v>4.3033414998072455E-3</v>
      </c>
      <c r="W504">
        <f>Net_Zero_Table[[#This Row],[System Cost (LKR)]]*AHP!$Q$25/TOPSIS!$D$20</f>
        <v>2.8783565825206735E-3</v>
      </c>
      <c r="X504">
        <f>Net_Zero_Table[[#This Row],[Embodied Carbon (Metric T)]]*AHP!$Q$26/TOPSIS!$E$20</f>
        <v>1.1733635872313483E-2</v>
      </c>
      <c r="Y5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5.1718005864242623E-3</v>
      </c>
      <c r="Z5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1.8086881411292074E-3</v>
      </c>
      <c r="AA504">
        <f>Net_Zero_Table[[#This Row],[S- Worst-Euclidean Distance]]/(Net_Zero_Table[[#This Row],[S+ Best-Euclidean Distance]]+Net_Zero_Table[[#This Row],[S- Worst-Euclidean Distance]])</f>
        <v>0.25910623334866678</v>
      </c>
      <c r="AB504">
        <v>503</v>
      </c>
    </row>
    <row r="505" spans="1:28" x14ac:dyDescent="0.3">
      <c r="A505">
        <v>263</v>
      </c>
      <c r="B505" t="s">
        <v>141</v>
      </c>
      <c r="C505" t="s">
        <v>150</v>
      </c>
      <c r="D505" t="s">
        <v>154</v>
      </c>
      <c r="E505" t="s">
        <v>157</v>
      </c>
      <c r="F505" t="s">
        <v>159</v>
      </c>
      <c r="G505" t="s">
        <v>226</v>
      </c>
      <c r="H505">
        <v>435.44413074281567</v>
      </c>
      <c r="I505">
        <v>31</v>
      </c>
      <c r="J505">
        <v>1583651.3953644598</v>
      </c>
      <c r="K505">
        <v>43045.295672727269</v>
      </c>
      <c r="L505">
        <v>285057251.16560274</v>
      </c>
      <c r="M505">
        <v>4875267.2604545439</v>
      </c>
      <c r="N505">
        <v>2375477093.0466895</v>
      </c>
      <c r="O505">
        <v>120900000</v>
      </c>
      <c r="P505">
        <v>24.254682577272725</v>
      </c>
      <c r="Q505">
        <v>23675.588360698675</v>
      </c>
      <c r="R505">
        <v>285100296.46127546</v>
      </c>
      <c r="S505">
        <v>2501.252360307144</v>
      </c>
      <c r="T505">
        <v>23699.843043275949</v>
      </c>
      <c r="U505">
        <f>Net_Zero_Table[[#This Row],[Total Energy(MJ)]]*AHP!$Q$23/TOPSIS!$B$20</f>
        <v>2.6167047974367651E-2</v>
      </c>
      <c r="V505">
        <f>Net_Zero_Table[[#This Row],[Capital Cost (LKR)]]*AHP!$Q$24/TOPSIS!$C$20</f>
        <v>4.3041546226081015E-3</v>
      </c>
      <c r="W505">
        <f>Net_Zero_Table[[#This Row],[System Cost (LKR)]]*AHP!$Q$25/TOPSIS!$D$20</f>
        <v>2.8783565825206735E-3</v>
      </c>
      <c r="X505">
        <f>Net_Zero_Table[[#This Row],[Embodied Carbon (Metric T)]]*AHP!$Q$26/TOPSIS!$E$20</f>
        <v>1.1740323043085402E-2</v>
      </c>
      <c r="Y5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5.174715428442677E-3</v>
      </c>
      <c r="Z5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1.8034929190168445E-3</v>
      </c>
      <c r="AA505">
        <f>Net_Zero_Table[[#This Row],[S- Worst-Euclidean Distance]]/(Net_Zero_Table[[#This Row],[S+ Best-Euclidean Distance]]+Net_Zero_Table[[#This Row],[S- Worst-Euclidean Distance]])</f>
        <v>0.25844641335098889</v>
      </c>
      <c r="AB505">
        <v>504</v>
      </c>
    </row>
    <row r="506" spans="1:28" x14ac:dyDescent="0.3">
      <c r="A506">
        <v>175</v>
      </c>
      <c r="B506" t="s">
        <v>140</v>
      </c>
      <c r="C506" t="s">
        <v>150</v>
      </c>
      <c r="D506" t="s">
        <v>155</v>
      </c>
      <c r="E506" t="s">
        <v>157</v>
      </c>
      <c r="F506" t="s">
        <v>160</v>
      </c>
      <c r="G506" t="s">
        <v>225</v>
      </c>
      <c r="H506">
        <v>422.66307226596655</v>
      </c>
      <c r="I506">
        <v>61</v>
      </c>
      <c r="J506">
        <v>1549075.2694098386</v>
      </c>
      <c r="K506">
        <v>47476.075145454539</v>
      </c>
      <c r="L506">
        <v>278833548.49377096</v>
      </c>
      <c r="M506">
        <v>5173920.4045454534</v>
      </c>
      <c r="N506">
        <v>2323612904.114758</v>
      </c>
      <c r="O506">
        <v>113704000</v>
      </c>
      <c r="P506">
        <v>25.420108761363633</v>
      </c>
      <c r="Q506">
        <v>23158.675277677085</v>
      </c>
      <c r="R506">
        <v>278881024.56891644</v>
      </c>
      <c r="S506">
        <v>2442.4908245193033</v>
      </c>
      <c r="T506">
        <v>23184.095386438446</v>
      </c>
      <c r="U506">
        <f>Net_Zero_Table[[#This Row],[Total Energy(MJ)]]*AHP!$Q$23/TOPSIS!$B$20</f>
        <v>2.5596231360028917E-2</v>
      </c>
      <c r="V506">
        <f>Net_Zero_Table[[#This Row],[Capital Cost (LKR)]]*AHP!$Q$24/TOPSIS!$C$20</f>
        <v>4.5678220775437891E-3</v>
      </c>
      <c r="W506">
        <f>Net_Zero_Table[[#This Row],[System Cost (LKR)]]*AHP!$Q$25/TOPSIS!$D$20</f>
        <v>2.7070360368811469E-3</v>
      </c>
      <c r="X506">
        <f>Net_Zero_Table[[#This Row],[Embodied Carbon (Metric T)]]*AHP!$Q$26/TOPSIS!$E$20</f>
        <v>1.2304440088959192E-2</v>
      </c>
      <c r="Y5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4.9812153905264582E-3</v>
      </c>
      <c r="Z5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1.7283320816324271E-3</v>
      </c>
      <c r="AA506">
        <f>Net_Zero_Table[[#This Row],[S- Worst-Euclidean Distance]]/(Net_Zero_Table[[#This Row],[S+ Best-Euclidean Distance]]+Net_Zero_Table[[#This Row],[S- Worst-Euclidean Distance]])</f>
        <v>0.25759294331012661</v>
      </c>
      <c r="AB506">
        <v>505</v>
      </c>
    </row>
    <row r="507" spans="1:28" x14ac:dyDescent="0.3">
      <c r="A507">
        <v>157</v>
      </c>
      <c r="B507" t="s">
        <v>140</v>
      </c>
      <c r="C507" t="s">
        <v>150</v>
      </c>
      <c r="D507" t="s">
        <v>154</v>
      </c>
      <c r="E507" t="s">
        <v>157</v>
      </c>
      <c r="F507" t="s">
        <v>160</v>
      </c>
      <c r="G507" t="s">
        <v>225</v>
      </c>
      <c r="H507">
        <v>422.65662516096654</v>
      </c>
      <c r="I507">
        <v>61</v>
      </c>
      <c r="J507">
        <v>1549069.0286121981</v>
      </c>
      <c r="K507">
        <v>47494.495445454537</v>
      </c>
      <c r="L507">
        <v>278832425.15019566</v>
      </c>
      <c r="M507">
        <v>5174841.419545453</v>
      </c>
      <c r="N507">
        <v>2323603542.9182968</v>
      </c>
      <c r="O507">
        <v>113704000</v>
      </c>
      <c r="P507">
        <v>25.433923986363631</v>
      </c>
      <c r="Q507">
        <v>23158.581977752357</v>
      </c>
      <c r="R507">
        <v>278879919.64564109</v>
      </c>
      <c r="S507">
        <v>2442.4823843378426</v>
      </c>
      <c r="T507">
        <v>23184.01590173872</v>
      </c>
      <c r="U507">
        <f>Net_Zero_Table[[#This Row],[Total Energy(MJ)]]*AHP!$Q$23/TOPSIS!$B$20</f>
        <v>2.5596129948067186E-2</v>
      </c>
      <c r="V507">
        <f>Net_Zero_Table[[#This Row],[Capital Cost (LKR)]]*AHP!$Q$24/TOPSIS!$C$20</f>
        <v>4.5686352003446442E-3</v>
      </c>
      <c r="W507">
        <f>Net_Zero_Table[[#This Row],[System Cost (LKR)]]*AHP!$Q$25/TOPSIS!$D$20</f>
        <v>2.7070360368811469E-3</v>
      </c>
      <c r="X507">
        <f>Net_Zero_Table[[#This Row],[Embodied Carbon (Metric T)]]*AHP!$Q$26/TOPSIS!$E$20</f>
        <v>1.2311127259731111E-2</v>
      </c>
      <c r="Y5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4.9850622125707043E-3</v>
      </c>
      <c r="Z5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1.7252668600076921E-3</v>
      </c>
      <c r="AA507">
        <f>Net_Zero_Table[[#This Row],[S- Worst-Euclidean Distance]]/(Net_Zero_Table[[#This Row],[S+ Best-Euclidean Distance]]+Net_Zero_Table[[#This Row],[S- Worst-Euclidean Distance]])</f>
        <v>0.25710614805136084</v>
      </c>
      <c r="AB507">
        <v>506</v>
      </c>
    </row>
    <row r="508" spans="1:28" x14ac:dyDescent="0.3">
      <c r="A508">
        <v>177</v>
      </c>
      <c r="B508" t="s">
        <v>140</v>
      </c>
      <c r="C508" t="s">
        <v>150</v>
      </c>
      <c r="D508" t="s">
        <v>155</v>
      </c>
      <c r="E508" t="s">
        <v>157</v>
      </c>
      <c r="F508" t="s">
        <v>160</v>
      </c>
      <c r="G508" t="s">
        <v>224</v>
      </c>
      <c r="H508">
        <v>422.66307226596655</v>
      </c>
      <c r="I508">
        <v>31</v>
      </c>
      <c r="J508">
        <v>1549075.2694098386</v>
      </c>
      <c r="K508">
        <v>47476.075145454539</v>
      </c>
      <c r="L508">
        <v>278833548.49377096</v>
      </c>
      <c r="M508">
        <v>5173920.4045454534</v>
      </c>
      <c r="N508">
        <v>2323612904.114758</v>
      </c>
      <c r="O508">
        <v>116132200</v>
      </c>
      <c r="P508">
        <v>25.420108761363633</v>
      </c>
      <c r="Q508">
        <v>23158.675277677085</v>
      </c>
      <c r="R508">
        <v>278881024.56891644</v>
      </c>
      <c r="S508">
        <v>2444.9190245193035</v>
      </c>
      <c r="T508">
        <v>23184.095386438446</v>
      </c>
      <c r="U508">
        <f>Net_Zero_Table[[#This Row],[Total Energy(MJ)]]*AHP!$Q$23/TOPSIS!$B$20</f>
        <v>2.5596231360028917E-2</v>
      </c>
      <c r="V508">
        <f>Net_Zero_Table[[#This Row],[Capital Cost (LKR)]]*AHP!$Q$24/TOPSIS!$C$20</f>
        <v>4.5678220775437891E-3</v>
      </c>
      <c r="W508">
        <f>Net_Zero_Table[[#This Row],[System Cost (LKR)]]*AHP!$Q$25/TOPSIS!$D$20</f>
        <v>2.764846007548448E-3</v>
      </c>
      <c r="X508">
        <f>Net_Zero_Table[[#This Row],[Embodied Carbon (Metric T)]]*AHP!$Q$26/TOPSIS!$E$20</f>
        <v>1.2304440088959192E-2</v>
      </c>
      <c r="Y5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4.9872125582261116E-3</v>
      </c>
      <c r="Z5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1.7173220529257205E-3</v>
      </c>
      <c r="AA508">
        <f>Net_Zero_Table[[#This Row],[S- Worst-Euclidean Distance]]/(Net_Zero_Table[[#This Row],[S+ Best-Euclidean Distance]]+Net_Zero_Table[[#This Row],[S- Worst-Euclidean Distance]])</f>
        <v>0.25614336453260345</v>
      </c>
      <c r="AB508">
        <v>507</v>
      </c>
    </row>
    <row r="509" spans="1:28" x14ac:dyDescent="0.3">
      <c r="A509">
        <v>159</v>
      </c>
      <c r="B509" t="s">
        <v>140</v>
      </c>
      <c r="C509" t="s">
        <v>150</v>
      </c>
      <c r="D509" t="s">
        <v>154</v>
      </c>
      <c r="E509" t="s">
        <v>157</v>
      </c>
      <c r="F509" t="s">
        <v>160</v>
      </c>
      <c r="G509" t="s">
        <v>224</v>
      </c>
      <c r="H509">
        <v>422.65662516096654</v>
      </c>
      <c r="I509">
        <v>31</v>
      </c>
      <c r="J509">
        <v>1549069.0286121981</v>
      </c>
      <c r="K509">
        <v>47494.495445454537</v>
      </c>
      <c r="L509">
        <v>278832425.15019566</v>
      </c>
      <c r="M509">
        <v>5174841.419545453</v>
      </c>
      <c r="N509">
        <v>2323603542.9182968</v>
      </c>
      <c r="O509">
        <v>116132200</v>
      </c>
      <c r="P509">
        <v>25.433923986363631</v>
      </c>
      <c r="Q509">
        <v>23158.581977752357</v>
      </c>
      <c r="R509">
        <v>278879919.64564109</v>
      </c>
      <c r="S509">
        <v>2444.9105843378425</v>
      </c>
      <c r="T509">
        <v>23184.01590173872</v>
      </c>
      <c r="U509">
        <f>Net_Zero_Table[[#This Row],[Total Energy(MJ)]]*AHP!$Q$23/TOPSIS!$B$20</f>
        <v>2.5596129948067186E-2</v>
      </c>
      <c r="V509">
        <f>Net_Zero_Table[[#This Row],[Capital Cost (LKR)]]*AHP!$Q$24/TOPSIS!$C$20</f>
        <v>4.5686352003446442E-3</v>
      </c>
      <c r="W509">
        <f>Net_Zero_Table[[#This Row],[System Cost (LKR)]]*AHP!$Q$25/TOPSIS!$D$20</f>
        <v>2.764846007548448E-3</v>
      </c>
      <c r="X509">
        <f>Net_Zero_Table[[#This Row],[Embodied Carbon (Metric T)]]*AHP!$Q$26/TOPSIS!$E$20</f>
        <v>1.2311127259731111E-2</v>
      </c>
      <c r="Y5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4.9910547579956385E-3</v>
      </c>
      <c r="Z5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1.7142371444190366E-3</v>
      </c>
      <c r="AA509">
        <f>Net_Zero_Table[[#This Row],[S- Worst-Euclidean Distance]]/(Net_Zero_Table[[#This Row],[S+ Best-Euclidean Distance]]+Net_Zero_Table[[#This Row],[S- Worst-Euclidean Distance]])</f>
        <v>0.25565436514429962</v>
      </c>
      <c r="AB509">
        <v>508</v>
      </c>
    </row>
    <row r="510" spans="1:28" x14ac:dyDescent="0.3">
      <c r="A510">
        <v>176</v>
      </c>
      <c r="B510" t="s">
        <v>140</v>
      </c>
      <c r="C510" t="s">
        <v>150</v>
      </c>
      <c r="D510" t="s">
        <v>155</v>
      </c>
      <c r="E510" t="s">
        <v>157</v>
      </c>
      <c r="F510" t="s">
        <v>160</v>
      </c>
      <c r="G510" t="s">
        <v>226</v>
      </c>
      <c r="H510">
        <v>422.66307226596655</v>
      </c>
      <c r="I510">
        <v>31</v>
      </c>
      <c r="J510">
        <v>1549075.2694098386</v>
      </c>
      <c r="K510">
        <v>47476.075145454539</v>
      </c>
      <c r="L510">
        <v>278833548.49377096</v>
      </c>
      <c r="M510">
        <v>5173920.4045454534</v>
      </c>
      <c r="N510">
        <v>2323612904.114758</v>
      </c>
      <c r="O510">
        <v>120900000</v>
      </c>
      <c r="P510">
        <v>25.420108761363633</v>
      </c>
      <c r="Q510">
        <v>23158.675277677085</v>
      </c>
      <c r="R510">
        <v>278881024.56891644</v>
      </c>
      <c r="S510">
        <v>2449.6868245193032</v>
      </c>
      <c r="T510">
        <v>23184.095386438446</v>
      </c>
      <c r="U510">
        <f>Net_Zero_Table[[#This Row],[Total Energy(MJ)]]*AHP!$Q$23/TOPSIS!$B$20</f>
        <v>2.5596231360028917E-2</v>
      </c>
      <c r="V510">
        <f>Net_Zero_Table[[#This Row],[Capital Cost (LKR)]]*AHP!$Q$24/TOPSIS!$C$20</f>
        <v>4.5678220775437891E-3</v>
      </c>
      <c r="W510">
        <f>Net_Zero_Table[[#This Row],[System Cost (LKR)]]*AHP!$Q$25/TOPSIS!$D$20</f>
        <v>2.8783565825206735E-3</v>
      </c>
      <c r="X510">
        <f>Net_Zero_Table[[#This Row],[Embodied Carbon (Metric T)]]*AHP!$Q$26/TOPSIS!$E$20</f>
        <v>1.2304440088959192E-2</v>
      </c>
      <c r="Y5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5.0009118297527555E-3</v>
      </c>
      <c r="Z5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1.701220873043457E-3</v>
      </c>
      <c r="AA510">
        <f>Net_Zero_Table[[#This Row],[S- Worst-Euclidean Distance]]/(Net_Zero_Table[[#This Row],[S+ Best-Euclidean Distance]]+Net_Zero_Table[[#This Row],[S- Worst-Euclidean Distance]])</f>
        <v>0.2538327646561947</v>
      </c>
      <c r="AB510">
        <v>509</v>
      </c>
    </row>
    <row r="511" spans="1:28" x14ac:dyDescent="0.3">
      <c r="A511">
        <v>158</v>
      </c>
      <c r="B511" t="s">
        <v>140</v>
      </c>
      <c r="C511" t="s">
        <v>150</v>
      </c>
      <c r="D511" t="s">
        <v>154</v>
      </c>
      <c r="E511" t="s">
        <v>157</v>
      </c>
      <c r="F511" t="s">
        <v>160</v>
      </c>
      <c r="G511" t="s">
        <v>226</v>
      </c>
      <c r="H511">
        <v>422.65662516096654</v>
      </c>
      <c r="I511">
        <v>31</v>
      </c>
      <c r="J511">
        <v>1549069.0286121981</v>
      </c>
      <c r="K511">
        <v>47494.495445454537</v>
      </c>
      <c r="L511">
        <v>278832425.15019566</v>
      </c>
      <c r="M511">
        <v>5174841.419545453</v>
      </c>
      <c r="N511">
        <v>2323603542.9182968</v>
      </c>
      <c r="O511">
        <v>120900000</v>
      </c>
      <c r="P511">
        <v>25.433923986363631</v>
      </c>
      <c r="Q511">
        <v>23158.581977752357</v>
      </c>
      <c r="R511">
        <v>278879919.64564109</v>
      </c>
      <c r="S511">
        <v>2449.6783843378425</v>
      </c>
      <c r="T511">
        <v>23184.01590173872</v>
      </c>
      <c r="U511">
        <f>Net_Zero_Table[[#This Row],[Total Energy(MJ)]]*AHP!$Q$23/TOPSIS!$B$20</f>
        <v>2.5596129948067186E-2</v>
      </c>
      <c r="V511">
        <f>Net_Zero_Table[[#This Row],[Capital Cost (LKR)]]*AHP!$Q$24/TOPSIS!$C$20</f>
        <v>4.5686352003446442E-3</v>
      </c>
      <c r="W511">
        <f>Net_Zero_Table[[#This Row],[System Cost (LKR)]]*AHP!$Q$25/TOPSIS!$D$20</f>
        <v>2.8783565825206735E-3</v>
      </c>
      <c r="X511">
        <f>Net_Zero_Table[[#This Row],[Embodied Carbon (Metric T)]]*AHP!$Q$26/TOPSIS!$E$20</f>
        <v>1.2311127259731111E-2</v>
      </c>
      <c r="Y5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5.0047435124433428E-3</v>
      </c>
      <c r="Z5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1.6981067141730712E-3</v>
      </c>
      <c r="AA511">
        <f>Net_Zero_Table[[#This Row],[S- Worst-Euclidean Distance]]/(Net_Zero_Table[[#This Row],[S+ Best-Euclidean Distance]]+Net_Zero_Table[[#This Row],[S- Worst-Euclidean Distance]])</f>
        <v>0.25334099028948054</v>
      </c>
      <c r="AB511">
        <v>510</v>
      </c>
    </row>
    <row r="512" spans="1:28" x14ac:dyDescent="0.3">
      <c r="A512">
        <v>172</v>
      </c>
      <c r="B512" t="s">
        <v>140</v>
      </c>
      <c r="C512" t="s">
        <v>150</v>
      </c>
      <c r="D512" t="s">
        <v>155</v>
      </c>
      <c r="E512" t="s">
        <v>157</v>
      </c>
      <c r="F512" t="s">
        <v>159</v>
      </c>
      <c r="G512" t="s">
        <v>225</v>
      </c>
      <c r="H512">
        <v>427.79174993058797</v>
      </c>
      <c r="I512">
        <v>61</v>
      </c>
      <c r="J512">
        <v>1560056.3138058698</v>
      </c>
      <c r="K512">
        <v>46657.295372727269</v>
      </c>
      <c r="L512">
        <v>280810136.48505658</v>
      </c>
      <c r="M512">
        <v>5146627.7454545442</v>
      </c>
      <c r="N512">
        <v>2340084470.7088046</v>
      </c>
      <c r="O512">
        <v>113704000</v>
      </c>
      <c r="P512">
        <v>25.693035352272723</v>
      </c>
      <c r="Q512">
        <v>23322.841891397751</v>
      </c>
      <c r="R512">
        <v>280856793.7804293</v>
      </c>
      <c r="S512">
        <v>2458.9350984542589</v>
      </c>
      <c r="T512">
        <v>23348.534926750024</v>
      </c>
      <c r="U512">
        <f>Net_Zero_Table[[#This Row],[Total Energy(MJ)]]*AHP!$Q$23/TOPSIS!$B$20</f>
        <v>2.5777571219670056E-2</v>
      </c>
      <c r="V512">
        <f>Net_Zero_Table[[#This Row],[Capital Cost (LKR)]]*AHP!$Q$24/TOPSIS!$C$20</f>
        <v>4.5437266139489478E-3</v>
      </c>
      <c r="W512">
        <f>Net_Zero_Table[[#This Row],[System Cost (LKR)]]*AHP!$Q$25/TOPSIS!$D$20</f>
        <v>2.7070360368811469E-3</v>
      </c>
      <c r="X512">
        <f>Net_Zero_Table[[#This Row],[Embodied Carbon (Metric T)]]*AHP!$Q$26/TOPSIS!$E$20</f>
        <v>1.2436548449236114E-2</v>
      </c>
      <c r="Y5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5.2004304883420073E-3</v>
      </c>
      <c r="Z5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1.544992852649128E-3</v>
      </c>
      <c r="AA512">
        <f>Net_Zero_Table[[#This Row],[S- Worst-Euclidean Distance]]/(Net_Zero_Table[[#This Row],[S+ Best-Euclidean Distance]]+Net_Zero_Table[[#This Row],[S- Worst-Euclidean Distance]])</f>
        <v>0.22904312665750573</v>
      </c>
      <c r="AB512">
        <v>511</v>
      </c>
    </row>
    <row r="513" spans="1:28" x14ac:dyDescent="0.3">
      <c r="A513">
        <v>154</v>
      </c>
      <c r="B513" t="s">
        <v>140</v>
      </c>
      <c r="C513" t="s">
        <v>150</v>
      </c>
      <c r="D513" t="s">
        <v>154</v>
      </c>
      <c r="E513" t="s">
        <v>157</v>
      </c>
      <c r="F513" t="s">
        <v>159</v>
      </c>
      <c r="G513" t="s">
        <v>225</v>
      </c>
      <c r="H513">
        <v>427.78530282558791</v>
      </c>
      <c r="I513">
        <v>61</v>
      </c>
      <c r="J513">
        <v>1560050.0730082297</v>
      </c>
      <c r="K513">
        <v>46675.715672727267</v>
      </c>
      <c r="L513">
        <v>280809013.14148134</v>
      </c>
      <c r="M513">
        <v>5147548.7604545439</v>
      </c>
      <c r="N513">
        <v>2340075109.5123444</v>
      </c>
      <c r="O513">
        <v>113704000</v>
      </c>
      <c r="P513">
        <v>25.706850577272721</v>
      </c>
      <c r="Q513">
        <v>23322.748591473031</v>
      </c>
      <c r="R513">
        <v>280855688.85715407</v>
      </c>
      <c r="S513">
        <v>2458.9266582727992</v>
      </c>
      <c r="T513">
        <v>23348.455442050305</v>
      </c>
      <c r="U513">
        <f>Net_Zero_Table[[#This Row],[Total Energy(MJ)]]*AHP!$Q$23/TOPSIS!$B$20</f>
        <v>2.5777469807708335E-2</v>
      </c>
      <c r="V513">
        <f>Net_Zero_Table[[#This Row],[Capital Cost (LKR)]]*AHP!$Q$24/TOPSIS!$C$20</f>
        <v>4.5445397367498029E-3</v>
      </c>
      <c r="W513">
        <f>Net_Zero_Table[[#This Row],[System Cost (LKR)]]*AHP!$Q$25/TOPSIS!$D$20</f>
        <v>2.7070360368811469E-3</v>
      </c>
      <c r="X513">
        <f>Net_Zero_Table[[#This Row],[Embodied Carbon (Metric T)]]*AHP!$Q$26/TOPSIS!$E$20</f>
        <v>1.2443235620008033E-2</v>
      </c>
      <c r="Y5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5.2042777267924008E-3</v>
      </c>
      <c r="Z5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1.5421114634504936E-3</v>
      </c>
      <c r="AA513">
        <f>Net_Zero_Table[[#This Row],[S- Worst-Euclidean Distance]]/(Net_Zero_Table[[#This Row],[S+ Best-Euclidean Distance]]+Net_Zero_Table[[#This Row],[S- Worst-Euclidean Distance]])</f>
        <v>0.22858323467030398</v>
      </c>
      <c r="AB513">
        <v>512</v>
      </c>
    </row>
    <row r="514" spans="1:28" x14ac:dyDescent="0.3">
      <c r="A514">
        <v>174</v>
      </c>
      <c r="B514" t="s">
        <v>140</v>
      </c>
      <c r="C514" t="s">
        <v>150</v>
      </c>
      <c r="D514" t="s">
        <v>155</v>
      </c>
      <c r="E514" t="s">
        <v>157</v>
      </c>
      <c r="F514" t="s">
        <v>159</v>
      </c>
      <c r="G514" t="s">
        <v>224</v>
      </c>
      <c r="H514">
        <v>427.79174993058797</v>
      </c>
      <c r="I514">
        <v>31</v>
      </c>
      <c r="J514">
        <v>1560056.3138058698</v>
      </c>
      <c r="K514">
        <v>46657.295372727269</v>
      </c>
      <c r="L514">
        <v>280810136.48505658</v>
      </c>
      <c r="M514">
        <v>5146627.7454545442</v>
      </c>
      <c r="N514">
        <v>2340084470.7088046</v>
      </c>
      <c r="O514">
        <v>116132200</v>
      </c>
      <c r="P514">
        <v>25.693035352272723</v>
      </c>
      <c r="Q514">
        <v>23322.841891397751</v>
      </c>
      <c r="R514">
        <v>280856793.7804293</v>
      </c>
      <c r="S514">
        <v>2461.3632984542587</v>
      </c>
      <c r="T514">
        <v>23348.534926750024</v>
      </c>
      <c r="U514">
        <f>Net_Zero_Table[[#This Row],[Total Energy(MJ)]]*AHP!$Q$23/TOPSIS!$B$20</f>
        <v>2.5777571219670056E-2</v>
      </c>
      <c r="V514">
        <f>Net_Zero_Table[[#This Row],[Capital Cost (LKR)]]*AHP!$Q$24/TOPSIS!$C$20</f>
        <v>4.5437266139489478E-3</v>
      </c>
      <c r="W514">
        <f>Net_Zero_Table[[#This Row],[System Cost (LKR)]]*AHP!$Q$25/TOPSIS!$D$20</f>
        <v>2.764846007548448E-3</v>
      </c>
      <c r="X514">
        <f>Net_Zero_Table[[#This Row],[Embodied Carbon (Metric T)]]*AHP!$Q$26/TOPSIS!$E$20</f>
        <v>1.2436548449236114E-2</v>
      </c>
      <c r="Y5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5.2061751409444215E-3</v>
      </c>
      <c r="Z5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1.5326663576271326E-3</v>
      </c>
      <c r="AA514">
        <f>Net_Zero_Table[[#This Row],[S- Worst-Euclidean Distance]]/(Net_Zero_Table[[#This Row],[S+ Best-Euclidean Distance]]+Net_Zero_Table[[#This Row],[S- Worst-Euclidean Distance]])</f>
        <v>0.22743766238633376</v>
      </c>
      <c r="AB514">
        <v>513</v>
      </c>
    </row>
    <row r="515" spans="1:28" x14ac:dyDescent="0.3">
      <c r="A515">
        <v>156</v>
      </c>
      <c r="B515" t="s">
        <v>140</v>
      </c>
      <c r="C515" t="s">
        <v>150</v>
      </c>
      <c r="D515" t="s">
        <v>154</v>
      </c>
      <c r="E515" t="s">
        <v>157</v>
      </c>
      <c r="F515" t="s">
        <v>159</v>
      </c>
      <c r="G515" t="s">
        <v>224</v>
      </c>
      <c r="H515">
        <v>427.78530282558791</v>
      </c>
      <c r="I515">
        <v>31</v>
      </c>
      <c r="J515">
        <v>1560050.0730082297</v>
      </c>
      <c r="K515">
        <v>46675.715672727267</v>
      </c>
      <c r="L515">
        <v>280809013.14148134</v>
      </c>
      <c r="M515">
        <v>5147548.7604545439</v>
      </c>
      <c r="N515">
        <v>2340075109.5123444</v>
      </c>
      <c r="O515">
        <v>116132200</v>
      </c>
      <c r="P515">
        <v>25.706850577272721</v>
      </c>
      <c r="Q515">
        <v>23322.748591473031</v>
      </c>
      <c r="R515">
        <v>280855688.85715407</v>
      </c>
      <c r="S515">
        <v>2461.354858272799</v>
      </c>
      <c r="T515">
        <v>23348.455442050305</v>
      </c>
      <c r="U515">
        <f>Net_Zero_Table[[#This Row],[Total Energy(MJ)]]*AHP!$Q$23/TOPSIS!$B$20</f>
        <v>2.5777469807708335E-2</v>
      </c>
      <c r="V515">
        <f>Net_Zero_Table[[#This Row],[Capital Cost (LKR)]]*AHP!$Q$24/TOPSIS!$C$20</f>
        <v>4.5445397367498029E-3</v>
      </c>
      <c r="W515">
        <f>Net_Zero_Table[[#This Row],[System Cost (LKR)]]*AHP!$Q$25/TOPSIS!$D$20</f>
        <v>2.764846007548448E-3</v>
      </c>
      <c r="X515">
        <f>Net_Zero_Table[[#This Row],[Embodied Carbon (Metric T)]]*AHP!$Q$26/TOPSIS!$E$20</f>
        <v>1.2443235620008033E-2</v>
      </c>
      <c r="Y5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5.2100181373674753E-3</v>
      </c>
      <c r="Z5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1.5297617509829938E-3</v>
      </c>
      <c r="AA515">
        <f>Net_Zero_Table[[#This Row],[S- Worst-Euclidean Distance]]/(Net_Zero_Table[[#This Row],[S+ Best-Euclidean Distance]]+Net_Zero_Table[[#This Row],[S- Worst-Euclidean Distance]])</f>
        <v>0.22697503128064264</v>
      </c>
      <c r="AB515">
        <v>514</v>
      </c>
    </row>
    <row r="516" spans="1:28" x14ac:dyDescent="0.3">
      <c r="A516">
        <v>173</v>
      </c>
      <c r="B516" t="s">
        <v>140</v>
      </c>
      <c r="C516" t="s">
        <v>150</v>
      </c>
      <c r="D516" t="s">
        <v>155</v>
      </c>
      <c r="E516" t="s">
        <v>157</v>
      </c>
      <c r="F516" t="s">
        <v>159</v>
      </c>
      <c r="G516" t="s">
        <v>226</v>
      </c>
      <c r="H516">
        <v>427.79174993058797</v>
      </c>
      <c r="I516">
        <v>31</v>
      </c>
      <c r="J516">
        <v>1560056.3138058698</v>
      </c>
      <c r="K516">
        <v>46657.295372727269</v>
      </c>
      <c r="L516">
        <v>280810136.48505658</v>
      </c>
      <c r="M516">
        <v>5146627.7454545442</v>
      </c>
      <c r="N516">
        <v>2340084470.7088046</v>
      </c>
      <c r="O516">
        <v>120900000</v>
      </c>
      <c r="P516">
        <v>25.693035352272723</v>
      </c>
      <c r="Q516">
        <v>23322.841891397751</v>
      </c>
      <c r="R516">
        <v>280856793.7804293</v>
      </c>
      <c r="S516">
        <v>2466.1310984542588</v>
      </c>
      <c r="T516">
        <v>23348.534926750024</v>
      </c>
      <c r="U516">
        <f>Net_Zero_Table[[#This Row],[Total Energy(MJ)]]*AHP!$Q$23/TOPSIS!$B$20</f>
        <v>2.5777571219670056E-2</v>
      </c>
      <c r="V516">
        <f>Net_Zero_Table[[#This Row],[Capital Cost (LKR)]]*AHP!$Q$24/TOPSIS!$C$20</f>
        <v>4.5437266139489478E-3</v>
      </c>
      <c r="W516">
        <f>Net_Zero_Table[[#This Row],[System Cost (LKR)]]*AHP!$Q$25/TOPSIS!$D$20</f>
        <v>2.8783565825206735E-3</v>
      </c>
      <c r="X516">
        <f>Net_Zero_Table[[#This Row],[Embodied Carbon (Metric T)]]*AHP!$Q$26/TOPSIS!$E$20</f>
        <v>1.2436548449236114E-2</v>
      </c>
      <c r="Y5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5.2192997256548202E-3</v>
      </c>
      <c r="Z5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1.5146034428904988E-3</v>
      </c>
      <c r="AA516">
        <f>Net_Zero_Table[[#This Row],[S- Worst-Euclidean Distance]]/(Net_Zero_Table[[#This Row],[S+ Best-Euclidean Distance]]+Net_Zero_Table[[#This Row],[S- Worst-Euclidean Distance]])</f>
        <v>0.22492207045170334</v>
      </c>
      <c r="AB516">
        <v>515</v>
      </c>
    </row>
    <row r="517" spans="1:28" x14ac:dyDescent="0.3">
      <c r="A517">
        <v>155</v>
      </c>
      <c r="B517" t="s">
        <v>140</v>
      </c>
      <c r="C517" t="s">
        <v>150</v>
      </c>
      <c r="D517" t="s">
        <v>154</v>
      </c>
      <c r="E517" t="s">
        <v>157</v>
      </c>
      <c r="F517" t="s">
        <v>159</v>
      </c>
      <c r="G517" t="s">
        <v>226</v>
      </c>
      <c r="H517">
        <v>427.78530282558791</v>
      </c>
      <c r="I517">
        <v>31</v>
      </c>
      <c r="J517">
        <v>1560050.0730082297</v>
      </c>
      <c r="K517">
        <v>46675.715672727267</v>
      </c>
      <c r="L517">
        <v>280809013.14148134</v>
      </c>
      <c r="M517">
        <v>5147548.7604545439</v>
      </c>
      <c r="N517">
        <v>2340075109.5123444</v>
      </c>
      <c r="O517">
        <v>120900000</v>
      </c>
      <c r="P517">
        <v>25.706850577272721</v>
      </c>
      <c r="Q517">
        <v>23322.748591473031</v>
      </c>
      <c r="R517">
        <v>280855688.85715407</v>
      </c>
      <c r="S517">
        <v>2466.1226582727991</v>
      </c>
      <c r="T517">
        <v>23348.455442050305</v>
      </c>
      <c r="U517">
        <f>Net_Zero_Table[[#This Row],[Total Energy(MJ)]]*AHP!$Q$23/TOPSIS!$B$20</f>
        <v>2.5777469807708335E-2</v>
      </c>
      <c r="V517">
        <f>Net_Zero_Table[[#This Row],[Capital Cost (LKR)]]*AHP!$Q$24/TOPSIS!$C$20</f>
        <v>4.5445397367498029E-3</v>
      </c>
      <c r="W517">
        <f>Net_Zero_Table[[#This Row],[System Cost (LKR)]]*AHP!$Q$25/TOPSIS!$D$20</f>
        <v>2.8783565825206735E-3</v>
      </c>
      <c r="X517">
        <f>Net_Zero_Table[[#This Row],[Embodied Carbon (Metric T)]]*AHP!$Q$26/TOPSIS!$E$20</f>
        <v>1.2443235620008033E-2</v>
      </c>
      <c r="Y5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5.2231330654819502E-3</v>
      </c>
      <c r="Z5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1.5116641294230296E-3</v>
      </c>
      <c r="AA517">
        <f>Net_Zero_Table[[#This Row],[S- Worst-Euclidean Distance]]/(Net_Zero_Table[[#This Row],[S+ Best-Euclidean Distance]]+Net_Zero_Table[[#This Row],[S- Worst-Euclidean Distance]])</f>
        <v>0.22445577582746459</v>
      </c>
      <c r="AB517">
        <v>516</v>
      </c>
    </row>
    <row r="518" spans="1:28" x14ac:dyDescent="0.3">
      <c r="A518">
        <v>391</v>
      </c>
      <c r="B518" t="s">
        <v>142</v>
      </c>
      <c r="C518" t="s">
        <v>150</v>
      </c>
      <c r="D518" t="s">
        <v>155</v>
      </c>
      <c r="E518" t="s">
        <v>157</v>
      </c>
      <c r="F518" t="s">
        <v>160</v>
      </c>
      <c r="G518" t="s">
        <v>225</v>
      </c>
      <c r="H518">
        <v>450.96646990355305</v>
      </c>
      <c r="I518">
        <v>65</v>
      </c>
      <c r="J518">
        <v>1620200.9722828344</v>
      </c>
      <c r="K518">
        <v>40215.235145454542</v>
      </c>
      <c r="L518">
        <v>291636175.01091021</v>
      </c>
      <c r="M518">
        <v>4992399.4045454534</v>
      </c>
      <c r="N518">
        <v>2430301458.4242516</v>
      </c>
      <c r="O518">
        <v>121160000</v>
      </c>
      <c r="P518">
        <v>24.694024761363632</v>
      </c>
      <c r="Q518">
        <v>24222.00453562837</v>
      </c>
      <c r="R518">
        <v>291676390.24605566</v>
      </c>
      <c r="S518">
        <v>2556.453857828797</v>
      </c>
      <c r="T518">
        <v>24246.698560389734</v>
      </c>
      <c r="U518">
        <f>Net_Zero_Table[[#This Row],[Total Energy(MJ)]]*AHP!$Q$23/TOPSIS!$B$20</f>
        <v>2.6770614381299317E-2</v>
      </c>
      <c r="V518">
        <f>Net_Zero_Table[[#This Row],[Capital Cost (LKR)]]*AHP!$Q$24/TOPSIS!$C$20</f>
        <v>4.4075653347826543E-3</v>
      </c>
      <c r="W518">
        <f>Net_Zero_Table[[#This Row],[System Cost (LKR)]]*AHP!$Q$25/TOPSIS!$D$20</f>
        <v>2.8845465966766317E-3</v>
      </c>
      <c r="X518">
        <f>Net_Zero_Table[[#This Row],[Embodied Carbon (Metric T)]]*AHP!$Q$26/TOPSIS!$E$20</f>
        <v>1.1952983800497875E-2</v>
      </c>
      <c r="Y5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5.8118130485515984E-3</v>
      </c>
      <c r="Z5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1.4047764610205789E-3</v>
      </c>
      <c r="AA518">
        <f>Net_Zero_Table[[#This Row],[S- Worst-Euclidean Distance]]/(Net_Zero_Table[[#This Row],[S+ Best-Euclidean Distance]]+Net_Zero_Table[[#This Row],[S- Worst-Euclidean Distance]])</f>
        <v>0.19465932753376999</v>
      </c>
      <c r="AB518">
        <v>517</v>
      </c>
    </row>
    <row r="519" spans="1:28" x14ac:dyDescent="0.3">
      <c r="A519">
        <v>373</v>
      </c>
      <c r="B519" t="s">
        <v>142</v>
      </c>
      <c r="C519" t="s">
        <v>150</v>
      </c>
      <c r="D519" t="s">
        <v>154</v>
      </c>
      <c r="E519" t="s">
        <v>157</v>
      </c>
      <c r="F519" t="s">
        <v>160</v>
      </c>
      <c r="G519" t="s">
        <v>225</v>
      </c>
      <c r="H519">
        <v>450.96002279855298</v>
      </c>
      <c r="I519">
        <v>65</v>
      </c>
      <c r="J519">
        <v>1620194.7314851948</v>
      </c>
      <c r="K519">
        <v>40233.65544545454</v>
      </c>
      <c r="L519">
        <v>291635051.66733509</v>
      </c>
      <c r="M519">
        <v>4993320.419545453</v>
      </c>
      <c r="N519">
        <v>2430292097.2277923</v>
      </c>
      <c r="O519">
        <v>121160000</v>
      </c>
      <c r="P519">
        <v>24.707839986363634</v>
      </c>
      <c r="Q519">
        <v>24221.911235703661</v>
      </c>
      <c r="R519">
        <v>291675285.32278055</v>
      </c>
      <c r="S519">
        <v>2556.4454176473378</v>
      </c>
      <c r="T519">
        <v>24246.619075690025</v>
      </c>
      <c r="U519">
        <f>Net_Zero_Table[[#This Row],[Total Energy(MJ)]]*AHP!$Q$23/TOPSIS!$B$20</f>
        <v>2.6770512969337606E-2</v>
      </c>
      <c r="V519">
        <f>Net_Zero_Table[[#This Row],[Capital Cost (LKR)]]*AHP!$Q$24/TOPSIS!$C$20</f>
        <v>4.4083784575835103E-3</v>
      </c>
      <c r="W519">
        <f>Net_Zero_Table[[#This Row],[System Cost (LKR)]]*AHP!$Q$25/TOPSIS!$D$20</f>
        <v>2.8845465966766317E-3</v>
      </c>
      <c r="X519">
        <f>Net_Zero_Table[[#This Row],[Embodied Carbon (Metric T)]]*AHP!$Q$26/TOPSIS!$E$20</f>
        <v>1.1959670971269796E-2</v>
      </c>
      <c r="Y5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5.8146633695737564E-3</v>
      </c>
      <c r="Z5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1.3991467232008655E-3</v>
      </c>
      <c r="AA519">
        <f>Net_Zero_Table[[#This Row],[S- Worst-Euclidean Distance]]/(Net_Zero_Table[[#This Row],[S+ Best-Euclidean Distance]]+Net_Zero_Table[[#This Row],[S- Worst-Euclidean Distance]])</f>
        <v>0.19395391689091673</v>
      </c>
      <c r="AB519">
        <v>518</v>
      </c>
    </row>
    <row r="520" spans="1:28" x14ac:dyDescent="0.3">
      <c r="A520">
        <v>393</v>
      </c>
      <c r="B520" t="s">
        <v>142</v>
      </c>
      <c r="C520" t="s">
        <v>150</v>
      </c>
      <c r="D520" t="s">
        <v>155</v>
      </c>
      <c r="E520" t="s">
        <v>157</v>
      </c>
      <c r="F520" t="s">
        <v>160</v>
      </c>
      <c r="G520" t="s">
        <v>224</v>
      </c>
      <c r="H520">
        <v>450.96646990355305</v>
      </c>
      <c r="I520">
        <v>33</v>
      </c>
      <c r="J520">
        <v>1620200.9722828344</v>
      </c>
      <c r="K520">
        <v>40215.235145454542</v>
      </c>
      <c r="L520">
        <v>291636175.01091021</v>
      </c>
      <c r="M520">
        <v>4992399.4045454534</v>
      </c>
      <c r="N520">
        <v>2430301458.4242516</v>
      </c>
      <c r="O520">
        <v>123624600</v>
      </c>
      <c r="P520">
        <v>24.694024761363632</v>
      </c>
      <c r="Q520">
        <v>24222.00453562837</v>
      </c>
      <c r="R520">
        <v>291676390.24605566</v>
      </c>
      <c r="S520">
        <v>2558.9184578287968</v>
      </c>
      <c r="T520">
        <v>24246.698560389734</v>
      </c>
      <c r="U520">
        <f>Net_Zero_Table[[#This Row],[Total Energy(MJ)]]*AHP!$Q$23/TOPSIS!$B$20</f>
        <v>2.6770614381299317E-2</v>
      </c>
      <c r="V520">
        <f>Net_Zero_Table[[#This Row],[Capital Cost (LKR)]]*AHP!$Q$24/TOPSIS!$C$20</f>
        <v>4.4075653347826543E-3</v>
      </c>
      <c r="W520">
        <f>Net_Zero_Table[[#This Row],[System Cost (LKR)]]*AHP!$Q$25/TOPSIS!$D$20</f>
        <v>2.9432231693257674E-3</v>
      </c>
      <c r="X520">
        <f>Net_Zero_Table[[#This Row],[Embodied Carbon (Metric T)]]*AHP!$Q$26/TOPSIS!$E$20</f>
        <v>1.1952983800497875E-2</v>
      </c>
      <c r="Y5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5.8188256277298938E-3</v>
      </c>
      <c r="Z5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1.3984898048704957E-3</v>
      </c>
      <c r="AA520">
        <f>Net_Zero_Table[[#This Row],[S- Worst-Euclidean Distance]]/(Net_Zero_Table[[#This Row],[S+ Best-Euclidean Distance]]+Net_Zero_Table[[#This Row],[S- Worst-Euclidean Distance]])</f>
        <v>0.19376869667543706</v>
      </c>
      <c r="AB520">
        <v>519</v>
      </c>
    </row>
    <row r="521" spans="1:28" x14ac:dyDescent="0.3">
      <c r="A521">
        <v>375</v>
      </c>
      <c r="B521" t="s">
        <v>142</v>
      </c>
      <c r="C521" t="s">
        <v>150</v>
      </c>
      <c r="D521" t="s">
        <v>154</v>
      </c>
      <c r="E521" t="s">
        <v>157</v>
      </c>
      <c r="F521" t="s">
        <v>160</v>
      </c>
      <c r="G521" t="s">
        <v>224</v>
      </c>
      <c r="H521">
        <v>450.96002279855298</v>
      </c>
      <c r="I521">
        <v>33</v>
      </c>
      <c r="J521">
        <v>1620194.7314851948</v>
      </c>
      <c r="K521">
        <v>40233.65544545454</v>
      </c>
      <c r="L521">
        <v>291635051.66733509</v>
      </c>
      <c r="M521">
        <v>4993320.419545453</v>
      </c>
      <c r="N521">
        <v>2430292097.2277923</v>
      </c>
      <c r="O521">
        <v>123624600</v>
      </c>
      <c r="P521">
        <v>24.707839986363634</v>
      </c>
      <c r="Q521">
        <v>24221.911235703661</v>
      </c>
      <c r="R521">
        <v>291675285.32278055</v>
      </c>
      <c r="S521">
        <v>2558.910017647338</v>
      </c>
      <c r="T521">
        <v>24246.619075690025</v>
      </c>
      <c r="U521">
        <f>Net_Zero_Table[[#This Row],[Total Energy(MJ)]]*AHP!$Q$23/TOPSIS!$B$20</f>
        <v>2.6770512969337606E-2</v>
      </c>
      <c r="V521">
        <f>Net_Zero_Table[[#This Row],[Capital Cost (LKR)]]*AHP!$Q$24/TOPSIS!$C$20</f>
        <v>4.4083784575835103E-3</v>
      </c>
      <c r="W521">
        <f>Net_Zero_Table[[#This Row],[System Cost (LKR)]]*AHP!$Q$25/TOPSIS!$D$20</f>
        <v>2.9432231693257674E-3</v>
      </c>
      <c r="X521">
        <f>Net_Zero_Table[[#This Row],[Embodied Carbon (Metric T)]]*AHP!$Q$26/TOPSIS!$E$20</f>
        <v>1.1959670971269796E-2</v>
      </c>
      <c r="Y5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5.8216725153579707E-3</v>
      </c>
      <c r="Z5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1.3928346570691492E-3</v>
      </c>
      <c r="AA521">
        <f>Net_Zero_Table[[#This Row],[S- Worst-Euclidean Distance]]/(Net_Zero_Table[[#This Row],[S+ Best-Euclidean Distance]]+Net_Zero_Table[[#This Row],[S- Worst-Euclidean Distance]])</f>
        <v>0.19306026368542217</v>
      </c>
      <c r="AB521">
        <v>520</v>
      </c>
    </row>
    <row r="522" spans="1:28" x14ac:dyDescent="0.3">
      <c r="A522">
        <v>392</v>
      </c>
      <c r="B522" t="s">
        <v>142</v>
      </c>
      <c r="C522" t="s">
        <v>150</v>
      </c>
      <c r="D522" t="s">
        <v>155</v>
      </c>
      <c r="E522" t="s">
        <v>157</v>
      </c>
      <c r="F522" t="s">
        <v>160</v>
      </c>
      <c r="G522" t="s">
        <v>226</v>
      </c>
      <c r="H522">
        <v>450.96646990355305</v>
      </c>
      <c r="I522">
        <v>33</v>
      </c>
      <c r="J522">
        <v>1620200.9722828344</v>
      </c>
      <c r="K522">
        <v>40215.235145454542</v>
      </c>
      <c r="L522">
        <v>291636175.01091021</v>
      </c>
      <c r="M522">
        <v>4992399.4045454534</v>
      </c>
      <c r="N522">
        <v>2430301458.4242516</v>
      </c>
      <c r="O522">
        <v>128700000</v>
      </c>
      <c r="P522">
        <v>24.694024761363632</v>
      </c>
      <c r="Q522">
        <v>24222.00453562837</v>
      </c>
      <c r="R522">
        <v>291676390.24605566</v>
      </c>
      <c r="S522">
        <v>2563.993857828797</v>
      </c>
      <c r="T522">
        <v>24246.698560389734</v>
      </c>
      <c r="U522">
        <f>Net_Zero_Table[[#This Row],[Total Energy(MJ)]]*AHP!$Q$23/TOPSIS!$B$20</f>
        <v>2.6770614381299317E-2</v>
      </c>
      <c r="V522">
        <f>Net_Zero_Table[[#This Row],[Capital Cost (LKR)]]*AHP!$Q$24/TOPSIS!$C$20</f>
        <v>4.4075653347826543E-3</v>
      </c>
      <c r="W522">
        <f>Net_Zero_Table[[#This Row],[System Cost (LKR)]]*AHP!$Q$25/TOPSIS!$D$20</f>
        <v>3.0640570071994266E-3</v>
      </c>
      <c r="X522">
        <f>Net_Zero_Table[[#This Row],[Embodied Carbon (Metric T)]]*AHP!$Q$26/TOPSIS!$E$20</f>
        <v>1.1952983800497875E-2</v>
      </c>
      <c r="Y5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5.8350991722299229E-3</v>
      </c>
      <c r="Z5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1.3932598171021225E-3</v>
      </c>
      <c r="AA522">
        <f>Net_Zero_Table[[#This Row],[S- Worst-Euclidean Distance]]/(Net_Zero_Table[[#This Row],[S+ Best-Euclidean Distance]]+Net_Zero_Table[[#This Row],[S- Worst-Euclidean Distance]])</f>
        <v>0.19274911762937635</v>
      </c>
      <c r="AB522">
        <v>521</v>
      </c>
    </row>
    <row r="523" spans="1:28" x14ac:dyDescent="0.3">
      <c r="A523">
        <v>374</v>
      </c>
      <c r="B523" t="s">
        <v>142</v>
      </c>
      <c r="C523" t="s">
        <v>150</v>
      </c>
      <c r="D523" t="s">
        <v>154</v>
      </c>
      <c r="E523" t="s">
        <v>157</v>
      </c>
      <c r="F523" t="s">
        <v>160</v>
      </c>
      <c r="G523" t="s">
        <v>226</v>
      </c>
      <c r="H523">
        <v>450.96002279855298</v>
      </c>
      <c r="I523">
        <v>33</v>
      </c>
      <c r="J523">
        <v>1620194.7314851948</v>
      </c>
      <c r="K523">
        <v>40233.65544545454</v>
      </c>
      <c r="L523">
        <v>291635051.66733509</v>
      </c>
      <c r="M523">
        <v>4993320.419545453</v>
      </c>
      <c r="N523">
        <v>2430292097.2277923</v>
      </c>
      <c r="O523">
        <v>128700000</v>
      </c>
      <c r="P523">
        <v>24.707839986363634</v>
      </c>
      <c r="Q523">
        <v>24221.911235703661</v>
      </c>
      <c r="R523">
        <v>291675285.32278055</v>
      </c>
      <c r="S523">
        <v>2563.9854176473377</v>
      </c>
      <c r="T523">
        <v>24246.619075690025</v>
      </c>
      <c r="U523">
        <f>Net_Zero_Table[[#This Row],[Total Energy(MJ)]]*AHP!$Q$23/TOPSIS!$B$20</f>
        <v>2.6770512969337606E-2</v>
      </c>
      <c r="V523">
        <f>Net_Zero_Table[[#This Row],[Capital Cost (LKR)]]*AHP!$Q$24/TOPSIS!$C$20</f>
        <v>4.4083784575835103E-3</v>
      </c>
      <c r="W523">
        <f>Net_Zero_Table[[#This Row],[System Cost (LKR)]]*AHP!$Q$25/TOPSIS!$D$20</f>
        <v>3.0640570071994266E-3</v>
      </c>
      <c r="X523">
        <f>Net_Zero_Table[[#This Row],[Embodied Carbon (Metric T)]]*AHP!$Q$26/TOPSIS!$E$20</f>
        <v>1.1959670971269796E-2</v>
      </c>
      <c r="Y5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5.8379381240217451E-3</v>
      </c>
      <c r="Z5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1.3875833544539429E-3</v>
      </c>
      <c r="AA523">
        <f>Net_Zero_Table[[#This Row],[S- Worst-Euclidean Distance]]/(Net_Zero_Table[[#This Row],[S+ Best-Euclidean Distance]]+Net_Zero_Table[[#This Row],[S- Worst-Euclidean Distance]])</f>
        <v>0.1920391986360368</v>
      </c>
      <c r="AB523">
        <v>522</v>
      </c>
    </row>
    <row r="524" spans="1:28" x14ac:dyDescent="0.3">
      <c r="A524">
        <v>499</v>
      </c>
      <c r="B524" t="s">
        <v>143</v>
      </c>
      <c r="C524" t="s">
        <v>150</v>
      </c>
      <c r="D524" t="s">
        <v>155</v>
      </c>
      <c r="E524" t="s">
        <v>157</v>
      </c>
      <c r="F524" t="s">
        <v>160</v>
      </c>
      <c r="G524" t="s">
        <v>225</v>
      </c>
      <c r="H524">
        <v>448.1083892899818</v>
      </c>
      <c r="I524">
        <v>64</v>
      </c>
      <c r="J524">
        <v>1603780.4882019949</v>
      </c>
      <c r="K524">
        <v>36584.815145454537</v>
      </c>
      <c r="L524">
        <v>288680487.87635911</v>
      </c>
      <c r="M524">
        <v>4847182.6045454536</v>
      </c>
      <c r="N524">
        <v>2405670732.3029923</v>
      </c>
      <c r="O524">
        <v>119296000</v>
      </c>
      <c r="P524">
        <v>25.420108761363633</v>
      </c>
      <c r="Q524">
        <v>23976.518298619823</v>
      </c>
      <c r="R524">
        <v>288717072.69150454</v>
      </c>
      <c r="S524">
        <v>2529.8139149075378</v>
      </c>
      <c r="T524">
        <v>24001.938407381185</v>
      </c>
      <c r="U524">
        <f>Net_Zero_Table[[#This Row],[Total Energy(MJ)]]*AHP!$Q$23/TOPSIS!$B$20</f>
        <v>2.649900258228512E-2</v>
      </c>
      <c r="V524">
        <f>Net_Zero_Table[[#This Row],[Capital Cost (LKR)]]*AHP!$Q$24/TOPSIS!$C$20</f>
        <v>4.2793599405737473E-3</v>
      </c>
      <c r="W524">
        <f>Net_Zero_Table[[#This Row],[System Cost (LKR)]]*AHP!$Q$25/TOPSIS!$D$20</f>
        <v>2.8401689567277605E-3</v>
      </c>
      <c r="X524">
        <f>Net_Zero_Table[[#This Row],[Embodied Carbon (Metric T)]]*AHP!$Q$26/TOPSIS!$E$20</f>
        <v>1.2304440088959192E-2</v>
      </c>
      <c r="Y5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5.724302860660291E-3</v>
      </c>
      <c r="Z5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1.327859489678536E-3</v>
      </c>
      <c r="AA524">
        <f>Net_Zero_Table[[#This Row],[S- Worst-Euclidean Distance]]/(Net_Zero_Table[[#This Row],[S+ Best-Euclidean Distance]]+Net_Zero_Table[[#This Row],[S- Worst-Euclidean Distance]])</f>
        <v>0.18829111181972971</v>
      </c>
      <c r="AB524">
        <v>523</v>
      </c>
    </row>
    <row r="525" spans="1:28" x14ac:dyDescent="0.3">
      <c r="A525">
        <v>501</v>
      </c>
      <c r="B525" t="s">
        <v>143</v>
      </c>
      <c r="C525" t="s">
        <v>150</v>
      </c>
      <c r="D525" t="s">
        <v>155</v>
      </c>
      <c r="E525" t="s">
        <v>157</v>
      </c>
      <c r="F525" t="s">
        <v>160</v>
      </c>
      <c r="G525" t="s">
        <v>224</v>
      </c>
      <c r="H525">
        <v>448.1083892899818</v>
      </c>
      <c r="I525">
        <v>32</v>
      </c>
      <c r="J525">
        <v>1603780.4882019949</v>
      </c>
      <c r="K525">
        <v>36584.815145454537</v>
      </c>
      <c r="L525">
        <v>288680487.87635911</v>
      </c>
      <c r="M525">
        <v>4847182.6045454536</v>
      </c>
      <c r="N525">
        <v>2405670732.3029923</v>
      </c>
      <c r="O525">
        <v>119878400</v>
      </c>
      <c r="P525">
        <v>25.420108761363633</v>
      </c>
      <c r="Q525">
        <v>23976.518298619823</v>
      </c>
      <c r="R525">
        <v>288717072.69150454</v>
      </c>
      <c r="S525">
        <v>2530.396314907538</v>
      </c>
      <c r="T525">
        <v>24001.938407381185</v>
      </c>
      <c r="U525">
        <f>Net_Zero_Table[[#This Row],[Total Energy(MJ)]]*AHP!$Q$23/TOPSIS!$B$20</f>
        <v>2.649900258228512E-2</v>
      </c>
      <c r="V525">
        <f>Net_Zero_Table[[#This Row],[Capital Cost (LKR)]]*AHP!$Q$24/TOPSIS!$C$20</f>
        <v>4.2793599405737473E-3</v>
      </c>
      <c r="W525">
        <f>Net_Zero_Table[[#This Row],[System Cost (LKR)]]*AHP!$Q$25/TOPSIS!$D$20</f>
        <v>2.8540345884371073E-3</v>
      </c>
      <c r="X525">
        <f>Net_Zero_Table[[#This Row],[Embodied Carbon (Metric T)]]*AHP!$Q$26/TOPSIS!$E$20</f>
        <v>1.2304440088959192E-2</v>
      </c>
      <c r="Y5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5.7258243571238539E-3</v>
      </c>
      <c r="Z5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1.3255920871701496E-3</v>
      </c>
      <c r="AA525">
        <f>Net_Zero_Table[[#This Row],[S- Worst-Euclidean Distance]]/(Net_Zero_Table[[#This Row],[S+ Best-Euclidean Distance]]+Net_Zero_Table[[#This Row],[S- Worst-Euclidean Distance]])</f>
        <v>0.18798947667355781</v>
      </c>
      <c r="AB525">
        <v>524</v>
      </c>
    </row>
    <row r="526" spans="1:28" x14ac:dyDescent="0.3">
      <c r="A526">
        <v>481</v>
      </c>
      <c r="B526" t="s">
        <v>143</v>
      </c>
      <c r="C526" t="s">
        <v>150</v>
      </c>
      <c r="D526" t="s">
        <v>154</v>
      </c>
      <c r="E526" t="s">
        <v>157</v>
      </c>
      <c r="F526" t="s">
        <v>160</v>
      </c>
      <c r="G526" t="s">
        <v>225</v>
      </c>
      <c r="H526">
        <v>448.10194218498179</v>
      </c>
      <c r="I526">
        <v>64</v>
      </c>
      <c r="J526">
        <v>1603774.2474043551</v>
      </c>
      <c r="K526">
        <v>36603.235445454542</v>
      </c>
      <c r="L526">
        <v>288679364.53278393</v>
      </c>
      <c r="M526">
        <v>4848103.6195454532</v>
      </c>
      <c r="N526">
        <v>2405661371.1065326</v>
      </c>
      <c r="O526">
        <v>119296000</v>
      </c>
      <c r="P526">
        <v>25.433923986363631</v>
      </c>
      <c r="Q526">
        <v>23976.424998695111</v>
      </c>
      <c r="R526">
        <v>288715967.76822937</v>
      </c>
      <c r="S526">
        <v>2529.805474726078</v>
      </c>
      <c r="T526">
        <v>24001.858922681473</v>
      </c>
      <c r="U526">
        <f>Net_Zero_Table[[#This Row],[Total Energy(MJ)]]*AHP!$Q$23/TOPSIS!$B$20</f>
        <v>2.6498901170323403E-2</v>
      </c>
      <c r="V526">
        <f>Net_Zero_Table[[#This Row],[Capital Cost (LKR)]]*AHP!$Q$24/TOPSIS!$C$20</f>
        <v>4.2801730633746024E-3</v>
      </c>
      <c r="W526">
        <f>Net_Zero_Table[[#This Row],[System Cost (LKR)]]*AHP!$Q$25/TOPSIS!$D$20</f>
        <v>2.8401689567277605E-3</v>
      </c>
      <c r="X526">
        <f>Net_Zero_Table[[#This Row],[Embodied Carbon (Metric T)]]*AHP!$Q$26/TOPSIS!$E$20</f>
        <v>1.2311127259731111E-2</v>
      </c>
      <c r="Y5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5.7275936939576643E-3</v>
      </c>
      <c r="Z5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1.3236210047772202E-3</v>
      </c>
      <c r="AA526">
        <f>Net_Zero_Table[[#This Row],[S- Worst-Euclidean Distance]]/(Net_Zero_Table[[#This Row],[S+ Best-Euclidean Distance]]+Net_Zero_Table[[#This Row],[S- Worst-Euclidean Distance]])</f>
        <v>0.18771531733599059</v>
      </c>
      <c r="AB526">
        <v>525</v>
      </c>
    </row>
    <row r="527" spans="1:28" x14ac:dyDescent="0.3">
      <c r="A527">
        <v>483</v>
      </c>
      <c r="B527" t="s">
        <v>143</v>
      </c>
      <c r="C527" t="s">
        <v>150</v>
      </c>
      <c r="D527" t="s">
        <v>154</v>
      </c>
      <c r="E527" t="s">
        <v>157</v>
      </c>
      <c r="F527" t="s">
        <v>160</v>
      </c>
      <c r="G527" t="s">
        <v>224</v>
      </c>
      <c r="H527">
        <v>448.10194218498179</v>
      </c>
      <c r="I527">
        <v>32</v>
      </c>
      <c r="J527">
        <v>1603774.2474043551</v>
      </c>
      <c r="K527">
        <v>36603.235445454542</v>
      </c>
      <c r="L527">
        <v>288679364.53278393</v>
      </c>
      <c r="M527">
        <v>4848103.6195454532</v>
      </c>
      <c r="N527">
        <v>2405661371.1065326</v>
      </c>
      <c r="O527">
        <v>119878400</v>
      </c>
      <c r="P527">
        <v>25.433923986363631</v>
      </c>
      <c r="Q527">
        <v>23976.424998695111</v>
      </c>
      <c r="R527">
        <v>288715967.76822937</v>
      </c>
      <c r="S527">
        <v>2530.3878747260778</v>
      </c>
      <c r="T527">
        <v>24001.858922681473</v>
      </c>
      <c r="U527">
        <f>Net_Zero_Table[[#This Row],[Total Energy(MJ)]]*AHP!$Q$23/TOPSIS!$B$20</f>
        <v>2.6498901170323403E-2</v>
      </c>
      <c r="V527">
        <f>Net_Zero_Table[[#This Row],[Capital Cost (LKR)]]*AHP!$Q$24/TOPSIS!$C$20</f>
        <v>4.2801730633746024E-3</v>
      </c>
      <c r="W527">
        <f>Net_Zero_Table[[#This Row],[System Cost (LKR)]]*AHP!$Q$25/TOPSIS!$D$20</f>
        <v>2.8540345884371073E-3</v>
      </c>
      <c r="X527">
        <f>Net_Zero_Table[[#This Row],[Embodied Carbon (Metric T)]]*AHP!$Q$26/TOPSIS!$E$20</f>
        <v>1.2311127259731111E-2</v>
      </c>
      <c r="Y5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5.729114316465749E-3</v>
      </c>
      <c r="Z5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1.3213463291379098E-3</v>
      </c>
      <c r="AA527">
        <f>Net_Zero_Table[[#This Row],[S- Worst-Euclidean Distance]]/(Net_Zero_Table[[#This Row],[S+ Best-Euclidean Distance]]+Net_Zero_Table[[#This Row],[S- Worst-Euclidean Distance]])</f>
        <v>0.18741276571224325</v>
      </c>
      <c r="AB527">
        <v>526</v>
      </c>
    </row>
    <row r="528" spans="1:28" x14ac:dyDescent="0.3">
      <c r="A528">
        <v>500</v>
      </c>
      <c r="B528" t="s">
        <v>143</v>
      </c>
      <c r="C528" t="s">
        <v>150</v>
      </c>
      <c r="D528" t="s">
        <v>155</v>
      </c>
      <c r="E528" t="s">
        <v>157</v>
      </c>
      <c r="F528" t="s">
        <v>160</v>
      </c>
      <c r="G528" t="s">
        <v>226</v>
      </c>
      <c r="H528">
        <v>448.1083892899818</v>
      </c>
      <c r="I528">
        <v>32</v>
      </c>
      <c r="J528">
        <v>1603780.4882019949</v>
      </c>
      <c r="K528">
        <v>36584.815145454537</v>
      </c>
      <c r="L528">
        <v>288680487.87635911</v>
      </c>
      <c r="M528">
        <v>4847182.6045454536</v>
      </c>
      <c r="N528">
        <v>2405670732.3029923</v>
      </c>
      <c r="O528">
        <v>124800000</v>
      </c>
      <c r="P528">
        <v>25.420108761363633</v>
      </c>
      <c r="Q528">
        <v>23976.518298619823</v>
      </c>
      <c r="R528">
        <v>288717072.69150454</v>
      </c>
      <c r="S528">
        <v>2535.3179149075381</v>
      </c>
      <c r="T528">
        <v>24001.938407381185</v>
      </c>
      <c r="U528">
        <f>Net_Zero_Table[[#This Row],[Total Energy(MJ)]]*AHP!$Q$23/TOPSIS!$B$20</f>
        <v>2.649900258228512E-2</v>
      </c>
      <c r="V528">
        <f>Net_Zero_Table[[#This Row],[Capital Cost (LKR)]]*AHP!$Q$24/TOPSIS!$C$20</f>
        <v>4.2793599405737473E-3</v>
      </c>
      <c r="W528">
        <f>Net_Zero_Table[[#This Row],[System Cost (LKR)]]*AHP!$Q$25/TOPSIS!$D$20</f>
        <v>2.9712067948600498E-3</v>
      </c>
      <c r="X528">
        <f>Net_Zero_Table[[#This Row],[Embodied Carbon (Metric T)]]*AHP!$Q$26/TOPSIS!$E$20</f>
        <v>1.2304440088959192E-2</v>
      </c>
      <c r="Y5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5.7400033410787091E-3</v>
      </c>
      <c r="Z5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1.3121379985035133E-3</v>
      </c>
      <c r="AA528">
        <f>Net_Zero_Table[[#This Row],[S- Worst-Euclidean Distance]]/(Net_Zero_Table[[#This Row],[S+ Best-Euclidean Distance]]+Net_Zero_Table[[#This Row],[S- Worst-Euclidean Distance]])</f>
        <v>0.18606235118101674</v>
      </c>
      <c r="AB528">
        <v>527</v>
      </c>
    </row>
    <row r="529" spans="1:28" x14ac:dyDescent="0.3">
      <c r="A529">
        <v>482</v>
      </c>
      <c r="B529" t="s">
        <v>143</v>
      </c>
      <c r="C529" t="s">
        <v>150</v>
      </c>
      <c r="D529" t="s">
        <v>154</v>
      </c>
      <c r="E529" t="s">
        <v>157</v>
      </c>
      <c r="F529" t="s">
        <v>160</v>
      </c>
      <c r="G529" t="s">
        <v>226</v>
      </c>
      <c r="H529">
        <v>448.10194218498179</v>
      </c>
      <c r="I529">
        <v>32</v>
      </c>
      <c r="J529">
        <v>1603774.2474043551</v>
      </c>
      <c r="K529">
        <v>36603.235445454542</v>
      </c>
      <c r="L529">
        <v>288679364.53278393</v>
      </c>
      <c r="M529">
        <v>4848103.6195454532</v>
      </c>
      <c r="N529">
        <v>2405661371.1065326</v>
      </c>
      <c r="O529">
        <v>124800000</v>
      </c>
      <c r="P529">
        <v>25.433923986363631</v>
      </c>
      <c r="Q529">
        <v>23976.424998695111</v>
      </c>
      <c r="R529">
        <v>288715967.76822937</v>
      </c>
      <c r="S529">
        <v>2535.309474726078</v>
      </c>
      <c r="T529">
        <v>24001.858922681473</v>
      </c>
      <c r="U529">
        <f>Net_Zero_Table[[#This Row],[Total Energy(MJ)]]*AHP!$Q$23/TOPSIS!$B$20</f>
        <v>2.6498901170323403E-2</v>
      </c>
      <c r="V529">
        <f>Net_Zero_Table[[#This Row],[Capital Cost (LKR)]]*AHP!$Q$24/TOPSIS!$C$20</f>
        <v>4.2801730633746024E-3</v>
      </c>
      <c r="W529">
        <f>Net_Zero_Table[[#This Row],[System Cost (LKR)]]*AHP!$Q$25/TOPSIS!$D$20</f>
        <v>2.9712067948600498E-3</v>
      </c>
      <c r="X529">
        <f>Net_Zero_Table[[#This Row],[Embodied Carbon (Metric T)]]*AHP!$Q$26/TOPSIS!$E$20</f>
        <v>1.2311127259731111E-2</v>
      </c>
      <c r="Y5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5.7432851781967749E-3</v>
      </c>
      <c r="Z5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1.3078485642745196E-3</v>
      </c>
      <c r="AA529">
        <f>Net_Zero_Table[[#This Row],[S- Worst-Euclidean Distance]]/(Net_Zero_Table[[#This Row],[S+ Best-Euclidean Distance]]+Net_Zero_Table[[#This Row],[S- Worst-Euclidean Distance]])</f>
        <v>0.18548060667136662</v>
      </c>
      <c r="AB529">
        <v>528</v>
      </c>
    </row>
    <row r="530" spans="1:28" x14ac:dyDescent="0.3">
      <c r="A530">
        <v>388</v>
      </c>
      <c r="B530" t="s">
        <v>142</v>
      </c>
      <c r="C530" t="s">
        <v>150</v>
      </c>
      <c r="D530" t="s">
        <v>155</v>
      </c>
      <c r="E530" t="s">
        <v>157</v>
      </c>
      <c r="F530" t="s">
        <v>159</v>
      </c>
      <c r="G530" t="s">
        <v>225</v>
      </c>
      <c r="H530">
        <v>456.0951475681743</v>
      </c>
      <c r="I530">
        <v>65</v>
      </c>
      <c r="J530">
        <v>1631182.016678866</v>
      </c>
      <c r="K530">
        <v>39396.455372727272</v>
      </c>
      <c r="L530">
        <v>293612763.00219589</v>
      </c>
      <c r="M530">
        <v>4965106.7454545442</v>
      </c>
      <c r="N530">
        <v>2446773025.0182991</v>
      </c>
      <c r="O530">
        <v>121160000</v>
      </c>
      <c r="P530">
        <v>24.966951352272723</v>
      </c>
      <c r="Q530">
        <v>24386.171149349047</v>
      </c>
      <c r="R530">
        <v>293652159.45756865</v>
      </c>
      <c r="S530">
        <v>2572.8981317637536</v>
      </c>
      <c r="T530">
        <v>24411.138100701319</v>
      </c>
      <c r="U530">
        <f>Net_Zero_Table[[#This Row],[Total Energy(MJ)]]*AHP!$Q$23/TOPSIS!$B$20</f>
        <v>2.6951954240940466E-2</v>
      </c>
      <c r="V530">
        <f>Net_Zero_Table[[#This Row],[Capital Cost (LKR)]]*AHP!$Q$24/TOPSIS!$C$20</f>
        <v>4.3834698711878129E-3</v>
      </c>
      <c r="W530">
        <f>Net_Zero_Table[[#This Row],[System Cost (LKR)]]*AHP!$Q$25/TOPSIS!$D$20</f>
        <v>2.8845465966766317E-3</v>
      </c>
      <c r="X530">
        <f>Net_Zero_Table[[#This Row],[Embodied Carbon (Metric T)]]*AHP!$Q$26/TOPSIS!$E$20</f>
        <v>1.2085092160774798E-2</v>
      </c>
      <c r="Y5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6.0290901972126091E-3</v>
      </c>
      <c r="Z5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1.3092193220868354E-3</v>
      </c>
      <c r="AA530">
        <f>Net_Zero_Table[[#This Row],[S- Worst-Euclidean Distance]]/(Net_Zero_Table[[#This Row],[S+ Best-Euclidean Distance]]+Net_Zero_Table[[#This Row],[S- Worst-Euclidean Distance]])</f>
        <v>0.17840884452252168</v>
      </c>
      <c r="AB530">
        <v>529</v>
      </c>
    </row>
    <row r="531" spans="1:28" x14ac:dyDescent="0.3">
      <c r="A531">
        <v>370</v>
      </c>
      <c r="B531" t="s">
        <v>142</v>
      </c>
      <c r="C531" t="s">
        <v>150</v>
      </c>
      <c r="D531" t="s">
        <v>154</v>
      </c>
      <c r="E531" t="s">
        <v>157</v>
      </c>
      <c r="F531" t="s">
        <v>159</v>
      </c>
      <c r="G531" t="s">
        <v>225</v>
      </c>
      <c r="H531">
        <v>456.0887004631744</v>
      </c>
      <c r="I531">
        <v>65</v>
      </c>
      <c r="J531">
        <v>1631175.7758812262</v>
      </c>
      <c r="K531">
        <v>39414.87567272727</v>
      </c>
      <c r="L531">
        <v>293611639.65862072</v>
      </c>
      <c r="M531">
        <v>4966027.7604545439</v>
      </c>
      <c r="N531">
        <v>2446763663.8218393</v>
      </c>
      <c r="O531">
        <v>121160000</v>
      </c>
      <c r="P531">
        <v>24.980766577272725</v>
      </c>
      <c r="Q531">
        <v>24386.077849424328</v>
      </c>
      <c r="R531">
        <v>293651054.53429341</v>
      </c>
      <c r="S531">
        <v>2572.8896915822938</v>
      </c>
      <c r="T531">
        <v>24411.058616001599</v>
      </c>
      <c r="U531">
        <f>Net_Zero_Table[[#This Row],[Total Energy(MJ)]]*AHP!$Q$23/TOPSIS!$B$20</f>
        <v>2.6951852828978745E-2</v>
      </c>
      <c r="V531">
        <f>Net_Zero_Table[[#This Row],[Capital Cost (LKR)]]*AHP!$Q$24/TOPSIS!$C$20</f>
        <v>4.3842829939886689E-3</v>
      </c>
      <c r="W531">
        <f>Net_Zero_Table[[#This Row],[System Cost (LKR)]]*AHP!$Q$25/TOPSIS!$D$20</f>
        <v>2.8845465966766317E-3</v>
      </c>
      <c r="X531">
        <f>Net_Zero_Table[[#This Row],[Embodied Carbon (Metric T)]]*AHP!$Q$26/TOPSIS!$E$20</f>
        <v>1.2091779331546718E-2</v>
      </c>
      <c r="Y5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6.0319780083651587E-3</v>
      </c>
      <c r="Z5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1.3038254400261472E-3</v>
      </c>
      <c r="AA531">
        <f>Net_Zero_Table[[#This Row],[S- Worst-Euclidean Distance]]/(Net_Zero_Table[[#This Row],[S+ Best-Euclidean Distance]]+Net_Zero_Table[[#This Row],[S- Worst-Euclidean Distance]])</f>
        <v>0.17773451118187575</v>
      </c>
      <c r="AB531">
        <v>530</v>
      </c>
    </row>
    <row r="532" spans="1:28" x14ac:dyDescent="0.3">
      <c r="A532">
        <v>390</v>
      </c>
      <c r="B532" t="s">
        <v>142</v>
      </c>
      <c r="C532" t="s">
        <v>150</v>
      </c>
      <c r="D532" t="s">
        <v>155</v>
      </c>
      <c r="E532" t="s">
        <v>157</v>
      </c>
      <c r="F532" t="s">
        <v>159</v>
      </c>
      <c r="G532" t="s">
        <v>224</v>
      </c>
      <c r="H532">
        <v>456.0951475681743</v>
      </c>
      <c r="I532">
        <v>33</v>
      </c>
      <c r="J532">
        <v>1631182.016678866</v>
      </c>
      <c r="K532">
        <v>39396.455372727272</v>
      </c>
      <c r="L532">
        <v>293612763.00219589</v>
      </c>
      <c r="M532">
        <v>4965106.7454545442</v>
      </c>
      <c r="N532">
        <v>2446773025.0182991</v>
      </c>
      <c r="O532">
        <v>123624600</v>
      </c>
      <c r="P532">
        <v>24.966951352272723</v>
      </c>
      <c r="Q532">
        <v>24386.171149349047</v>
      </c>
      <c r="R532">
        <v>293652159.45756865</v>
      </c>
      <c r="S532">
        <v>2575.3627317637533</v>
      </c>
      <c r="T532">
        <v>24411.138100701319</v>
      </c>
      <c r="U532">
        <f>Net_Zero_Table[[#This Row],[Total Energy(MJ)]]*AHP!$Q$23/TOPSIS!$B$20</f>
        <v>2.6951954240940466E-2</v>
      </c>
      <c r="V532">
        <f>Net_Zero_Table[[#This Row],[Capital Cost (LKR)]]*AHP!$Q$24/TOPSIS!$C$20</f>
        <v>4.3834698711878129E-3</v>
      </c>
      <c r="W532">
        <f>Net_Zero_Table[[#This Row],[System Cost (LKR)]]*AHP!$Q$25/TOPSIS!$D$20</f>
        <v>2.9432231693257674E-3</v>
      </c>
      <c r="X532">
        <f>Net_Zero_Table[[#This Row],[Embodied Carbon (Metric T)]]*AHP!$Q$26/TOPSIS!$E$20</f>
        <v>1.2085092160774798E-2</v>
      </c>
      <c r="Y5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6.0358503444615606E-3</v>
      </c>
      <c r="Z5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1.3024715206923828E-3</v>
      </c>
      <c r="AA532">
        <f>Net_Zero_Table[[#This Row],[S- Worst-Euclidean Distance]]/(Net_Zero_Table[[#This Row],[S+ Best-Euclidean Distance]]+Net_Zero_Table[[#This Row],[S- Worst-Euclidean Distance]])</f>
        <v>0.17748901514897775</v>
      </c>
      <c r="AB532">
        <v>531</v>
      </c>
    </row>
    <row r="533" spans="1:28" x14ac:dyDescent="0.3">
      <c r="A533">
        <v>372</v>
      </c>
      <c r="B533" t="s">
        <v>142</v>
      </c>
      <c r="C533" t="s">
        <v>150</v>
      </c>
      <c r="D533" t="s">
        <v>154</v>
      </c>
      <c r="E533" t="s">
        <v>157</v>
      </c>
      <c r="F533" t="s">
        <v>159</v>
      </c>
      <c r="G533" t="s">
        <v>224</v>
      </c>
      <c r="H533">
        <v>456.0887004631744</v>
      </c>
      <c r="I533">
        <v>33</v>
      </c>
      <c r="J533">
        <v>1631175.7758812262</v>
      </c>
      <c r="K533">
        <v>39414.87567272727</v>
      </c>
      <c r="L533">
        <v>293611639.65862072</v>
      </c>
      <c r="M533">
        <v>4966027.7604545439</v>
      </c>
      <c r="N533">
        <v>2446763663.8218393</v>
      </c>
      <c r="O533">
        <v>123624600</v>
      </c>
      <c r="P533">
        <v>24.980766577272725</v>
      </c>
      <c r="Q533">
        <v>24386.077849424328</v>
      </c>
      <c r="R533">
        <v>293651054.53429341</v>
      </c>
      <c r="S533">
        <v>2575.3542915822941</v>
      </c>
      <c r="T533">
        <v>24411.058616001599</v>
      </c>
      <c r="U533">
        <f>Net_Zero_Table[[#This Row],[Total Energy(MJ)]]*AHP!$Q$23/TOPSIS!$B$20</f>
        <v>2.6951852828978745E-2</v>
      </c>
      <c r="V533">
        <f>Net_Zero_Table[[#This Row],[Capital Cost (LKR)]]*AHP!$Q$24/TOPSIS!$C$20</f>
        <v>4.3842829939886689E-3</v>
      </c>
      <c r="W533">
        <f>Net_Zero_Table[[#This Row],[System Cost (LKR)]]*AHP!$Q$25/TOPSIS!$D$20</f>
        <v>2.9432231693257674E-3</v>
      </c>
      <c r="X533">
        <f>Net_Zero_Table[[#This Row],[Embodied Carbon (Metric T)]]*AHP!$Q$26/TOPSIS!$E$20</f>
        <v>1.2091779331546718E-2</v>
      </c>
      <c r="Y5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6.0387349228139221E-3</v>
      </c>
      <c r="Z5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1.2970495776756538E-3</v>
      </c>
      <c r="AA533">
        <f>Net_Zero_Table[[#This Row],[S- Worst-Euclidean Distance]]/(Net_Zero_Table[[#This Row],[S+ Best-Euclidean Distance]]+Net_Zero_Table[[#This Row],[S- Worst-Euclidean Distance]])</f>
        <v>0.17681129776768814</v>
      </c>
      <c r="AB533">
        <v>532</v>
      </c>
    </row>
    <row r="534" spans="1:28" x14ac:dyDescent="0.3">
      <c r="A534">
        <v>389</v>
      </c>
      <c r="B534" t="s">
        <v>142</v>
      </c>
      <c r="C534" t="s">
        <v>150</v>
      </c>
      <c r="D534" t="s">
        <v>155</v>
      </c>
      <c r="E534" t="s">
        <v>157</v>
      </c>
      <c r="F534" t="s">
        <v>159</v>
      </c>
      <c r="G534" t="s">
        <v>226</v>
      </c>
      <c r="H534">
        <v>456.0951475681743</v>
      </c>
      <c r="I534">
        <v>33</v>
      </c>
      <c r="J534">
        <v>1631182.016678866</v>
      </c>
      <c r="K534">
        <v>39396.455372727272</v>
      </c>
      <c r="L534">
        <v>293612763.00219589</v>
      </c>
      <c r="M534">
        <v>4965106.7454545442</v>
      </c>
      <c r="N534">
        <v>2446773025.0182991</v>
      </c>
      <c r="O534">
        <v>128700000</v>
      </c>
      <c r="P534">
        <v>24.966951352272723</v>
      </c>
      <c r="Q534">
        <v>24386.171149349047</v>
      </c>
      <c r="R534">
        <v>293652159.45756865</v>
      </c>
      <c r="S534">
        <v>2580.4381317637535</v>
      </c>
      <c r="T534">
        <v>24411.138100701319</v>
      </c>
      <c r="U534">
        <f>Net_Zero_Table[[#This Row],[Total Energy(MJ)]]*AHP!$Q$23/TOPSIS!$B$20</f>
        <v>2.6951954240940466E-2</v>
      </c>
      <c r="V534">
        <f>Net_Zero_Table[[#This Row],[Capital Cost (LKR)]]*AHP!$Q$24/TOPSIS!$C$20</f>
        <v>4.3834698711878129E-3</v>
      </c>
      <c r="W534">
        <f>Net_Zero_Table[[#This Row],[System Cost (LKR)]]*AHP!$Q$25/TOPSIS!$D$20</f>
        <v>3.0640570071994266E-3</v>
      </c>
      <c r="X534">
        <f>Net_Zero_Table[[#This Row],[Embodied Carbon (Metric T)]]*AHP!$Q$26/TOPSIS!$E$20</f>
        <v>1.2085092160774798E-2</v>
      </c>
      <c r="Y5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6.0515403034738912E-3</v>
      </c>
      <c r="Z5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1.2968543657016583E-3</v>
      </c>
      <c r="AA534">
        <f>Net_Zero_Table[[#This Row],[S- Worst-Euclidean Distance]]/(Net_Zero_Table[[#This Row],[S+ Best-Euclidean Distance]]+Net_Zero_Table[[#This Row],[S- Worst-Euclidean Distance]])</f>
        <v>0.17648131654408791</v>
      </c>
      <c r="AB534">
        <v>533</v>
      </c>
    </row>
    <row r="535" spans="1:28" x14ac:dyDescent="0.3">
      <c r="A535">
        <v>371</v>
      </c>
      <c r="B535" t="s">
        <v>142</v>
      </c>
      <c r="C535" t="s">
        <v>150</v>
      </c>
      <c r="D535" t="s">
        <v>154</v>
      </c>
      <c r="E535" t="s">
        <v>157</v>
      </c>
      <c r="F535" t="s">
        <v>159</v>
      </c>
      <c r="G535" t="s">
        <v>226</v>
      </c>
      <c r="H535">
        <v>456.0887004631744</v>
      </c>
      <c r="I535">
        <v>33</v>
      </c>
      <c r="J535">
        <v>1631175.7758812262</v>
      </c>
      <c r="K535">
        <v>39414.87567272727</v>
      </c>
      <c r="L535">
        <v>293611639.65862072</v>
      </c>
      <c r="M535">
        <v>4966027.7604545439</v>
      </c>
      <c r="N535">
        <v>2446763663.8218393</v>
      </c>
      <c r="O535">
        <v>128700000</v>
      </c>
      <c r="P535">
        <v>24.980766577272725</v>
      </c>
      <c r="Q535">
        <v>24386.077849424328</v>
      </c>
      <c r="R535">
        <v>293651054.53429341</v>
      </c>
      <c r="S535">
        <v>2580.4296915822938</v>
      </c>
      <c r="T535">
        <v>24411.058616001599</v>
      </c>
      <c r="U535">
        <f>Net_Zero_Table[[#This Row],[Total Energy(MJ)]]*AHP!$Q$23/TOPSIS!$B$20</f>
        <v>2.6951852828978745E-2</v>
      </c>
      <c r="V535">
        <f>Net_Zero_Table[[#This Row],[Capital Cost (LKR)]]*AHP!$Q$24/TOPSIS!$C$20</f>
        <v>4.3842829939886689E-3</v>
      </c>
      <c r="W535">
        <f>Net_Zero_Table[[#This Row],[System Cost (LKR)]]*AHP!$Q$25/TOPSIS!$D$20</f>
        <v>3.0640570071994266E-3</v>
      </c>
      <c r="X535">
        <f>Net_Zero_Table[[#This Row],[Embodied Carbon (Metric T)]]*AHP!$Q$26/TOPSIS!$E$20</f>
        <v>1.2091779331546718E-2</v>
      </c>
      <c r="Y5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6.0544174064764162E-3</v>
      </c>
      <c r="Z5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1.2914088394359528E-3</v>
      </c>
      <c r="AA535">
        <f>Net_Zero_Table[[#This Row],[S- Worst-Euclidean Distance]]/(Net_Zero_Table[[#This Row],[S+ Best-Euclidean Distance]]+Net_Zero_Table[[#This Row],[S- Worst-Euclidean Distance]])</f>
        <v>0.17580171327283506</v>
      </c>
      <c r="AB535">
        <v>534</v>
      </c>
    </row>
    <row r="536" spans="1:28" x14ac:dyDescent="0.3">
      <c r="A536">
        <v>496</v>
      </c>
      <c r="B536" t="s">
        <v>143</v>
      </c>
      <c r="C536" t="s">
        <v>150</v>
      </c>
      <c r="D536" t="s">
        <v>155</v>
      </c>
      <c r="E536" t="s">
        <v>157</v>
      </c>
      <c r="F536" t="s">
        <v>159</v>
      </c>
      <c r="G536" t="s">
        <v>225</v>
      </c>
      <c r="H536">
        <v>453.23706695460305</v>
      </c>
      <c r="I536">
        <v>65</v>
      </c>
      <c r="J536">
        <v>1614761.5325980266</v>
      </c>
      <c r="K536">
        <v>35766.035372727267</v>
      </c>
      <c r="L536">
        <v>290657075.86764479</v>
      </c>
      <c r="M536">
        <v>4819889.9454545444</v>
      </c>
      <c r="N536">
        <v>2422142298.8970399</v>
      </c>
      <c r="O536">
        <v>121160000</v>
      </c>
      <c r="P536">
        <v>25.693035352272723</v>
      </c>
      <c r="Q536">
        <v>24140.684912340501</v>
      </c>
      <c r="R536">
        <v>290692841.90301752</v>
      </c>
      <c r="S536">
        <v>2548.1221888424943</v>
      </c>
      <c r="T536">
        <v>24166.377947692774</v>
      </c>
      <c r="U536">
        <f>Net_Zero_Table[[#This Row],[Total Energy(MJ)]]*AHP!$Q$23/TOPSIS!$B$20</f>
        <v>2.6680342441926273E-2</v>
      </c>
      <c r="V536">
        <f>Net_Zero_Table[[#This Row],[Capital Cost (LKR)]]*AHP!$Q$24/TOPSIS!$C$20</f>
        <v>4.2552644769789059E-3</v>
      </c>
      <c r="W536">
        <f>Net_Zero_Table[[#This Row],[System Cost (LKR)]]*AHP!$Q$25/TOPSIS!$D$20</f>
        <v>2.8845465966766317E-3</v>
      </c>
      <c r="X536">
        <f>Net_Zero_Table[[#This Row],[Embodied Carbon (Metric T)]]*AHP!$Q$26/TOPSIS!$E$20</f>
        <v>1.2436548449236114E-2</v>
      </c>
      <c r="Y5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5.9496255077124286E-3</v>
      </c>
      <c r="Z5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1.219220305897218E-3</v>
      </c>
      <c r="AA536">
        <f>Net_Zero_Table[[#This Row],[S- Worst-Euclidean Distance]]/(Net_Zero_Table[[#This Row],[S+ Best-Euclidean Distance]]+Net_Zero_Table[[#This Row],[S- Worst-Euclidean Distance]])</f>
        <v>0.17007205031284078</v>
      </c>
      <c r="AB536">
        <v>535</v>
      </c>
    </row>
    <row r="537" spans="1:28" x14ac:dyDescent="0.3">
      <c r="A537">
        <v>478</v>
      </c>
      <c r="B537" t="s">
        <v>143</v>
      </c>
      <c r="C537" t="s">
        <v>150</v>
      </c>
      <c r="D537" t="s">
        <v>154</v>
      </c>
      <c r="E537" t="s">
        <v>157</v>
      </c>
      <c r="F537" t="s">
        <v>159</v>
      </c>
      <c r="G537" t="s">
        <v>225</v>
      </c>
      <c r="H537">
        <v>453.23061984960316</v>
      </c>
      <c r="I537">
        <v>65</v>
      </c>
      <c r="J537">
        <v>1614755.2918003863</v>
      </c>
      <c r="K537">
        <v>35784.455672727272</v>
      </c>
      <c r="L537">
        <v>290655952.52406955</v>
      </c>
      <c r="M537">
        <v>4820810.9604545441</v>
      </c>
      <c r="N537">
        <v>2422132937.7005796</v>
      </c>
      <c r="O537">
        <v>121160000</v>
      </c>
      <c r="P537">
        <v>25.706850577272721</v>
      </c>
      <c r="Q537">
        <v>24140.591612415774</v>
      </c>
      <c r="R537">
        <v>290691736.97974229</v>
      </c>
      <c r="S537">
        <v>2548.1137486610342</v>
      </c>
      <c r="T537">
        <v>24166.298462993047</v>
      </c>
      <c r="U537">
        <f>Net_Zero_Table[[#This Row],[Total Energy(MJ)]]*AHP!$Q$23/TOPSIS!$B$20</f>
        <v>2.6680241029964552E-2</v>
      </c>
      <c r="V537">
        <f>Net_Zero_Table[[#This Row],[Capital Cost (LKR)]]*AHP!$Q$24/TOPSIS!$C$20</f>
        <v>4.2560775997797611E-3</v>
      </c>
      <c r="W537">
        <f>Net_Zero_Table[[#This Row],[System Cost (LKR)]]*AHP!$Q$25/TOPSIS!$D$20</f>
        <v>2.8845465966766317E-3</v>
      </c>
      <c r="X537">
        <f>Net_Zero_Table[[#This Row],[Embodied Carbon (Metric T)]]*AHP!$Q$26/TOPSIS!$E$20</f>
        <v>1.2443235620008033E-2</v>
      </c>
      <c r="Y5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5.9529338028950054E-3</v>
      </c>
      <c r="Z5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1.2152986428848934E-3</v>
      </c>
      <c r="AA537">
        <f>Net_Zero_Table[[#This Row],[S- Worst-Euclidean Distance]]/(Net_Zero_Table[[#This Row],[S+ Best-Euclidean Distance]]+Net_Zero_Table[[#This Row],[S- Worst-Euclidean Distance]])</f>
        <v>0.16953951369146339</v>
      </c>
      <c r="AB537">
        <v>536</v>
      </c>
    </row>
    <row r="538" spans="1:28" x14ac:dyDescent="0.3">
      <c r="A538">
        <v>498</v>
      </c>
      <c r="B538" t="s">
        <v>143</v>
      </c>
      <c r="C538" t="s">
        <v>150</v>
      </c>
      <c r="D538" t="s">
        <v>155</v>
      </c>
      <c r="E538" t="s">
        <v>157</v>
      </c>
      <c r="F538" t="s">
        <v>159</v>
      </c>
      <c r="G538" t="s">
        <v>224</v>
      </c>
      <c r="H538">
        <v>453.23706695460305</v>
      </c>
      <c r="I538">
        <v>33</v>
      </c>
      <c r="J538">
        <v>1614761.5325980266</v>
      </c>
      <c r="K538">
        <v>35766.035372727267</v>
      </c>
      <c r="L538">
        <v>290657075.86764479</v>
      </c>
      <c r="M538">
        <v>4819889.9454545444</v>
      </c>
      <c r="N538">
        <v>2422142298.8970399</v>
      </c>
      <c r="O538">
        <v>123624600</v>
      </c>
      <c r="P538">
        <v>25.693035352272723</v>
      </c>
      <c r="Q538">
        <v>24140.684912340501</v>
      </c>
      <c r="R538">
        <v>290692841.90301752</v>
      </c>
      <c r="S538">
        <v>2550.5867888424946</v>
      </c>
      <c r="T538">
        <v>24166.377947692774</v>
      </c>
      <c r="U538">
        <f>Net_Zero_Table[[#This Row],[Total Energy(MJ)]]*AHP!$Q$23/TOPSIS!$B$20</f>
        <v>2.6680342441926273E-2</v>
      </c>
      <c r="V538">
        <f>Net_Zero_Table[[#This Row],[Capital Cost (LKR)]]*AHP!$Q$24/TOPSIS!$C$20</f>
        <v>4.2552644769789059E-3</v>
      </c>
      <c r="W538">
        <f>Net_Zero_Table[[#This Row],[System Cost (LKR)]]*AHP!$Q$25/TOPSIS!$D$20</f>
        <v>2.9432231693257674E-3</v>
      </c>
      <c r="X538">
        <f>Net_Zero_Table[[#This Row],[Embodied Carbon (Metric T)]]*AHP!$Q$26/TOPSIS!$E$20</f>
        <v>1.2436548449236114E-2</v>
      </c>
      <c r="Y5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5.9564758420255466E-3</v>
      </c>
      <c r="Z5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1.2119715273888744E-3</v>
      </c>
      <c r="AA538">
        <f>Net_Zero_Table[[#This Row],[S- Worst-Euclidean Distance]]/(Net_Zero_Table[[#This Row],[S+ Best-Euclidean Distance]]+Net_Zero_Table[[#This Row],[S- Worst-Euclidean Distance]])</f>
        <v>0.16907029722502914</v>
      </c>
      <c r="AB538">
        <v>537</v>
      </c>
    </row>
    <row r="539" spans="1:28" x14ac:dyDescent="0.3">
      <c r="A539">
        <v>480</v>
      </c>
      <c r="B539" t="s">
        <v>143</v>
      </c>
      <c r="C539" t="s">
        <v>150</v>
      </c>
      <c r="D539" t="s">
        <v>154</v>
      </c>
      <c r="E539" t="s">
        <v>157</v>
      </c>
      <c r="F539" t="s">
        <v>159</v>
      </c>
      <c r="G539" t="s">
        <v>224</v>
      </c>
      <c r="H539">
        <v>453.23061984960316</v>
      </c>
      <c r="I539">
        <v>33</v>
      </c>
      <c r="J539">
        <v>1614755.2918003863</v>
      </c>
      <c r="K539">
        <v>35784.455672727272</v>
      </c>
      <c r="L539">
        <v>290655952.52406955</v>
      </c>
      <c r="M539">
        <v>4820810.9604545441</v>
      </c>
      <c r="N539">
        <v>2422132937.7005796</v>
      </c>
      <c r="O539">
        <v>123624600</v>
      </c>
      <c r="P539">
        <v>25.706850577272721</v>
      </c>
      <c r="Q539">
        <v>24140.591612415774</v>
      </c>
      <c r="R539">
        <v>290691736.97974229</v>
      </c>
      <c r="S539">
        <v>2550.5783486610339</v>
      </c>
      <c r="T539">
        <v>24166.298462993047</v>
      </c>
      <c r="U539">
        <f>Net_Zero_Table[[#This Row],[Total Energy(MJ)]]*AHP!$Q$23/TOPSIS!$B$20</f>
        <v>2.6680241029964552E-2</v>
      </c>
      <c r="V539">
        <f>Net_Zero_Table[[#This Row],[Capital Cost (LKR)]]*AHP!$Q$24/TOPSIS!$C$20</f>
        <v>4.2560775997797611E-3</v>
      </c>
      <c r="W539">
        <f>Net_Zero_Table[[#This Row],[System Cost (LKR)]]*AHP!$Q$25/TOPSIS!$D$20</f>
        <v>2.9432231693257674E-3</v>
      </c>
      <c r="X539">
        <f>Net_Zero_Table[[#This Row],[Embodied Carbon (Metric T)]]*AHP!$Q$26/TOPSIS!$E$20</f>
        <v>1.2443235620008033E-2</v>
      </c>
      <c r="Y5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5.9597803345644842E-3</v>
      </c>
      <c r="Z5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1.2080263326132751E-3</v>
      </c>
      <c r="AA539">
        <f>Net_Zero_Table[[#This Row],[S- Worst-Euclidean Distance]]/(Net_Zero_Table[[#This Row],[S+ Best-Euclidean Distance]]+Net_Zero_Table[[#This Row],[S- Worst-Euclidean Distance]])</f>
        <v>0.16853500501694216</v>
      </c>
      <c r="AB539">
        <v>538</v>
      </c>
    </row>
    <row r="540" spans="1:28" x14ac:dyDescent="0.3">
      <c r="A540">
        <v>497</v>
      </c>
      <c r="B540" t="s">
        <v>143</v>
      </c>
      <c r="C540" t="s">
        <v>150</v>
      </c>
      <c r="D540" t="s">
        <v>155</v>
      </c>
      <c r="E540" t="s">
        <v>157</v>
      </c>
      <c r="F540" t="s">
        <v>159</v>
      </c>
      <c r="G540" t="s">
        <v>226</v>
      </c>
      <c r="H540">
        <v>453.23706695460305</v>
      </c>
      <c r="I540">
        <v>33</v>
      </c>
      <c r="J540">
        <v>1614761.5325980266</v>
      </c>
      <c r="K540">
        <v>35766.035372727267</v>
      </c>
      <c r="L540">
        <v>290657075.86764479</v>
      </c>
      <c r="M540">
        <v>4819889.9454545444</v>
      </c>
      <c r="N540">
        <v>2422142298.8970399</v>
      </c>
      <c r="O540">
        <v>128700000</v>
      </c>
      <c r="P540">
        <v>25.693035352272723</v>
      </c>
      <c r="Q540">
        <v>24140.684912340501</v>
      </c>
      <c r="R540">
        <v>290692841.90301752</v>
      </c>
      <c r="S540">
        <v>2555.6621888424943</v>
      </c>
      <c r="T540">
        <v>24166.377947692774</v>
      </c>
      <c r="U540">
        <f>Net_Zero_Table[[#This Row],[Total Energy(MJ)]]*AHP!$Q$23/TOPSIS!$B$20</f>
        <v>2.6680342441926273E-2</v>
      </c>
      <c r="V540">
        <f>Net_Zero_Table[[#This Row],[Capital Cost (LKR)]]*AHP!$Q$24/TOPSIS!$C$20</f>
        <v>4.2552644769789059E-3</v>
      </c>
      <c r="W540">
        <f>Net_Zero_Table[[#This Row],[System Cost (LKR)]]*AHP!$Q$25/TOPSIS!$D$20</f>
        <v>3.0640570071994266E-3</v>
      </c>
      <c r="X540">
        <f>Net_Zero_Table[[#This Row],[Embodied Carbon (Metric T)]]*AHP!$Q$26/TOPSIS!$E$20</f>
        <v>1.2436548449236114E-2</v>
      </c>
      <c r="Y5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5.9723743285619735E-3</v>
      </c>
      <c r="Z5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1.2059329031194246E-3</v>
      </c>
      <c r="AA540">
        <f>Net_Zero_Table[[#This Row],[S- Worst-Euclidean Distance]]/(Net_Zero_Table[[#This Row],[S+ Best-Euclidean Distance]]+Net_Zero_Table[[#This Row],[S- Worst-Euclidean Distance]])</f>
        <v>0.1679968360502947</v>
      </c>
      <c r="AB540">
        <v>539</v>
      </c>
    </row>
    <row r="541" spans="1:28" x14ac:dyDescent="0.3">
      <c r="A541">
        <v>479</v>
      </c>
      <c r="B541" t="s">
        <v>143</v>
      </c>
      <c r="C541" t="s">
        <v>150</v>
      </c>
      <c r="D541" t="s">
        <v>154</v>
      </c>
      <c r="E541" t="s">
        <v>157</v>
      </c>
      <c r="F541" t="s">
        <v>159</v>
      </c>
      <c r="G541" t="s">
        <v>226</v>
      </c>
      <c r="H541">
        <v>453.23061984960316</v>
      </c>
      <c r="I541">
        <v>33</v>
      </c>
      <c r="J541">
        <v>1614755.2918003863</v>
      </c>
      <c r="K541">
        <v>35784.455672727272</v>
      </c>
      <c r="L541">
        <v>290655952.52406955</v>
      </c>
      <c r="M541">
        <v>4820810.9604545441</v>
      </c>
      <c r="N541">
        <v>2422132937.7005796</v>
      </c>
      <c r="O541">
        <v>128700000</v>
      </c>
      <c r="P541">
        <v>25.706850577272721</v>
      </c>
      <c r="Q541">
        <v>24140.591612415774</v>
      </c>
      <c r="R541">
        <v>290691736.97974229</v>
      </c>
      <c r="S541">
        <v>2555.6537486610341</v>
      </c>
      <c r="T541">
        <v>24166.298462993047</v>
      </c>
      <c r="U541">
        <f>Net_Zero_Table[[#This Row],[Total Energy(MJ)]]*AHP!$Q$23/TOPSIS!$B$20</f>
        <v>2.6680241029964552E-2</v>
      </c>
      <c r="V541">
        <f>Net_Zero_Table[[#This Row],[Capital Cost (LKR)]]*AHP!$Q$24/TOPSIS!$C$20</f>
        <v>4.2560775997797611E-3</v>
      </c>
      <c r="W541">
        <f>Net_Zero_Table[[#This Row],[System Cost (LKR)]]*AHP!$Q$25/TOPSIS!$D$20</f>
        <v>3.0640570071994266E-3</v>
      </c>
      <c r="X541">
        <f>Net_Zero_Table[[#This Row],[Embodied Carbon (Metric T)]]*AHP!$Q$26/TOPSIS!$E$20</f>
        <v>1.2443235620008033E-2</v>
      </c>
      <c r="Y5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5.9756700293852986E-3</v>
      </c>
      <c r="Z5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1.2019678880535042E-3</v>
      </c>
      <c r="AA541">
        <f>Net_Zero_Table[[#This Row],[S- Worst-Euclidean Distance]]/(Net_Zero_Table[[#This Row],[S+ Best-Euclidean Distance]]+Net_Zero_Table[[#This Row],[S- Worst-Euclidean Distance]])</f>
        <v>0.16746008950008481</v>
      </c>
      <c r="AB541">
        <v>540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3" t="s">
        <v>26</v>
      </c>
      <c r="AK1" s="213"/>
      <c r="AL1" s="213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>
        <v>12</v>
      </c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3" t="s">
        <v>26</v>
      </c>
      <c r="AK15" s="213"/>
      <c r="AL15" s="213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str">
        <f>_xlfn.IFS($E$2=1,G2,$E$2=2,G3,$E$2=3,G4,$E$2=4,G5,$E$2=5,G6,$E$2=6,G7,$E$2=7,G8,$E$2=8,G9,$E$2=9,G10,$E$2=10,G11,$E$2=11,G12,$E$2=12,G13)</f>
        <v>Dec</v>
      </c>
      <c r="H19" s="9">
        <f t="shared" ref="H19:AE19" si="25">_xlfn.IFS($E$2=1,H2,$E$2=2,H3,$E$2=3,H4,$E$2=4,H5,$E$2=5,H6,$E$2=6,H7,$E$2=7,H8,$E$2=8,H9,$E$2=9,H10,$E$2=10,H11,$E$2=11,H12,$E$2=12,H13)</f>
        <v>24</v>
      </c>
      <c r="I19" s="9">
        <f t="shared" si="25"/>
        <v>24</v>
      </c>
      <c r="J19" s="9">
        <f t="shared" si="25"/>
        <v>24</v>
      </c>
      <c r="K19" s="9">
        <f t="shared" si="25"/>
        <v>24</v>
      </c>
      <c r="L19" s="9">
        <f t="shared" si="25"/>
        <v>24</v>
      </c>
      <c r="M19" s="9">
        <f t="shared" si="25"/>
        <v>24</v>
      </c>
      <c r="N19" s="9">
        <f t="shared" si="25"/>
        <v>24</v>
      </c>
      <c r="O19" s="9">
        <f t="shared" si="25"/>
        <v>24</v>
      </c>
      <c r="P19" s="9">
        <f t="shared" si="25"/>
        <v>24</v>
      </c>
      <c r="Q19" s="9">
        <f t="shared" si="25"/>
        <v>25</v>
      </c>
      <c r="R19" s="9">
        <f t="shared" si="25"/>
        <v>25</v>
      </c>
      <c r="S19" s="9">
        <f t="shared" si="25"/>
        <v>25</v>
      </c>
      <c r="T19" s="9">
        <f t="shared" si="25"/>
        <v>25</v>
      </c>
      <c r="U19" s="9">
        <f t="shared" si="25"/>
        <v>25</v>
      </c>
      <c r="V19" s="9">
        <f t="shared" si="25"/>
        <v>25</v>
      </c>
      <c r="W19" s="9">
        <f t="shared" si="25"/>
        <v>26</v>
      </c>
      <c r="X19" s="9">
        <f t="shared" si="25"/>
        <v>26</v>
      </c>
      <c r="Y19" s="9">
        <f t="shared" si="25"/>
        <v>26</v>
      </c>
      <c r="Z19" s="9">
        <f t="shared" si="25"/>
        <v>25</v>
      </c>
      <c r="AA19" s="9">
        <f t="shared" si="25"/>
        <v>25</v>
      </c>
      <c r="AB19" s="9">
        <f t="shared" si="25"/>
        <v>25</v>
      </c>
      <c r="AC19" s="9">
        <f t="shared" si="25"/>
        <v>24</v>
      </c>
      <c r="AD19" s="9">
        <f t="shared" si="25"/>
        <v>24</v>
      </c>
      <c r="AE19" s="9">
        <f t="shared" si="25"/>
        <v>24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3" t="s">
        <v>26</v>
      </c>
      <c r="AK29" s="213"/>
      <c r="AL29" s="213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>
        <v>12</v>
      </c>
      <c r="D1" s="214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4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5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5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5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5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5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5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5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5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5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5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5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5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5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5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6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6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7" t="s">
        <v>190</v>
      </c>
      <c r="F13" s="91" t="s">
        <v>180</v>
      </c>
      <c r="G13" s="93" t="s">
        <v>191</v>
      </c>
    </row>
    <row r="14" spans="1:40" x14ac:dyDescent="0.3">
      <c r="D14" s="218"/>
      <c r="F14" s="94" t="s">
        <v>77</v>
      </c>
      <c r="G14" s="96">
        <f>_xlfn.IFS($B$1=1,AC2,$B$1=2,AD2,$B$1=3,AE2,$B$1=4,AF2,$B$1=5,AG2,$B$1=6,AH2,$B$1=7,AI2,$B$1=8,AJ2,$B$1=9,AK2,$B$1=10,AL2,$B$1=11,AM2,$B$1=12,AN2)</f>
        <v>31</v>
      </c>
    </row>
    <row r="15" spans="1:40" x14ac:dyDescent="0.3">
      <c r="D15" s="218"/>
      <c r="F15" s="94" t="s">
        <v>182</v>
      </c>
      <c r="G15" s="96">
        <f t="shared" ref="G15:G21" si="0">_xlfn.IFS($B$1=1,AC3,$B$1=2,AD3,$B$1=3,AE3,$B$1=4,AF3,$B$1=5,AG3,$B$1=6,AH3,$B$1=7,AI3,$B$1=8,AJ3,$B$1=9,AK3,$B$1=10,AL3,$B$1=11,AM3,$B$1=12,AN3)</f>
        <v>55</v>
      </c>
    </row>
    <row r="16" spans="1:40" x14ac:dyDescent="0.3">
      <c r="D16" s="218"/>
      <c r="F16" s="94" t="s">
        <v>181</v>
      </c>
      <c r="G16" s="96">
        <f t="shared" si="0"/>
        <v>215</v>
      </c>
    </row>
    <row r="17" spans="4:7" x14ac:dyDescent="0.3">
      <c r="D17" s="218"/>
      <c r="F17" s="94" t="s">
        <v>183</v>
      </c>
      <c r="G17" s="96">
        <f t="shared" si="0"/>
        <v>247</v>
      </c>
    </row>
    <row r="18" spans="4:7" x14ac:dyDescent="0.3">
      <c r="D18" s="218"/>
      <c r="F18" s="94" t="s">
        <v>187</v>
      </c>
      <c r="G18" s="96">
        <f t="shared" si="0"/>
        <v>179</v>
      </c>
    </row>
    <row r="19" spans="4:7" x14ac:dyDescent="0.3">
      <c r="D19" s="218"/>
      <c r="F19" s="94" t="s">
        <v>184</v>
      </c>
      <c r="G19" s="96">
        <f t="shared" si="0"/>
        <v>247</v>
      </c>
    </row>
    <row r="20" spans="4:7" x14ac:dyDescent="0.3">
      <c r="D20" s="218"/>
      <c r="F20" s="94" t="s">
        <v>185</v>
      </c>
      <c r="G20" s="96">
        <f t="shared" si="0"/>
        <v>215</v>
      </c>
    </row>
    <row r="21" spans="4:7" ht="15" thickBot="1" x14ac:dyDescent="0.35">
      <c r="D21" s="219"/>
      <c r="F21" s="97" t="s">
        <v>186</v>
      </c>
      <c r="G21" s="99">
        <f t="shared" si="0"/>
        <v>55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7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7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8"/>
      <c r="I2" s="94" t="s">
        <v>77</v>
      </c>
      <c r="J2" s="95">
        <f>_xlfn.IFS($D$4="A",AF14,$D$4="B",AF23,$D$4="C",AF32,$D$4="D",AF41,$D$4="E",AF50,$D$4="F",AF59,$D$4="G",AF68)</f>
        <v>7</v>
      </c>
      <c r="K2" s="95">
        <f t="shared" ref="K2:Z2" si="0">_xlfn.IFS($D$4="A",AG14,$D$4="B",AG23,$D$4="C",AG32,$D$4="D",AG41,$D$4="E",AG50,$D$4="F",AG59,$D$4="G",AG68)</f>
        <v>6</v>
      </c>
      <c r="L2" s="95">
        <f t="shared" si="0"/>
        <v>6</v>
      </c>
      <c r="M2" s="95">
        <f t="shared" si="0"/>
        <v>6</v>
      </c>
      <c r="N2" s="95">
        <f t="shared" si="0"/>
        <v>6</v>
      </c>
      <c r="O2" s="95">
        <f t="shared" si="0"/>
        <v>6</v>
      </c>
      <c r="P2" s="95">
        <f t="shared" si="0"/>
        <v>7</v>
      </c>
      <c r="Q2" s="95">
        <f t="shared" si="0"/>
        <v>8</v>
      </c>
      <c r="R2" s="95">
        <f t="shared" si="0"/>
        <v>10</v>
      </c>
      <c r="S2" s="95">
        <f t="shared" si="0"/>
        <v>12</v>
      </c>
      <c r="T2" s="95">
        <f t="shared" si="0"/>
        <v>13</v>
      </c>
      <c r="U2" s="95">
        <f t="shared" si="0"/>
        <v>15</v>
      </c>
      <c r="V2" s="95">
        <f t="shared" si="0"/>
        <v>17</v>
      </c>
      <c r="W2" s="95">
        <f t="shared" si="0"/>
        <v>18</v>
      </c>
      <c r="X2" s="95">
        <f t="shared" si="0"/>
        <v>19</v>
      </c>
      <c r="Y2" s="95">
        <f t="shared" si="0"/>
        <v>19</v>
      </c>
      <c r="Z2" s="96">
        <f t="shared" si="0"/>
        <v>19</v>
      </c>
      <c r="AA2" s="115"/>
      <c r="AC2" s="218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>
        <v>12</v>
      </c>
      <c r="G3" s="218"/>
      <c r="I3" s="94" t="s">
        <v>182</v>
      </c>
      <c r="J3" s="95">
        <f t="shared" ref="J3:J9" si="1">_xlfn.IFS($D$4="A",AF15,$D$4="B",AF24,$D$4="C",AF33,$D$4="D",AF42,$D$4="E",AF51,$D$4="F",AF60,$D$4="G",AF69)</f>
        <v>8</v>
      </c>
      <c r="K3" s="95">
        <f t="shared" ref="K3:K9" si="2">_xlfn.IFS($D$4="A",AG15,$D$4="B",AG24,$D$4="C",AG33,$D$4="D",AG42,$D$4="E",AG51,$D$4="F",AG60,$D$4="G",AG69)</f>
        <v>7</v>
      </c>
      <c r="L3" s="95">
        <f t="shared" ref="L3:L9" si="3">_xlfn.IFS($D$4="A",AH15,$D$4="B",AH24,$D$4="C",AH33,$D$4="D",AH42,$D$4="E",AH51,$D$4="F",AH60,$D$4="G",AH69)</f>
        <v>8</v>
      </c>
      <c r="M3" s="95">
        <f t="shared" ref="M3:M9" si="4">_xlfn.IFS($D$4="A",AI15,$D$4="B",AI24,$D$4="C",AI33,$D$4="D",AI42,$D$4="E",AI51,$D$4="F",AI60,$D$4="G",AI69)</f>
        <v>10</v>
      </c>
      <c r="N3" s="95">
        <f t="shared" ref="N3:N9" si="5">_xlfn.IFS($D$4="A",AJ15,$D$4="B",AJ24,$D$4="C",AJ33,$D$4="D",AJ42,$D$4="E",AJ51,$D$4="F",AJ60,$D$4="G",AJ69)</f>
        <v>14</v>
      </c>
      <c r="O3" s="95">
        <f t="shared" ref="O3:O9" si="6">_xlfn.IFS($D$4="A",AK15,$D$4="B",AK24,$D$4="C",AK33,$D$4="D",AK42,$D$4="E",AK51,$D$4="F",AK60,$D$4="G",AK69)</f>
        <v>17</v>
      </c>
      <c r="P3" s="95">
        <f t="shared" ref="P3:P9" si="7">_xlfn.IFS($D$4="A",AL15,$D$4="B",AL24,$D$4="C",AL33,$D$4="D",AL42,$D$4="E",AL51,$D$4="F",AL60,$D$4="G",AL69)</f>
        <v>20</v>
      </c>
      <c r="Q3" s="95">
        <f t="shared" ref="Q3:Q9" si="8">_xlfn.IFS($D$4="A",AM15,$D$4="B",AM24,$D$4="C",AM33,$D$4="D",AM42,$D$4="E",AM51,$D$4="F",AM60,$D$4="G",AM69)</f>
        <v>22</v>
      </c>
      <c r="R3" s="95">
        <f t="shared" ref="R3:R9" si="9">_xlfn.IFS($D$4="A",AN15,$D$4="B",AN24,$D$4="C",AN33,$D$4="D",AN42,$D$4="E",AN51,$D$4="F",AN60,$D$4="G",AN69)</f>
        <v>23</v>
      </c>
      <c r="S3" s="95">
        <f t="shared" ref="S3:S9" si="10">_xlfn.IFS($D$4="A",AO15,$D$4="B",AO24,$D$4="C",AO33,$D$4="D",AO42,$D$4="E",AO51,$D$4="F",AO60,$D$4="G",AO69)</f>
        <v>23</v>
      </c>
      <c r="T3" s="95">
        <f t="shared" ref="T3:T9" si="11">_xlfn.IFS($D$4="A",AP15,$D$4="B",AP24,$D$4="C",AP33,$D$4="D",AP42,$D$4="E",AP51,$D$4="F",AP60,$D$4="G",AP69)</f>
        <v>24</v>
      </c>
      <c r="U3" s="95">
        <f t="shared" ref="U3:U9" si="12">_xlfn.IFS($D$4="A",AQ15,$D$4="B",AQ24,$D$4="C",AQ33,$D$4="D",AQ42,$D$4="E",AQ51,$D$4="F",AQ60,$D$4="G",AQ69)</f>
        <v>24</v>
      </c>
      <c r="V3" s="95">
        <f t="shared" ref="V3:V9" si="13">_xlfn.IFS($D$4="A",AR15,$D$4="B",AR24,$D$4="C",AR33,$D$4="D",AR42,$D$4="E",AR51,$D$4="F",AR60,$D$4="G",AR69)</f>
        <v>25</v>
      </c>
      <c r="W3" s="95">
        <f t="shared" ref="W3:W9" si="14">_xlfn.IFS($D$4="A",AS15,$D$4="B",AS24,$D$4="C",AS33,$D$4="D",AS42,$D$4="E",AS51,$D$4="F",AS60,$D$4="G",AS69)</f>
        <v>25</v>
      </c>
      <c r="X3" s="95">
        <f t="shared" ref="X3:X9" si="15">_xlfn.IFS($D$4="A",AT15,$D$4="B",AT24,$D$4="C",AT33,$D$4="D",AT42,$D$4="E",AT51,$D$4="F",AT60,$D$4="G",AT69)</f>
        <v>24</v>
      </c>
      <c r="Y3" s="95">
        <f t="shared" ref="Y3:Y9" si="16">_xlfn.IFS($D$4="A",AU15,$D$4="B",AU24,$D$4="C",AU33,$D$4="D",AU42,$D$4="E",AU51,$D$4="F",AU60,$D$4="G",AU69)</f>
        <v>23</v>
      </c>
      <c r="Z3" s="96">
        <f t="shared" ref="Z3:Z9" si="17">_xlfn.IFS($D$4="A",AV15,$D$4="B",AV24,$D$4="C",AV33,$D$4="D",AV42,$D$4="E",AV51,$D$4="F",AV60,$D$4="G",AV69)</f>
        <v>22</v>
      </c>
      <c r="AA3" s="115"/>
      <c r="AC3" s="218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 t="s">
        <v>144</v>
      </c>
      <c r="G4" s="218"/>
      <c r="I4" s="94" t="s">
        <v>181</v>
      </c>
      <c r="J4" s="95">
        <f t="shared" si="1"/>
        <v>9</v>
      </c>
      <c r="K4" s="95">
        <f t="shared" si="2"/>
        <v>8</v>
      </c>
      <c r="L4" s="95">
        <f t="shared" si="3"/>
        <v>9</v>
      </c>
      <c r="M4" s="95">
        <f t="shared" si="4"/>
        <v>12</v>
      </c>
      <c r="N4" s="95">
        <f t="shared" si="5"/>
        <v>17</v>
      </c>
      <c r="O4" s="95">
        <f t="shared" si="6"/>
        <v>22</v>
      </c>
      <c r="P4" s="95">
        <f t="shared" si="7"/>
        <v>27</v>
      </c>
      <c r="Q4" s="95">
        <f t="shared" si="8"/>
        <v>30</v>
      </c>
      <c r="R4" s="95">
        <f t="shared" si="9"/>
        <v>32</v>
      </c>
      <c r="S4" s="95">
        <f t="shared" si="10"/>
        <v>33</v>
      </c>
      <c r="T4" s="95">
        <f t="shared" si="11"/>
        <v>33</v>
      </c>
      <c r="U4" s="95">
        <f t="shared" si="12"/>
        <v>32</v>
      </c>
      <c r="V4" s="95">
        <f t="shared" si="13"/>
        <v>32</v>
      </c>
      <c r="W4" s="95">
        <f t="shared" si="14"/>
        <v>31</v>
      </c>
      <c r="X4" s="95">
        <f t="shared" si="15"/>
        <v>30</v>
      </c>
      <c r="Y4" s="95">
        <f t="shared" si="16"/>
        <v>28</v>
      </c>
      <c r="Z4" s="96">
        <f t="shared" si="17"/>
        <v>26</v>
      </c>
      <c r="AA4" s="115"/>
      <c r="AC4" s="218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8"/>
      <c r="I5" s="94" t="s">
        <v>183</v>
      </c>
      <c r="J5" s="95">
        <f t="shared" si="1"/>
        <v>10</v>
      </c>
      <c r="K5" s="95">
        <f t="shared" si="2"/>
        <v>8</v>
      </c>
      <c r="L5" s="95">
        <f t="shared" si="3"/>
        <v>8</v>
      </c>
      <c r="M5" s="95">
        <f t="shared" si="4"/>
        <v>10</v>
      </c>
      <c r="N5" s="95">
        <f t="shared" si="5"/>
        <v>13</v>
      </c>
      <c r="O5" s="95">
        <f t="shared" si="6"/>
        <v>17</v>
      </c>
      <c r="P5" s="95">
        <f t="shared" si="7"/>
        <v>22</v>
      </c>
      <c r="Q5" s="95">
        <f t="shared" si="8"/>
        <v>26</v>
      </c>
      <c r="R5" s="95">
        <f t="shared" si="9"/>
        <v>29</v>
      </c>
      <c r="S5" s="95">
        <f t="shared" si="10"/>
        <v>31</v>
      </c>
      <c r="T5" s="95">
        <f t="shared" si="11"/>
        <v>32</v>
      </c>
      <c r="U5" s="95">
        <f t="shared" si="12"/>
        <v>32</v>
      </c>
      <c r="V5" s="95">
        <f t="shared" si="13"/>
        <v>32</v>
      </c>
      <c r="W5" s="95">
        <f t="shared" si="14"/>
        <v>31</v>
      </c>
      <c r="X5" s="95">
        <f t="shared" si="15"/>
        <v>30</v>
      </c>
      <c r="Y5" s="95">
        <f t="shared" si="16"/>
        <v>28</v>
      </c>
      <c r="Z5" s="96">
        <f t="shared" si="17"/>
        <v>26</v>
      </c>
      <c r="AA5" s="115"/>
      <c r="AC5" s="218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8"/>
      <c r="I6" s="94" t="s">
        <v>187</v>
      </c>
      <c r="J6" s="95">
        <f t="shared" si="1"/>
        <v>9</v>
      </c>
      <c r="K6" s="95">
        <f t="shared" si="2"/>
        <v>8</v>
      </c>
      <c r="L6" s="95">
        <f t="shared" si="3"/>
        <v>7</v>
      </c>
      <c r="M6" s="95">
        <f t="shared" si="4"/>
        <v>6</v>
      </c>
      <c r="N6" s="95">
        <f t="shared" si="5"/>
        <v>6</v>
      </c>
      <c r="O6" s="95">
        <f t="shared" si="6"/>
        <v>7</v>
      </c>
      <c r="P6" s="95">
        <f t="shared" si="7"/>
        <v>9</v>
      </c>
      <c r="Q6" s="95">
        <f t="shared" si="8"/>
        <v>12</v>
      </c>
      <c r="R6" s="95">
        <f t="shared" si="9"/>
        <v>16</v>
      </c>
      <c r="S6" s="95">
        <f t="shared" si="10"/>
        <v>20</v>
      </c>
      <c r="T6" s="95">
        <f t="shared" si="11"/>
        <v>24</v>
      </c>
      <c r="U6" s="95">
        <f t="shared" si="12"/>
        <v>27</v>
      </c>
      <c r="V6" s="95">
        <f t="shared" si="13"/>
        <v>29</v>
      </c>
      <c r="W6" s="95">
        <f t="shared" si="14"/>
        <v>29</v>
      </c>
      <c r="X6" s="95">
        <f t="shared" si="15"/>
        <v>29</v>
      </c>
      <c r="Y6" s="95">
        <f t="shared" si="16"/>
        <v>27</v>
      </c>
      <c r="Z6" s="96">
        <f t="shared" si="17"/>
        <v>26</v>
      </c>
      <c r="AA6" s="115"/>
      <c r="AC6" s="218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8"/>
      <c r="I7" s="94" t="s">
        <v>184</v>
      </c>
      <c r="J7" s="95">
        <f t="shared" si="1"/>
        <v>14</v>
      </c>
      <c r="K7" s="95">
        <f t="shared" si="2"/>
        <v>12</v>
      </c>
      <c r="L7" s="95">
        <f t="shared" si="3"/>
        <v>10</v>
      </c>
      <c r="M7" s="95">
        <f t="shared" si="4"/>
        <v>9</v>
      </c>
      <c r="N7" s="95">
        <f t="shared" si="5"/>
        <v>8</v>
      </c>
      <c r="O7" s="95">
        <f t="shared" si="6"/>
        <v>8</v>
      </c>
      <c r="P7" s="95">
        <f t="shared" si="7"/>
        <v>8</v>
      </c>
      <c r="Q7" s="95">
        <f t="shared" si="8"/>
        <v>10</v>
      </c>
      <c r="R7" s="95">
        <f t="shared" si="9"/>
        <v>12</v>
      </c>
      <c r="S7" s="95">
        <f t="shared" si="10"/>
        <v>16</v>
      </c>
      <c r="T7" s="95">
        <f t="shared" si="11"/>
        <v>21</v>
      </c>
      <c r="U7" s="95">
        <f t="shared" si="12"/>
        <v>27</v>
      </c>
      <c r="V7" s="95">
        <f t="shared" si="13"/>
        <v>32</v>
      </c>
      <c r="W7" s="95">
        <f t="shared" si="14"/>
        <v>36</v>
      </c>
      <c r="X7" s="95">
        <f t="shared" si="15"/>
        <v>38</v>
      </c>
      <c r="Y7" s="95">
        <f t="shared" si="16"/>
        <v>38</v>
      </c>
      <c r="Z7" s="96">
        <f t="shared" si="17"/>
        <v>37</v>
      </c>
      <c r="AA7" s="115"/>
      <c r="AC7" s="218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8"/>
      <c r="I8" s="94" t="s">
        <v>185</v>
      </c>
      <c r="J8" s="95">
        <f t="shared" si="1"/>
        <v>15</v>
      </c>
      <c r="K8" s="95">
        <f t="shared" si="2"/>
        <v>13</v>
      </c>
      <c r="L8" s="95">
        <f t="shared" si="3"/>
        <v>11</v>
      </c>
      <c r="M8" s="95">
        <f t="shared" si="4"/>
        <v>10</v>
      </c>
      <c r="N8" s="95">
        <f t="shared" si="5"/>
        <v>9</v>
      </c>
      <c r="O8" s="95">
        <f t="shared" si="6"/>
        <v>9</v>
      </c>
      <c r="P8" s="95">
        <f t="shared" si="7"/>
        <v>9</v>
      </c>
      <c r="Q8" s="95">
        <f t="shared" si="8"/>
        <v>10</v>
      </c>
      <c r="R8" s="95">
        <f t="shared" si="9"/>
        <v>11</v>
      </c>
      <c r="S8" s="95">
        <f t="shared" si="10"/>
        <v>14</v>
      </c>
      <c r="T8" s="95">
        <f t="shared" si="11"/>
        <v>18</v>
      </c>
      <c r="U8" s="95">
        <f t="shared" si="12"/>
        <v>24</v>
      </c>
      <c r="V8" s="95">
        <f t="shared" si="13"/>
        <v>30</v>
      </c>
      <c r="W8" s="95">
        <f t="shared" si="14"/>
        <v>36</v>
      </c>
      <c r="X8" s="95">
        <f t="shared" si="15"/>
        <v>40</v>
      </c>
      <c r="Y8" s="95">
        <f t="shared" si="16"/>
        <v>41</v>
      </c>
      <c r="Z8" s="96">
        <f t="shared" si="17"/>
        <v>40</v>
      </c>
      <c r="AA8" s="115"/>
      <c r="AC8" s="218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9"/>
      <c r="I9" s="97" t="s">
        <v>186</v>
      </c>
      <c r="J9" s="98">
        <f t="shared" si="1"/>
        <v>12</v>
      </c>
      <c r="K9" s="98">
        <f t="shared" si="2"/>
        <v>10</v>
      </c>
      <c r="L9" s="98">
        <f t="shared" si="3"/>
        <v>9</v>
      </c>
      <c r="M9" s="98">
        <f t="shared" si="4"/>
        <v>8</v>
      </c>
      <c r="N9" s="98">
        <f t="shared" si="5"/>
        <v>7</v>
      </c>
      <c r="O9" s="98">
        <f t="shared" si="6"/>
        <v>7</v>
      </c>
      <c r="P9" s="98">
        <f t="shared" si="7"/>
        <v>8</v>
      </c>
      <c r="Q9" s="98">
        <f t="shared" si="8"/>
        <v>9</v>
      </c>
      <c r="R9" s="98">
        <f t="shared" si="9"/>
        <v>10</v>
      </c>
      <c r="S9" s="98">
        <f t="shared" si="10"/>
        <v>12</v>
      </c>
      <c r="T9" s="98">
        <f t="shared" si="11"/>
        <v>14</v>
      </c>
      <c r="U9" s="98">
        <f t="shared" si="12"/>
        <v>18</v>
      </c>
      <c r="V9" s="98">
        <f t="shared" si="13"/>
        <v>22</v>
      </c>
      <c r="W9" s="98">
        <f t="shared" si="14"/>
        <v>27</v>
      </c>
      <c r="X9" s="98">
        <f t="shared" si="15"/>
        <v>31</v>
      </c>
      <c r="Y9" s="98">
        <f t="shared" si="16"/>
        <v>32</v>
      </c>
      <c r="Z9" s="99">
        <f t="shared" si="17"/>
        <v>32</v>
      </c>
      <c r="AA9" s="115"/>
      <c r="AC9" s="219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7" t="s">
        <v>209</v>
      </c>
      <c r="I12" s="91" t="s">
        <v>13</v>
      </c>
      <c r="J12" s="123" t="str">
        <f>_xlfn.IFS($D$3=1,$AF1,$D$3=2,$AG1,$D$3=3,$AH1,$D$3=4,$AI1,$D$3=5,$AJ1,$D$3=6,$AK1,$D$3=7,$AL1,$D$3=8,$AM1,$D$3=9,$AN1,$D$3=10,$AO1,$D$3=11,$AP1,$D$3=12,$AQ1)</f>
        <v>Dec</v>
      </c>
      <c r="AC12" s="217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8"/>
      <c r="I13" s="94" t="s">
        <v>77</v>
      </c>
      <c r="J13" s="124">
        <f t="shared" ref="J13:J20" si="18">_xlfn.IFS($D$3=1,$AF2,$D$3=2,$AG2,$D$3=3,$AH2,$D$3=4,$AI2,$D$3=5,$AJ2,$D$3=6,$AK2,$D$3=7,$AL2,$D$3=8,$AM2,$D$3=9,$AN2,$D$3=10,$AO2,$D$3=11,$AP2,$D$3=12,$AQ2)</f>
        <v>-4</v>
      </c>
      <c r="AC13" s="218"/>
      <c r="AE13" s="122"/>
      <c r="AF13" s="223" t="s">
        <v>202</v>
      </c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  <c r="AU13" s="224"/>
      <c r="AV13" s="225"/>
    </row>
    <row r="14" spans="1:48" x14ac:dyDescent="0.3">
      <c r="G14" s="218"/>
      <c r="I14" s="94" t="s">
        <v>182</v>
      </c>
      <c r="J14" s="124">
        <f t="shared" si="18"/>
        <v>-6</v>
      </c>
      <c r="AC14" s="218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8"/>
      <c r="I15" s="94" t="s">
        <v>181</v>
      </c>
      <c r="J15" s="124">
        <f t="shared" si="18"/>
        <v>-3</v>
      </c>
      <c r="AC15" s="218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8"/>
      <c r="I16" s="94" t="s">
        <v>183</v>
      </c>
      <c r="J16" s="124">
        <f t="shared" si="18"/>
        <v>4</v>
      </c>
      <c r="AC16" s="218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8"/>
      <c r="I17" s="94" t="s">
        <v>187</v>
      </c>
      <c r="J17" s="124">
        <f t="shared" si="18"/>
        <v>12</v>
      </c>
      <c r="AC17" s="218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8"/>
      <c r="I18" s="94" t="s">
        <v>184</v>
      </c>
      <c r="J18" s="124">
        <f t="shared" si="18"/>
        <v>4</v>
      </c>
      <c r="AC18" s="218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8"/>
      <c r="I19" s="94" t="s">
        <v>185</v>
      </c>
      <c r="J19" s="124">
        <f t="shared" si="18"/>
        <v>-3</v>
      </c>
      <c r="AC19" s="218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9"/>
      <c r="I20" s="97" t="s">
        <v>186</v>
      </c>
      <c r="J20" s="125">
        <f t="shared" si="18"/>
        <v>-6</v>
      </c>
      <c r="AC20" s="218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9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20" t="s">
        <v>203</v>
      </c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  <c r="AU22" s="221"/>
      <c r="AV22" s="222"/>
    </row>
    <row r="23" spans="7:48" x14ac:dyDescent="0.3">
      <c r="G23" s="217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8"/>
      <c r="I24" s="94" t="s">
        <v>77</v>
      </c>
      <c r="J24" s="95">
        <f>(J2+$J13)*$D$2+(78-((Cooling_Load_Calculation!$D$4*9/5)+32))+(((Cooling_Load_Calculation!G$25*9/5)+32)-85)</f>
        <v>-7.5999999999999943</v>
      </c>
      <c r="K24" s="95">
        <f>(K2+$J13)*$D$2+(78-((Cooling_Load_Calculation!$D$4*9/5)+32))+(((Cooling_Load_Calculation!H$25*9/5)+32)-85)</f>
        <v>-8.5999999999999943</v>
      </c>
      <c r="L24" s="95">
        <f>(L2+$J13)*$D$2+(78-((Cooling_Load_Calculation!$D$4*9/5)+32))+(((Cooling_Load_Calculation!I$25*9/5)+32)-85)</f>
        <v>-8.5999999999999943</v>
      </c>
      <c r="M24" s="95">
        <f>(M2+$J13)*$D$2+(78-((Cooling_Load_Calculation!$D$4*9/5)+32))+(((Cooling_Load_Calculation!J$25*9/5)+32)-85)</f>
        <v>-6.7999999999999972</v>
      </c>
      <c r="N24" s="95">
        <f>(N2+$J13)*$D$2+(78-((Cooling_Load_Calculation!$D$4*9/5)+32))+(((Cooling_Load_Calculation!K$25*9/5)+32)-85)</f>
        <v>-6.7999999999999972</v>
      </c>
      <c r="O24" s="95">
        <f>(O2+$J13)*$D$2+(78-((Cooling_Load_Calculation!$D$4*9/5)+32))+(((Cooling_Load_Calculation!L$25*9/5)+32)-85)</f>
        <v>-6.7999999999999972</v>
      </c>
      <c r="P24" s="95">
        <f>(P2+$J13)*$D$2+(78-((Cooling_Load_Calculation!$D$4*9/5)+32))+(((Cooling_Load_Calculation!M$25*9/5)+32)-85)</f>
        <v>-5.7999999999999972</v>
      </c>
      <c r="Q24" s="95">
        <f>(Q2+$J13)*$D$2+(78-((Cooling_Load_Calculation!$D$4*9/5)+32))+(((Cooling_Load_Calculation!N$25*9/5)+32)-85)</f>
        <v>-4.7999999999999972</v>
      </c>
      <c r="R24" s="95">
        <f>(R2+$J13)*$D$2+(78-((Cooling_Load_Calculation!$D$4*9/5)+32))+(((Cooling_Load_Calculation!O$25*9/5)+32)-85)</f>
        <v>-2.7999999999999972</v>
      </c>
      <c r="S24" s="95">
        <f>(S2+$J13)*$D$2+(78-((Cooling_Load_Calculation!$D$4*9/5)+32))+(((Cooling_Load_Calculation!P$25*9/5)+32)-85)</f>
        <v>1</v>
      </c>
      <c r="T24" s="95">
        <f>(T2+$J13)*$D$2+(78-((Cooling_Load_Calculation!$D$4*9/5)+32))+(((Cooling_Load_Calculation!Q$25*9/5)+32)-85)</f>
        <v>2</v>
      </c>
      <c r="U24" s="95">
        <f>(U2+$J13)*$D$2+(78-((Cooling_Load_Calculation!$D$4*9/5)+32))+(((Cooling_Load_Calculation!R$25*9/5)+32)-85)</f>
        <v>4</v>
      </c>
      <c r="V24" s="95">
        <f>(V2+$J13)*$D$2+(78-((Cooling_Load_Calculation!$D$4*9/5)+32))+(((Cooling_Load_Calculation!S$25*9/5)+32)-85)</f>
        <v>4.2000000000000028</v>
      </c>
      <c r="W24" s="95">
        <f>(W2+$J13)*$D$2+(78-((Cooling_Load_Calculation!$D$4*9/5)+32))+(((Cooling_Load_Calculation!T$25*9/5)+32)-85)</f>
        <v>5.2000000000000028</v>
      </c>
      <c r="X24" s="95">
        <f>(X2+$J13)*$D$2+(78-((Cooling_Load_Calculation!$D$4*9/5)+32))+(((Cooling_Load_Calculation!U$25*9/5)+32)-85)</f>
        <v>6.2000000000000028</v>
      </c>
      <c r="Y24" s="95">
        <f>(Y2+$J13)*$D$2+(78-((Cooling_Load_Calculation!$D$4*9/5)+32))+(((Cooling_Load_Calculation!V$25*9/5)+32)-85)</f>
        <v>4.4000000000000057</v>
      </c>
      <c r="Z24" s="96">
        <f>(Z2+$J13)*$D$2+(78-((Cooling_Load_Calculation!$D$4*9/5)+32))+(((Cooling_Load_Calculation!W$25*9/5)+32)-85)</f>
        <v>4.4000000000000057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8"/>
      <c r="I25" s="94" t="s">
        <v>182</v>
      </c>
      <c r="J25" s="95">
        <f>(J3+$J14)*$D$2+(78-((Cooling_Load_Calculation!$D$4*9/5)+32))+(((Cooling_Load_Calculation!G$25*9/5)+32)-85)</f>
        <v>-8.5999999999999943</v>
      </c>
      <c r="K25" s="95">
        <f>(K3+$J14)*$D$2+(78-((Cooling_Load_Calculation!$D$4*9/5)+32))+(((Cooling_Load_Calculation!H$25*9/5)+32)-85)</f>
        <v>-9.5999999999999943</v>
      </c>
      <c r="L25" s="95">
        <f>(L3+$J14)*$D$2+(78-((Cooling_Load_Calculation!$D$4*9/5)+32))+(((Cooling_Load_Calculation!I$25*9/5)+32)-85)</f>
        <v>-8.5999999999999943</v>
      </c>
      <c r="M25" s="95">
        <f>(M3+$J14)*$D$2+(78-((Cooling_Load_Calculation!$D$4*9/5)+32))+(((Cooling_Load_Calculation!J$25*9/5)+32)-85)</f>
        <v>-4.7999999999999972</v>
      </c>
      <c r="N25" s="95">
        <f>(N3+$J14)*$D$2+(78-((Cooling_Load_Calculation!$D$4*9/5)+32))+(((Cooling_Load_Calculation!K$25*9/5)+32)-85)</f>
        <v>-0.79999999999999716</v>
      </c>
      <c r="O25" s="95">
        <f>(O3+$J14)*$D$2+(78-((Cooling_Load_Calculation!$D$4*9/5)+32))+(((Cooling_Load_Calculation!L$25*9/5)+32)-85)</f>
        <v>2.2000000000000028</v>
      </c>
      <c r="P25" s="95">
        <f>(P3+$J14)*$D$2+(78-((Cooling_Load_Calculation!$D$4*9/5)+32))+(((Cooling_Load_Calculation!M$25*9/5)+32)-85)</f>
        <v>5.2000000000000028</v>
      </c>
      <c r="Q25" s="95">
        <f>(Q3+$J14)*$D$2+(78-((Cooling_Load_Calculation!$D$4*9/5)+32))+(((Cooling_Load_Calculation!N$25*9/5)+32)-85)</f>
        <v>7.2000000000000028</v>
      </c>
      <c r="R25" s="95">
        <f>(R3+$J14)*$D$2+(78-((Cooling_Load_Calculation!$D$4*9/5)+32))+(((Cooling_Load_Calculation!O$25*9/5)+32)-85)</f>
        <v>8.2000000000000028</v>
      </c>
      <c r="S25" s="95">
        <f>(S3+$J14)*$D$2+(78-((Cooling_Load_Calculation!$D$4*9/5)+32))+(((Cooling_Load_Calculation!P$25*9/5)+32)-85)</f>
        <v>10</v>
      </c>
      <c r="T25" s="95">
        <f>(T3+$J14)*$D$2+(78-((Cooling_Load_Calculation!$D$4*9/5)+32))+(((Cooling_Load_Calculation!Q$25*9/5)+32)-85)</f>
        <v>11</v>
      </c>
      <c r="U25" s="95">
        <f>(U3+$J14)*$D$2+(78-((Cooling_Load_Calculation!$D$4*9/5)+32))+(((Cooling_Load_Calculation!R$25*9/5)+32)-85)</f>
        <v>11</v>
      </c>
      <c r="V25" s="95">
        <f>(V3+$J14)*$D$2+(78-((Cooling_Load_Calculation!$D$4*9/5)+32))+(((Cooling_Load_Calculation!S$25*9/5)+32)-85)</f>
        <v>10.200000000000003</v>
      </c>
      <c r="W25" s="95">
        <f>(W3+$J14)*$D$2+(78-((Cooling_Load_Calculation!$D$4*9/5)+32))+(((Cooling_Load_Calculation!T$25*9/5)+32)-85)</f>
        <v>10.200000000000003</v>
      </c>
      <c r="X25" s="95">
        <f>(X3+$J14)*$D$2+(78-((Cooling_Load_Calculation!$D$4*9/5)+32))+(((Cooling_Load_Calculation!U$25*9/5)+32)-85)</f>
        <v>9.2000000000000028</v>
      </c>
      <c r="Y25" s="95">
        <f>(Y3+$J14)*$D$2+(78-((Cooling_Load_Calculation!$D$4*9/5)+32))+(((Cooling_Load_Calculation!V$25*9/5)+32)-85)</f>
        <v>6.4000000000000057</v>
      </c>
      <c r="Z25" s="96">
        <f>(Z3+$J14)*$D$2+(78-((Cooling_Load_Calculation!$D$4*9/5)+32))+(((Cooling_Load_Calculation!W$25*9/5)+32)-85)</f>
        <v>5.4000000000000057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8"/>
      <c r="I26" s="94" t="s">
        <v>181</v>
      </c>
      <c r="J26" s="95">
        <f>(J4+$J15)*$D$2+(78-((Cooling_Load_Calculation!$D$4*9/5)+32))+(((Cooling_Load_Calculation!G$25*9/5)+32)-85)</f>
        <v>-4.5999999999999943</v>
      </c>
      <c r="K26" s="95">
        <f>(K4+$J15)*$D$2+(78-((Cooling_Load_Calculation!$D$4*9/5)+32))+(((Cooling_Load_Calculation!H$25*9/5)+32)-85)</f>
        <v>-5.5999999999999943</v>
      </c>
      <c r="L26" s="95">
        <f>(L4+$J15)*$D$2+(78-((Cooling_Load_Calculation!$D$4*9/5)+32))+(((Cooling_Load_Calculation!I$25*9/5)+32)-85)</f>
        <v>-4.5999999999999943</v>
      </c>
      <c r="M26" s="95">
        <f>(M4+$J15)*$D$2+(78-((Cooling_Load_Calculation!$D$4*9/5)+32))+(((Cooling_Load_Calculation!J$25*9/5)+32)-85)</f>
        <v>0.20000000000000284</v>
      </c>
      <c r="N26" s="95">
        <f>(N4+$J15)*$D$2+(78-((Cooling_Load_Calculation!$D$4*9/5)+32))+(((Cooling_Load_Calculation!K$25*9/5)+32)-85)</f>
        <v>5.2000000000000028</v>
      </c>
      <c r="O26" s="95">
        <f>(O4+$J15)*$D$2+(78-((Cooling_Load_Calculation!$D$4*9/5)+32))+(((Cooling_Load_Calculation!L$25*9/5)+32)-85)</f>
        <v>10.200000000000003</v>
      </c>
      <c r="P26" s="95">
        <f>(P4+$J15)*$D$2+(78-((Cooling_Load_Calculation!$D$4*9/5)+32))+(((Cooling_Load_Calculation!M$25*9/5)+32)-85)</f>
        <v>15.200000000000003</v>
      </c>
      <c r="Q26" s="95">
        <f>(Q4+$J15)*$D$2+(78-((Cooling_Load_Calculation!$D$4*9/5)+32))+(((Cooling_Load_Calculation!N$25*9/5)+32)-85)</f>
        <v>18.200000000000003</v>
      </c>
      <c r="R26" s="95">
        <f>(R4+$J15)*$D$2+(78-((Cooling_Load_Calculation!$D$4*9/5)+32))+(((Cooling_Load_Calculation!O$25*9/5)+32)-85)</f>
        <v>20.200000000000003</v>
      </c>
      <c r="S26" s="95">
        <f>(S4+$J15)*$D$2+(78-((Cooling_Load_Calculation!$D$4*9/5)+32))+(((Cooling_Load_Calculation!P$25*9/5)+32)-85)</f>
        <v>23</v>
      </c>
      <c r="T26" s="95">
        <f>(T4+$J15)*$D$2+(78-((Cooling_Load_Calculation!$D$4*9/5)+32))+(((Cooling_Load_Calculation!Q$25*9/5)+32)-85)</f>
        <v>23</v>
      </c>
      <c r="U26" s="95">
        <f>(U4+$J15)*$D$2+(78-((Cooling_Load_Calculation!$D$4*9/5)+32))+(((Cooling_Load_Calculation!R$25*9/5)+32)-85)</f>
        <v>22</v>
      </c>
      <c r="V26" s="95">
        <f>(V4+$J15)*$D$2+(78-((Cooling_Load_Calculation!$D$4*9/5)+32))+(((Cooling_Load_Calculation!S$25*9/5)+32)-85)</f>
        <v>20.200000000000003</v>
      </c>
      <c r="W26" s="95">
        <f>(W4+$J15)*$D$2+(78-((Cooling_Load_Calculation!$D$4*9/5)+32))+(((Cooling_Load_Calculation!T$25*9/5)+32)-85)</f>
        <v>19.200000000000003</v>
      </c>
      <c r="X26" s="95">
        <f>(X4+$J15)*$D$2+(78-((Cooling_Load_Calculation!$D$4*9/5)+32))+(((Cooling_Load_Calculation!U$25*9/5)+32)-85)</f>
        <v>18.200000000000003</v>
      </c>
      <c r="Y26" s="95">
        <f>(Y4+$J15)*$D$2+(78-((Cooling_Load_Calculation!$D$4*9/5)+32))+(((Cooling_Load_Calculation!V$25*9/5)+32)-85)</f>
        <v>14.400000000000006</v>
      </c>
      <c r="Z26" s="96">
        <f>(Z4+$J15)*$D$2+(78-((Cooling_Load_Calculation!$D$4*9/5)+32))+(((Cooling_Load_Calculation!W$25*9/5)+32)-85)</f>
        <v>12.400000000000006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8"/>
      <c r="I27" s="94" t="s">
        <v>183</v>
      </c>
      <c r="J27" s="95">
        <f>(J5+$J16)*$D$2+(78-((Cooling_Load_Calculation!$D$4*9/5)+32))+(((Cooling_Load_Calculation!G$25*9/5)+32)-85)</f>
        <v>3.4000000000000057</v>
      </c>
      <c r="K27" s="95">
        <f>(K5+$J16)*$D$2+(78-((Cooling_Load_Calculation!$D$4*9/5)+32))+(((Cooling_Load_Calculation!H$25*9/5)+32)-85)</f>
        <v>1.4000000000000057</v>
      </c>
      <c r="L27" s="95">
        <f>(L5+$J16)*$D$2+(78-((Cooling_Load_Calculation!$D$4*9/5)+32))+(((Cooling_Load_Calculation!I$25*9/5)+32)-85)</f>
        <v>1.4000000000000057</v>
      </c>
      <c r="M27" s="95">
        <f>(M5+$J16)*$D$2+(78-((Cooling_Load_Calculation!$D$4*9/5)+32))+(((Cooling_Load_Calculation!J$25*9/5)+32)-85)</f>
        <v>5.2000000000000028</v>
      </c>
      <c r="N27" s="95">
        <f>(N5+$J16)*$D$2+(78-((Cooling_Load_Calculation!$D$4*9/5)+32))+(((Cooling_Load_Calculation!K$25*9/5)+32)-85)</f>
        <v>8.2000000000000028</v>
      </c>
      <c r="O27" s="95">
        <f>(O5+$J16)*$D$2+(78-((Cooling_Load_Calculation!$D$4*9/5)+32))+(((Cooling_Load_Calculation!L$25*9/5)+32)-85)</f>
        <v>12.200000000000003</v>
      </c>
      <c r="P27" s="95">
        <f>(P5+$J16)*$D$2+(78-((Cooling_Load_Calculation!$D$4*9/5)+32))+(((Cooling_Load_Calculation!M$25*9/5)+32)-85)</f>
        <v>17.200000000000003</v>
      </c>
      <c r="Q27" s="95">
        <f>(Q5+$J16)*$D$2+(78-((Cooling_Load_Calculation!$D$4*9/5)+32))+(((Cooling_Load_Calculation!N$25*9/5)+32)-85)</f>
        <v>21.200000000000003</v>
      </c>
      <c r="R27" s="95">
        <f>(R5+$J16)*$D$2+(78-((Cooling_Load_Calculation!$D$4*9/5)+32))+(((Cooling_Load_Calculation!O$25*9/5)+32)-85)</f>
        <v>24.200000000000003</v>
      </c>
      <c r="S27" s="95">
        <f>(S5+$J16)*$D$2+(78-((Cooling_Load_Calculation!$D$4*9/5)+32))+(((Cooling_Load_Calculation!P$25*9/5)+32)-85)</f>
        <v>28</v>
      </c>
      <c r="T27" s="95">
        <f>(T5+$J16)*$D$2+(78-((Cooling_Load_Calculation!$D$4*9/5)+32))+(((Cooling_Load_Calculation!Q$25*9/5)+32)-85)</f>
        <v>29</v>
      </c>
      <c r="U27" s="95">
        <f>(U5+$J16)*$D$2+(78-((Cooling_Load_Calculation!$D$4*9/5)+32))+(((Cooling_Load_Calculation!R$25*9/5)+32)-85)</f>
        <v>29</v>
      </c>
      <c r="V27" s="95">
        <f>(V5+$J16)*$D$2+(78-((Cooling_Load_Calculation!$D$4*9/5)+32))+(((Cooling_Load_Calculation!S$25*9/5)+32)-85)</f>
        <v>27.200000000000003</v>
      </c>
      <c r="W27" s="95">
        <f>(W5+$J16)*$D$2+(78-((Cooling_Load_Calculation!$D$4*9/5)+32))+(((Cooling_Load_Calculation!T$25*9/5)+32)-85)</f>
        <v>26.200000000000003</v>
      </c>
      <c r="X27" s="95">
        <f>(X5+$J16)*$D$2+(78-((Cooling_Load_Calculation!$D$4*9/5)+32))+(((Cooling_Load_Calculation!U$25*9/5)+32)-85)</f>
        <v>25.200000000000003</v>
      </c>
      <c r="Y27" s="95">
        <f>(Y5+$J16)*$D$2+(78-((Cooling_Load_Calculation!$D$4*9/5)+32))+(((Cooling_Load_Calculation!V$25*9/5)+32)-85)</f>
        <v>21.400000000000006</v>
      </c>
      <c r="Z27" s="96">
        <f>(Z5+$J16)*$D$2+(78-((Cooling_Load_Calculation!$D$4*9/5)+32))+(((Cooling_Load_Calculation!W$25*9/5)+32)-85)</f>
        <v>19.400000000000006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8"/>
      <c r="I28" s="94" t="s">
        <v>187</v>
      </c>
      <c r="J28" s="95">
        <f>(J6+$J17)*$D$2+(78-((Cooling_Load_Calculation!$D$4*9/5)+32))+(((Cooling_Load_Calculation!G$25*9/5)+32)-85)</f>
        <v>10.400000000000006</v>
      </c>
      <c r="K28" s="95">
        <f>(K6+$J17)*$D$2+(78-((Cooling_Load_Calculation!$D$4*9/5)+32))+(((Cooling_Load_Calculation!H$25*9/5)+32)-85)</f>
        <v>9.4000000000000057</v>
      </c>
      <c r="L28" s="95">
        <f>(L6+$J17)*$D$2+(78-((Cooling_Load_Calculation!$D$4*9/5)+32))+(((Cooling_Load_Calculation!I$25*9/5)+32)-85)</f>
        <v>8.4000000000000057</v>
      </c>
      <c r="M28" s="95">
        <f>(M6+$J17)*$D$2+(78-((Cooling_Load_Calculation!$D$4*9/5)+32))+(((Cooling_Load_Calculation!J$25*9/5)+32)-85)</f>
        <v>9.2000000000000028</v>
      </c>
      <c r="N28" s="95">
        <f>(N6+$J17)*$D$2+(78-((Cooling_Load_Calculation!$D$4*9/5)+32))+(((Cooling_Load_Calculation!K$25*9/5)+32)-85)</f>
        <v>9.2000000000000028</v>
      </c>
      <c r="O28" s="95">
        <f>(O6+$J17)*$D$2+(78-((Cooling_Load_Calculation!$D$4*9/5)+32))+(((Cooling_Load_Calculation!L$25*9/5)+32)-85)</f>
        <v>10.200000000000003</v>
      </c>
      <c r="P28" s="95">
        <f>(P6+$J17)*$D$2+(78-((Cooling_Load_Calculation!$D$4*9/5)+32))+(((Cooling_Load_Calculation!M$25*9/5)+32)-85)</f>
        <v>12.200000000000003</v>
      </c>
      <c r="Q28" s="95">
        <f>(Q6+$J17)*$D$2+(78-((Cooling_Load_Calculation!$D$4*9/5)+32))+(((Cooling_Load_Calculation!N$25*9/5)+32)-85)</f>
        <v>15.200000000000003</v>
      </c>
      <c r="R28" s="95">
        <f>(R6+$J17)*$D$2+(78-((Cooling_Load_Calculation!$D$4*9/5)+32))+(((Cooling_Load_Calculation!O$25*9/5)+32)-85)</f>
        <v>19.200000000000003</v>
      </c>
      <c r="S28" s="95">
        <f>(S6+$J17)*$D$2+(78-((Cooling_Load_Calculation!$D$4*9/5)+32))+(((Cooling_Load_Calculation!P$25*9/5)+32)-85)</f>
        <v>25</v>
      </c>
      <c r="T28" s="95">
        <f>(T6+$J17)*$D$2+(78-((Cooling_Load_Calculation!$D$4*9/5)+32))+(((Cooling_Load_Calculation!Q$25*9/5)+32)-85)</f>
        <v>29</v>
      </c>
      <c r="U28" s="95">
        <f>(U6+$J17)*$D$2+(78-((Cooling_Load_Calculation!$D$4*9/5)+32))+(((Cooling_Load_Calculation!R$25*9/5)+32)-85)</f>
        <v>32</v>
      </c>
      <c r="V28" s="95">
        <f>(V6+$J17)*$D$2+(78-((Cooling_Load_Calculation!$D$4*9/5)+32))+(((Cooling_Load_Calculation!S$25*9/5)+32)-85)</f>
        <v>32.200000000000003</v>
      </c>
      <c r="W28" s="95">
        <f>(W6+$J17)*$D$2+(78-((Cooling_Load_Calculation!$D$4*9/5)+32))+(((Cooling_Load_Calculation!T$25*9/5)+32)-85)</f>
        <v>32.200000000000003</v>
      </c>
      <c r="X28" s="95">
        <f>(X6+$J17)*$D$2+(78-((Cooling_Load_Calculation!$D$4*9/5)+32))+(((Cooling_Load_Calculation!U$25*9/5)+32)-85)</f>
        <v>32.200000000000003</v>
      </c>
      <c r="Y28" s="95">
        <f>(Y6+$J17)*$D$2+(78-((Cooling_Load_Calculation!$D$4*9/5)+32))+(((Cooling_Load_Calculation!V$25*9/5)+32)-85)</f>
        <v>28.400000000000006</v>
      </c>
      <c r="Z28" s="96">
        <f>(Z6+$J17)*$D$2+(78-((Cooling_Load_Calculation!$D$4*9/5)+32))+(((Cooling_Load_Calculation!W$25*9/5)+32)-85)</f>
        <v>27.400000000000006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8"/>
      <c r="I29" s="94" t="s">
        <v>184</v>
      </c>
      <c r="J29" s="95">
        <f>(J7+$J18)*$D$2+(78-((Cooling_Load_Calculation!$D$4*9/5)+32))+(((Cooling_Load_Calculation!G$25*9/5)+32)-85)</f>
        <v>7.4000000000000057</v>
      </c>
      <c r="K29" s="95">
        <f>(K7+$J18)*$D$2+(78-((Cooling_Load_Calculation!$D$4*9/5)+32))+(((Cooling_Load_Calculation!H$25*9/5)+32)-85)</f>
        <v>5.4000000000000057</v>
      </c>
      <c r="L29" s="95">
        <f>(L7+$J18)*$D$2+(78-((Cooling_Load_Calculation!$D$4*9/5)+32))+(((Cooling_Load_Calculation!I$25*9/5)+32)-85)</f>
        <v>3.4000000000000057</v>
      </c>
      <c r="M29" s="95">
        <f>(M7+$J18)*$D$2+(78-((Cooling_Load_Calculation!$D$4*9/5)+32))+(((Cooling_Load_Calculation!J$25*9/5)+32)-85)</f>
        <v>4.2000000000000028</v>
      </c>
      <c r="N29" s="95">
        <f>(N7+$J18)*$D$2+(78-((Cooling_Load_Calculation!$D$4*9/5)+32))+(((Cooling_Load_Calculation!K$25*9/5)+32)-85)</f>
        <v>3.2000000000000028</v>
      </c>
      <c r="O29" s="95">
        <f>(O7+$J18)*$D$2+(78-((Cooling_Load_Calculation!$D$4*9/5)+32))+(((Cooling_Load_Calculation!L$25*9/5)+32)-85)</f>
        <v>3.2000000000000028</v>
      </c>
      <c r="P29" s="95">
        <f>(P7+$J18)*$D$2+(78-((Cooling_Load_Calculation!$D$4*9/5)+32))+(((Cooling_Load_Calculation!M$25*9/5)+32)-85)</f>
        <v>3.2000000000000028</v>
      </c>
      <c r="Q29" s="95">
        <f>(Q7+$J18)*$D$2+(78-((Cooling_Load_Calculation!$D$4*9/5)+32))+(((Cooling_Load_Calculation!N$25*9/5)+32)-85)</f>
        <v>5.2000000000000028</v>
      </c>
      <c r="R29" s="95">
        <f>(R7+$J18)*$D$2+(78-((Cooling_Load_Calculation!$D$4*9/5)+32))+(((Cooling_Load_Calculation!O$25*9/5)+32)-85)</f>
        <v>7.2000000000000028</v>
      </c>
      <c r="S29" s="95">
        <f>(S7+$J18)*$D$2+(78-((Cooling_Load_Calculation!$D$4*9/5)+32))+(((Cooling_Load_Calculation!P$25*9/5)+32)-85)</f>
        <v>13</v>
      </c>
      <c r="T29" s="95">
        <f>(T7+$J18)*$D$2+(78-((Cooling_Load_Calculation!$D$4*9/5)+32))+(((Cooling_Load_Calculation!Q$25*9/5)+32)-85)</f>
        <v>18</v>
      </c>
      <c r="U29" s="95">
        <f>(U7+$J18)*$D$2+(78-((Cooling_Load_Calculation!$D$4*9/5)+32))+(((Cooling_Load_Calculation!R$25*9/5)+32)-85)</f>
        <v>24</v>
      </c>
      <c r="V29" s="95">
        <f>(V7+$J18)*$D$2+(78-((Cooling_Load_Calculation!$D$4*9/5)+32))+(((Cooling_Load_Calculation!S$25*9/5)+32)-85)</f>
        <v>27.200000000000003</v>
      </c>
      <c r="W29" s="95">
        <f>(W7+$J18)*$D$2+(78-((Cooling_Load_Calculation!$D$4*9/5)+32))+(((Cooling_Load_Calculation!T$25*9/5)+32)-85)</f>
        <v>31.200000000000003</v>
      </c>
      <c r="X29" s="95">
        <f>(X7+$J18)*$D$2+(78-((Cooling_Load_Calculation!$D$4*9/5)+32))+(((Cooling_Load_Calculation!U$25*9/5)+32)-85)</f>
        <v>33.200000000000003</v>
      </c>
      <c r="Y29" s="95">
        <f>(Y7+$J18)*$D$2+(78-((Cooling_Load_Calculation!$D$4*9/5)+32))+(((Cooling_Load_Calculation!V$25*9/5)+32)-85)</f>
        <v>31.400000000000006</v>
      </c>
      <c r="Z29" s="96">
        <f>(Z7+$J18)*$D$2+(78-((Cooling_Load_Calculation!$D$4*9/5)+32))+(((Cooling_Load_Calculation!W$25*9/5)+32)-85)</f>
        <v>30.400000000000006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8"/>
      <c r="I30" s="94" t="s">
        <v>185</v>
      </c>
      <c r="J30" s="95">
        <f>(J8+$J19)*$D$2+(78-((Cooling_Load_Calculation!$D$4*9/5)+32))+(((Cooling_Load_Calculation!G$25*9/5)+32)-85)</f>
        <v>1.4000000000000057</v>
      </c>
      <c r="K30" s="95">
        <f>(K8+$J19)*$D$2+(78-((Cooling_Load_Calculation!$D$4*9/5)+32))+(((Cooling_Load_Calculation!H$25*9/5)+32)-85)</f>
        <v>-0.59999999999999432</v>
      </c>
      <c r="L30" s="95">
        <f>(L8+$J19)*$D$2+(78-((Cooling_Load_Calculation!$D$4*9/5)+32))+(((Cooling_Load_Calculation!I$25*9/5)+32)-85)</f>
        <v>-2.5999999999999943</v>
      </c>
      <c r="M30" s="95">
        <f>(M8+$J19)*$D$2+(78-((Cooling_Load_Calculation!$D$4*9/5)+32))+(((Cooling_Load_Calculation!J$25*9/5)+32)-85)</f>
        <v>-1.7999999999999972</v>
      </c>
      <c r="N30" s="95">
        <f>(N8+$J19)*$D$2+(78-((Cooling_Load_Calculation!$D$4*9/5)+32))+(((Cooling_Load_Calculation!K$25*9/5)+32)-85)</f>
        <v>-2.7999999999999972</v>
      </c>
      <c r="O30" s="95">
        <f>(O8+$J19)*$D$2+(78-((Cooling_Load_Calculation!$D$4*9/5)+32))+(((Cooling_Load_Calculation!L$25*9/5)+32)-85)</f>
        <v>-2.7999999999999972</v>
      </c>
      <c r="P30" s="95">
        <f>(P8+$J19)*$D$2+(78-((Cooling_Load_Calculation!$D$4*9/5)+32))+(((Cooling_Load_Calculation!M$25*9/5)+32)-85)</f>
        <v>-2.7999999999999972</v>
      </c>
      <c r="Q30" s="95">
        <f>(Q8+$J19)*$D$2+(78-((Cooling_Load_Calculation!$D$4*9/5)+32))+(((Cooling_Load_Calculation!N$25*9/5)+32)-85)</f>
        <v>-1.7999999999999972</v>
      </c>
      <c r="R30" s="95">
        <f>(R8+$J19)*$D$2+(78-((Cooling_Load_Calculation!$D$4*9/5)+32))+(((Cooling_Load_Calculation!O$25*9/5)+32)-85)</f>
        <v>-0.79999999999999716</v>
      </c>
      <c r="S30" s="95">
        <f>(S8+$J19)*$D$2+(78-((Cooling_Load_Calculation!$D$4*9/5)+32))+(((Cooling_Load_Calculation!P$25*9/5)+32)-85)</f>
        <v>4</v>
      </c>
      <c r="T30" s="95">
        <f>(T8+$J19)*$D$2+(78-((Cooling_Load_Calculation!$D$4*9/5)+32))+(((Cooling_Load_Calculation!Q$25*9/5)+32)-85)</f>
        <v>8</v>
      </c>
      <c r="U30" s="95">
        <f>(U8+$J19)*$D$2+(78-((Cooling_Load_Calculation!$D$4*9/5)+32))+(((Cooling_Load_Calculation!R$25*9/5)+32)-85)</f>
        <v>14</v>
      </c>
      <c r="V30" s="95">
        <f>(V8+$J19)*$D$2+(78-((Cooling_Load_Calculation!$D$4*9/5)+32))+(((Cooling_Load_Calculation!S$25*9/5)+32)-85)</f>
        <v>18.200000000000003</v>
      </c>
      <c r="W30" s="95">
        <f>(W8+$J19)*$D$2+(78-((Cooling_Load_Calculation!$D$4*9/5)+32))+(((Cooling_Load_Calculation!T$25*9/5)+32)-85)</f>
        <v>24.200000000000003</v>
      </c>
      <c r="X30" s="95">
        <f>(X8+$J19)*$D$2+(78-((Cooling_Load_Calculation!$D$4*9/5)+32))+(((Cooling_Load_Calculation!U$25*9/5)+32)-85)</f>
        <v>28.200000000000003</v>
      </c>
      <c r="Y30" s="95">
        <f>(Y8+$J19)*$D$2+(78-((Cooling_Load_Calculation!$D$4*9/5)+32))+(((Cooling_Load_Calculation!V$25*9/5)+32)-85)</f>
        <v>27.400000000000006</v>
      </c>
      <c r="Z30" s="96">
        <f>(Z8+$J19)*$D$2+(78-((Cooling_Load_Calculation!$D$4*9/5)+32))+(((Cooling_Load_Calculation!W$25*9/5)+32)-85)</f>
        <v>26.400000000000006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9"/>
      <c r="I31" s="97" t="s">
        <v>186</v>
      </c>
      <c r="J31" s="98">
        <f>(J9+$J20)*$D$2+(78-((Cooling_Load_Calculation!$D$4*9/5)+32))+(((Cooling_Load_Calculation!G$25*9/5)+32)-85)</f>
        <v>-4.5999999999999943</v>
      </c>
      <c r="K31" s="98">
        <f>(K9+$J20)*$D$2+(78-((Cooling_Load_Calculation!$D$4*9/5)+32))+(((Cooling_Load_Calculation!H$25*9/5)+32)-85)</f>
        <v>-6.5999999999999943</v>
      </c>
      <c r="L31" s="98">
        <f>(L9+$J20)*$D$2+(78-((Cooling_Load_Calculation!$D$4*9/5)+32))+(((Cooling_Load_Calculation!I$25*9/5)+32)-85)</f>
        <v>-7.5999999999999943</v>
      </c>
      <c r="M31" s="98">
        <f>(M9+$J20)*$D$2+(78-((Cooling_Load_Calculation!$D$4*9/5)+32))+(((Cooling_Load_Calculation!J$25*9/5)+32)-85)</f>
        <v>-6.7999999999999972</v>
      </c>
      <c r="N31" s="98">
        <f>(N9+$J20)*$D$2+(78-((Cooling_Load_Calculation!$D$4*9/5)+32))+(((Cooling_Load_Calculation!K$25*9/5)+32)-85)</f>
        <v>-7.7999999999999972</v>
      </c>
      <c r="O31" s="98">
        <f>(O9+$J20)*$D$2+(78-((Cooling_Load_Calculation!$D$4*9/5)+32))+(((Cooling_Load_Calculation!L$25*9/5)+32)-85)</f>
        <v>-7.7999999999999972</v>
      </c>
      <c r="P31" s="98">
        <f>(P9+$J20)*$D$2+(78-((Cooling_Load_Calculation!$D$4*9/5)+32))+(((Cooling_Load_Calculation!M$25*9/5)+32)-85)</f>
        <v>-6.7999999999999972</v>
      </c>
      <c r="Q31" s="98">
        <f>(Q9+$J20)*$D$2+(78-((Cooling_Load_Calculation!$D$4*9/5)+32))+(((Cooling_Load_Calculation!N$25*9/5)+32)-85)</f>
        <v>-5.7999999999999972</v>
      </c>
      <c r="R31" s="98">
        <f>(R9+$J20)*$D$2+(78-((Cooling_Load_Calculation!$D$4*9/5)+32))+(((Cooling_Load_Calculation!O$25*9/5)+32)-85)</f>
        <v>-4.7999999999999972</v>
      </c>
      <c r="S31" s="98">
        <f>(S9+$J20)*$D$2+(78-((Cooling_Load_Calculation!$D$4*9/5)+32))+(((Cooling_Load_Calculation!P$25*9/5)+32)-85)</f>
        <v>-1</v>
      </c>
      <c r="T31" s="98">
        <f>(T9+$J20)*$D$2+(78-((Cooling_Load_Calculation!$D$4*9/5)+32))+(((Cooling_Load_Calculation!Q$25*9/5)+32)-85)</f>
        <v>1</v>
      </c>
      <c r="U31" s="98">
        <f>(U9+$J20)*$D$2+(78-((Cooling_Load_Calculation!$D$4*9/5)+32))+(((Cooling_Load_Calculation!R$25*9/5)+32)-85)</f>
        <v>5</v>
      </c>
      <c r="V31" s="98">
        <f>(V9+$J20)*$D$2+(78-((Cooling_Load_Calculation!$D$4*9/5)+32))+(((Cooling_Load_Calculation!S$25*9/5)+32)-85)</f>
        <v>7.2000000000000028</v>
      </c>
      <c r="W31" s="98">
        <f>(W9+$J20)*$D$2+(78-((Cooling_Load_Calculation!$D$4*9/5)+32))+(((Cooling_Load_Calculation!T$25*9/5)+32)-85)</f>
        <v>12.200000000000003</v>
      </c>
      <c r="X31" s="98">
        <f>(X9+$J20)*$D$2+(78-((Cooling_Load_Calculation!$D$4*9/5)+32))+(((Cooling_Load_Calculation!U$25*9/5)+32)-85)</f>
        <v>16.200000000000003</v>
      </c>
      <c r="Y31" s="98">
        <f>(Y9+$J20)*$D$2+(78-((Cooling_Load_Calculation!$D$4*9/5)+32))+(((Cooling_Load_Calculation!V$25*9/5)+32)-85)</f>
        <v>15.400000000000006</v>
      </c>
      <c r="Z31" s="99">
        <f>(Z9+$J20)*$D$2+(78-((Cooling_Load_Calculation!$D$4*9/5)+32))+(((Cooling_Load_Calculation!W$25*9/5)+32)-85)</f>
        <v>15.400000000000006</v>
      </c>
      <c r="AE31" s="122"/>
      <c r="AF31" s="220" t="s">
        <v>204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2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20" t="s">
        <v>205</v>
      </c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2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20" t="s">
        <v>206</v>
      </c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  <c r="AU49" s="221"/>
      <c r="AV49" s="222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20" t="s">
        <v>207</v>
      </c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2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20" t="s">
        <v>208</v>
      </c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2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4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7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6"/>
      <c r="F2" s="111"/>
      <c r="G2" s="112">
        <v>3</v>
      </c>
      <c r="H2" s="112">
        <v>1</v>
      </c>
      <c r="I2" s="112">
        <v>1</v>
      </c>
      <c r="J2" s="112">
        <v>3</v>
      </c>
      <c r="K2" s="112">
        <v>7</v>
      </c>
      <c r="L2" s="112">
        <v>15</v>
      </c>
      <c r="M2" s="112">
        <v>23</v>
      </c>
      <c r="N2" s="112">
        <v>33</v>
      </c>
      <c r="O2" s="112">
        <v>43</v>
      </c>
      <c r="P2" s="112">
        <v>51</v>
      </c>
      <c r="Q2" s="112">
        <v>58</v>
      </c>
      <c r="R2" s="112">
        <v>62</v>
      </c>
      <c r="S2" s="112">
        <v>64</v>
      </c>
      <c r="T2" s="112">
        <v>62</v>
      </c>
      <c r="U2" s="112">
        <v>57</v>
      </c>
      <c r="V2" s="112">
        <v>50</v>
      </c>
      <c r="W2" s="113">
        <v>42</v>
      </c>
      <c r="Z2" s="219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>
        <v>12</v>
      </c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4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6"/>
      <c r="F5" s="111" t="s">
        <v>196</v>
      </c>
      <c r="G5" s="112">
        <f>_xlfn.IFS($B$3=1,$AC$2,$B$3=2,$AD$2,$B$3=3,$AE$2,$B$3=4,$AF$2,$B$3=5,$AG$2,$B$3=6,$AH$2,$B$3=7,$AI$2,$B$3=8,$AJ$2,$B$3=9,$AK$2,$B$3=10,$AL$2,$B$3=11,$AM$2,$B$3=12,$AN$2)</f>
        <v>-5</v>
      </c>
      <c r="H5" s="112">
        <f t="shared" ref="H5:W5" si="0">_xlfn.IFS($B$3=1,$AC$2,$B$3=2,$AD$2,$B$3=3,$AE$2,$B$3=4,$AF$2,$B$3=5,$AG$2,$B$3=6,$AH$2,$B$3=7,$AI$2,$B$3=8,$AJ$2,$B$3=9,$AK$2,$B$3=10,$AL$2,$B$3=11,$AM$2,$B$3=12,$AN$2)</f>
        <v>-5</v>
      </c>
      <c r="I5" s="112">
        <f t="shared" si="0"/>
        <v>-5</v>
      </c>
      <c r="J5" s="112">
        <f t="shared" si="0"/>
        <v>-5</v>
      </c>
      <c r="K5" s="112">
        <f t="shared" si="0"/>
        <v>-5</v>
      </c>
      <c r="L5" s="112">
        <f t="shared" si="0"/>
        <v>-5</v>
      </c>
      <c r="M5" s="112">
        <f t="shared" si="0"/>
        <v>-5</v>
      </c>
      <c r="N5" s="112">
        <f t="shared" si="0"/>
        <v>-5</v>
      </c>
      <c r="O5" s="112">
        <f t="shared" si="0"/>
        <v>-5</v>
      </c>
      <c r="P5" s="112">
        <f t="shared" si="0"/>
        <v>-5</v>
      </c>
      <c r="Q5" s="112">
        <f t="shared" si="0"/>
        <v>-5</v>
      </c>
      <c r="R5" s="112">
        <f t="shared" si="0"/>
        <v>-5</v>
      </c>
      <c r="S5" s="112">
        <f t="shared" si="0"/>
        <v>-5</v>
      </c>
      <c r="T5" s="112">
        <f t="shared" si="0"/>
        <v>-5</v>
      </c>
      <c r="U5" s="112">
        <f t="shared" si="0"/>
        <v>-5</v>
      </c>
      <c r="V5" s="112">
        <f t="shared" si="0"/>
        <v>-5</v>
      </c>
      <c r="W5" s="113">
        <f t="shared" si="0"/>
        <v>-5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4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6"/>
      <c r="F8" s="111">
        <f>F2</f>
        <v>0</v>
      </c>
      <c r="G8" s="112">
        <f>(G2+G5)*$B$2+(78-((Cooling_Load_Calculation!$D$4*9/5)+32))+(((Cooling_Load_Calculation!G25*9/5)+32)-85)</f>
        <v>-12.599999999999994</v>
      </c>
      <c r="H8" s="112">
        <f>(H2+H5)*$B$2+(78-((Cooling_Load_Calculation!$D$4*9/5)+32))+(((Cooling_Load_Calculation!H25*9/5)+32)-85)</f>
        <v>-14.599999999999994</v>
      </c>
      <c r="I8" s="112">
        <f>(I2+I5)*$B$2+(78-((Cooling_Load_Calculation!$D$4*9/5)+32))+(((Cooling_Load_Calculation!I25*9/5)+32)-85)</f>
        <v>-14.599999999999994</v>
      </c>
      <c r="J8" s="112">
        <f>(J2+J5)*$B$2+(78-((Cooling_Load_Calculation!$D$4*9/5)+32))+(((Cooling_Load_Calculation!J25*9/5)+32)-85)</f>
        <v>-10.799999999999997</v>
      </c>
      <c r="K8" s="112">
        <f>(K2+K5)*$B$2+(78-((Cooling_Load_Calculation!$D$4*9/5)+32))+(((Cooling_Load_Calculation!K25*9/5)+32)-85)</f>
        <v>-6.7999999999999972</v>
      </c>
      <c r="L8" s="112">
        <f>(L2+L5)*$B$2+(78-((Cooling_Load_Calculation!$D$4*9/5)+32))+(((Cooling_Load_Calculation!L25*9/5)+32)-85)</f>
        <v>1.2000000000000028</v>
      </c>
      <c r="M8" s="112">
        <f>(M2+M5)*$B$2+(78-((Cooling_Load_Calculation!$D$4*9/5)+32))+(((Cooling_Load_Calculation!M25*9/5)+32)-85)</f>
        <v>9.2000000000000028</v>
      </c>
      <c r="N8" s="112">
        <f>(N2+N5)*$B$2+(78-((Cooling_Load_Calculation!$D$4*9/5)+32))+(((Cooling_Load_Calculation!N25*9/5)+32)-85)</f>
        <v>19.200000000000003</v>
      </c>
      <c r="O8" s="112">
        <f>(O2+O5)*$B$2+(78-((Cooling_Load_Calculation!$D$4*9/5)+32))+(((Cooling_Load_Calculation!O25*9/5)+32)-85)</f>
        <v>29.200000000000003</v>
      </c>
      <c r="P8" s="112">
        <f>(P2+P5)*$B$2+(78-((Cooling_Load_Calculation!$D$4*9/5)+32))+(((Cooling_Load_Calculation!P25*9/5)+32)-85)</f>
        <v>39</v>
      </c>
      <c r="Q8" s="112">
        <f>(Q2+Q5)*$B$2+(78-((Cooling_Load_Calculation!$D$4*9/5)+32))+(((Cooling_Load_Calculation!Q25*9/5)+32)-85)</f>
        <v>46</v>
      </c>
      <c r="R8" s="112">
        <f>(R2+R5)*$B$2+(78-((Cooling_Load_Calculation!$D$4*9/5)+32))+(((Cooling_Load_Calculation!R25*9/5)+32)-85)</f>
        <v>50</v>
      </c>
      <c r="S8" s="112">
        <f>(S2+S5)*$B$2+(78-((Cooling_Load_Calculation!$D$4*9/5)+32))+(((Cooling_Load_Calculation!S25*9/5)+32)-85)</f>
        <v>50.2</v>
      </c>
      <c r="T8" s="112">
        <f>(T2+T5)*$B$2+(78-((Cooling_Load_Calculation!$D$4*9/5)+32))+(((Cooling_Load_Calculation!T25*9/5)+32)-85)</f>
        <v>48.2</v>
      </c>
      <c r="U8" s="112">
        <f>(U2+U5)*$B$2+(78-((Cooling_Load_Calculation!$D$4*9/5)+32))+(((Cooling_Load_Calculation!U25*9/5)+32)-85)</f>
        <v>43.2</v>
      </c>
      <c r="V8" s="112">
        <f>(V2+V5)*$B$2+(78-((Cooling_Load_Calculation!$D$4*9/5)+32))+(((Cooling_Load_Calculation!V25*9/5)+32)-85)</f>
        <v>34.400000000000006</v>
      </c>
      <c r="W8" s="113">
        <f>(W2+W5)*$B$2+(78-((Cooling_Load_Calculation!$D$4*9/5)+32))+(((Cooling_Load_Calculation!W25*9/5)+32)-85)</f>
        <v>26.400000000000006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36" t="s">
        <v>247</v>
      </c>
      <c r="B1" s="237"/>
      <c r="C1" s="237"/>
      <c r="D1" s="237"/>
      <c r="E1" s="238"/>
      <c r="F1" s="140"/>
      <c r="G1" s="239" t="s">
        <v>232</v>
      </c>
      <c r="H1" s="239" t="s">
        <v>233</v>
      </c>
      <c r="I1" s="239" t="s">
        <v>234</v>
      </c>
      <c r="J1" s="239" t="s">
        <v>235</v>
      </c>
      <c r="K1" s="239" t="s">
        <v>236</v>
      </c>
      <c r="L1" s="239" t="s">
        <v>237</v>
      </c>
      <c r="N1" s="240" t="s">
        <v>238</v>
      </c>
      <c r="O1" s="226" t="s">
        <v>239</v>
      </c>
      <c r="P1" s="228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27"/>
      <c r="H2" s="227"/>
      <c r="I2" s="227"/>
      <c r="J2" s="227"/>
      <c r="K2" s="227"/>
      <c r="L2" s="227"/>
      <c r="N2" s="241"/>
      <c r="O2" s="227"/>
      <c r="P2" s="229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30" t="s">
        <v>243</v>
      </c>
      <c r="O6" s="231"/>
      <c r="P6" s="160">
        <f>ROUND(SUM(P3:P5),3)</f>
        <v>1</v>
      </c>
    </row>
    <row r="7" spans="1:16" x14ac:dyDescent="0.3">
      <c r="A7" s="232" t="s">
        <v>237</v>
      </c>
      <c r="B7" s="233"/>
      <c r="C7" s="234" t="str">
        <f>L4</f>
        <v>Acceptable</v>
      </c>
      <c r="D7" s="235"/>
      <c r="E7" s="233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36" t="s">
        <v>248</v>
      </c>
      <c r="B11" s="237"/>
      <c r="C11" s="237"/>
      <c r="D11" s="237"/>
      <c r="E11" s="238"/>
      <c r="F11" s="140"/>
      <c r="G11" s="239" t="s">
        <v>232</v>
      </c>
      <c r="H11" s="239" t="s">
        <v>233</v>
      </c>
      <c r="I11" s="239" t="s">
        <v>234</v>
      </c>
      <c r="J11" s="239" t="s">
        <v>235</v>
      </c>
      <c r="K11" s="239" t="s">
        <v>236</v>
      </c>
      <c r="L11" s="239" t="s">
        <v>237</v>
      </c>
      <c r="N11" s="240" t="s">
        <v>238</v>
      </c>
      <c r="O11" s="226" t="s">
        <v>239</v>
      </c>
      <c r="P11" s="228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27"/>
      <c r="H12" s="227"/>
      <c r="I12" s="227"/>
      <c r="J12" s="227"/>
      <c r="K12" s="227"/>
      <c r="L12" s="227"/>
      <c r="N12" s="241"/>
      <c r="O12" s="227"/>
      <c r="P12" s="229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30" t="s">
        <v>243</v>
      </c>
      <c r="O16" s="231"/>
      <c r="P16" s="160">
        <f>ROUND(SUM(P13:P15),3)</f>
        <v>1</v>
      </c>
    </row>
    <row r="17" spans="1:17" x14ac:dyDescent="0.3">
      <c r="A17" s="232" t="s">
        <v>237</v>
      </c>
      <c r="B17" s="233"/>
      <c r="C17" s="234" t="str">
        <f>L14</f>
        <v>Acceptable</v>
      </c>
      <c r="D17" s="235"/>
      <c r="E17" s="233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48" t="s">
        <v>253</v>
      </c>
      <c r="B21" s="249"/>
      <c r="C21" s="249"/>
      <c r="D21" s="249"/>
      <c r="E21" s="249"/>
      <c r="F21" s="250"/>
      <c r="G21" s="162"/>
      <c r="H21" s="251" t="s">
        <v>232</v>
      </c>
      <c r="I21" s="251" t="s">
        <v>233</v>
      </c>
      <c r="J21" s="251" t="s">
        <v>234</v>
      </c>
      <c r="K21" s="251" t="s">
        <v>235</v>
      </c>
      <c r="L21" s="251" t="s">
        <v>236</v>
      </c>
      <c r="M21" s="251" t="s">
        <v>237</v>
      </c>
      <c r="O21" s="246" t="s">
        <v>238</v>
      </c>
      <c r="P21" s="253" t="s">
        <v>239</v>
      </c>
      <c r="Q21" s="254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52"/>
      <c r="I22" s="252"/>
      <c r="J22" s="252"/>
      <c r="K22" s="252"/>
      <c r="L22" s="252"/>
      <c r="M22" s="252"/>
      <c r="O22" s="247"/>
      <c r="P22" s="252"/>
      <c r="Q22" s="255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56" t="s">
        <v>243</v>
      </c>
      <c r="P27" s="231"/>
      <c r="Q27" s="183">
        <f>ROUND(SUM(Q23:Q26),3)</f>
        <v>1</v>
      </c>
    </row>
    <row r="28" spans="1:17" x14ac:dyDescent="0.3">
      <c r="A28" s="242" t="s">
        <v>237</v>
      </c>
      <c r="B28" s="243"/>
      <c r="C28" s="244" t="str">
        <f>M24</f>
        <v>Acceptable</v>
      </c>
      <c r="D28" s="245"/>
      <c r="E28" s="245"/>
      <c r="F28" s="243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P21:P22"/>
    <mergeCell ref="Q21:Q22"/>
    <mergeCell ref="O27:P27"/>
    <mergeCell ref="L21:L22"/>
    <mergeCell ref="M21:M22"/>
    <mergeCell ref="A28:B28"/>
    <mergeCell ref="C28:F28"/>
    <mergeCell ref="O21:O22"/>
    <mergeCell ref="A21:F21"/>
    <mergeCell ref="H21:H22"/>
    <mergeCell ref="I21:I22"/>
    <mergeCell ref="J21:J22"/>
    <mergeCell ref="K21:K2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7:B7"/>
    <mergeCell ref="C7:E7"/>
    <mergeCell ref="L11:L12"/>
    <mergeCell ref="N1:N2"/>
    <mergeCell ref="N11:N12"/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7" t="s">
        <v>254</v>
      </c>
      <c r="B1" s="258"/>
      <c r="C1" s="258"/>
      <c r="D1" s="259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>
        <f>SUMSQ(Combination_Results_Table[Total Energy(MJ)])</f>
        <v>3.8177296522146054E+19</v>
      </c>
      <c r="C3" s="56">
        <f>SUMSQ(Combination_Results_Table[Total Cost(LKR Million)])</f>
        <v>2935014358.6232495</v>
      </c>
      <c r="D3" s="25">
        <f>SUMSQ(Combination_Results_Table[Total Carbon (Metric T)])</f>
        <v>263830513192.84595</v>
      </c>
    </row>
    <row r="4" spans="1:4" x14ac:dyDescent="0.3">
      <c r="A4" s="24" t="s">
        <v>258</v>
      </c>
      <c r="B4" s="56">
        <f>B3^0.5</f>
        <v>6178777914.9396572</v>
      </c>
      <c r="C4" s="56">
        <f t="shared" ref="C4:D4" si="0">C3^0.5</f>
        <v>54175.772801347739</v>
      </c>
      <c r="D4" s="25">
        <f t="shared" si="0"/>
        <v>513644.3450412415</v>
      </c>
    </row>
    <row r="5" spans="1:4" x14ac:dyDescent="0.3">
      <c r="A5" s="24" t="s">
        <v>259</v>
      </c>
      <c r="B5" s="56">
        <f>MIN(Pro_Economic_Table[Weighted Energy])</f>
        <v>7.1706650040932757E-3</v>
      </c>
      <c r="C5" s="56">
        <f>MIN(Pro_Economic_Table[Weighted Cost])</f>
        <v>2.7758540835354603E-2</v>
      </c>
      <c r="D5" s="25">
        <f>MIN(Pro_Economic_Table[Weighted Co2])</f>
        <v>3.0793290443590312E-3</v>
      </c>
    </row>
    <row r="6" spans="1:4" ht="15" thickBot="1" x14ac:dyDescent="0.35">
      <c r="A6" s="130" t="s">
        <v>260</v>
      </c>
      <c r="B6" s="131">
        <f>MAX(Pro_Economic_Table[Weighted Energy])</f>
        <v>8.9538849920528726E-3</v>
      </c>
      <c r="C6" s="131">
        <f>MAX(Pro_Economic_Table[Weighted Cost])</f>
        <v>3.480386241639119E-2</v>
      </c>
      <c r="D6" s="81">
        <f>MAX(Pro_Economic_Table[Weighted Co2])</f>
        <v>3.8448025202889582E-3</v>
      </c>
    </row>
    <row r="8" spans="1:4" ht="15" thickBot="1" x14ac:dyDescent="0.35"/>
    <row r="9" spans="1:4" x14ac:dyDescent="0.3">
      <c r="A9" s="257" t="s">
        <v>261</v>
      </c>
      <c r="B9" s="258"/>
      <c r="C9" s="258"/>
      <c r="D9" s="259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3.8177296522146054E+19</v>
      </c>
      <c r="C11" s="56">
        <f t="shared" ref="C11:D11" si="1">C3</f>
        <v>2935014358.6232495</v>
      </c>
      <c r="D11" s="25">
        <f t="shared" si="1"/>
        <v>263830513192.84595</v>
      </c>
    </row>
    <row r="12" spans="1:4" x14ac:dyDescent="0.3">
      <c r="A12" s="24" t="s">
        <v>258</v>
      </c>
      <c r="B12" s="56">
        <f>B11^0.5</f>
        <v>6178777914.9396572</v>
      </c>
      <c r="C12" s="56">
        <f t="shared" ref="C12" si="2">C11^0.5</f>
        <v>54175.772801347739</v>
      </c>
      <c r="D12" s="25">
        <f t="shared" ref="D12" si="3">D11^0.5</f>
        <v>513644.3450412415</v>
      </c>
    </row>
    <row r="13" spans="1:4" x14ac:dyDescent="0.3">
      <c r="A13" s="24" t="s">
        <v>259</v>
      </c>
      <c r="B13" s="56">
        <f>MIN(Sustainable_Friendly_Table[Weighted Energy])</f>
        <v>2.0537637134865876E-2</v>
      </c>
      <c r="C13" s="56">
        <f>MIN(Sustainable_Friendly_Table[Weighted Cost])</f>
        <v>6.2073978000505561E-3</v>
      </c>
      <c r="D13" s="25">
        <f>MIN(Sustainable_Friendly_Table[Weighted Co2])</f>
        <v>1.1304829742578891E-2</v>
      </c>
    </row>
    <row r="14" spans="1:4" ht="15" thickBot="1" x14ac:dyDescent="0.35">
      <c r="A14" s="130" t="s">
        <v>260</v>
      </c>
      <c r="B14" s="131">
        <f>MAX(Sustainable_Friendly_Table[Weighted Energy])</f>
        <v>2.5644991198045274E-2</v>
      </c>
      <c r="C14" s="131">
        <f>MAX(Sustainable_Friendly_Table[Weighted Cost])</f>
        <v>7.7828809618698779E-3</v>
      </c>
      <c r="D14" s="81">
        <f>MAX(Sustainable_Friendly_Table[Weighted Co2])</f>
        <v>1.4115035210455137E-2</v>
      </c>
    </row>
    <row r="16" spans="1:4" ht="15" thickBot="1" x14ac:dyDescent="0.35"/>
    <row r="17" spans="1:5" x14ac:dyDescent="0.3">
      <c r="A17" s="257" t="s">
        <v>262</v>
      </c>
      <c r="B17" s="258"/>
      <c r="C17" s="258"/>
      <c r="D17" s="258"/>
      <c r="E17" s="259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3.8177296522146054E+19</v>
      </c>
      <c r="C19" s="56">
        <f>SUMSQ(Combination_Results_Table[Capital Cost (LKR)])</f>
        <v>1.4634019634954602E+16</v>
      </c>
      <c r="D19" s="56">
        <f>SUMSQ(Combination_Results_Table[System Cost (LKR)])</f>
        <v>6.6295547345405635E+18</v>
      </c>
      <c r="E19" s="25">
        <f>SUMSQ(Combination_Results_Table[Embodied Carbon (Metric T)])</f>
        <v>299498.74944269721</v>
      </c>
    </row>
    <row r="20" spans="1:5" x14ac:dyDescent="0.3">
      <c r="A20" s="24" t="s">
        <v>258</v>
      </c>
      <c r="B20" s="56">
        <f>B19^0.5</f>
        <v>6178777914.9396572</v>
      </c>
      <c r="C20" s="56">
        <f t="shared" ref="C20" si="4">C19^0.5</f>
        <v>120971152.07748747</v>
      </c>
      <c r="D20" s="56">
        <f t="shared" ref="D20" si="5">D19^0.5</f>
        <v>2574792173.0773849</v>
      </c>
      <c r="E20" s="25">
        <f>E19^0.5</f>
        <v>547.26478914936342</v>
      </c>
    </row>
    <row r="21" spans="1:5" x14ac:dyDescent="0.3">
      <c r="A21" s="24" t="s">
        <v>259</v>
      </c>
      <c r="B21" s="56">
        <f>MIN(Net_Zero_Table[Weighted Total Energy])</f>
        <v>2.1584310635994145E-2</v>
      </c>
      <c r="C21" s="56">
        <f>MIN(Net_Zero_Table[Weighted Capital Cost])</f>
        <v>3.9880820728630563E-3</v>
      </c>
      <c r="D21" s="56">
        <f>MIN(Net_Zero_Table[Weighted System Cost])</f>
        <v>2.2188819974435629E-3</v>
      </c>
      <c r="E21" s="25">
        <f>MIN(Net_Zero_Table[Weighted Embodied Co2])</f>
        <v>9.4509148951626622E-3</v>
      </c>
    </row>
    <row r="22" spans="1:5" ht="15" thickBot="1" x14ac:dyDescent="0.35">
      <c r="A22" s="130" t="s">
        <v>260</v>
      </c>
      <c r="B22" s="131">
        <f>MAX(Net_Zero_Table[Weighted Total Energy])</f>
        <v>2.6951954240940466E-2</v>
      </c>
      <c r="C22" s="131">
        <f>MAX(Net_Zero_Table[Weighted Capital Cost])</f>
        <v>5.2663991569292185E-3</v>
      </c>
      <c r="D22" s="131">
        <f>MAX(Net_Zero_Table[Weighted System Cost])</f>
        <v>3.0640570071994266E-3</v>
      </c>
      <c r="E22" s="81">
        <f>MAX(Net_Zero_Table[Weighted Embodied Co2])</f>
        <v>1.3034969585614247E-2</v>
      </c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60" t="s">
        <v>265</v>
      </c>
      <c r="B3" s="261"/>
      <c r="C3" s="261"/>
      <c r="D3" s="261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 t="s">
        <v>139</v>
      </c>
      <c r="B5" s="2">
        <f>VLOOKUP($A$5,Wall_Alternatives[],B1,FALSE)</f>
        <v>0.05</v>
      </c>
      <c r="C5" s="2" t="str">
        <f>VLOOKUP($A$5,Wall_Alternatives[],C1,FALSE)</f>
        <v>A</v>
      </c>
      <c r="D5" s="2">
        <f>VLOOKUP($A$5,Wall_Alternatives[],D1,FALSE)</f>
        <v>0.1</v>
      </c>
      <c r="E5" s="2">
        <f>VLOOKUP($A$5,Wall_Alternatives[],E1,FALSE)</f>
        <v>5</v>
      </c>
      <c r="F5" s="2">
        <f>VLOOKUP($A$5,Wall_Alternatives[],F1,FALSE)</f>
        <v>0.4</v>
      </c>
      <c r="G5" s="2">
        <f>VLOOKUP($A$5,Wall_Alternatives[],G1,FALSE)</f>
        <v>100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 t="s">
        <v>149</v>
      </c>
      <c r="B7" s="2">
        <f>VLOOKUP($A$7,Window_Alternatives[],B1,FALSE)</f>
        <v>0.7</v>
      </c>
      <c r="C7" s="2">
        <f>VLOOKUP($A$7,Window_Alternatives[],C1,FALSE)</f>
        <v>0.2</v>
      </c>
      <c r="D7" s="2">
        <f>VLOOKUP($A$7,Window_Alternatives[],D1,FALSE)</f>
        <v>4.5</v>
      </c>
      <c r="E7" s="2">
        <f>VLOOKUP($A$7,Window_Alternatives[],E1,FALSE)</f>
        <v>4</v>
      </c>
      <c r="F7" s="2">
        <f>VLOOKUP($A$7,Window_Alternatives[],F1,FALSE)</f>
        <v>1000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 t="s">
        <v>154</v>
      </c>
      <c r="B9" s="2">
        <f>VLOOKUP($A$9,Door_Alternatives[],B1,FALSE)</f>
        <v>0.1</v>
      </c>
      <c r="C9" s="2">
        <f>VLOOKUP($A$9,Door_Alternatives[],C1,FALSE)</f>
        <v>2</v>
      </c>
      <c r="D9" s="2">
        <f>VLOOKUP($A$9,Door_Alternatives[],D1,FALSE)</f>
        <v>1.5</v>
      </c>
      <c r="E9" s="2">
        <f>VLOOKUP($A$9,Door_Alternatives[],E1,FALSE)</f>
        <v>250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 t="s">
        <v>156</v>
      </c>
      <c r="B11" s="2">
        <f>VLOOKUP($A$11,Floor_Alternatives[],B1,FALSE)</f>
        <v>0.1</v>
      </c>
      <c r="C11" s="2">
        <f>VLOOKUP($A$11,Floor_Alternatives[],C1,FALSE)</f>
        <v>2</v>
      </c>
      <c r="D11" s="2">
        <f>VLOOKUP($A$11,Floor_Alternatives[],D1,FALSE)</f>
        <v>1.4</v>
      </c>
      <c r="E11" s="2">
        <f>VLOOKUP($A$11,Floor_Alternatives[],E1,FALSE)</f>
        <v>350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190" t="s">
        <v>161</v>
      </c>
      <c r="B13" s="2">
        <f>VLOOKUP($A$13,Roof_Alternatives[],B1,FALSE)</f>
        <v>0.158</v>
      </c>
      <c r="C13" s="2">
        <f>VLOOKUP($A$13,Roof_Alternatives[],C1,FALSE)</f>
        <v>4.2</v>
      </c>
      <c r="D13" s="2">
        <f>VLOOKUP($A$13,Roof_Alternatives[],D1,FALSE)</f>
        <v>1.3</v>
      </c>
      <c r="E13" s="2">
        <f>VLOOKUP($A$13,Roof_Alternatives[],E1,FALSE)</f>
        <v>130</v>
      </c>
      <c r="F13" s="2">
        <f>VLOOKUP($A$13,Roof_Alternatives[],F1,FALSE)</f>
        <v>3</v>
      </c>
      <c r="G13" s="2">
        <f>VLOOKUP($A$13,Roof_Alternatives[],G1,FALSE)</f>
        <v>1</v>
      </c>
      <c r="H13" s="2">
        <f>VLOOKUP($A$13,Roof_Alternatives[],H1,FALSE)</f>
        <v>1</v>
      </c>
      <c r="I13" s="2">
        <f>VLOOKUP($A$13,Roof_Alternatives[],I1,FALSE)</f>
        <v>3</v>
      </c>
      <c r="J13" s="2">
        <f>VLOOKUP($A$13,Roof_Alternatives[],J1,FALSE)</f>
        <v>7</v>
      </c>
      <c r="K13" s="2">
        <f>VLOOKUP($A$13,Roof_Alternatives[],K1,FALSE)</f>
        <v>15</v>
      </c>
      <c r="L13" s="2">
        <f>VLOOKUP($A$13,Roof_Alternatives[],L1,FALSE)</f>
        <v>23</v>
      </c>
      <c r="M13" s="2">
        <f>VLOOKUP($A$13,Roof_Alternatives[],M1,FALSE)</f>
        <v>33</v>
      </c>
      <c r="N13" s="2">
        <f>VLOOKUP($A$13,Roof_Alternatives[],N1,FALSE)</f>
        <v>43</v>
      </c>
      <c r="O13" s="2">
        <f>VLOOKUP($A$13,Roof_Alternatives[],O1,FALSE)</f>
        <v>51</v>
      </c>
      <c r="P13" s="2">
        <f>VLOOKUP($A$13,Roof_Alternatives[],P1,FALSE)</f>
        <v>58</v>
      </c>
      <c r="Q13" s="2">
        <f>VLOOKUP($A$13,Roof_Alternatives[],Q1,FALSE)</f>
        <v>62</v>
      </c>
      <c r="R13" s="2">
        <f>VLOOKUP($A$13,Roof_Alternatives[],R1,FALSE)</f>
        <v>64</v>
      </c>
      <c r="S13" s="2">
        <f>VLOOKUP($A$13,Roof_Alternatives[],S1,FALSE)</f>
        <v>62</v>
      </c>
      <c r="T13" s="2">
        <f>VLOOKUP($A$13,Roof_Alternatives[],T1,FALSE)</f>
        <v>57</v>
      </c>
      <c r="U13" s="2">
        <f>VLOOKUP($A$13,Roof_Alternatives[],U1,FALSE)</f>
        <v>50</v>
      </c>
      <c r="V13" s="2">
        <f>VLOOKUP($A$13,Roof_Alternatives[],V1,FALSE)</f>
        <v>42</v>
      </c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 t="s">
        <v>225</v>
      </c>
      <c r="B15" s="186">
        <f>VLOOKUP($A$15,System_Alternatives[],B1,FALSE)</f>
        <v>7.0339999999999998</v>
      </c>
      <c r="C15" s="192">
        <f>VLOOKUP($A$15,System_Alternatives[],C1,FALSE)</f>
        <v>372800</v>
      </c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60" t="s">
        <v>266</v>
      </c>
      <c r="B18" s="261"/>
      <c r="C18" s="261"/>
      <c r="D18" s="261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 t="s">
        <v>139</v>
      </c>
      <c r="B20" s="2">
        <f>VLOOKUP($A$20,Wall_Alternatives[],B1,FALSE)</f>
        <v>0.05</v>
      </c>
      <c r="C20" s="2" t="str">
        <f>VLOOKUP($A$20,Wall_Alternatives[],C1,FALSE)</f>
        <v>A</v>
      </c>
      <c r="D20" s="2">
        <f>VLOOKUP($A$20,Wall_Alternatives[],D1,FALSE)</f>
        <v>0.1</v>
      </c>
      <c r="E20" s="2">
        <f>VLOOKUP($A$20,Wall_Alternatives[],E1,FALSE)</f>
        <v>5</v>
      </c>
      <c r="F20" s="2">
        <f>VLOOKUP($A$20,Wall_Alternatives[],F1,FALSE)</f>
        <v>0.4</v>
      </c>
      <c r="G20" s="2">
        <f>VLOOKUP($A$20,Wall_Alternatives[],G1,FALSE)</f>
        <v>100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 t="s">
        <v>149</v>
      </c>
      <c r="B22" s="2">
        <f>VLOOKUP($A$22,Window_Alternatives[],B1,FALSE)</f>
        <v>0.7</v>
      </c>
      <c r="C22" s="2">
        <f>VLOOKUP($A$22,Window_Alternatives[],C1,FALSE)</f>
        <v>0.2</v>
      </c>
      <c r="D22" s="2">
        <f>VLOOKUP($A$22,Window_Alternatives[],D1,FALSE)</f>
        <v>4.5</v>
      </c>
      <c r="E22" s="2">
        <f>VLOOKUP($A$22,Window_Alternatives[],E1,FALSE)</f>
        <v>4</v>
      </c>
      <c r="F22" s="2">
        <f>VLOOKUP($A$22,Window_Alternatives[],F1,FALSE)</f>
        <v>1000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 t="s">
        <v>154</v>
      </c>
      <c r="B24" s="2">
        <f>VLOOKUP($A$24,Door_Alternatives[],B1,FALSE)</f>
        <v>0.1</v>
      </c>
      <c r="C24" s="2">
        <f>VLOOKUP($A$24,Door_Alternatives[],C1,FALSE)</f>
        <v>2</v>
      </c>
      <c r="D24" s="2">
        <f>VLOOKUP($A$24,Door_Alternatives[],D1,FALSE)</f>
        <v>1.5</v>
      </c>
      <c r="E24" s="2">
        <f>VLOOKUP($A$24,Door_Alternatives[],E1,FALSE)</f>
        <v>250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 t="s">
        <v>156</v>
      </c>
      <c r="B26" s="2">
        <f>VLOOKUP($A$26,Floor_Alternatives[],B1,FALSE)</f>
        <v>0.1</v>
      </c>
      <c r="C26" s="2">
        <f>VLOOKUP($A$26,Floor_Alternatives[],C1,FALSE)</f>
        <v>2</v>
      </c>
      <c r="D26" s="2">
        <f>VLOOKUP($A$26,Floor_Alternatives[],D1,FALSE)</f>
        <v>1.4</v>
      </c>
      <c r="E26" s="2">
        <f>VLOOKUP($A$26,Floor_Alternatives[],E1,FALSE)</f>
        <v>350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190" t="s">
        <v>161</v>
      </c>
      <c r="B28" s="2">
        <f>VLOOKUP($A$28,Roof_Alternatives[],B1,FALSE)</f>
        <v>0.158</v>
      </c>
      <c r="C28" s="2">
        <f>VLOOKUP($A$28,Roof_Alternatives[],C1,FALSE)</f>
        <v>4.2</v>
      </c>
      <c r="D28" s="2">
        <f>VLOOKUP($A$28,Roof_Alternatives[],D1,FALSE)</f>
        <v>1.3</v>
      </c>
      <c r="E28" s="2">
        <f>VLOOKUP($A$28,Roof_Alternatives[],E1,FALSE)</f>
        <v>130</v>
      </c>
      <c r="F28" s="2">
        <f>VLOOKUP($A$28,Roof_Alternatives[],F1,FALSE)</f>
        <v>3</v>
      </c>
      <c r="G28" s="2">
        <f>VLOOKUP($A$28,Roof_Alternatives[],G1,FALSE)</f>
        <v>1</v>
      </c>
      <c r="H28" s="2">
        <f>VLOOKUP($A$28,Roof_Alternatives[],H1,FALSE)</f>
        <v>1</v>
      </c>
      <c r="I28" s="2">
        <f>VLOOKUP($A$28,Roof_Alternatives[],I1,FALSE)</f>
        <v>3</v>
      </c>
      <c r="J28" s="2">
        <f>VLOOKUP($A$28,Roof_Alternatives[],J1,FALSE)</f>
        <v>7</v>
      </c>
      <c r="K28" s="2">
        <f>VLOOKUP($A$28,Roof_Alternatives[],K1,FALSE)</f>
        <v>15</v>
      </c>
      <c r="L28" s="2">
        <f>VLOOKUP($A$28,Roof_Alternatives[],L1,FALSE)</f>
        <v>23</v>
      </c>
      <c r="M28" s="2">
        <f>VLOOKUP($A$28,Roof_Alternatives[],M1,FALSE)</f>
        <v>33</v>
      </c>
      <c r="N28" s="2">
        <f>VLOOKUP($A$28,Roof_Alternatives[],N1,FALSE)</f>
        <v>43</v>
      </c>
      <c r="O28" s="2">
        <f>VLOOKUP($A$28,Roof_Alternatives[],O1,FALSE)</f>
        <v>51</v>
      </c>
      <c r="P28" s="2">
        <f>VLOOKUP($A$28,Roof_Alternatives[],P1,FALSE)</f>
        <v>58</v>
      </c>
      <c r="Q28" s="2">
        <f>VLOOKUP($A$28,Roof_Alternatives[],Q1,FALSE)</f>
        <v>62</v>
      </c>
      <c r="R28" s="2">
        <f>VLOOKUP($A$28,Roof_Alternatives[],R1,FALSE)</f>
        <v>64</v>
      </c>
      <c r="S28" s="2">
        <f>VLOOKUP($A$28,Roof_Alternatives[],S1,FALSE)</f>
        <v>62</v>
      </c>
      <c r="T28" s="2">
        <f>VLOOKUP($A$28,Roof_Alternatives[],T1,FALSE)</f>
        <v>57</v>
      </c>
      <c r="U28" s="2">
        <f>VLOOKUP($A$28,Roof_Alternatives[],U1,FALSE)</f>
        <v>50</v>
      </c>
      <c r="V28" s="2">
        <f>VLOOKUP($A$28,Roof_Alternatives[],V1,FALSE)</f>
        <v>42</v>
      </c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 t="s">
        <v>225</v>
      </c>
      <c r="B30" s="186">
        <f>VLOOKUP($A$30,System_Alternatives[],B1,FALSE)</f>
        <v>7.0339999999999998</v>
      </c>
      <c r="C30" s="192">
        <f>VLOOKUP($A$30,System_Alternatives[],C1,FALSE)</f>
        <v>372800</v>
      </c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60" t="s">
        <v>267</v>
      </c>
      <c r="B33" s="261"/>
      <c r="C33" s="261"/>
      <c r="D33" s="261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 t="s">
        <v>141</v>
      </c>
      <c r="B35" s="2">
        <f>VLOOKUP($A$35,Wall_Alternatives[],B1,FALSE)</f>
        <v>0.1</v>
      </c>
      <c r="C35" s="2" t="str">
        <f>VLOOKUP($A$35,Wall_Alternatives[],C1,FALSE)</f>
        <v>D</v>
      </c>
      <c r="D35" s="2">
        <f>VLOOKUP($A$35,Wall_Alternatives[],D1,FALSE)</f>
        <v>0.2</v>
      </c>
      <c r="E35" s="2">
        <f>VLOOKUP($A$35,Wall_Alternatives[],E1,FALSE)</f>
        <v>3</v>
      </c>
      <c r="F35" s="2">
        <f>VLOOKUP($A$35,Wall_Alternatives[],F1,FALSE)</f>
        <v>0.1</v>
      </c>
      <c r="G35" s="2">
        <f>VLOOKUP($A$35,Wall_Alternatives[],G1,FALSE)</f>
        <v>125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 t="s">
        <v>149</v>
      </c>
      <c r="B37" s="2">
        <f>VLOOKUP($A$37,Window_Alternatives[],B1,FALSE)</f>
        <v>0.7</v>
      </c>
      <c r="C37" s="2">
        <f>VLOOKUP($A$37,Window_Alternatives[],C1,FALSE)</f>
        <v>0.2</v>
      </c>
      <c r="D37" s="2">
        <f>VLOOKUP($A$37,Window_Alternatives[],D1,FALSE)</f>
        <v>4.5</v>
      </c>
      <c r="E37" s="2">
        <f>VLOOKUP($A$37,Window_Alternatives[],E1,FALSE)</f>
        <v>4</v>
      </c>
      <c r="F37" s="2">
        <f>VLOOKUP($A$37,Window_Alternatives[],F1,FALSE)</f>
        <v>1000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 t="s">
        <v>155</v>
      </c>
      <c r="B39" s="2">
        <f>VLOOKUP($A$39,Door_Alternatives[],B1,FALSE)</f>
        <v>0.15</v>
      </c>
      <c r="C39" s="2">
        <f>VLOOKUP($A$39,Door_Alternatives[],C1,FALSE)</f>
        <v>1</v>
      </c>
      <c r="D39" s="2">
        <f>VLOOKUP($A$39,Door_Alternatives[],D1,FALSE)</f>
        <v>0.75</v>
      </c>
      <c r="E39" s="2">
        <f>VLOOKUP($A$39,Door_Alternatives[],E1,FALSE)</f>
        <v>200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 t="s">
        <v>156</v>
      </c>
      <c r="B41" s="2">
        <f>VLOOKUP($A$41,Floor_Alternatives[],B1,FALSE)</f>
        <v>0.1</v>
      </c>
      <c r="C41" s="2">
        <f>VLOOKUP($A$41,Floor_Alternatives[],C1,FALSE)</f>
        <v>2</v>
      </c>
      <c r="D41" s="2">
        <f>VLOOKUP($A$41,Floor_Alternatives[],D1,FALSE)</f>
        <v>1.4</v>
      </c>
      <c r="E41" s="2">
        <f>VLOOKUP($A$41,Floor_Alternatives[],E1,FALSE)</f>
        <v>350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190" t="s">
        <v>161</v>
      </c>
      <c r="B43" s="2">
        <f>VLOOKUP($A$43,Roof_Alternatives[],B1,FALSE)</f>
        <v>0.158</v>
      </c>
      <c r="C43" s="2">
        <f>VLOOKUP($A$43,Roof_Alternatives[],C1,FALSE)</f>
        <v>4.2</v>
      </c>
      <c r="D43" s="2">
        <f>VLOOKUP($A$43,Roof_Alternatives[],D1,FALSE)</f>
        <v>1.3</v>
      </c>
      <c r="E43" s="2">
        <f>VLOOKUP($A$43,Roof_Alternatives[],E1,FALSE)</f>
        <v>130</v>
      </c>
      <c r="F43" s="2">
        <f>VLOOKUP($A$43,Roof_Alternatives[],F1,FALSE)</f>
        <v>3</v>
      </c>
      <c r="G43" s="2">
        <f>VLOOKUP($A$43,Roof_Alternatives[],G1,FALSE)</f>
        <v>1</v>
      </c>
      <c r="H43" s="2">
        <f>VLOOKUP($A$43,Roof_Alternatives[],H1,FALSE)</f>
        <v>1</v>
      </c>
      <c r="I43" s="2">
        <f>VLOOKUP($A$43,Roof_Alternatives[],I1,FALSE)</f>
        <v>3</v>
      </c>
      <c r="J43" s="2">
        <f>VLOOKUP($A$43,Roof_Alternatives[],J1,FALSE)</f>
        <v>7</v>
      </c>
      <c r="K43" s="2">
        <f>VLOOKUP($A$43,Roof_Alternatives[],K1,FALSE)</f>
        <v>15</v>
      </c>
      <c r="L43" s="2">
        <f>VLOOKUP($A$43,Roof_Alternatives[],L1,FALSE)</f>
        <v>23</v>
      </c>
      <c r="M43" s="2">
        <f>VLOOKUP($A$43,Roof_Alternatives[],M1,FALSE)</f>
        <v>33</v>
      </c>
      <c r="N43" s="2">
        <f>VLOOKUP($A$43,Roof_Alternatives[],N1,FALSE)</f>
        <v>43</v>
      </c>
      <c r="O43" s="2">
        <f>VLOOKUP($A$43,Roof_Alternatives[],O1,FALSE)</f>
        <v>51</v>
      </c>
      <c r="P43" s="2">
        <f>VLOOKUP($A$43,Roof_Alternatives[],P1,FALSE)</f>
        <v>58</v>
      </c>
      <c r="Q43" s="2">
        <f>VLOOKUP($A$43,Roof_Alternatives[],Q1,FALSE)</f>
        <v>62</v>
      </c>
      <c r="R43" s="2">
        <f>VLOOKUP($A$43,Roof_Alternatives[],R1,FALSE)</f>
        <v>64</v>
      </c>
      <c r="S43" s="2">
        <f>VLOOKUP($A$43,Roof_Alternatives[],S1,FALSE)</f>
        <v>62</v>
      </c>
      <c r="T43" s="2">
        <f>VLOOKUP($A$43,Roof_Alternatives[],T1,FALSE)</f>
        <v>57</v>
      </c>
      <c r="U43" s="2">
        <f>VLOOKUP($A$43,Roof_Alternatives[],U1,FALSE)</f>
        <v>50</v>
      </c>
      <c r="V43" s="2">
        <f>VLOOKUP($A$43,Roof_Alternatives[],V1,FALSE)</f>
        <v>42</v>
      </c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 t="s">
        <v>225</v>
      </c>
      <c r="B45" s="186">
        <f>VLOOKUP($A$45,System_Alternatives[],B1,FALSE)</f>
        <v>7.0339999999999998</v>
      </c>
      <c r="C45" s="192">
        <f>VLOOKUP($A$45,System_Alternatives[],C1,FALSE)</f>
        <v>372800</v>
      </c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F515-0702-4353-9C8F-CD507520861B}">
  <sheetPr codeName="Sheet19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161</v>
      </c>
      <c r="G2" t="s">
        <v>225</v>
      </c>
      <c r="H2">
        <v>346.46170260031312</v>
      </c>
      <c r="I2">
        <v>50</v>
      </c>
      <c r="J2">
        <v>1306219.2130249273</v>
      </c>
      <c r="K2">
        <v>93200000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161</v>
      </c>
      <c r="G3" t="s">
        <v>225</v>
      </c>
      <c r="H3">
        <v>346.46170260031312</v>
      </c>
      <c r="I3">
        <v>50</v>
      </c>
      <c r="J3">
        <v>1306219.2130249273</v>
      </c>
      <c r="K3">
        <v>93200000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225</v>
      </c>
      <c r="H4">
        <v>346.46170260031312</v>
      </c>
      <c r="I4">
        <v>50</v>
      </c>
      <c r="J4">
        <v>1306219.2130249273</v>
      </c>
      <c r="K4">
        <v>93200000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161</v>
      </c>
      <c r="G5" t="s">
        <v>225</v>
      </c>
      <c r="H5">
        <v>346.46170260031312</v>
      </c>
      <c r="I5">
        <v>50</v>
      </c>
      <c r="J5">
        <v>1306219.2130249273</v>
      </c>
      <c r="K5">
        <v>93200000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161</v>
      </c>
      <c r="G6" t="s">
        <v>225</v>
      </c>
      <c r="H6">
        <v>346.46170260031312</v>
      </c>
      <c r="I6">
        <v>50</v>
      </c>
      <c r="J6">
        <v>1306219.2130249273</v>
      </c>
      <c r="K6">
        <v>93200000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161</v>
      </c>
      <c r="G7" t="s">
        <v>225</v>
      </c>
      <c r="H7">
        <v>346.46170260031312</v>
      </c>
      <c r="I7">
        <v>50</v>
      </c>
      <c r="J7">
        <v>1306219.2130249273</v>
      </c>
      <c r="K7">
        <v>93200000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161</v>
      </c>
      <c r="G8" t="s">
        <v>225</v>
      </c>
      <c r="H8">
        <v>346.46170260031312</v>
      </c>
      <c r="I8">
        <v>50</v>
      </c>
      <c r="J8">
        <v>1306219.2130249273</v>
      </c>
      <c r="K8">
        <v>93200000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161</v>
      </c>
      <c r="G9" t="s">
        <v>225</v>
      </c>
      <c r="H9">
        <v>346.46170260031312</v>
      </c>
      <c r="I9">
        <v>50</v>
      </c>
      <c r="J9">
        <v>1306219.2130249273</v>
      </c>
      <c r="K9">
        <v>93200000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161</v>
      </c>
      <c r="G10" t="s">
        <v>225</v>
      </c>
      <c r="H10">
        <v>346.46170260031312</v>
      </c>
      <c r="I10">
        <v>50</v>
      </c>
      <c r="J10">
        <v>1306219.2130249273</v>
      </c>
      <c r="K10">
        <v>93200000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149</v>
      </c>
      <c r="D11" t="s">
        <v>154</v>
      </c>
      <c r="E11" t="s">
        <v>156</v>
      </c>
      <c r="F11" t="s">
        <v>161</v>
      </c>
      <c r="G11" t="s">
        <v>225</v>
      </c>
      <c r="H11">
        <v>346.46170260031312</v>
      </c>
      <c r="I11">
        <v>50</v>
      </c>
      <c r="J11">
        <v>1306219.2130249273</v>
      </c>
      <c r="K11">
        <v>93200000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149</v>
      </c>
      <c r="D12" t="s">
        <v>154</v>
      </c>
      <c r="E12" t="s">
        <v>156</v>
      </c>
      <c r="F12" t="s">
        <v>161</v>
      </c>
      <c r="G12" t="s">
        <v>225</v>
      </c>
      <c r="H12">
        <v>346.46170260031312</v>
      </c>
      <c r="I12">
        <v>50</v>
      </c>
      <c r="J12">
        <v>1306219.2130249273</v>
      </c>
      <c r="K12">
        <v>93200000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149</v>
      </c>
      <c r="D13" t="s">
        <v>154</v>
      </c>
      <c r="E13" t="s">
        <v>156</v>
      </c>
      <c r="F13" t="s">
        <v>161</v>
      </c>
      <c r="G13" t="s">
        <v>225</v>
      </c>
      <c r="H13">
        <v>346.46170260031312</v>
      </c>
      <c r="I13">
        <v>50</v>
      </c>
      <c r="J13">
        <v>1306219.2130249273</v>
      </c>
      <c r="K13">
        <v>93200000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346.46170260031312</v>
      </c>
      <c r="I14">
        <v>50</v>
      </c>
      <c r="J14">
        <v>1306219.2130249273</v>
      </c>
      <c r="K14">
        <v>93200000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149</v>
      </c>
      <c r="D15" t="s">
        <v>154</v>
      </c>
      <c r="E15" t="s">
        <v>156</v>
      </c>
      <c r="F15" t="s">
        <v>161</v>
      </c>
      <c r="G15" t="s">
        <v>225</v>
      </c>
      <c r="H15">
        <v>346.46170260031312</v>
      </c>
      <c r="I15">
        <v>50</v>
      </c>
      <c r="J15">
        <v>1306219.2130249273</v>
      </c>
      <c r="K15">
        <v>93200000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149</v>
      </c>
      <c r="D16" t="s">
        <v>154</v>
      </c>
      <c r="E16" t="s">
        <v>156</v>
      </c>
      <c r="F16" t="s">
        <v>161</v>
      </c>
      <c r="G16" t="s">
        <v>225</v>
      </c>
      <c r="H16">
        <v>346.46170260031312</v>
      </c>
      <c r="I16">
        <v>50</v>
      </c>
      <c r="J16">
        <v>1306219.2130249273</v>
      </c>
      <c r="K16">
        <v>93200000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149</v>
      </c>
      <c r="D17" t="s">
        <v>154</v>
      </c>
      <c r="E17" t="s">
        <v>156</v>
      </c>
      <c r="F17" t="s">
        <v>161</v>
      </c>
      <c r="G17" t="s">
        <v>225</v>
      </c>
      <c r="H17">
        <v>346.46170260031312</v>
      </c>
      <c r="I17">
        <v>50</v>
      </c>
      <c r="J17">
        <v>1306219.2130249273</v>
      </c>
      <c r="K17">
        <v>93200000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149</v>
      </c>
      <c r="D18" t="s">
        <v>154</v>
      </c>
      <c r="E18" t="s">
        <v>156</v>
      </c>
      <c r="F18" t="s">
        <v>161</v>
      </c>
      <c r="G18" t="s">
        <v>225</v>
      </c>
      <c r="H18">
        <v>346.46170260031312</v>
      </c>
      <c r="I18">
        <v>50</v>
      </c>
      <c r="J18">
        <v>1306219.2130249273</v>
      </c>
      <c r="K18">
        <v>93200000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149</v>
      </c>
      <c r="D19" t="s">
        <v>154</v>
      </c>
      <c r="E19" t="s">
        <v>156</v>
      </c>
      <c r="F19" t="s">
        <v>161</v>
      </c>
      <c r="G19" t="s">
        <v>225</v>
      </c>
      <c r="H19">
        <v>346.46170260031312</v>
      </c>
      <c r="I19">
        <v>50</v>
      </c>
      <c r="J19">
        <v>1306219.2130249273</v>
      </c>
      <c r="K19">
        <v>93200000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149</v>
      </c>
      <c r="D20" t="s">
        <v>154</v>
      </c>
      <c r="E20" t="s">
        <v>156</v>
      </c>
      <c r="F20" t="s">
        <v>161</v>
      </c>
      <c r="G20" t="s">
        <v>225</v>
      </c>
      <c r="H20">
        <v>346.46170260031312</v>
      </c>
      <c r="I20">
        <v>50</v>
      </c>
      <c r="J20">
        <v>1306219.2130249273</v>
      </c>
      <c r="K20">
        <v>93200000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149</v>
      </c>
      <c r="D21" t="s">
        <v>154</v>
      </c>
      <c r="E21" t="s">
        <v>156</v>
      </c>
      <c r="F21" t="s">
        <v>161</v>
      </c>
      <c r="G21" t="s">
        <v>225</v>
      </c>
      <c r="H21">
        <v>346.46170260031312</v>
      </c>
      <c r="I21">
        <v>50</v>
      </c>
      <c r="J21">
        <v>1306219.2130249273</v>
      </c>
      <c r="K21">
        <v>93200000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149</v>
      </c>
      <c r="D22" t="s">
        <v>154</v>
      </c>
      <c r="E22" t="s">
        <v>156</v>
      </c>
      <c r="F22" t="s">
        <v>161</v>
      </c>
      <c r="G22" t="s">
        <v>225</v>
      </c>
      <c r="H22">
        <v>346.46170260031312</v>
      </c>
      <c r="I22">
        <v>50</v>
      </c>
      <c r="J22">
        <v>1306219.2130249273</v>
      </c>
      <c r="K22">
        <v>93200000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149</v>
      </c>
      <c r="D23" t="s">
        <v>154</v>
      </c>
      <c r="E23" t="s">
        <v>156</v>
      </c>
      <c r="F23" t="s">
        <v>161</v>
      </c>
      <c r="G23" t="s">
        <v>225</v>
      </c>
      <c r="H23">
        <v>346.46170260031312</v>
      </c>
      <c r="I23">
        <v>50</v>
      </c>
      <c r="J23">
        <v>1306219.2130249273</v>
      </c>
      <c r="K23">
        <v>93200000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149</v>
      </c>
      <c r="D24" t="s">
        <v>154</v>
      </c>
      <c r="E24" t="s">
        <v>156</v>
      </c>
      <c r="F24" t="s">
        <v>161</v>
      </c>
      <c r="G24" t="s">
        <v>225</v>
      </c>
      <c r="H24">
        <v>346.46170260031312</v>
      </c>
      <c r="I24">
        <v>50</v>
      </c>
      <c r="J24">
        <v>1306219.2130249273</v>
      </c>
      <c r="K24">
        <v>93200000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149</v>
      </c>
      <c r="D25" t="s">
        <v>154</v>
      </c>
      <c r="E25" t="s">
        <v>156</v>
      </c>
      <c r="F25" t="s">
        <v>161</v>
      </c>
      <c r="G25" t="s">
        <v>225</v>
      </c>
      <c r="H25">
        <v>358.04161496853476</v>
      </c>
      <c r="I25">
        <v>51</v>
      </c>
      <c r="J25">
        <v>1467466.1626493272</v>
      </c>
      <c r="K25">
        <v>95064000</v>
      </c>
      <c r="L25">
        <v>23</v>
      </c>
      <c r="M25">
        <v>-12.344555034601433</v>
      </c>
      <c r="N25">
        <v>-2</v>
      </c>
    </row>
    <row r="26" spans="1:14" x14ac:dyDescent="0.3">
      <c r="A26">
        <v>25</v>
      </c>
      <c r="B26" t="s">
        <v>139</v>
      </c>
      <c r="C26" t="s">
        <v>149</v>
      </c>
      <c r="D26" t="s">
        <v>154</v>
      </c>
      <c r="E26" t="s">
        <v>156</v>
      </c>
      <c r="F26" t="s">
        <v>161</v>
      </c>
      <c r="G26" t="s">
        <v>225</v>
      </c>
      <c r="H26">
        <v>358.04161496853476</v>
      </c>
      <c r="I26">
        <v>51</v>
      </c>
      <c r="J26">
        <v>1467466.1626493272</v>
      </c>
      <c r="K26">
        <v>95064000</v>
      </c>
      <c r="L26">
        <v>24</v>
      </c>
      <c r="M26">
        <v>-12.344555034601433</v>
      </c>
      <c r="N26">
        <v>-2</v>
      </c>
    </row>
    <row r="27" spans="1:14" x14ac:dyDescent="0.3">
      <c r="A27">
        <v>26</v>
      </c>
      <c r="B27" t="s">
        <v>139</v>
      </c>
      <c r="C27" t="s">
        <v>149</v>
      </c>
      <c r="D27" t="s">
        <v>154</v>
      </c>
      <c r="E27" t="s">
        <v>156</v>
      </c>
      <c r="F27" t="s">
        <v>161</v>
      </c>
      <c r="G27" t="s">
        <v>225</v>
      </c>
      <c r="H27">
        <v>358.04161496853476</v>
      </c>
      <c r="I27">
        <v>51</v>
      </c>
      <c r="J27">
        <v>1467466.1626493272</v>
      </c>
      <c r="K27">
        <v>95064000</v>
      </c>
      <c r="L27">
        <v>25</v>
      </c>
      <c r="M27">
        <v>-12.344555034601433</v>
      </c>
      <c r="N27">
        <v>-2</v>
      </c>
    </row>
    <row r="28" spans="1:14" x14ac:dyDescent="0.3">
      <c r="A28">
        <v>27</v>
      </c>
      <c r="B28" t="s">
        <v>139</v>
      </c>
      <c r="C28" t="s">
        <v>149</v>
      </c>
      <c r="D28" t="s">
        <v>154</v>
      </c>
      <c r="E28" t="s">
        <v>156</v>
      </c>
      <c r="F28" t="s">
        <v>161</v>
      </c>
      <c r="G28" t="s">
        <v>225</v>
      </c>
      <c r="H28">
        <v>358.04161496853476</v>
      </c>
      <c r="I28">
        <v>51</v>
      </c>
      <c r="J28">
        <v>1467466.1626493272</v>
      </c>
      <c r="K28">
        <v>95064000</v>
      </c>
      <c r="L28">
        <v>26</v>
      </c>
      <c r="M28">
        <v>-12.344555034601433</v>
      </c>
      <c r="N28">
        <v>-2</v>
      </c>
    </row>
    <row r="29" spans="1:14" x14ac:dyDescent="0.3">
      <c r="A29">
        <v>28</v>
      </c>
      <c r="B29" t="s">
        <v>139</v>
      </c>
      <c r="C29" t="s">
        <v>149</v>
      </c>
      <c r="D29" t="s">
        <v>154</v>
      </c>
      <c r="E29" t="s">
        <v>156</v>
      </c>
      <c r="F29" t="s">
        <v>161</v>
      </c>
      <c r="G29" t="s">
        <v>225</v>
      </c>
      <c r="H29">
        <v>358.04161496853476</v>
      </c>
      <c r="I29">
        <v>51</v>
      </c>
      <c r="J29">
        <v>1467466.1626493272</v>
      </c>
      <c r="K29">
        <v>95064000</v>
      </c>
      <c r="L29">
        <v>27</v>
      </c>
      <c r="M29">
        <v>-12.344555034601433</v>
      </c>
      <c r="N29">
        <v>-2</v>
      </c>
    </row>
    <row r="30" spans="1:14" x14ac:dyDescent="0.3">
      <c r="A30">
        <v>29</v>
      </c>
      <c r="B30" t="s">
        <v>139</v>
      </c>
      <c r="C30" t="s">
        <v>149</v>
      </c>
      <c r="D30" t="s">
        <v>154</v>
      </c>
      <c r="E30" t="s">
        <v>156</v>
      </c>
      <c r="F30" t="s">
        <v>161</v>
      </c>
      <c r="G30" t="s">
        <v>225</v>
      </c>
      <c r="H30">
        <v>358.04161496853476</v>
      </c>
      <c r="I30">
        <v>51</v>
      </c>
      <c r="J30">
        <v>1467466.1626493272</v>
      </c>
      <c r="K30">
        <v>95064000</v>
      </c>
      <c r="L30">
        <v>28</v>
      </c>
      <c r="M30">
        <v>-12.344555034601433</v>
      </c>
      <c r="N30">
        <v>-2</v>
      </c>
    </row>
    <row r="31" spans="1:14" x14ac:dyDescent="0.3">
      <c r="A31">
        <v>30</v>
      </c>
      <c r="B31" t="s">
        <v>139</v>
      </c>
      <c r="C31" t="s">
        <v>149</v>
      </c>
      <c r="D31" t="s">
        <v>154</v>
      </c>
      <c r="E31" t="s">
        <v>156</v>
      </c>
      <c r="F31" t="s">
        <v>161</v>
      </c>
      <c r="G31" t="s">
        <v>225</v>
      </c>
      <c r="H31">
        <v>358.04161496853476</v>
      </c>
      <c r="I31">
        <v>51</v>
      </c>
      <c r="J31">
        <v>1467466.1626493272</v>
      </c>
      <c r="K31">
        <v>95064000</v>
      </c>
      <c r="L31">
        <v>29</v>
      </c>
      <c r="M31">
        <v>-12.344555034601433</v>
      </c>
      <c r="N31">
        <v>-2</v>
      </c>
    </row>
    <row r="32" spans="1:14" x14ac:dyDescent="0.3">
      <c r="A32">
        <v>31</v>
      </c>
      <c r="B32" t="s">
        <v>139</v>
      </c>
      <c r="C32" t="s">
        <v>149</v>
      </c>
      <c r="D32" t="s">
        <v>154</v>
      </c>
      <c r="E32" t="s">
        <v>156</v>
      </c>
      <c r="F32" t="s">
        <v>161</v>
      </c>
      <c r="G32" t="s">
        <v>225</v>
      </c>
      <c r="H32">
        <v>358.04161496853476</v>
      </c>
      <c r="I32">
        <v>51</v>
      </c>
      <c r="J32">
        <v>1467466.1626493272</v>
      </c>
      <c r="K32">
        <v>95064000</v>
      </c>
      <c r="L32">
        <v>30</v>
      </c>
      <c r="M32">
        <v>-12.344555034601433</v>
      </c>
      <c r="N32">
        <v>-2</v>
      </c>
    </row>
    <row r="33" spans="1:14" x14ac:dyDescent="0.3">
      <c r="A33">
        <v>32</v>
      </c>
      <c r="B33" t="s">
        <v>139</v>
      </c>
      <c r="C33" t="s">
        <v>149</v>
      </c>
      <c r="D33" t="s">
        <v>154</v>
      </c>
      <c r="E33" t="s">
        <v>156</v>
      </c>
      <c r="F33" t="s">
        <v>161</v>
      </c>
      <c r="G33" t="s">
        <v>225</v>
      </c>
      <c r="H33">
        <v>358.04161496853476</v>
      </c>
      <c r="I33">
        <v>51</v>
      </c>
      <c r="J33">
        <v>1467466.1626493272</v>
      </c>
      <c r="K33">
        <v>95064000</v>
      </c>
      <c r="L33">
        <v>31</v>
      </c>
      <c r="M33">
        <v>-12.344555034601433</v>
      </c>
      <c r="N33">
        <v>-2</v>
      </c>
    </row>
    <row r="34" spans="1:14" x14ac:dyDescent="0.3">
      <c r="A34">
        <v>33</v>
      </c>
      <c r="B34" t="s">
        <v>139</v>
      </c>
      <c r="C34" t="s">
        <v>149</v>
      </c>
      <c r="D34" t="s">
        <v>154</v>
      </c>
      <c r="E34" t="s">
        <v>156</v>
      </c>
      <c r="F34" t="s">
        <v>161</v>
      </c>
      <c r="G34" t="s">
        <v>225</v>
      </c>
      <c r="H34">
        <v>358.04161496853476</v>
      </c>
      <c r="I34">
        <v>51</v>
      </c>
      <c r="J34">
        <v>1467466.1626493272</v>
      </c>
      <c r="K34">
        <v>95064000</v>
      </c>
      <c r="L34">
        <v>32</v>
      </c>
      <c r="M34">
        <v>-12.344555034601433</v>
      </c>
      <c r="N34">
        <v>-2</v>
      </c>
    </row>
    <row r="35" spans="1:14" x14ac:dyDescent="0.3">
      <c r="A35">
        <v>34</v>
      </c>
      <c r="B35" t="s">
        <v>139</v>
      </c>
      <c r="C35" t="s">
        <v>149</v>
      </c>
      <c r="D35" t="s">
        <v>154</v>
      </c>
      <c r="E35" t="s">
        <v>156</v>
      </c>
      <c r="F35" t="s">
        <v>161</v>
      </c>
      <c r="G35" t="s">
        <v>225</v>
      </c>
      <c r="H35">
        <v>358.04161496853476</v>
      </c>
      <c r="I35">
        <v>51</v>
      </c>
      <c r="J35">
        <v>1467466.1626493272</v>
      </c>
      <c r="K35">
        <v>95064000</v>
      </c>
      <c r="L35">
        <v>33</v>
      </c>
      <c r="M35">
        <v>-12.344555034601433</v>
      </c>
      <c r="N35">
        <v>-2</v>
      </c>
    </row>
    <row r="36" spans="1:14" x14ac:dyDescent="0.3">
      <c r="A36">
        <v>35</v>
      </c>
      <c r="B36" t="s">
        <v>139</v>
      </c>
      <c r="C36" t="s">
        <v>149</v>
      </c>
      <c r="D36" t="s">
        <v>154</v>
      </c>
      <c r="E36" t="s">
        <v>156</v>
      </c>
      <c r="F36" t="s">
        <v>161</v>
      </c>
      <c r="G36" t="s">
        <v>225</v>
      </c>
      <c r="H36">
        <v>358.04161496853476</v>
      </c>
      <c r="I36">
        <v>51</v>
      </c>
      <c r="J36">
        <v>1467466.1626493272</v>
      </c>
      <c r="K36">
        <v>95064000</v>
      </c>
      <c r="L36">
        <v>34</v>
      </c>
      <c r="M36">
        <v>-12.344555034601433</v>
      </c>
      <c r="N36">
        <v>-2</v>
      </c>
    </row>
    <row r="37" spans="1:14" x14ac:dyDescent="0.3">
      <c r="A37">
        <v>36</v>
      </c>
      <c r="B37" t="s">
        <v>139</v>
      </c>
      <c r="C37" t="s">
        <v>149</v>
      </c>
      <c r="D37" t="s">
        <v>154</v>
      </c>
      <c r="E37" t="s">
        <v>156</v>
      </c>
      <c r="F37" t="s">
        <v>161</v>
      </c>
      <c r="G37" t="s">
        <v>225</v>
      </c>
      <c r="H37">
        <v>358.04161496853476</v>
      </c>
      <c r="I37">
        <v>51</v>
      </c>
      <c r="J37">
        <v>1467466.1626493272</v>
      </c>
      <c r="K37">
        <v>95064000</v>
      </c>
      <c r="L37">
        <v>35</v>
      </c>
      <c r="M37">
        <v>-12.344555034601433</v>
      </c>
      <c r="N37">
        <v>-2</v>
      </c>
    </row>
    <row r="38" spans="1:14" x14ac:dyDescent="0.3">
      <c r="A38">
        <v>37</v>
      </c>
      <c r="B38" t="s">
        <v>139</v>
      </c>
      <c r="C38" t="s">
        <v>149</v>
      </c>
      <c r="D38" t="s">
        <v>154</v>
      </c>
      <c r="E38" t="s">
        <v>156</v>
      </c>
      <c r="F38" t="s">
        <v>161</v>
      </c>
      <c r="G38" t="s">
        <v>225</v>
      </c>
      <c r="H38">
        <v>358.04161496853476</v>
      </c>
      <c r="I38">
        <v>51</v>
      </c>
      <c r="J38">
        <v>1467466.1626493272</v>
      </c>
      <c r="K38">
        <v>95064000</v>
      </c>
      <c r="L38">
        <v>36</v>
      </c>
      <c r="M38">
        <v>-12.344555034601433</v>
      </c>
      <c r="N38">
        <v>-2</v>
      </c>
    </row>
    <row r="39" spans="1:14" x14ac:dyDescent="0.3">
      <c r="A39">
        <v>38</v>
      </c>
      <c r="B39" t="s">
        <v>139</v>
      </c>
      <c r="C39" t="s">
        <v>149</v>
      </c>
      <c r="D39" t="s">
        <v>154</v>
      </c>
      <c r="E39" t="s">
        <v>156</v>
      </c>
      <c r="F39" t="s">
        <v>161</v>
      </c>
      <c r="G39" t="s">
        <v>225</v>
      </c>
      <c r="H39">
        <v>358.04161496853476</v>
      </c>
      <c r="I39">
        <v>51</v>
      </c>
      <c r="J39">
        <v>1467466.1626493272</v>
      </c>
      <c r="K39">
        <v>95064000</v>
      </c>
      <c r="L39">
        <v>37</v>
      </c>
      <c r="M39">
        <v>-12.344555034601433</v>
      </c>
      <c r="N39">
        <v>-2</v>
      </c>
    </row>
    <row r="40" spans="1:14" x14ac:dyDescent="0.3">
      <c r="A40">
        <v>39</v>
      </c>
      <c r="B40" t="s">
        <v>139</v>
      </c>
      <c r="C40" t="s">
        <v>149</v>
      </c>
      <c r="D40" t="s">
        <v>154</v>
      </c>
      <c r="E40" t="s">
        <v>156</v>
      </c>
      <c r="F40" t="s">
        <v>161</v>
      </c>
      <c r="G40" t="s">
        <v>225</v>
      </c>
      <c r="H40">
        <v>358.04161496853476</v>
      </c>
      <c r="I40">
        <v>51</v>
      </c>
      <c r="J40">
        <v>1467466.1626493272</v>
      </c>
      <c r="K40">
        <v>95064000</v>
      </c>
      <c r="L40">
        <v>38</v>
      </c>
      <c r="M40">
        <v>-12.344555034601433</v>
      </c>
      <c r="N40">
        <v>-2</v>
      </c>
    </row>
    <row r="41" spans="1:14" x14ac:dyDescent="0.3">
      <c r="A41">
        <v>40</v>
      </c>
      <c r="B41" t="s">
        <v>139</v>
      </c>
      <c r="C41" t="s">
        <v>149</v>
      </c>
      <c r="D41" t="s">
        <v>154</v>
      </c>
      <c r="E41" t="s">
        <v>156</v>
      </c>
      <c r="F41" t="s">
        <v>161</v>
      </c>
      <c r="G41" t="s">
        <v>225</v>
      </c>
      <c r="H41">
        <v>358.04161496853476</v>
      </c>
      <c r="I41">
        <v>51</v>
      </c>
      <c r="J41">
        <v>1467466.1626493272</v>
      </c>
      <c r="K41">
        <v>95064000</v>
      </c>
      <c r="L41">
        <v>39</v>
      </c>
      <c r="M41">
        <v>-12.344555034601433</v>
      </c>
      <c r="N41">
        <v>-2</v>
      </c>
    </row>
    <row r="42" spans="1:14" x14ac:dyDescent="0.3">
      <c r="A42">
        <v>41</v>
      </c>
      <c r="B42" t="s">
        <v>139</v>
      </c>
      <c r="C42" t="s">
        <v>149</v>
      </c>
      <c r="D42" t="s">
        <v>154</v>
      </c>
      <c r="E42" t="s">
        <v>156</v>
      </c>
      <c r="F42" t="s">
        <v>161</v>
      </c>
      <c r="G42" t="s">
        <v>225</v>
      </c>
      <c r="H42">
        <v>358.04161496853476</v>
      </c>
      <c r="I42">
        <v>51</v>
      </c>
      <c r="J42">
        <v>1467466.1626493272</v>
      </c>
      <c r="K42">
        <v>95064000</v>
      </c>
      <c r="L42">
        <v>40</v>
      </c>
      <c r="M42">
        <v>-12.344555034601433</v>
      </c>
      <c r="N42">
        <v>-2</v>
      </c>
    </row>
    <row r="43" spans="1:14" x14ac:dyDescent="0.3">
      <c r="A43">
        <v>42</v>
      </c>
      <c r="B43" t="s">
        <v>139</v>
      </c>
      <c r="C43" t="s">
        <v>149</v>
      </c>
      <c r="D43" t="s">
        <v>154</v>
      </c>
      <c r="E43" t="s">
        <v>156</v>
      </c>
      <c r="F43" t="s">
        <v>161</v>
      </c>
      <c r="G43" t="s">
        <v>225</v>
      </c>
      <c r="H43">
        <v>358.04161496853476</v>
      </c>
      <c r="I43">
        <v>51</v>
      </c>
      <c r="J43">
        <v>1467466.1626493272</v>
      </c>
      <c r="K43">
        <v>95064000</v>
      </c>
      <c r="L43">
        <v>41</v>
      </c>
      <c r="M43">
        <v>-12.344555034601433</v>
      </c>
      <c r="N43">
        <v>-2</v>
      </c>
    </row>
    <row r="44" spans="1:14" x14ac:dyDescent="0.3">
      <c r="A44">
        <v>43</v>
      </c>
      <c r="B44" t="s">
        <v>139</v>
      </c>
      <c r="C44" t="s">
        <v>149</v>
      </c>
      <c r="D44" t="s">
        <v>154</v>
      </c>
      <c r="E44" t="s">
        <v>156</v>
      </c>
      <c r="F44" t="s">
        <v>161</v>
      </c>
      <c r="G44" t="s">
        <v>225</v>
      </c>
      <c r="H44">
        <v>358.04161496853476</v>
      </c>
      <c r="I44">
        <v>51</v>
      </c>
      <c r="J44">
        <v>1467466.1626493272</v>
      </c>
      <c r="K44">
        <v>95064000</v>
      </c>
      <c r="L44">
        <v>42</v>
      </c>
      <c r="M44">
        <v>-12.344555034601433</v>
      </c>
      <c r="N44">
        <v>-2</v>
      </c>
    </row>
    <row r="45" spans="1:14" x14ac:dyDescent="0.3">
      <c r="A45">
        <v>44</v>
      </c>
      <c r="B45" t="s">
        <v>139</v>
      </c>
      <c r="C45" t="s">
        <v>149</v>
      </c>
      <c r="D45" t="s">
        <v>154</v>
      </c>
      <c r="E45" t="s">
        <v>156</v>
      </c>
      <c r="F45" t="s">
        <v>161</v>
      </c>
      <c r="G45" t="s">
        <v>225</v>
      </c>
      <c r="H45">
        <v>358.04161496853476</v>
      </c>
      <c r="I45">
        <v>51</v>
      </c>
      <c r="J45">
        <v>1467466.1626493272</v>
      </c>
      <c r="K45">
        <v>95064000</v>
      </c>
      <c r="L45">
        <v>43</v>
      </c>
      <c r="M45">
        <v>-12.344555034601433</v>
      </c>
      <c r="N45">
        <v>-2</v>
      </c>
    </row>
    <row r="46" spans="1:14" x14ac:dyDescent="0.3">
      <c r="A46">
        <v>45</v>
      </c>
      <c r="B46" t="s">
        <v>139</v>
      </c>
      <c r="C46" t="s">
        <v>149</v>
      </c>
      <c r="D46" t="s">
        <v>154</v>
      </c>
      <c r="E46" t="s">
        <v>156</v>
      </c>
      <c r="F46" t="s">
        <v>161</v>
      </c>
      <c r="G46" t="s">
        <v>225</v>
      </c>
      <c r="H46">
        <v>358.04161496853476</v>
      </c>
      <c r="I46">
        <v>51</v>
      </c>
      <c r="J46">
        <v>1467466.1626493272</v>
      </c>
      <c r="K46">
        <v>95064000</v>
      </c>
      <c r="L46">
        <v>44</v>
      </c>
      <c r="M46">
        <v>-12.344555034601433</v>
      </c>
      <c r="N46">
        <v>-2</v>
      </c>
    </row>
    <row r="47" spans="1:14" x14ac:dyDescent="0.3">
      <c r="A47">
        <v>46</v>
      </c>
      <c r="B47" t="s">
        <v>139</v>
      </c>
      <c r="C47" t="s">
        <v>149</v>
      </c>
      <c r="D47" t="s">
        <v>154</v>
      </c>
      <c r="E47" t="s">
        <v>156</v>
      </c>
      <c r="F47" t="s">
        <v>161</v>
      </c>
      <c r="G47" t="s">
        <v>225</v>
      </c>
      <c r="H47">
        <v>358.04161496853476</v>
      </c>
      <c r="I47">
        <v>51</v>
      </c>
      <c r="J47">
        <v>1467466.1626493272</v>
      </c>
      <c r="K47">
        <v>95064000</v>
      </c>
      <c r="L47">
        <v>45</v>
      </c>
      <c r="M47">
        <v>-12.344555034601433</v>
      </c>
      <c r="N47">
        <v>-2</v>
      </c>
    </row>
    <row r="48" spans="1:14" x14ac:dyDescent="0.3">
      <c r="A48">
        <v>47</v>
      </c>
      <c r="B48" t="s">
        <v>139</v>
      </c>
      <c r="C48" t="s">
        <v>149</v>
      </c>
      <c r="D48" t="s">
        <v>154</v>
      </c>
      <c r="E48" t="s">
        <v>156</v>
      </c>
      <c r="F48" t="s">
        <v>161</v>
      </c>
      <c r="G48" t="s">
        <v>225</v>
      </c>
      <c r="H48">
        <v>358.04161496853476</v>
      </c>
      <c r="I48">
        <v>51</v>
      </c>
      <c r="J48">
        <v>1467466.1626493272</v>
      </c>
      <c r="K48">
        <v>95064000</v>
      </c>
      <c r="L48">
        <v>46</v>
      </c>
      <c r="M48">
        <v>-12.344555034601433</v>
      </c>
      <c r="N48">
        <v>-2</v>
      </c>
    </row>
    <row r="49" spans="1:14" x14ac:dyDescent="0.3">
      <c r="A49">
        <v>48</v>
      </c>
      <c r="B49" t="s">
        <v>139</v>
      </c>
      <c r="C49" t="s">
        <v>149</v>
      </c>
      <c r="D49" t="s">
        <v>154</v>
      </c>
      <c r="E49" t="s">
        <v>156</v>
      </c>
      <c r="F49" t="s">
        <v>161</v>
      </c>
      <c r="G49" t="s">
        <v>225</v>
      </c>
      <c r="H49">
        <v>358.04161496853476</v>
      </c>
      <c r="I49">
        <v>51</v>
      </c>
      <c r="J49">
        <v>1467466.1626493272</v>
      </c>
      <c r="K49">
        <v>95064000</v>
      </c>
      <c r="L49">
        <v>47</v>
      </c>
      <c r="M49">
        <v>-12.344555034601433</v>
      </c>
      <c r="N49">
        <v>-2</v>
      </c>
    </row>
    <row r="50" spans="1:14" x14ac:dyDescent="0.3">
      <c r="A50">
        <v>49</v>
      </c>
      <c r="B50" t="s">
        <v>139</v>
      </c>
      <c r="C50" t="s">
        <v>149</v>
      </c>
      <c r="D50" t="s">
        <v>154</v>
      </c>
      <c r="E50" t="s">
        <v>156</v>
      </c>
      <c r="F50" t="s">
        <v>161</v>
      </c>
      <c r="G50" t="s">
        <v>225</v>
      </c>
      <c r="H50">
        <v>358.04161496853476</v>
      </c>
      <c r="I50">
        <v>51</v>
      </c>
      <c r="J50">
        <v>1467466.1626493272</v>
      </c>
      <c r="K50">
        <v>95064000</v>
      </c>
      <c r="L50">
        <v>48</v>
      </c>
      <c r="M50">
        <v>-12.344555034601433</v>
      </c>
      <c r="N50">
        <v>-2</v>
      </c>
    </row>
    <row r="51" spans="1:14" x14ac:dyDescent="0.3">
      <c r="A51">
        <v>50</v>
      </c>
      <c r="B51" t="s">
        <v>139</v>
      </c>
      <c r="C51" t="s">
        <v>149</v>
      </c>
      <c r="D51" t="s">
        <v>154</v>
      </c>
      <c r="E51" t="s">
        <v>156</v>
      </c>
      <c r="F51" t="s">
        <v>161</v>
      </c>
      <c r="G51" t="s">
        <v>225</v>
      </c>
      <c r="H51">
        <v>358.04161496853476</v>
      </c>
      <c r="I51">
        <v>51</v>
      </c>
      <c r="J51">
        <v>1467466.1626493272</v>
      </c>
      <c r="K51">
        <v>95064000</v>
      </c>
      <c r="L51">
        <v>49</v>
      </c>
      <c r="M51">
        <v>-12.344555034601433</v>
      </c>
      <c r="N51">
        <v>-2</v>
      </c>
    </row>
    <row r="52" spans="1:14" x14ac:dyDescent="0.3">
      <c r="A52">
        <v>51</v>
      </c>
      <c r="B52" t="s">
        <v>139</v>
      </c>
      <c r="C52" t="s">
        <v>149</v>
      </c>
      <c r="D52" t="s">
        <v>154</v>
      </c>
      <c r="E52" t="s">
        <v>156</v>
      </c>
      <c r="F52" t="s">
        <v>161</v>
      </c>
      <c r="G52" t="s">
        <v>225</v>
      </c>
      <c r="H52">
        <v>358.04161496853476</v>
      </c>
      <c r="I52">
        <v>51</v>
      </c>
      <c r="J52">
        <v>1467466.1626493272</v>
      </c>
      <c r="K52">
        <v>95064000</v>
      </c>
      <c r="L52">
        <v>50</v>
      </c>
      <c r="M52">
        <v>-12.344555034601433</v>
      </c>
      <c r="N52">
        <v>-2</v>
      </c>
    </row>
    <row r="53" spans="1:14" x14ac:dyDescent="0.3">
      <c r="A53">
        <v>52</v>
      </c>
      <c r="B53" t="s">
        <v>139</v>
      </c>
      <c r="C53" t="s">
        <v>149</v>
      </c>
      <c r="D53" t="s">
        <v>154</v>
      </c>
      <c r="E53" t="s">
        <v>156</v>
      </c>
      <c r="F53" t="s">
        <v>161</v>
      </c>
      <c r="G53" t="s">
        <v>225</v>
      </c>
      <c r="H53">
        <v>358.04161496853476</v>
      </c>
      <c r="I53">
        <v>51</v>
      </c>
      <c r="J53">
        <v>1467466.1626493272</v>
      </c>
      <c r="K53">
        <v>95064000</v>
      </c>
      <c r="L53">
        <v>51</v>
      </c>
      <c r="M53">
        <v>-12.344555034601433</v>
      </c>
      <c r="N53">
        <v>-2</v>
      </c>
    </row>
    <row r="54" spans="1:14" x14ac:dyDescent="0.3">
      <c r="A54">
        <v>53</v>
      </c>
      <c r="B54" t="s">
        <v>139</v>
      </c>
      <c r="C54" t="s">
        <v>149</v>
      </c>
      <c r="D54" t="s">
        <v>154</v>
      </c>
      <c r="E54" t="s">
        <v>156</v>
      </c>
      <c r="F54" t="s">
        <v>161</v>
      </c>
      <c r="G54" t="s">
        <v>225</v>
      </c>
      <c r="H54">
        <v>358.04161496853476</v>
      </c>
      <c r="I54">
        <v>51</v>
      </c>
      <c r="J54">
        <v>1467466.1626493272</v>
      </c>
      <c r="K54">
        <v>95064000</v>
      </c>
      <c r="L54">
        <v>52</v>
      </c>
      <c r="M54">
        <v>-12.344555034601433</v>
      </c>
      <c r="N54">
        <v>-2</v>
      </c>
    </row>
    <row r="55" spans="1:14" x14ac:dyDescent="0.3">
      <c r="A55">
        <v>54</v>
      </c>
      <c r="B55" t="s">
        <v>139</v>
      </c>
      <c r="C55" t="s">
        <v>149</v>
      </c>
      <c r="D55" t="s">
        <v>154</v>
      </c>
      <c r="E55" t="s">
        <v>156</v>
      </c>
      <c r="F55" t="s">
        <v>161</v>
      </c>
      <c r="G55" t="s">
        <v>225</v>
      </c>
      <c r="H55">
        <v>358.04161496853476</v>
      </c>
      <c r="I55">
        <v>51</v>
      </c>
      <c r="J55">
        <v>1467466.1626493272</v>
      </c>
      <c r="K55">
        <v>95064000</v>
      </c>
      <c r="L55">
        <v>53</v>
      </c>
      <c r="M55">
        <v>-12.344555034601433</v>
      </c>
      <c r="N55">
        <v>-2</v>
      </c>
    </row>
    <row r="56" spans="1:14" x14ac:dyDescent="0.3">
      <c r="A56">
        <v>55</v>
      </c>
      <c r="B56" t="s">
        <v>139</v>
      </c>
      <c r="C56" t="s">
        <v>149</v>
      </c>
      <c r="D56" t="s">
        <v>154</v>
      </c>
      <c r="E56" t="s">
        <v>156</v>
      </c>
      <c r="F56" t="s">
        <v>161</v>
      </c>
      <c r="G56" t="s">
        <v>225</v>
      </c>
      <c r="H56">
        <v>358.04161496853476</v>
      </c>
      <c r="I56">
        <v>51</v>
      </c>
      <c r="J56">
        <v>1467466.1626493272</v>
      </c>
      <c r="K56">
        <v>95064000</v>
      </c>
      <c r="L56">
        <v>54</v>
      </c>
      <c r="M56">
        <v>-12.344555034601433</v>
      </c>
      <c r="N56">
        <v>-2</v>
      </c>
    </row>
    <row r="57" spans="1:14" x14ac:dyDescent="0.3">
      <c r="A57">
        <v>56</v>
      </c>
      <c r="B57" t="s">
        <v>139</v>
      </c>
      <c r="C57" t="s">
        <v>149</v>
      </c>
      <c r="D57" t="s">
        <v>154</v>
      </c>
      <c r="E57" t="s">
        <v>156</v>
      </c>
      <c r="F57" t="s">
        <v>161</v>
      </c>
      <c r="G57" t="s">
        <v>225</v>
      </c>
      <c r="H57">
        <v>358.04161496853476</v>
      </c>
      <c r="I57">
        <v>51</v>
      </c>
      <c r="J57">
        <v>1467466.1626493272</v>
      </c>
      <c r="K57">
        <v>95064000</v>
      </c>
      <c r="L57">
        <v>55</v>
      </c>
      <c r="M57">
        <v>-12.344555034601433</v>
      </c>
      <c r="N57">
        <v>-2</v>
      </c>
    </row>
    <row r="58" spans="1:14" x14ac:dyDescent="0.3">
      <c r="A58">
        <v>57</v>
      </c>
      <c r="B58" t="s">
        <v>139</v>
      </c>
      <c r="C58" t="s">
        <v>149</v>
      </c>
      <c r="D58" t="s">
        <v>154</v>
      </c>
      <c r="E58" t="s">
        <v>156</v>
      </c>
      <c r="F58" t="s">
        <v>161</v>
      </c>
      <c r="G58" t="s">
        <v>225</v>
      </c>
      <c r="H58">
        <v>358.04161496853476</v>
      </c>
      <c r="I58">
        <v>51</v>
      </c>
      <c r="J58">
        <v>1467466.1626493272</v>
      </c>
      <c r="K58">
        <v>95064000</v>
      </c>
      <c r="L58">
        <v>56</v>
      </c>
      <c r="M58">
        <v>-12.344555034601433</v>
      </c>
      <c r="N58">
        <v>-2</v>
      </c>
    </row>
    <row r="59" spans="1:14" x14ac:dyDescent="0.3">
      <c r="A59">
        <v>58</v>
      </c>
      <c r="B59" t="s">
        <v>139</v>
      </c>
      <c r="C59" t="s">
        <v>149</v>
      </c>
      <c r="D59" t="s">
        <v>154</v>
      </c>
      <c r="E59" t="s">
        <v>156</v>
      </c>
      <c r="F59" t="s">
        <v>161</v>
      </c>
      <c r="G59" t="s">
        <v>225</v>
      </c>
      <c r="H59">
        <v>358.04161496853476</v>
      </c>
      <c r="I59">
        <v>51</v>
      </c>
      <c r="J59">
        <v>1467466.1626493272</v>
      </c>
      <c r="K59">
        <v>95064000</v>
      </c>
      <c r="L59">
        <v>57</v>
      </c>
      <c r="M59">
        <v>-12.344555034601433</v>
      </c>
      <c r="N59">
        <v>-2</v>
      </c>
    </row>
    <row r="60" spans="1:14" x14ac:dyDescent="0.3">
      <c r="A60">
        <v>59</v>
      </c>
      <c r="B60" t="s">
        <v>139</v>
      </c>
      <c r="C60" t="s">
        <v>149</v>
      </c>
      <c r="D60" t="s">
        <v>154</v>
      </c>
      <c r="E60" t="s">
        <v>156</v>
      </c>
      <c r="F60" t="s">
        <v>161</v>
      </c>
      <c r="G60" t="s">
        <v>225</v>
      </c>
      <c r="H60">
        <v>358.04161496853476</v>
      </c>
      <c r="I60">
        <v>51</v>
      </c>
      <c r="J60">
        <v>1467466.1626493272</v>
      </c>
      <c r="K60">
        <v>95064000</v>
      </c>
      <c r="L60">
        <v>58</v>
      </c>
      <c r="M60">
        <v>-12.344555034601433</v>
      </c>
      <c r="N60">
        <v>-2</v>
      </c>
    </row>
    <row r="61" spans="1:14" x14ac:dyDescent="0.3">
      <c r="A61">
        <v>60</v>
      </c>
      <c r="B61" t="s">
        <v>139</v>
      </c>
      <c r="C61" t="s">
        <v>149</v>
      </c>
      <c r="D61" t="s">
        <v>154</v>
      </c>
      <c r="E61" t="s">
        <v>156</v>
      </c>
      <c r="F61" t="s">
        <v>161</v>
      </c>
      <c r="G61" t="s">
        <v>225</v>
      </c>
      <c r="H61">
        <v>358.04161496853476</v>
      </c>
      <c r="I61">
        <v>51</v>
      </c>
      <c r="J61">
        <v>1467466.1626493272</v>
      </c>
      <c r="K61">
        <v>95064000</v>
      </c>
      <c r="L61">
        <v>59</v>
      </c>
      <c r="M61">
        <v>-12.344555034601433</v>
      </c>
      <c r="N61">
        <v>-2</v>
      </c>
    </row>
    <row r="62" spans="1:14" x14ac:dyDescent="0.3">
      <c r="A62">
        <v>61</v>
      </c>
      <c r="B62" t="s">
        <v>139</v>
      </c>
      <c r="C62" t="s">
        <v>149</v>
      </c>
      <c r="D62" t="s">
        <v>154</v>
      </c>
      <c r="E62" t="s">
        <v>156</v>
      </c>
      <c r="F62" t="s">
        <v>161</v>
      </c>
      <c r="G62" t="s">
        <v>225</v>
      </c>
      <c r="H62">
        <v>358.04161496853476</v>
      </c>
      <c r="I62">
        <v>51</v>
      </c>
      <c r="J62">
        <v>1467466.1626493272</v>
      </c>
      <c r="K62">
        <v>95064000</v>
      </c>
      <c r="L62">
        <v>60</v>
      </c>
      <c r="M62">
        <v>-12.344555034601433</v>
      </c>
      <c r="N62">
        <v>-2</v>
      </c>
    </row>
    <row r="63" spans="1:14" x14ac:dyDescent="0.3">
      <c r="A63">
        <v>62</v>
      </c>
      <c r="B63" t="s">
        <v>139</v>
      </c>
      <c r="C63" t="s">
        <v>149</v>
      </c>
      <c r="D63" t="s">
        <v>154</v>
      </c>
      <c r="E63" t="s">
        <v>156</v>
      </c>
      <c r="F63" t="s">
        <v>161</v>
      </c>
      <c r="G63" t="s">
        <v>225</v>
      </c>
      <c r="H63">
        <v>358.04161496853476</v>
      </c>
      <c r="I63">
        <v>51</v>
      </c>
      <c r="J63">
        <v>1467466.1626493272</v>
      </c>
      <c r="K63">
        <v>95064000</v>
      </c>
      <c r="L63">
        <v>61</v>
      </c>
      <c r="M63">
        <v>-12.344555034601433</v>
      </c>
      <c r="N63">
        <v>-2</v>
      </c>
    </row>
    <row r="64" spans="1:14" x14ac:dyDescent="0.3">
      <c r="A64">
        <v>63</v>
      </c>
      <c r="B64" t="s">
        <v>139</v>
      </c>
      <c r="C64" t="s">
        <v>149</v>
      </c>
      <c r="D64" t="s">
        <v>154</v>
      </c>
      <c r="E64" t="s">
        <v>156</v>
      </c>
      <c r="F64" t="s">
        <v>161</v>
      </c>
      <c r="G64" t="s">
        <v>225</v>
      </c>
      <c r="H64">
        <v>358.04161496853476</v>
      </c>
      <c r="I64">
        <v>51</v>
      </c>
      <c r="J64">
        <v>1467466.1626493272</v>
      </c>
      <c r="K64">
        <v>95064000</v>
      </c>
      <c r="L64">
        <v>62</v>
      </c>
      <c r="M64">
        <v>-12.344555034601433</v>
      </c>
      <c r="N64">
        <v>-2</v>
      </c>
    </row>
    <row r="65" spans="1:14" x14ac:dyDescent="0.3">
      <c r="A65">
        <v>64</v>
      </c>
      <c r="B65" t="s">
        <v>139</v>
      </c>
      <c r="C65" t="s">
        <v>149</v>
      </c>
      <c r="D65" t="s">
        <v>154</v>
      </c>
      <c r="E65" t="s">
        <v>156</v>
      </c>
      <c r="F65" t="s">
        <v>161</v>
      </c>
      <c r="G65" t="s">
        <v>225</v>
      </c>
      <c r="H65">
        <v>358.04161496853476</v>
      </c>
      <c r="I65">
        <v>51</v>
      </c>
      <c r="J65">
        <v>1467466.1626493272</v>
      </c>
      <c r="K65">
        <v>95064000</v>
      </c>
      <c r="L65">
        <v>63</v>
      </c>
      <c r="M65">
        <v>-12.344555034601433</v>
      </c>
      <c r="N65">
        <v>-2</v>
      </c>
    </row>
    <row r="66" spans="1:14" x14ac:dyDescent="0.3">
      <c r="A66">
        <v>65</v>
      </c>
      <c r="B66" t="s">
        <v>139</v>
      </c>
      <c r="C66" t="s">
        <v>149</v>
      </c>
      <c r="D66" t="s">
        <v>154</v>
      </c>
      <c r="E66" t="s">
        <v>156</v>
      </c>
      <c r="F66" t="s">
        <v>161</v>
      </c>
      <c r="G66" t="s">
        <v>225</v>
      </c>
      <c r="H66">
        <v>358.04161496853476</v>
      </c>
      <c r="I66">
        <v>51</v>
      </c>
      <c r="J66">
        <v>1467466.1626493272</v>
      </c>
      <c r="K66">
        <v>95064000</v>
      </c>
      <c r="L66">
        <v>64</v>
      </c>
      <c r="M66">
        <v>-12.344555034601433</v>
      </c>
      <c r="N66">
        <v>-2</v>
      </c>
    </row>
    <row r="67" spans="1:14" x14ac:dyDescent="0.3">
      <c r="A67">
        <v>66</v>
      </c>
      <c r="B67" t="s">
        <v>139</v>
      </c>
      <c r="C67" t="s">
        <v>149</v>
      </c>
      <c r="D67" t="s">
        <v>154</v>
      </c>
      <c r="E67" t="s">
        <v>156</v>
      </c>
      <c r="F67" t="s">
        <v>161</v>
      </c>
      <c r="G67" t="s">
        <v>225</v>
      </c>
      <c r="H67">
        <v>358.04161496853476</v>
      </c>
      <c r="I67">
        <v>51</v>
      </c>
      <c r="J67">
        <v>1467466.1626493272</v>
      </c>
      <c r="K67">
        <v>95064000</v>
      </c>
      <c r="L67">
        <v>65</v>
      </c>
      <c r="M67">
        <v>-12.344555034601433</v>
      </c>
      <c r="N67">
        <v>-2</v>
      </c>
    </row>
    <row r="68" spans="1:14" x14ac:dyDescent="0.3">
      <c r="A68">
        <v>67</v>
      </c>
      <c r="B68" t="s">
        <v>139</v>
      </c>
      <c r="C68" t="s">
        <v>149</v>
      </c>
      <c r="D68" t="s">
        <v>154</v>
      </c>
      <c r="E68" t="s">
        <v>156</v>
      </c>
      <c r="F68" t="s">
        <v>161</v>
      </c>
      <c r="G68" t="s">
        <v>225</v>
      </c>
      <c r="H68">
        <v>358.04161496853476</v>
      </c>
      <c r="I68">
        <v>51</v>
      </c>
      <c r="J68">
        <v>1467466.1626493272</v>
      </c>
      <c r="K68">
        <v>95064000</v>
      </c>
      <c r="L68">
        <v>66</v>
      </c>
      <c r="M68">
        <v>-12.344555034601433</v>
      </c>
      <c r="N68">
        <v>-2</v>
      </c>
    </row>
    <row r="69" spans="1:14" x14ac:dyDescent="0.3">
      <c r="A69">
        <v>68</v>
      </c>
      <c r="B69" t="s">
        <v>139</v>
      </c>
      <c r="C69" t="s">
        <v>149</v>
      </c>
      <c r="D69" t="s">
        <v>154</v>
      </c>
      <c r="E69" t="s">
        <v>156</v>
      </c>
      <c r="F69" t="s">
        <v>161</v>
      </c>
      <c r="G69" t="s">
        <v>225</v>
      </c>
      <c r="H69">
        <v>358.04161496853476</v>
      </c>
      <c r="I69">
        <v>51</v>
      </c>
      <c r="J69">
        <v>1467466.1626493272</v>
      </c>
      <c r="K69">
        <v>95064000</v>
      </c>
      <c r="L69">
        <v>67</v>
      </c>
      <c r="M69">
        <v>-12.344555034601433</v>
      </c>
      <c r="N69">
        <v>-2</v>
      </c>
    </row>
    <row r="70" spans="1:14" x14ac:dyDescent="0.3">
      <c r="A70">
        <v>69</v>
      </c>
      <c r="B70" t="s">
        <v>139</v>
      </c>
      <c r="C70" t="s">
        <v>149</v>
      </c>
      <c r="D70" t="s">
        <v>154</v>
      </c>
      <c r="E70" t="s">
        <v>156</v>
      </c>
      <c r="F70" t="s">
        <v>161</v>
      </c>
      <c r="G70" t="s">
        <v>225</v>
      </c>
      <c r="H70">
        <v>369.45971184565326</v>
      </c>
      <c r="I70">
        <v>53</v>
      </c>
      <c r="J70">
        <v>1591285.7730883497</v>
      </c>
      <c r="K70">
        <v>98792000</v>
      </c>
      <c r="L70">
        <v>68</v>
      </c>
      <c r="M70">
        <v>-21.823791689854922</v>
      </c>
      <c r="N70">
        <v>-6</v>
      </c>
    </row>
    <row r="71" spans="1:14" x14ac:dyDescent="0.3">
      <c r="A71">
        <v>70</v>
      </c>
      <c r="B71" t="s">
        <v>139</v>
      </c>
      <c r="C71" t="s">
        <v>149</v>
      </c>
      <c r="D71" t="s">
        <v>154</v>
      </c>
      <c r="E71" t="s">
        <v>156</v>
      </c>
      <c r="F71" t="s">
        <v>161</v>
      </c>
      <c r="G71" t="s">
        <v>225</v>
      </c>
      <c r="H71">
        <v>369.45971184565326</v>
      </c>
      <c r="I71">
        <v>53</v>
      </c>
      <c r="J71">
        <v>1591285.7730883497</v>
      </c>
      <c r="K71">
        <v>98792000</v>
      </c>
      <c r="L71">
        <v>69</v>
      </c>
      <c r="M71">
        <v>-21.823791689854922</v>
      </c>
      <c r="N71">
        <v>-6</v>
      </c>
    </row>
    <row r="72" spans="1:14" x14ac:dyDescent="0.3">
      <c r="A72">
        <v>71</v>
      </c>
      <c r="B72" t="s">
        <v>139</v>
      </c>
      <c r="C72" t="s">
        <v>149</v>
      </c>
      <c r="D72" t="s">
        <v>154</v>
      </c>
      <c r="E72" t="s">
        <v>156</v>
      </c>
      <c r="F72" t="s">
        <v>161</v>
      </c>
      <c r="G72" t="s">
        <v>225</v>
      </c>
      <c r="H72">
        <v>369.45971184565326</v>
      </c>
      <c r="I72">
        <v>53</v>
      </c>
      <c r="J72">
        <v>1591285.7730883497</v>
      </c>
      <c r="K72">
        <v>98792000</v>
      </c>
      <c r="L72">
        <v>70</v>
      </c>
      <c r="M72">
        <v>-21.823791689854922</v>
      </c>
      <c r="N72">
        <v>-6</v>
      </c>
    </row>
    <row r="73" spans="1:14" x14ac:dyDescent="0.3">
      <c r="A73">
        <v>72</v>
      </c>
      <c r="B73" t="s">
        <v>139</v>
      </c>
      <c r="C73" t="s">
        <v>149</v>
      </c>
      <c r="D73" t="s">
        <v>154</v>
      </c>
      <c r="E73" t="s">
        <v>156</v>
      </c>
      <c r="F73" t="s">
        <v>161</v>
      </c>
      <c r="G73" t="s">
        <v>225</v>
      </c>
      <c r="H73">
        <v>369.45971184565326</v>
      </c>
      <c r="I73">
        <v>53</v>
      </c>
      <c r="J73">
        <v>1591285.7730883497</v>
      </c>
      <c r="K73">
        <v>98792000</v>
      </c>
      <c r="L73">
        <v>71</v>
      </c>
      <c r="M73">
        <v>-21.823791689854922</v>
      </c>
      <c r="N73">
        <v>-6</v>
      </c>
    </row>
    <row r="74" spans="1:14" x14ac:dyDescent="0.3">
      <c r="A74">
        <v>73</v>
      </c>
      <c r="B74" t="s">
        <v>139</v>
      </c>
      <c r="C74" t="s">
        <v>149</v>
      </c>
      <c r="D74" t="s">
        <v>154</v>
      </c>
      <c r="E74" t="s">
        <v>156</v>
      </c>
      <c r="F74" t="s">
        <v>161</v>
      </c>
      <c r="G74" t="s">
        <v>225</v>
      </c>
      <c r="H74">
        <v>369.45971184565326</v>
      </c>
      <c r="I74">
        <v>53</v>
      </c>
      <c r="J74">
        <v>1591285.7730883497</v>
      </c>
      <c r="K74">
        <v>98792000</v>
      </c>
      <c r="L74">
        <v>72</v>
      </c>
      <c r="M74">
        <v>-21.823791689854922</v>
      </c>
      <c r="N74">
        <v>-6</v>
      </c>
    </row>
    <row r="75" spans="1:14" x14ac:dyDescent="0.3">
      <c r="A75">
        <v>74</v>
      </c>
      <c r="B75" t="s">
        <v>139</v>
      </c>
      <c r="C75" t="s">
        <v>149</v>
      </c>
      <c r="D75" t="s">
        <v>154</v>
      </c>
      <c r="E75" t="s">
        <v>156</v>
      </c>
      <c r="F75" t="s">
        <v>161</v>
      </c>
      <c r="G75" t="s">
        <v>225</v>
      </c>
      <c r="H75">
        <v>369.45971184565326</v>
      </c>
      <c r="I75">
        <v>53</v>
      </c>
      <c r="J75">
        <v>1591285.7730883497</v>
      </c>
      <c r="K75">
        <v>98792000</v>
      </c>
      <c r="L75">
        <v>73</v>
      </c>
      <c r="M75">
        <v>-21.823791689854922</v>
      </c>
      <c r="N75">
        <v>-6</v>
      </c>
    </row>
    <row r="76" spans="1:14" x14ac:dyDescent="0.3">
      <c r="A76">
        <v>75</v>
      </c>
      <c r="B76" t="s">
        <v>139</v>
      </c>
      <c r="C76" t="s">
        <v>149</v>
      </c>
      <c r="D76" t="s">
        <v>154</v>
      </c>
      <c r="E76" t="s">
        <v>156</v>
      </c>
      <c r="F76" t="s">
        <v>161</v>
      </c>
      <c r="G76" t="s">
        <v>225</v>
      </c>
      <c r="H76">
        <v>369.45971184565326</v>
      </c>
      <c r="I76">
        <v>53</v>
      </c>
      <c r="J76">
        <v>1591285.7730883497</v>
      </c>
      <c r="K76">
        <v>98792000</v>
      </c>
      <c r="L76">
        <v>74</v>
      </c>
      <c r="M76">
        <v>-21.823791689854922</v>
      </c>
      <c r="N76">
        <v>-6</v>
      </c>
    </row>
    <row r="77" spans="1:14" x14ac:dyDescent="0.3">
      <c r="A77">
        <v>76</v>
      </c>
      <c r="B77" t="s">
        <v>139</v>
      </c>
      <c r="C77" t="s">
        <v>149</v>
      </c>
      <c r="D77" t="s">
        <v>154</v>
      </c>
      <c r="E77" t="s">
        <v>156</v>
      </c>
      <c r="F77" t="s">
        <v>161</v>
      </c>
      <c r="G77" t="s">
        <v>225</v>
      </c>
      <c r="H77">
        <v>369.45971184565326</v>
      </c>
      <c r="I77">
        <v>53</v>
      </c>
      <c r="J77">
        <v>1591285.7730883497</v>
      </c>
      <c r="K77">
        <v>98792000</v>
      </c>
      <c r="L77">
        <v>75</v>
      </c>
      <c r="M77">
        <v>-21.823791689854922</v>
      </c>
      <c r="N77">
        <v>-6</v>
      </c>
    </row>
    <row r="78" spans="1:14" x14ac:dyDescent="0.3">
      <c r="A78">
        <v>77</v>
      </c>
      <c r="B78" t="s">
        <v>139</v>
      </c>
      <c r="C78" t="s">
        <v>149</v>
      </c>
      <c r="D78" t="s">
        <v>154</v>
      </c>
      <c r="E78" t="s">
        <v>156</v>
      </c>
      <c r="F78" t="s">
        <v>161</v>
      </c>
      <c r="G78" t="s">
        <v>225</v>
      </c>
      <c r="H78">
        <v>369.45971184565326</v>
      </c>
      <c r="I78">
        <v>53</v>
      </c>
      <c r="J78">
        <v>1591285.7730883497</v>
      </c>
      <c r="K78">
        <v>98792000</v>
      </c>
      <c r="L78">
        <v>76</v>
      </c>
      <c r="M78">
        <v>-21.823791689854922</v>
      </c>
      <c r="N78">
        <v>-6</v>
      </c>
    </row>
    <row r="79" spans="1:14" x14ac:dyDescent="0.3">
      <c r="A79">
        <v>78</v>
      </c>
      <c r="B79" t="s">
        <v>139</v>
      </c>
      <c r="C79" t="s">
        <v>149</v>
      </c>
      <c r="D79" t="s">
        <v>154</v>
      </c>
      <c r="E79" t="s">
        <v>156</v>
      </c>
      <c r="F79" t="s">
        <v>161</v>
      </c>
      <c r="G79" t="s">
        <v>225</v>
      </c>
      <c r="H79">
        <v>369.45971184565326</v>
      </c>
      <c r="I79">
        <v>53</v>
      </c>
      <c r="J79">
        <v>1591285.7730883497</v>
      </c>
      <c r="K79">
        <v>98792000</v>
      </c>
      <c r="L79">
        <v>77</v>
      </c>
      <c r="M79">
        <v>-21.823791689854922</v>
      </c>
      <c r="N79">
        <v>-6</v>
      </c>
    </row>
    <row r="80" spans="1:14" x14ac:dyDescent="0.3">
      <c r="A80">
        <v>79</v>
      </c>
      <c r="B80" t="s">
        <v>139</v>
      </c>
      <c r="C80" t="s">
        <v>149</v>
      </c>
      <c r="D80" t="s">
        <v>154</v>
      </c>
      <c r="E80" t="s">
        <v>156</v>
      </c>
      <c r="F80" t="s">
        <v>161</v>
      </c>
      <c r="G80" t="s">
        <v>225</v>
      </c>
      <c r="H80">
        <v>369.45971184565326</v>
      </c>
      <c r="I80">
        <v>53</v>
      </c>
      <c r="J80">
        <v>1591285.7730883497</v>
      </c>
      <c r="K80">
        <v>98792000</v>
      </c>
      <c r="L80">
        <v>78</v>
      </c>
      <c r="M80">
        <v>-21.823791689854922</v>
      </c>
      <c r="N80">
        <v>-6</v>
      </c>
    </row>
    <row r="81" spans="1:14" x14ac:dyDescent="0.3">
      <c r="A81">
        <v>80</v>
      </c>
      <c r="B81" t="s">
        <v>139</v>
      </c>
      <c r="C81" t="s">
        <v>149</v>
      </c>
      <c r="D81" t="s">
        <v>154</v>
      </c>
      <c r="E81" t="s">
        <v>156</v>
      </c>
      <c r="F81" t="s">
        <v>161</v>
      </c>
      <c r="G81" t="s">
        <v>225</v>
      </c>
      <c r="H81">
        <v>369.45971184565326</v>
      </c>
      <c r="I81">
        <v>53</v>
      </c>
      <c r="J81">
        <v>1591285.7730883497</v>
      </c>
      <c r="K81">
        <v>98792000</v>
      </c>
      <c r="L81">
        <v>79</v>
      </c>
      <c r="M81">
        <v>-21.823791689854922</v>
      </c>
      <c r="N81">
        <v>-6</v>
      </c>
    </row>
    <row r="82" spans="1:14" x14ac:dyDescent="0.3">
      <c r="A82">
        <v>81</v>
      </c>
      <c r="B82" t="s">
        <v>139</v>
      </c>
      <c r="C82" t="s">
        <v>149</v>
      </c>
      <c r="D82" t="s">
        <v>154</v>
      </c>
      <c r="E82" t="s">
        <v>156</v>
      </c>
      <c r="F82" t="s">
        <v>161</v>
      </c>
      <c r="G82" t="s">
        <v>225</v>
      </c>
      <c r="H82">
        <v>369.45971184565326</v>
      </c>
      <c r="I82">
        <v>53</v>
      </c>
      <c r="J82">
        <v>1591285.7730883497</v>
      </c>
      <c r="K82">
        <v>98792000</v>
      </c>
      <c r="L82">
        <v>80</v>
      </c>
      <c r="M82">
        <v>-21.823791689854922</v>
      </c>
      <c r="N82">
        <v>-6</v>
      </c>
    </row>
    <row r="83" spans="1:14" x14ac:dyDescent="0.3">
      <c r="A83">
        <v>82</v>
      </c>
      <c r="B83" t="s">
        <v>139</v>
      </c>
      <c r="C83" t="s">
        <v>149</v>
      </c>
      <c r="D83" t="s">
        <v>154</v>
      </c>
      <c r="E83" t="s">
        <v>156</v>
      </c>
      <c r="F83" t="s">
        <v>161</v>
      </c>
      <c r="G83" t="s">
        <v>225</v>
      </c>
      <c r="H83">
        <v>369.45971184565326</v>
      </c>
      <c r="I83">
        <v>53</v>
      </c>
      <c r="J83">
        <v>1591285.7730883497</v>
      </c>
      <c r="K83">
        <v>98792000</v>
      </c>
      <c r="L83">
        <v>81</v>
      </c>
      <c r="M83">
        <v>-21.823791689854922</v>
      </c>
      <c r="N83">
        <v>-6</v>
      </c>
    </row>
    <row r="84" spans="1:14" x14ac:dyDescent="0.3">
      <c r="A84">
        <v>83</v>
      </c>
      <c r="B84" t="s">
        <v>139</v>
      </c>
      <c r="C84" t="s">
        <v>149</v>
      </c>
      <c r="D84" t="s">
        <v>154</v>
      </c>
      <c r="E84" t="s">
        <v>156</v>
      </c>
      <c r="F84" t="s">
        <v>161</v>
      </c>
      <c r="G84" t="s">
        <v>225</v>
      </c>
      <c r="H84">
        <v>369.45971184565326</v>
      </c>
      <c r="I84">
        <v>53</v>
      </c>
      <c r="J84">
        <v>1591285.7730883497</v>
      </c>
      <c r="K84">
        <v>98792000</v>
      </c>
      <c r="L84">
        <v>82</v>
      </c>
      <c r="M84">
        <v>-21.823791689854922</v>
      </c>
      <c r="N84">
        <v>-6</v>
      </c>
    </row>
    <row r="85" spans="1:14" x14ac:dyDescent="0.3">
      <c r="A85">
        <v>84</v>
      </c>
      <c r="B85" t="s">
        <v>139</v>
      </c>
      <c r="C85" t="s">
        <v>149</v>
      </c>
      <c r="D85" t="s">
        <v>154</v>
      </c>
      <c r="E85" t="s">
        <v>156</v>
      </c>
      <c r="F85" t="s">
        <v>161</v>
      </c>
      <c r="G85" t="s">
        <v>225</v>
      </c>
      <c r="H85">
        <v>369.45971184565326</v>
      </c>
      <c r="I85">
        <v>53</v>
      </c>
      <c r="J85">
        <v>1591285.7730883497</v>
      </c>
      <c r="K85">
        <v>98792000</v>
      </c>
      <c r="L85">
        <v>83</v>
      </c>
      <c r="M85">
        <v>-21.823791689854922</v>
      </c>
      <c r="N85">
        <v>-6</v>
      </c>
    </row>
    <row r="86" spans="1:14" x14ac:dyDescent="0.3">
      <c r="A86">
        <v>85</v>
      </c>
      <c r="B86" t="s">
        <v>139</v>
      </c>
      <c r="C86" t="s">
        <v>149</v>
      </c>
      <c r="D86" t="s">
        <v>154</v>
      </c>
      <c r="E86" t="s">
        <v>156</v>
      </c>
      <c r="F86" t="s">
        <v>161</v>
      </c>
      <c r="G86" t="s">
        <v>225</v>
      </c>
      <c r="H86">
        <v>369.45971184565326</v>
      </c>
      <c r="I86">
        <v>53</v>
      </c>
      <c r="J86">
        <v>1591285.7730883497</v>
      </c>
      <c r="K86">
        <v>98792000</v>
      </c>
      <c r="L86">
        <v>84</v>
      </c>
      <c r="M86">
        <v>-21.823791689854922</v>
      </c>
      <c r="N86">
        <v>-6</v>
      </c>
    </row>
    <row r="87" spans="1:14" x14ac:dyDescent="0.3">
      <c r="A87">
        <v>86</v>
      </c>
      <c r="B87" t="s">
        <v>139</v>
      </c>
      <c r="C87" t="s">
        <v>149</v>
      </c>
      <c r="D87" t="s">
        <v>154</v>
      </c>
      <c r="E87" t="s">
        <v>156</v>
      </c>
      <c r="F87" t="s">
        <v>161</v>
      </c>
      <c r="G87" t="s">
        <v>225</v>
      </c>
      <c r="H87">
        <v>369.45971184565326</v>
      </c>
      <c r="I87">
        <v>53</v>
      </c>
      <c r="J87">
        <v>1591285.7730883497</v>
      </c>
      <c r="K87">
        <v>98792000</v>
      </c>
      <c r="L87">
        <v>85</v>
      </c>
      <c r="M87">
        <v>-21.823791689854922</v>
      </c>
      <c r="N87">
        <v>-6</v>
      </c>
    </row>
    <row r="88" spans="1:14" x14ac:dyDescent="0.3">
      <c r="A88">
        <v>87</v>
      </c>
      <c r="B88" t="s">
        <v>139</v>
      </c>
      <c r="C88" t="s">
        <v>149</v>
      </c>
      <c r="D88" t="s">
        <v>154</v>
      </c>
      <c r="E88" t="s">
        <v>156</v>
      </c>
      <c r="F88" t="s">
        <v>161</v>
      </c>
      <c r="G88" t="s">
        <v>225</v>
      </c>
      <c r="H88">
        <v>369.45971184565326</v>
      </c>
      <c r="I88">
        <v>53</v>
      </c>
      <c r="J88">
        <v>1591285.7730883497</v>
      </c>
      <c r="K88">
        <v>98792000</v>
      </c>
      <c r="L88">
        <v>86</v>
      </c>
      <c r="M88">
        <v>-21.823791689854922</v>
      </c>
      <c r="N88">
        <v>-6</v>
      </c>
    </row>
    <row r="89" spans="1:14" x14ac:dyDescent="0.3">
      <c r="A89">
        <v>88</v>
      </c>
      <c r="B89" t="s">
        <v>139</v>
      </c>
      <c r="C89" t="s">
        <v>149</v>
      </c>
      <c r="D89" t="s">
        <v>154</v>
      </c>
      <c r="E89" t="s">
        <v>156</v>
      </c>
      <c r="F89" t="s">
        <v>161</v>
      </c>
      <c r="G89" t="s">
        <v>225</v>
      </c>
      <c r="H89">
        <v>369.45971184565326</v>
      </c>
      <c r="I89">
        <v>53</v>
      </c>
      <c r="J89">
        <v>1591285.7730883497</v>
      </c>
      <c r="K89">
        <v>98792000</v>
      </c>
      <c r="L89">
        <v>87</v>
      </c>
      <c r="M89">
        <v>-21.823791689854922</v>
      </c>
      <c r="N89">
        <v>-6</v>
      </c>
    </row>
    <row r="90" spans="1:14" x14ac:dyDescent="0.3">
      <c r="A90">
        <v>89</v>
      </c>
      <c r="B90" t="s">
        <v>139</v>
      </c>
      <c r="C90" t="s">
        <v>149</v>
      </c>
      <c r="D90" t="s">
        <v>154</v>
      </c>
      <c r="E90" t="s">
        <v>156</v>
      </c>
      <c r="F90" t="s">
        <v>161</v>
      </c>
      <c r="G90" t="s">
        <v>225</v>
      </c>
      <c r="H90">
        <v>369.45971184565326</v>
      </c>
      <c r="I90">
        <v>53</v>
      </c>
      <c r="J90">
        <v>1591285.7730883497</v>
      </c>
      <c r="K90">
        <v>98792000</v>
      </c>
      <c r="L90">
        <v>88</v>
      </c>
      <c r="M90">
        <v>-21.823791689854922</v>
      </c>
      <c r="N90">
        <v>-6</v>
      </c>
    </row>
    <row r="91" spans="1:14" x14ac:dyDescent="0.3">
      <c r="A91">
        <v>90</v>
      </c>
      <c r="B91" t="s">
        <v>139</v>
      </c>
      <c r="C91" t="s">
        <v>149</v>
      </c>
      <c r="D91" t="s">
        <v>154</v>
      </c>
      <c r="E91" t="s">
        <v>156</v>
      </c>
      <c r="F91" t="s">
        <v>161</v>
      </c>
      <c r="G91" t="s">
        <v>225</v>
      </c>
      <c r="H91">
        <v>369.45971184565326</v>
      </c>
      <c r="I91">
        <v>53</v>
      </c>
      <c r="J91">
        <v>1591285.7730883497</v>
      </c>
      <c r="K91">
        <v>98792000</v>
      </c>
      <c r="L91">
        <v>89</v>
      </c>
      <c r="M91">
        <v>-21.823791689854922</v>
      </c>
      <c r="N91">
        <v>-6</v>
      </c>
    </row>
    <row r="92" spans="1:14" x14ac:dyDescent="0.3">
      <c r="A92">
        <v>91</v>
      </c>
      <c r="B92" t="s">
        <v>139</v>
      </c>
      <c r="C92" t="s">
        <v>149</v>
      </c>
      <c r="D92" t="s">
        <v>154</v>
      </c>
      <c r="E92" t="s">
        <v>156</v>
      </c>
      <c r="F92" t="s">
        <v>161</v>
      </c>
      <c r="G92" t="s">
        <v>225</v>
      </c>
      <c r="H92">
        <v>369.45971184565326</v>
      </c>
      <c r="I92">
        <v>53</v>
      </c>
      <c r="J92">
        <v>1591285.7730883497</v>
      </c>
      <c r="K92">
        <v>98792000</v>
      </c>
      <c r="L92">
        <v>90</v>
      </c>
      <c r="M92">
        <v>-21.823791689854922</v>
      </c>
      <c r="N92">
        <v>-6</v>
      </c>
    </row>
    <row r="93" spans="1:14" x14ac:dyDescent="0.3">
      <c r="A93">
        <v>92</v>
      </c>
      <c r="B93" t="s">
        <v>139</v>
      </c>
      <c r="C93" t="s">
        <v>149</v>
      </c>
      <c r="D93" t="s">
        <v>154</v>
      </c>
      <c r="E93" t="s">
        <v>156</v>
      </c>
      <c r="F93" t="s">
        <v>161</v>
      </c>
      <c r="G93" t="s">
        <v>225</v>
      </c>
      <c r="H93">
        <v>369.45971184565326</v>
      </c>
      <c r="I93">
        <v>53</v>
      </c>
      <c r="J93">
        <v>1591285.7730883497</v>
      </c>
      <c r="K93">
        <v>98792000</v>
      </c>
      <c r="L93">
        <v>91</v>
      </c>
      <c r="M93">
        <v>-21.823791689854922</v>
      </c>
      <c r="N93">
        <v>-6</v>
      </c>
    </row>
    <row r="94" spans="1:14" x14ac:dyDescent="0.3">
      <c r="A94">
        <v>93</v>
      </c>
      <c r="B94" t="s">
        <v>139</v>
      </c>
      <c r="C94" t="s">
        <v>149</v>
      </c>
      <c r="D94" t="s">
        <v>154</v>
      </c>
      <c r="E94" t="s">
        <v>156</v>
      </c>
      <c r="F94" t="s">
        <v>161</v>
      </c>
      <c r="G94" t="s">
        <v>225</v>
      </c>
      <c r="H94">
        <v>369.45971184565326</v>
      </c>
      <c r="I94">
        <v>53</v>
      </c>
      <c r="J94">
        <v>1591285.7730883497</v>
      </c>
      <c r="K94">
        <v>98792000</v>
      </c>
      <c r="L94">
        <v>92</v>
      </c>
      <c r="M94">
        <v>-21.823791689854922</v>
      </c>
      <c r="N94">
        <v>-6</v>
      </c>
    </row>
    <row r="95" spans="1:14" x14ac:dyDescent="0.3">
      <c r="A95">
        <v>94</v>
      </c>
      <c r="B95" t="s">
        <v>139</v>
      </c>
      <c r="C95" t="s">
        <v>149</v>
      </c>
      <c r="D95" t="s">
        <v>154</v>
      </c>
      <c r="E95" t="s">
        <v>156</v>
      </c>
      <c r="F95" t="s">
        <v>161</v>
      </c>
      <c r="G95" t="s">
        <v>225</v>
      </c>
      <c r="H95">
        <v>369.45971184565326</v>
      </c>
      <c r="I95">
        <v>53</v>
      </c>
      <c r="J95">
        <v>1591285.7730883497</v>
      </c>
      <c r="K95">
        <v>98792000</v>
      </c>
      <c r="L95">
        <v>93</v>
      </c>
      <c r="M95">
        <v>-21.823791689854922</v>
      </c>
      <c r="N95">
        <v>-6</v>
      </c>
    </row>
    <row r="96" spans="1:14" x14ac:dyDescent="0.3">
      <c r="A96">
        <v>95</v>
      </c>
      <c r="B96" t="s">
        <v>139</v>
      </c>
      <c r="C96" t="s">
        <v>149</v>
      </c>
      <c r="D96" t="s">
        <v>154</v>
      </c>
      <c r="E96" t="s">
        <v>156</v>
      </c>
      <c r="F96" t="s">
        <v>161</v>
      </c>
      <c r="G96" t="s">
        <v>225</v>
      </c>
      <c r="H96">
        <v>369.45971184565326</v>
      </c>
      <c r="I96">
        <v>53</v>
      </c>
      <c r="J96">
        <v>1591285.7730883497</v>
      </c>
      <c r="K96">
        <v>98792000</v>
      </c>
      <c r="L96">
        <v>94</v>
      </c>
      <c r="M96">
        <v>-21.823791689854922</v>
      </c>
      <c r="N96">
        <v>-6</v>
      </c>
    </row>
    <row r="97" spans="1:14" x14ac:dyDescent="0.3">
      <c r="A97">
        <v>96</v>
      </c>
      <c r="B97" t="s">
        <v>139</v>
      </c>
      <c r="C97" t="s">
        <v>149</v>
      </c>
      <c r="D97" t="s">
        <v>154</v>
      </c>
      <c r="E97" t="s">
        <v>156</v>
      </c>
      <c r="F97" t="s">
        <v>161</v>
      </c>
      <c r="G97" t="s">
        <v>225</v>
      </c>
      <c r="H97">
        <v>369.45971184565326</v>
      </c>
      <c r="I97">
        <v>53</v>
      </c>
      <c r="J97">
        <v>1591285.7730883497</v>
      </c>
      <c r="K97">
        <v>98792000</v>
      </c>
      <c r="L97">
        <v>95</v>
      </c>
      <c r="M97">
        <v>-21.823791689854922</v>
      </c>
      <c r="N97">
        <v>-6</v>
      </c>
    </row>
    <row r="98" spans="1:14" x14ac:dyDescent="0.3">
      <c r="A98">
        <v>97</v>
      </c>
      <c r="B98" t="s">
        <v>139</v>
      </c>
      <c r="C98" t="s">
        <v>149</v>
      </c>
      <c r="D98" t="s">
        <v>154</v>
      </c>
      <c r="E98" t="s">
        <v>156</v>
      </c>
      <c r="F98" t="s">
        <v>161</v>
      </c>
      <c r="G98" t="s">
        <v>225</v>
      </c>
      <c r="H98">
        <v>369.45971184565326</v>
      </c>
      <c r="I98">
        <v>53</v>
      </c>
      <c r="J98">
        <v>1591285.7730883497</v>
      </c>
      <c r="K98">
        <v>98792000</v>
      </c>
      <c r="L98">
        <v>96</v>
      </c>
      <c r="M98">
        <v>-21.823791689854922</v>
      </c>
      <c r="N98">
        <v>-6</v>
      </c>
    </row>
    <row r="99" spans="1:14" x14ac:dyDescent="0.3">
      <c r="A99">
        <v>98</v>
      </c>
      <c r="B99" t="s">
        <v>139</v>
      </c>
      <c r="C99" t="s">
        <v>149</v>
      </c>
      <c r="D99" t="s">
        <v>154</v>
      </c>
      <c r="E99" t="s">
        <v>156</v>
      </c>
      <c r="F99" t="s">
        <v>161</v>
      </c>
      <c r="G99" t="s">
        <v>225</v>
      </c>
      <c r="H99">
        <v>369.45971184565326</v>
      </c>
      <c r="I99">
        <v>53</v>
      </c>
      <c r="J99">
        <v>1591285.7730883497</v>
      </c>
      <c r="K99">
        <v>98792000</v>
      </c>
      <c r="L99">
        <v>97</v>
      </c>
      <c r="M99">
        <v>-21.823791689854922</v>
      </c>
      <c r="N99">
        <v>-6</v>
      </c>
    </row>
    <row r="100" spans="1:14" x14ac:dyDescent="0.3">
      <c r="A100">
        <v>99</v>
      </c>
      <c r="B100" t="s">
        <v>139</v>
      </c>
      <c r="C100" t="s">
        <v>149</v>
      </c>
      <c r="D100" t="s">
        <v>154</v>
      </c>
      <c r="E100" t="s">
        <v>156</v>
      </c>
      <c r="F100" t="s">
        <v>161</v>
      </c>
      <c r="G100" t="s">
        <v>225</v>
      </c>
      <c r="H100">
        <v>369.45971184565326</v>
      </c>
      <c r="I100">
        <v>53</v>
      </c>
      <c r="J100">
        <v>1591285.7730883497</v>
      </c>
      <c r="K100">
        <v>98792000</v>
      </c>
      <c r="L100">
        <v>98</v>
      </c>
      <c r="M100">
        <v>-21.823791689854922</v>
      </c>
      <c r="N100">
        <v>-6</v>
      </c>
    </row>
    <row r="101" spans="1:14" x14ac:dyDescent="0.3">
      <c r="A101">
        <v>100</v>
      </c>
      <c r="B101" t="s">
        <v>139</v>
      </c>
      <c r="C101" t="s">
        <v>149</v>
      </c>
      <c r="D101" t="s">
        <v>154</v>
      </c>
      <c r="E101" t="s">
        <v>156</v>
      </c>
      <c r="F101" t="s">
        <v>161</v>
      </c>
      <c r="G101" t="s">
        <v>225</v>
      </c>
      <c r="H101">
        <v>369.45971184565326</v>
      </c>
      <c r="I101">
        <v>53</v>
      </c>
      <c r="J101">
        <v>1591285.7730883497</v>
      </c>
      <c r="K101">
        <v>98792000</v>
      </c>
      <c r="L101">
        <v>99</v>
      </c>
      <c r="M101">
        <v>-21.823791689854922</v>
      </c>
      <c r="N101">
        <v>-6</v>
      </c>
    </row>
    <row r="102" spans="1:14" x14ac:dyDescent="0.3">
      <c r="A102">
        <v>101</v>
      </c>
      <c r="B102" t="s">
        <v>139</v>
      </c>
      <c r="C102" t="s">
        <v>149</v>
      </c>
      <c r="D102" t="s">
        <v>154</v>
      </c>
      <c r="E102" t="s">
        <v>156</v>
      </c>
      <c r="F102" t="s">
        <v>161</v>
      </c>
      <c r="G102" t="s">
        <v>225</v>
      </c>
      <c r="H102">
        <v>369.45971184565326</v>
      </c>
      <c r="I102">
        <v>53</v>
      </c>
      <c r="J102">
        <v>1591285.7730883497</v>
      </c>
      <c r="K102">
        <v>98792000</v>
      </c>
      <c r="L102">
        <v>100</v>
      </c>
      <c r="M102">
        <v>-21.823791689854922</v>
      </c>
      <c r="N102">
        <v>-6</v>
      </c>
    </row>
    <row r="103" spans="1:14" x14ac:dyDescent="0.3">
      <c r="A103">
        <v>102</v>
      </c>
      <c r="B103" t="s">
        <v>139</v>
      </c>
      <c r="C103" t="s">
        <v>149</v>
      </c>
      <c r="D103" t="s">
        <v>154</v>
      </c>
      <c r="E103" t="s">
        <v>156</v>
      </c>
      <c r="F103" t="s">
        <v>161</v>
      </c>
      <c r="G103" t="s">
        <v>225</v>
      </c>
      <c r="H103">
        <v>369.45971184565326</v>
      </c>
      <c r="I103">
        <v>53</v>
      </c>
      <c r="J103">
        <v>1591285.7730883497</v>
      </c>
      <c r="K103">
        <v>98792000</v>
      </c>
      <c r="L103">
        <v>101</v>
      </c>
      <c r="M103">
        <v>-21.823791689854922</v>
      </c>
      <c r="N103">
        <v>-6</v>
      </c>
    </row>
    <row r="104" spans="1:14" x14ac:dyDescent="0.3">
      <c r="A104">
        <v>103</v>
      </c>
      <c r="B104" t="s">
        <v>139</v>
      </c>
      <c r="C104" t="s">
        <v>149</v>
      </c>
      <c r="D104" t="s">
        <v>154</v>
      </c>
      <c r="E104" t="s">
        <v>156</v>
      </c>
      <c r="F104" t="s">
        <v>161</v>
      </c>
      <c r="G104" t="s">
        <v>225</v>
      </c>
      <c r="H104">
        <v>369.45971184565326</v>
      </c>
      <c r="I104">
        <v>53</v>
      </c>
      <c r="J104">
        <v>1591285.7730883497</v>
      </c>
      <c r="K104">
        <v>98792000</v>
      </c>
      <c r="L104">
        <v>102</v>
      </c>
      <c r="M104">
        <v>-21.823791689854922</v>
      </c>
      <c r="N104">
        <v>-6</v>
      </c>
    </row>
    <row r="105" spans="1:14" x14ac:dyDescent="0.3">
      <c r="A105">
        <v>104</v>
      </c>
      <c r="B105" t="s">
        <v>139</v>
      </c>
      <c r="C105" t="s">
        <v>149</v>
      </c>
      <c r="D105" t="s">
        <v>154</v>
      </c>
      <c r="E105" t="s">
        <v>156</v>
      </c>
      <c r="F105" t="s">
        <v>161</v>
      </c>
      <c r="G105" t="s">
        <v>225</v>
      </c>
      <c r="H105">
        <v>369.45971184565326</v>
      </c>
      <c r="I105">
        <v>53</v>
      </c>
      <c r="J105">
        <v>1591285.7730883497</v>
      </c>
      <c r="K105">
        <v>98792000</v>
      </c>
      <c r="L105">
        <v>103</v>
      </c>
      <c r="M105">
        <v>-21.823791689854922</v>
      </c>
      <c r="N105">
        <v>-6</v>
      </c>
    </row>
    <row r="106" spans="1:14" x14ac:dyDescent="0.3">
      <c r="A106">
        <v>105</v>
      </c>
      <c r="B106" t="s">
        <v>139</v>
      </c>
      <c r="C106" t="s">
        <v>149</v>
      </c>
      <c r="D106" t="s">
        <v>154</v>
      </c>
      <c r="E106" t="s">
        <v>156</v>
      </c>
      <c r="F106" t="s">
        <v>161</v>
      </c>
      <c r="G106" t="s">
        <v>225</v>
      </c>
      <c r="H106">
        <v>369.45971184565326</v>
      </c>
      <c r="I106">
        <v>53</v>
      </c>
      <c r="J106">
        <v>1591285.7730883497</v>
      </c>
      <c r="K106">
        <v>98792000</v>
      </c>
      <c r="L106">
        <v>104</v>
      </c>
      <c r="M106">
        <v>-21.823791689854922</v>
      </c>
      <c r="N106">
        <v>-6</v>
      </c>
    </row>
    <row r="107" spans="1:14" x14ac:dyDescent="0.3">
      <c r="A107">
        <v>106</v>
      </c>
      <c r="B107" t="s">
        <v>139</v>
      </c>
      <c r="C107" t="s">
        <v>149</v>
      </c>
      <c r="D107" t="s">
        <v>154</v>
      </c>
      <c r="E107" t="s">
        <v>156</v>
      </c>
      <c r="F107" t="s">
        <v>161</v>
      </c>
      <c r="G107" t="s">
        <v>225</v>
      </c>
      <c r="H107">
        <v>369.45971184565326</v>
      </c>
      <c r="I107">
        <v>53</v>
      </c>
      <c r="J107">
        <v>1591285.7730883497</v>
      </c>
      <c r="K107">
        <v>98792000</v>
      </c>
      <c r="L107">
        <v>105</v>
      </c>
      <c r="M107">
        <v>-21.823791689854922</v>
      </c>
      <c r="N107">
        <v>-6</v>
      </c>
    </row>
    <row r="108" spans="1:14" x14ac:dyDescent="0.3">
      <c r="A108">
        <v>107</v>
      </c>
      <c r="B108" t="s">
        <v>139</v>
      </c>
      <c r="C108" t="s">
        <v>149</v>
      </c>
      <c r="D108" t="s">
        <v>154</v>
      </c>
      <c r="E108" t="s">
        <v>156</v>
      </c>
      <c r="F108" t="s">
        <v>161</v>
      </c>
      <c r="G108" t="s">
        <v>225</v>
      </c>
      <c r="H108">
        <v>369.45971184565326</v>
      </c>
      <c r="I108">
        <v>53</v>
      </c>
      <c r="J108">
        <v>1591285.7730883497</v>
      </c>
      <c r="K108">
        <v>98792000</v>
      </c>
      <c r="L108">
        <v>106</v>
      </c>
      <c r="M108">
        <v>-21.823791689854922</v>
      </c>
      <c r="N108">
        <v>-6</v>
      </c>
    </row>
    <row r="109" spans="1:14" x14ac:dyDescent="0.3">
      <c r="A109">
        <v>108</v>
      </c>
      <c r="B109" t="s">
        <v>139</v>
      </c>
      <c r="C109" t="s">
        <v>149</v>
      </c>
      <c r="D109" t="s">
        <v>154</v>
      </c>
      <c r="E109" t="s">
        <v>156</v>
      </c>
      <c r="F109" t="s">
        <v>161</v>
      </c>
      <c r="G109" t="s">
        <v>225</v>
      </c>
      <c r="H109">
        <v>369.45971184565326</v>
      </c>
      <c r="I109">
        <v>53</v>
      </c>
      <c r="J109">
        <v>1591285.7730883497</v>
      </c>
      <c r="K109">
        <v>98792000</v>
      </c>
      <c r="L109">
        <v>107</v>
      </c>
      <c r="M109">
        <v>-21.823791689854922</v>
      </c>
      <c r="N109">
        <v>-6</v>
      </c>
    </row>
    <row r="110" spans="1:14" x14ac:dyDescent="0.3">
      <c r="A110">
        <v>109</v>
      </c>
      <c r="B110" t="s">
        <v>139</v>
      </c>
      <c r="C110" t="s">
        <v>149</v>
      </c>
      <c r="D110" t="s">
        <v>154</v>
      </c>
      <c r="E110" t="s">
        <v>156</v>
      </c>
      <c r="F110" t="s">
        <v>161</v>
      </c>
      <c r="G110" t="s">
        <v>225</v>
      </c>
      <c r="H110">
        <v>369.45971184565326</v>
      </c>
      <c r="I110">
        <v>53</v>
      </c>
      <c r="J110">
        <v>1591285.7730883497</v>
      </c>
      <c r="K110">
        <v>98792000</v>
      </c>
      <c r="L110">
        <v>108</v>
      </c>
      <c r="M110">
        <v>-21.823791689854922</v>
      </c>
      <c r="N110">
        <v>-6</v>
      </c>
    </row>
    <row r="111" spans="1:14" x14ac:dyDescent="0.3">
      <c r="A111">
        <v>110</v>
      </c>
      <c r="B111" t="s">
        <v>139</v>
      </c>
      <c r="C111" t="s">
        <v>149</v>
      </c>
      <c r="D111" t="s">
        <v>154</v>
      </c>
      <c r="E111" t="s">
        <v>156</v>
      </c>
      <c r="F111" t="s">
        <v>161</v>
      </c>
      <c r="G111" t="s">
        <v>225</v>
      </c>
      <c r="H111">
        <v>369.45971184565326</v>
      </c>
      <c r="I111">
        <v>53</v>
      </c>
      <c r="J111">
        <v>1591285.7730883497</v>
      </c>
      <c r="K111">
        <v>98792000</v>
      </c>
      <c r="L111">
        <v>109</v>
      </c>
      <c r="M111">
        <v>-21.823791689854922</v>
      </c>
      <c r="N111">
        <v>-6</v>
      </c>
    </row>
    <row r="112" spans="1:14" x14ac:dyDescent="0.3">
      <c r="A112">
        <v>111</v>
      </c>
      <c r="B112" t="s">
        <v>139</v>
      </c>
      <c r="C112" t="s">
        <v>149</v>
      </c>
      <c r="D112" t="s">
        <v>154</v>
      </c>
      <c r="E112" t="s">
        <v>156</v>
      </c>
      <c r="F112" t="s">
        <v>161</v>
      </c>
      <c r="G112" t="s">
        <v>225</v>
      </c>
      <c r="H112">
        <v>369.45971184565326</v>
      </c>
      <c r="I112">
        <v>53</v>
      </c>
      <c r="J112">
        <v>1591285.7730883497</v>
      </c>
      <c r="K112">
        <v>98792000</v>
      </c>
      <c r="L112">
        <v>110</v>
      </c>
      <c r="M112">
        <v>-21.823791689854922</v>
      </c>
      <c r="N112">
        <v>-6</v>
      </c>
    </row>
    <row r="113" spans="1:14" x14ac:dyDescent="0.3">
      <c r="A113">
        <v>112</v>
      </c>
      <c r="B113" t="s">
        <v>139</v>
      </c>
      <c r="C113" t="s">
        <v>149</v>
      </c>
      <c r="D113" t="s">
        <v>154</v>
      </c>
      <c r="E113" t="s">
        <v>156</v>
      </c>
      <c r="F113" t="s">
        <v>161</v>
      </c>
      <c r="G113" t="s">
        <v>225</v>
      </c>
      <c r="H113">
        <v>369.45971184565326</v>
      </c>
      <c r="I113">
        <v>53</v>
      </c>
      <c r="J113">
        <v>1591285.7730883497</v>
      </c>
      <c r="K113">
        <v>98792000</v>
      </c>
      <c r="L113">
        <v>111</v>
      </c>
      <c r="M113">
        <v>-21.823791689854922</v>
      </c>
      <c r="N113">
        <v>-6</v>
      </c>
    </row>
    <row r="114" spans="1:14" x14ac:dyDescent="0.3">
      <c r="A114">
        <v>113</v>
      </c>
      <c r="B114" t="s">
        <v>139</v>
      </c>
      <c r="C114" t="s">
        <v>149</v>
      </c>
      <c r="D114" t="s">
        <v>154</v>
      </c>
      <c r="E114" t="s">
        <v>156</v>
      </c>
      <c r="F114" t="s">
        <v>161</v>
      </c>
      <c r="G114" t="s">
        <v>225</v>
      </c>
      <c r="H114">
        <v>369.45971184565326</v>
      </c>
      <c r="I114">
        <v>53</v>
      </c>
      <c r="J114">
        <v>1591285.7730883497</v>
      </c>
      <c r="K114">
        <v>98792000</v>
      </c>
      <c r="L114">
        <v>112</v>
      </c>
      <c r="M114">
        <v>-21.823791689854922</v>
      </c>
      <c r="N114">
        <v>-6</v>
      </c>
    </row>
    <row r="115" spans="1:14" x14ac:dyDescent="0.3">
      <c r="A115">
        <v>114</v>
      </c>
      <c r="B115" t="s">
        <v>139</v>
      </c>
      <c r="C115" t="s">
        <v>149</v>
      </c>
      <c r="D115" t="s">
        <v>154</v>
      </c>
      <c r="E115" t="s">
        <v>156</v>
      </c>
      <c r="F115" t="s">
        <v>161</v>
      </c>
      <c r="G115" t="s">
        <v>225</v>
      </c>
      <c r="H115">
        <v>348.46663274479295</v>
      </c>
      <c r="I115">
        <v>50</v>
      </c>
      <c r="J115">
        <v>1469847.780314507</v>
      </c>
      <c r="K115">
        <v>93200000</v>
      </c>
      <c r="L115">
        <v>113</v>
      </c>
      <c r="M115">
        <v>-12.52688412924585</v>
      </c>
      <c r="N115">
        <v>0</v>
      </c>
    </row>
    <row r="116" spans="1:14" x14ac:dyDescent="0.3">
      <c r="A116">
        <v>115</v>
      </c>
      <c r="B116" t="s">
        <v>139</v>
      </c>
      <c r="C116" t="s">
        <v>149</v>
      </c>
      <c r="D116" t="s">
        <v>154</v>
      </c>
      <c r="E116" t="s">
        <v>156</v>
      </c>
      <c r="F116" t="s">
        <v>161</v>
      </c>
      <c r="G116" t="s">
        <v>225</v>
      </c>
      <c r="H116">
        <v>348.46663274479295</v>
      </c>
      <c r="I116">
        <v>50</v>
      </c>
      <c r="J116">
        <v>1469847.780314507</v>
      </c>
      <c r="K116">
        <v>93200000</v>
      </c>
      <c r="L116">
        <v>114</v>
      </c>
      <c r="M116">
        <v>-12.52688412924585</v>
      </c>
      <c r="N116">
        <v>0</v>
      </c>
    </row>
    <row r="117" spans="1:14" x14ac:dyDescent="0.3">
      <c r="A117">
        <v>116</v>
      </c>
      <c r="B117" t="s">
        <v>139</v>
      </c>
      <c r="C117" t="s">
        <v>149</v>
      </c>
      <c r="D117" t="s">
        <v>154</v>
      </c>
      <c r="E117" t="s">
        <v>156</v>
      </c>
      <c r="F117" t="s">
        <v>161</v>
      </c>
      <c r="G117" t="s">
        <v>225</v>
      </c>
      <c r="H117">
        <v>348.46663274479295</v>
      </c>
      <c r="I117">
        <v>50</v>
      </c>
      <c r="J117">
        <v>1469847.780314507</v>
      </c>
      <c r="K117">
        <v>93200000</v>
      </c>
      <c r="L117">
        <v>115</v>
      </c>
      <c r="M117">
        <v>-12.52688412924585</v>
      </c>
      <c r="N117">
        <v>0</v>
      </c>
    </row>
    <row r="118" spans="1:14" x14ac:dyDescent="0.3">
      <c r="A118">
        <v>117</v>
      </c>
      <c r="B118" t="s">
        <v>139</v>
      </c>
      <c r="C118" t="s">
        <v>149</v>
      </c>
      <c r="D118" t="s">
        <v>154</v>
      </c>
      <c r="E118" t="s">
        <v>156</v>
      </c>
      <c r="F118" t="s">
        <v>161</v>
      </c>
      <c r="G118" t="s">
        <v>225</v>
      </c>
      <c r="H118">
        <v>348.46663274479295</v>
      </c>
      <c r="I118">
        <v>50</v>
      </c>
      <c r="J118">
        <v>1469847.780314507</v>
      </c>
      <c r="K118">
        <v>93200000</v>
      </c>
      <c r="L118">
        <v>116</v>
      </c>
      <c r="M118">
        <v>-12.52688412924585</v>
      </c>
      <c r="N118">
        <v>0</v>
      </c>
    </row>
    <row r="119" spans="1:14" x14ac:dyDescent="0.3">
      <c r="A119">
        <v>118</v>
      </c>
      <c r="B119" t="s">
        <v>139</v>
      </c>
      <c r="C119" t="s">
        <v>149</v>
      </c>
      <c r="D119" t="s">
        <v>154</v>
      </c>
      <c r="E119" t="s">
        <v>156</v>
      </c>
      <c r="F119" t="s">
        <v>161</v>
      </c>
      <c r="G119" t="s">
        <v>225</v>
      </c>
      <c r="H119">
        <v>348.46663274479295</v>
      </c>
      <c r="I119">
        <v>50</v>
      </c>
      <c r="J119">
        <v>1469847.780314507</v>
      </c>
      <c r="K119">
        <v>93200000</v>
      </c>
      <c r="L119">
        <v>117</v>
      </c>
      <c r="M119">
        <v>-12.52688412924585</v>
      </c>
      <c r="N119">
        <v>0</v>
      </c>
    </row>
    <row r="120" spans="1:14" x14ac:dyDescent="0.3">
      <c r="A120">
        <v>119</v>
      </c>
      <c r="B120" t="s">
        <v>139</v>
      </c>
      <c r="C120" t="s">
        <v>149</v>
      </c>
      <c r="D120" t="s">
        <v>154</v>
      </c>
      <c r="E120" t="s">
        <v>156</v>
      </c>
      <c r="F120" t="s">
        <v>161</v>
      </c>
      <c r="G120" t="s">
        <v>225</v>
      </c>
      <c r="H120">
        <v>348.46663274479295</v>
      </c>
      <c r="I120">
        <v>50</v>
      </c>
      <c r="J120">
        <v>1469847.780314507</v>
      </c>
      <c r="K120">
        <v>93200000</v>
      </c>
      <c r="L120">
        <v>118</v>
      </c>
      <c r="M120">
        <v>-12.52688412924585</v>
      </c>
      <c r="N120">
        <v>0</v>
      </c>
    </row>
    <row r="121" spans="1:14" x14ac:dyDescent="0.3">
      <c r="A121">
        <v>120</v>
      </c>
      <c r="B121" t="s">
        <v>139</v>
      </c>
      <c r="C121" t="s">
        <v>149</v>
      </c>
      <c r="D121" t="s">
        <v>154</v>
      </c>
      <c r="E121" t="s">
        <v>156</v>
      </c>
      <c r="F121" t="s">
        <v>161</v>
      </c>
      <c r="G121" t="s">
        <v>225</v>
      </c>
      <c r="H121">
        <v>348.46663274479295</v>
      </c>
      <c r="I121">
        <v>50</v>
      </c>
      <c r="J121">
        <v>1469847.780314507</v>
      </c>
      <c r="K121">
        <v>93200000</v>
      </c>
      <c r="L121">
        <v>119</v>
      </c>
      <c r="M121">
        <v>-12.52688412924585</v>
      </c>
      <c r="N121">
        <v>0</v>
      </c>
    </row>
    <row r="122" spans="1:14" x14ac:dyDescent="0.3">
      <c r="A122">
        <v>121</v>
      </c>
      <c r="B122" t="s">
        <v>139</v>
      </c>
      <c r="C122" t="s">
        <v>149</v>
      </c>
      <c r="D122" t="s">
        <v>154</v>
      </c>
      <c r="E122" t="s">
        <v>156</v>
      </c>
      <c r="F122" t="s">
        <v>161</v>
      </c>
      <c r="G122" t="s">
        <v>225</v>
      </c>
      <c r="H122">
        <v>348.46663274479295</v>
      </c>
      <c r="I122">
        <v>50</v>
      </c>
      <c r="J122">
        <v>1469847.780314507</v>
      </c>
      <c r="K122">
        <v>93200000</v>
      </c>
      <c r="L122">
        <v>120</v>
      </c>
      <c r="M122">
        <v>-12.52688412924585</v>
      </c>
      <c r="N122">
        <v>0</v>
      </c>
    </row>
    <row r="123" spans="1:14" x14ac:dyDescent="0.3">
      <c r="A123">
        <v>122</v>
      </c>
      <c r="B123" t="s">
        <v>139</v>
      </c>
      <c r="C123" t="s">
        <v>149</v>
      </c>
      <c r="D123" t="s">
        <v>154</v>
      </c>
      <c r="E123" t="s">
        <v>156</v>
      </c>
      <c r="F123" t="s">
        <v>161</v>
      </c>
      <c r="G123" t="s">
        <v>225</v>
      </c>
      <c r="H123">
        <v>348.46663274479295</v>
      </c>
      <c r="I123">
        <v>50</v>
      </c>
      <c r="J123">
        <v>1469847.780314507</v>
      </c>
      <c r="K123">
        <v>93200000</v>
      </c>
      <c r="L123">
        <v>121</v>
      </c>
      <c r="M123">
        <v>-12.52688412924585</v>
      </c>
      <c r="N123">
        <v>0</v>
      </c>
    </row>
    <row r="124" spans="1:14" x14ac:dyDescent="0.3">
      <c r="A124">
        <v>123</v>
      </c>
      <c r="B124" t="s">
        <v>139</v>
      </c>
      <c r="C124" t="s">
        <v>149</v>
      </c>
      <c r="D124" t="s">
        <v>154</v>
      </c>
      <c r="E124" t="s">
        <v>156</v>
      </c>
      <c r="F124" t="s">
        <v>161</v>
      </c>
      <c r="G124" t="s">
        <v>225</v>
      </c>
      <c r="H124">
        <v>348.46663274479295</v>
      </c>
      <c r="I124">
        <v>50</v>
      </c>
      <c r="J124">
        <v>1469847.780314507</v>
      </c>
      <c r="K124">
        <v>93200000</v>
      </c>
      <c r="L124">
        <v>122</v>
      </c>
      <c r="M124">
        <v>-12.52688412924585</v>
      </c>
      <c r="N124">
        <v>0</v>
      </c>
    </row>
    <row r="125" spans="1:14" x14ac:dyDescent="0.3">
      <c r="A125">
        <v>124</v>
      </c>
      <c r="B125" t="s">
        <v>139</v>
      </c>
      <c r="C125" t="s">
        <v>149</v>
      </c>
      <c r="D125" t="s">
        <v>154</v>
      </c>
      <c r="E125" t="s">
        <v>156</v>
      </c>
      <c r="F125" t="s">
        <v>161</v>
      </c>
      <c r="G125" t="s">
        <v>225</v>
      </c>
      <c r="H125">
        <v>348.46663274479295</v>
      </c>
      <c r="I125">
        <v>50</v>
      </c>
      <c r="J125">
        <v>1469847.780314507</v>
      </c>
      <c r="K125">
        <v>93200000</v>
      </c>
      <c r="L125">
        <v>123</v>
      </c>
      <c r="M125">
        <v>-12.52688412924585</v>
      </c>
      <c r="N125">
        <v>0</v>
      </c>
    </row>
    <row r="126" spans="1:14" x14ac:dyDescent="0.3">
      <c r="A126">
        <v>125</v>
      </c>
      <c r="B126" t="s">
        <v>139</v>
      </c>
      <c r="C126" t="s">
        <v>149</v>
      </c>
      <c r="D126" t="s">
        <v>154</v>
      </c>
      <c r="E126" t="s">
        <v>156</v>
      </c>
      <c r="F126" t="s">
        <v>161</v>
      </c>
      <c r="G126" t="s">
        <v>225</v>
      </c>
      <c r="H126">
        <v>348.46663274479295</v>
      </c>
      <c r="I126">
        <v>50</v>
      </c>
      <c r="J126">
        <v>1469847.780314507</v>
      </c>
      <c r="K126">
        <v>93200000</v>
      </c>
      <c r="L126">
        <v>124</v>
      </c>
      <c r="M126">
        <v>-12.52688412924585</v>
      </c>
      <c r="N126">
        <v>0</v>
      </c>
    </row>
    <row r="127" spans="1:14" x14ac:dyDescent="0.3">
      <c r="A127">
        <v>126</v>
      </c>
      <c r="B127" t="s">
        <v>139</v>
      </c>
      <c r="C127" t="s">
        <v>149</v>
      </c>
      <c r="D127" t="s">
        <v>154</v>
      </c>
      <c r="E127" t="s">
        <v>156</v>
      </c>
      <c r="F127" t="s">
        <v>161</v>
      </c>
      <c r="G127" t="s">
        <v>225</v>
      </c>
      <c r="H127">
        <v>348.46663274479295</v>
      </c>
      <c r="I127">
        <v>50</v>
      </c>
      <c r="J127">
        <v>1469847.780314507</v>
      </c>
      <c r="K127">
        <v>93200000</v>
      </c>
      <c r="L127">
        <v>125</v>
      </c>
      <c r="M127">
        <v>-12.52688412924585</v>
      </c>
      <c r="N127">
        <v>0</v>
      </c>
    </row>
    <row r="128" spans="1:14" x14ac:dyDescent="0.3">
      <c r="A128">
        <v>127</v>
      </c>
      <c r="B128" t="s">
        <v>139</v>
      </c>
      <c r="C128" t="s">
        <v>149</v>
      </c>
      <c r="D128" t="s">
        <v>154</v>
      </c>
      <c r="E128" t="s">
        <v>156</v>
      </c>
      <c r="F128" t="s">
        <v>161</v>
      </c>
      <c r="G128" t="s">
        <v>225</v>
      </c>
      <c r="H128">
        <v>348.46663274479295</v>
      </c>
      <c r="I128">
        <v>50</v>
      </c>
      <c r="J128">
        <v>1469847.780314507</v>
      </c>
      <c r="K128">
        <v>93200000</v>
      </c>
      <c r="L128">
        <v>126</v>
      </c>
      <c r="M128">
        <v>-12.52688412924585</v>
      </c>
      <c r="N128">
        <v>0</v>
      </c>
    </row>
    <row r="129" spans="1:14" x14ac:dyDescent="0.3">
      <c r="A129">
        <v>128</v>
      </c>
      <c r="B129" t="s">
        <v>139</v>
      </c>
      <c r="C129" t="s">
        <v>149</v>
      </c>
      <c r="D129" t="s">
        <v>154</v>
      </c>
      <c r="E129" t="s">
        <v>156</v>
      </c>
      <c r="F129" t="s">
        <v>161</v>
      </c>
      <c r="G129" t="s">
        <v>225</v>
      </c>
      <c r="H129">
        <v>348.46663274479295</v>
      </c>
      <c r="I129">
        <v>50</v>
      </c>
      <c r="J129">
        <v>1469847.780314507</v>
      </c>
      <c r="K129">
        <v>93200000</v>
      </c>
      <c r="L129">
        <v>127</v>
      </c>
      <c r="M129">
        <v>-12.52688412924585</v>
      </c>
      <c r="N129">
        <v>0</v>
      </c>
    </row>
    <row r="130" spans="1:14" x14ac:dyDescent="0.3">
      <c r="A130">
        <v>129</v>
      </c>
      <c r="B130" t="s">
        <v>139</v>
      </c>
      <c r="C130" t="s">
        <v>149</v>
      </c>
      <c r="D130" t="s">
        <v>154</v>
      </c>
      <c r="E130" t="s">
        <v>156</v>
      </c>
      <c r="F130" t="s">
        <v>161</v>
      </c>
      <c r="G130" t="s">
        <v>225</v>
      </c>
      <c r="H130">
        <v>348.46663274479295</v>
      </c>
      <c r="I130">
        <v>50</v>
      </c>
      <c r="J130">
        <v>1469847.780314507</v>
      </c>
      <c r="K130">
        <v>93200000</v>
      </c>
      <c r="L130">
        <v>128</v>
      </c>
      <c r="M130">
        <v>-12.52688412924585</v>
      </c>
      <c r="N130">
        <v>0</v>
      </c>
    </row>
    <row r="131" spans="1:14" x14ac:dyDescent="0.3">
      <c r="A131">
        <v>130</v>
      </c>
      <c r="B131" t="s">
        <v>139</v>
      </c>
      <c r="C131" t="s">
        <v>149</v>
      </c>
      <c r="D131" t="s">
        <v>154</v>
      </c>
      <c r="E131" t="s">
        <v>156</v>
      </c>
      <c r="F131" t="s">
        <v>161</v>
      </c>
      <c r="G131" t="s">
        <v>225</v>
      </c>
      <c r="H131">
        <v>348.46663274479295</v>
      </c>
      <c r="I131">
        <v>50</v>
      </c>
      <c r="J131">
        <v>1469847.780314507</v>
      </c>
      <c r="K131">
        <v>93200000</v>
      </c>
      <c r="L131">
        <v>129</v>
      </c>
      <c r="M131">
        <v>-12.52688412924585</v>
      </c>
      <c r="N131">
        <v>0</v>
      </c>
    </row>
    <row r="132" spans="1:14" x14ac:dyDescent="0.3">
      <c r="A132">
        <v>131</v>
      </c>
      <c r="B132" t="s">
        <v>139</v>
      </c>
      <c r="C132" t="s">
        <v>149</v>
      </c>
      <c r="D132" t="s">
        <v>154</v>
      </c>
      <c r="E132" t="s">
        <v>156</v>
      </c>
      <c r="F132" t="s">
        <v>161</v>
      </c>
      <c r="G132" t="s">
        <v>225</v>
      </c>
      <c r="H132">
        <v>348.46663274479295</v>
      </c>
      <c r="I132">
        <v>50</v>
      </c>
      <c r="J132">
        <v>1469847.780314507</v>
      </c>
      <c r="K132">
        <v>93200000</v>
      </c>
      <c r="L132">
        <v>130</v>
      </c>
      <c r="M132">
        <v>-12.52688412924585</v>
      </c>
      <c r="N132">
        <v>0</v>
      </c>
    </row>
    <row r="133" spans="1:14" x14ac:dyDescent="0.3">
      <c r="A133">
        <v>132</v>
      </c>
      <c r="B133" t="s">
        <v>139</v>
      </c>
      <c r="C133" t="s">
        <v>149</v>
      </c>
      <c r="D133" t="s">
        <v>154</v>
      </c>
      <c r="E133" t="s">
        <v>156</v>
      </c>
      <c r="F133" t="s">
        <v>161</v>
      </c>
      <c r="G133" t="s">
        <v>225</v>
      </c>
      <c r="H133">
        <v>348.46663274479295</v>
      </c>
      <c r="I133">
        <v>50</v>
      </c>
      <c r="J133">
        <v>1469847.780314507</v>
      </c>
      <c r="K133">
        <v>93200000</v>
      </c>
      <c r="L133">
        <v>131</v>
      </c>
      <c r="M133">
        <v>-12.52688412924585</v>
      </c>
      <c r="N133">
        <v>0</v>
      </c>
    </row>
    <row r="134" spans="1:14" x14ac:dyDescent="0.3">
      <c r="A134">
        <v>133</v>
      </c>
      <c r="B134" t="s">
        <v>139</v>
      </c>
      <c r="C134" t="s">
        <v>149</v>
      </c>
      <c r="D134" t="s">
        <v>154</v>
      </c>
      <c r="E134" t="s">
        <v>156</v>
      </c>
      <c r="F134" t="s">
        <v>161</v>
      </c>
      <c r="G134" t="s">
        <v>225</v>
      </c>
      <c r="H134">
        <v>348.46663274479295</v>
      </c>
      <c r="I134">
        <v>50</v>
      </c>
      <c r="J134">
        <v>1469847.780314507</v>
      </c>
      <c r="K134">
        <v>93200000</v>
      </c>
      <c r="L134">
        <v>132</v>
      </c>
      <c r="M134">
        <v>-12.52688412924585</v>
      </c>
      <c r="N134">
        <v>0</v>
      </c>
    </row>
    <row r="135" spans="1:14" x14ac:dyDescent="0.3">
      <c r="A135">
        <v>134</v>
      </c>
      <c r="B135" t="s">
        <v>139</v>
      </c>
      <c r="C135" t="s">
        <v>149</v>
      </c>
      <c r="D135" t="s">
        <v>154</v>
      </c>
      <c r="E135" t="s">
        <v>156</v>
      </c>
      <c r="F135" t="s">
        <v>161</v>
      </c>
      <c r="G135" t="s">
        <v>225</v>
      </c>
      <c r="H135">
        <v>348.46663274479295</v>
      </c>
      <c r="I135">
        <v>50</v>
      </c>
      <c r="J135">
        <v>1469847.780314507</v>
      </c>
      <c r="K135">
        <v>93200000</v>
      </c>
      <c r="L135">
        <v>133</v>
      </c>
      <c r="M135">
        <v>-12.52688412924585</v>
      </c>
      <c r="N135">
        <v>0</v>
      </c>
    </row>
    <row r="136" spans="1:14" x14ac:dyDescent="0.3">
      <c r="A136">
        <v>135</v>
      </c>
      <c r="B136" t="s">
        <v>139</v>
      </c>
      <c r="C136" t="s">
        <v>149</v>
      </c>
      <c r="D136" t="s">
        <v>154</v>
      </c>
      <c r="E136" t="s">
        <v>156</v>
      </c>
      <c r="F136" t="s">
        <v>161</v>
      </c>
      <c r="G136" t="s">
        <v>225</v>
      </c>
      <c r="H136">
        <v>348.46663274479295</v>
      </c>
      <c r="I136">
        <v>50</v>
      </c>
      <c r="J136">
        <v>1469847.780314507</v>
      </c>
      <c r="K136">
        <v>93200000</v>
      </c>
      <c r="L136">
        <v>134</v>
      </c>
      <c r="M136">
        <v>-12.52688412924585</v>
      </c>
      <c r="N136">
        <v>0</v>
      </c>
    </row>
    <row r="137" spans="1:14" x14ac:dyDescent="0.3">
      <c r="A137">
        <v>136</v>
      </c>
      <c r="B137" t="s">
        <v>139</v>
      </c>
      <c r="C137" t="s">
        <v>149</v>
      </c>
      <c r="D137" t="s">
        <v>154</v>
      </c>
      <c r="E137" t="s">
        <v>156</v>
      </c>
      <c r="F137" t="s">
        <v>161</v>
      </c>
      <c r="G137" t="s">
        <v>225</v>
      </c>
      <c r="H137">
        <v>348.46663274479295</v>
      </c>
      <c r="I137">
        <v>50</v>
      </c>
      <c r="J137">
        <v>1469847.780314507</v>
      </c>
      <c r="K137">
        <v>93200000</v>
      </c>
      <c r="L137">
        <v>135</v>
      </c>
      <c r="M137">
        <v>-12.52688412924585</v>
      </c>
      <c r="N137">
        <v>0</v>
      </c>
    </row>
    <row r="138" spans="1:14" x14ac:dyDescent="0.3">
      <c r="A138">
        <v>137</v>
      </c>
      <c r="B138" t="s">
        <v>139</v>
      </c>
      <c r="C138" t="s">
        <v>149</v>
      </c>
      <c r="D138" t="s">
        <v>154</v>
      </c>
      <c r="E138" t="s">
        <v>156</v>
      </c>
      <c r="F138" t="s">
        <v>161</v>
      </c>
      <c r="G138" t="s">
        <v>225</v>
      </c>
      <c r="H138">
        <v>348.46663274479295</v>
      </c>
      <c r="I138">
        <v>50</v>
      </c>
      <c r="J138">
        <v>1469847.780314507</v>
      </c>
      <c r="K138">
        <v>93200000</v>
      </c>
      <c r="L138">
        <v>136</v>
      </c>
      <c r="M138">
        <v>-12.52688412924585</v>
      </c>
      <c r="N138">
        <v>0</v>
      </c>
    </row>
    <row r="139" spans="1:14" x14ac:dyDescent="0.3">
      <c r="A139">
        <v>138</v>
      </c>
      <c r="B139" t="s">
        <v>139</v>
      </c>
      <c r="C139" t="s">
        <v>149</v>
      </c>
      <c r="D139" t="s">
        <v>154</v>
      </c>
      <c r="E139" t="s">
        <v>156</v>
      </c>
      <c r="F139" t="s">
        <v>161</v>
      </c>
      <c r="G139" t="s">
        <v>225</v>
      </c>
      <c r="H139">
        <v>348.46663274479295</v>
      </c>
      <c r="I139">
        <v>50</v>
      </c>
      <c r="J139">
        <v>1469847.780314507</v>
      </c>
      <c r="K139">
        <v>93200000</v>
      </c>
      <c r="L139">
        <v>137</v>
      </c>
      <c r="M139">
        <v>-12.52688412924585</v>
      </c>
      <c r="N139">
        <v>0</v>
      </c>
    </row>
    <row r="140" spans="1:14" x14ac:dyDescent="0.3">
      <c r="A140">
        <v>139</v>
      </c>
      <c r="B140" t="s">
        <v>139</v>
      </c>
      <c r="C140" t="s">
        <v>149</v>
      </c>
      <c r="D140" t="s">
        <v>154</v>
      </c>
      <c r="E140" t="s">
        <v>156</v>
      </c>
      <c r="F140" t="s">
        <v>161</v>
      </c>
      <c r="G140" t="s">
        <v>225</v>
      </c>
      <c r="H140">
        <v>348.46663274479295</v>
      </c>
      <c r="I140">
        <v>50</v>
      </c>
      <c r="J140">
        <v>1469847.780314507</v>
      </c>
      <c r="K140">
        <v>93200000</v>
      </c>
      <c r="L140">
        <v>138</v>
      </c>
      <c r="M140">
        <v>-12.52688412924585</v>
      </c>
      <c r="N140">
        <v>0</v>
      </c>
    </row>
    <row r="141" spans="1:14" x14ac:dyDescent="0.3">
      <c r="A141">
        <v>140</v>
      </c>
      <c r="B141" t="s">
        <v>139</v>
      </c>
      <c r="C141" t="s">
        <v>149</v>
      </c>
      <c r="D141" t="s">
        <v>154</v>
      </c>
      <c r="E141" t="s">
        <v>156</v>
      </c>
      <c r="F141" t="s">
        <v>161</v>
      </c>
      <c r="G141" t="s">
        <v>225</v>
      </c>
      <c r="H141">
        <v>348.46663274479295</v>
      </c>
      <c r="I141">
        <v>50</v>
      </c>
      <c r="J141">
        <v>1469847.780314507</v>
      </c>
      <c r="K141">
        <v>93200000</v>
      </c>
      <c r="L141">
        <v>139</v>
      </c>
      <c r="M141">
        <v>-12.52688412924585</v>
      </c>
      <c r="N141">
        <v>0</v>
      </c>
    </row>
    <row r="142" spans="1:14" x14ac:dyDescent="0.3">
      <c r="A142">
        <v>141</v>
      </c>
      <c r="B142" t="s">
        <v>139</v>
      </c>
      <c r="C142" t="s">
        <v>149</v>
      </c>
      <c r="D142" t="s">
        <v>154</v>
      </c>
      <c r="E142" t="s">
        <v>156</v>
      </c>
      <c r="F142" t="s">
        <v>161</v>
      </c>
      <c r="G142" t="s">
        <v>225</v>
      </c>
      <c r="H142">
        <v>348.46663274479295</v>
      </c>
      <c r="I142">
        <v>50</v>
      </c>
      <c r="J142">
        <v>1469847.780314507</v>
      </c>
      <c r="K142">
        <v>93200000</v>
      </c>
      <c r="L142">
        <v>140</v>
      </c>
      <c r="M142">
        <v>-12.52688412924585</v>
      </c>
      <c r="N142">
        <v>0</v>
      </c>
    </row>
    <row r="143" spans="1:14" x14ac:dyDescent="0.3">
      <c r="A143">
        <v>142</v>
      </c>
      <c r="B143" t="s">
        <v>139</v>
      </c>
      <c r="C143" t="s">
        <v>149</v>
      </c>
      <c r="D143" t="s">
        <v>154</v>
      </c>
      <c r="E143" t="s">
        <v>156</v>
      </c>
      <c r="F143" t="s">
        <v>161</v>
      </c>
      <c r="G143" t="s">
        <v>225</v>
      </c>
      <c r="H143">
        <v>348.46663274479295</v>
      </c>
      <c r="I143">
        <v>50</v>
      </c>
      <c r="J143">
        <v>1469847.780314507</v>
      </c>
      <c r="K143">
        <v>93200000</v>
      </c>
      <c r="L143">
        <v>141</v>
      </c>
      <c r="M143">
        <v>-12.52688412924585</v>
      </c>
      <c r="N143">
        <v>0</v>
      </c>
    </row>
    <row r="144" spans="1:14" x14ac:dyDescent="0.3">
      <c r="A144">
        <v>143</v>
      </c>
      <c r="B144" t="s">
        <v>139</v>
      </c>
      <c r="C144" t="s">
        <v>149</v>
      </c>
      <c r="D144" t="s">
        <v>154</v>
      </c>
      <c r="E144" t="s">
        <v>156</v>
      </c>
      <c r="F144" t="s">
        <v>161</v>
      </c>
      <c r="G144" t="s">
        <v>225</v>
      </c>
      <c r="H144">
        <v>348.46663274479295</v>
      </c>
      <c r="I144">
        <v>50</v>
      </c>
      <c r="J144">
        <v>1469847.780314507</v>
      </c>
      <c r="K144">
        <v>93200000</v>
      </c>
      <c r="L144">
        <v>142</v>
      </c>
      <c r="M144">
        <v>-12.52688412924585</v>
      </c>
      <c r="N144">
        <v>0</v>
      </c>
    </row>
    <row r="145" spans="1:14" x14ac:dyDescent="0.3">
      <c r="A145">
        <v>144</v>
      </c>
      <c r="B145" t="s">
        <v>139</v>
      </c>
      <c r="C145" t="s">
        <v>149</v>
      </c>
      <c r="D145" t="s">
        <v>154</v>
      </c>
      <c r="E145" t="s">
        <v>156</v>
      </c>
      <c r="F145" t="s">
        <v>161</v>
      </c>
      <c r="G145" t="s">
        <v>225</v>
      </c>
      <c r="H145">
        <v>348.46663274479295</v>
      </c>
      <c r="I145">
        <v>50</v>
      </c>
      <c r="J145">
        <v>1469847.780314507</v>
      </c>
      <c r="K145">
        <v>93200000</v>
      </c>
      <c r="L145">
        <v>143</v>
      </c>
      <c r="M145">
        <v>-12.52688412924585</v>
      </c>
      <c r="N145">
        <v>0</v>
      </c>
    </row>
    <row r="146" spans="1:14" x14ac:dyDescent="0.3">
      <c r="A146">
        <v>145</v>
      </c>
      <c r="B146" t="s">
        <v>139</v>
      </c>
      <c r="C146" t="s">
        <v>149</v>
      </c>
      <c r="D146" t="s">
        <v>154</v>
      </c>
      <c r="E146" t="s">
        <v>156</v>
      </c>
      <c r="F146" t="s">
        <v>161</v>
      </c>
      <c r="G146" t="s">
        <v>225</v>
      </c>
      <c r="H146">
        <v>348.46663274479295</v>
      </c>
      <c r="I146">
        <v>50</v>
      </c>
      <c r="J146">
        <v>1469847.780314507</v>
      </c>
      <c r="K146">
        <v>93200000</v>
      </c>
      <c r="L146">
        <v>144</v>
      </c>
      <c r="M146">
        <v>-12.52688412924585</v>
      </c>
      <c r="N146">
        <v>0</v>
      </c>
    </row>
    <row r="147" spans="1:14" x14ac:dyDescent="0.3">
      <c r="A147">
        <v>146</v>
      </c>
      <c r="B147" t="s">
        <v>139</v>
      </c>
      <c r="C147" t="s">
        <v>149</v>
      </c>
      <c r="D147" t="s">
        <v>154</v>
      </c>
      <c r="E147" t="s">
        <v>156</v>
      </c>
      <c r="F147" t="s">
        <v>161</v>
      </c>
      <c r="G147" t="s">
        <v>225</v>
      </c>
      <c r="H147">
        <v>348.46663274479295</v>
      </c>
      <c r="I147">
        <v>50</v>
      </c>
      <c r="J147">
        <v>1469847.780314507</v>
      </c>
      <c r="K147">
        <v>93200000</v>
      </c>
      <c r="L147">
        <v>145</v>
      </c>
      <c r="M147">
        <v>-12.52688412924585</v>
      </c>
      <c r="N147">
        <v>0</v>
      </c>
    </row>
    <row r="148" spans="1:14" x14ac:dyDescent="0.3">
      <c r="A148">
        <v>147</v>
      </c>
      <c r="B148" t="s">
        <v>139</v>
      </c>
      <c r="C148" t="s">
        <v>149</v>
      </c>
      <c r="D148" t="s">
        <v>154</v>
      </c>
      <c r="E148" t="s">
        <v>156</v>
      </c>
      <c r="F148" t="s">
        <v>161</v>
      </c>
      <c r="G148" t="s">
        <v>225</v>
      </c>
      <c r="H148">
        <v>348.46663274479295</v>
      </c>
      <c r="I148">
        <v>50</v>
      </c>
      <c r="J148">
        <v>1469847.780314507</v>
      </c>
      <c r="K148">
        <v>93200000</v>
      </c>
      <c r="L148">
        <v>146</v>
      </c>
      <c r="M148">
        <v>-12.52688412924585</v>
      </c>
      <c r="N148">
        <v>0</v>
      </c>
    </row>
    <row r="149" spans="1:14" x14ac:dyDescent="0.3">
      <c r="A149">
        <v>148</v>
      </c>
      <c r="B149" t="s">
        <v>139</v>
      </c>
      <c r="C149" t="s">
        <v>149</v>
      </c>
      <c r="D149" t="s">
        <v>154</v>
      </c>
      <c r="E149" t="s">
        <v>156</v>
      </c>
      <c r="F149" t="s">
        <v>161</v>
      </c>
      <c r="G149" t="s">
        <v>225</v>
      </c>
      <c r="H149">
        <v>348.46663274479295</v>
      </c>
      <c r="I149">
        <v>50</v>
      </c>
      <c r="J149">
        <v>1469847.780314507</v>
      </c>
      <c r="K149">
        <v>93200000</v>
      </c>
      <c r="L149">
        <v>147</v>
      </c>
      <c r="M149">
        <v>-12.52688412924585</v>
      </c>
      <c r="N149">
        <v>0</v>
      </c>
    </row>
    <row r="150" spans="1:14" x14ac:dyDescent="0.3">
      <c r="A150">
        <v>149</v>
      </c>
      <c r="B150" t="s">
        <v>139</v>
      </c>
      <c r="C150" t="s">
        <v>149</v>
      </c>
      <c r="D150" t="s">
        <v>154</v>
      </c>
      <c r="E150" t="s">
        <v>156</v>
      </c>
      <c r="F150" t="s">
        <v>161</v>
      </c>
      <c r="G150" t="s">
        <v>225</v>
      </c>
      <c r="H150">
        <v>348.46663274479295</v>
      </c>
      <c r="I150">
        <v>50</v>
      </c>
      <c r="J150">
        <v>1469847.780314507</v>
      </c>
      <c r="K150">
        <v>93200000</v>
      </c>
      <c r="L150">
        <v>148</v>
      </c>
      <c r="M150">
        <v>-12.52688412924585</v>
      </c>
      <c r="N150">
        <v>0</v>
      </c>
    </row>
    <row r="151" spans="1:14" x14ac:dyDescent="0.3">
      <c r="A151">
        <v>150</v>
      </c>
      <c r="B151" t="s">
        <v>139</v>
      </c>
      <c r="C151" t="s">
        <v>149</v>
      </c>
      <c r="D151" t="s">
        <v>154</v>
      </c>
      <c r="E151" t="s">
        <v>156</v>
      </c>
      <c r="F151" t="s">
        <v>161</v>
      </c>
      <c r="G151" t="s">
        <v>225</v>
      </c>
      <c r="H151">
        <v>348.46663274479295</v>
      </c>
      <c r="I151">
        <v>50</v>
      </c>
      <c r="J151">
        <v>1469847.780314507</v>
      </c>
      <c r="K151">
        <v>93200000</v>
      </c>
      <c r="L151">
        <v>149</v>
      </c>
      <c r="M151">
        <v>-12.52688412924585</v>
      </c>
      <c r="N151">
        <v>0</v>
      </c>
    </row>
    <row r="152" spans="1:14" x14ac:dyDescent="0.3">
      <c r="A152">
        <v>151</v>
      </c>
      <c r="B152" t="s">
        <v>139</v>
      </c>
      <c r="C152" t="s">
        <v>149</v>
      </c>
      <c r="D152" t="s">
        <v>154</v>
      </c>
      <c r="E152" t="s">
        <v>156</v>
      </c>
      <c r="F152" t="s">
        <v>161</v>
      </c>
      <c r="G152" t="s">
        <v>225</v>
      </c>
      <c r="H152">
        <v>348.46663274479295</v>
      </c>
      <c r="I152">
        <v>50</v>
      </c>
      <c r="J152">
        <v>1469847.780314507</v>
      </c>
      <c r="K152">
        <v>93200000</v>
      </c>
      <c r="L152">
        <v>150</v>
      </c>
      <c r="M152">
        <v>-12.52688412924585</v>
      </c>
      <c r="N152">
        <v>0</v>
      </c>
    </row>
    <row r="153" spans="1:14" x14ac:dyDescent="0.3">
      <c r="A153">
        <v>152</v>
      </c>
      <c r="B153" t="s">
        <v>139</v>
      </c>
      <c r="C153" t="s">
        <v>149</v>
      </c>
      <c r="D153" t="s">
        <v>154</v>
      </c>
      <c r="E153" t="s">
        <v>156</v>
      </c>
      <c r="F153" t="s">
        <v>161</v>
      </c>
      <c r="G153" t="s">
        <v>225</v>
      </c>
      <c r="H153">
        <v>348.46663274479295</v>
      </c>
      <c r="I153">
        <v>50</v>
      </c>
      <c r="J153">
        <v>1469847.780314507</v>
      </c>
      <c r="K153">
        <v>93200000</v>
      </c>
      <c r="L153">
        <v>151</v>
      </c>
      <c r="M153">
        <v>-12.52688412924585</v>
      </c>
      <c r="N153">
        <v>0</v>
      </c>
    </row>
    <row r="154" spans="1:14" x14ac:dyDescent="0.3">
      <c r="A154">
        <v>153</v>
      </c>
      <c r="B154" t="s">
        <v>139</v>
      </c>
      <c r="C154" t="s">
        <v>149</v>
      </c>
      <c r="D154" t="s">
        <v>154</v>
      </c>
      <c r="E154" t="s">
        <v>156</v>
      </c>
      <c r="F154" t="s">
        <v>161</v>
      </c>
      <c r="G154" t="s">
        <v>225</v>
      </c>
      <c r="H154">
        <v>348.46663274479295</v>
      </c>
      <c r="I154">
        <v>50</v>
      </c>
      <c r="J154">
        <v>1469847.780314507</v>
      </c>
      <c r="K154">
        <v>93200000</v>
      </c>
      <c r="L154">
        <v>152</v>
      </c>
      <c r="M154">
        <v>-12.52688412924585</v>
      </c>
      <c r="N154">
        <v>0</v>
      </c>
    </row>
    <row r="155" spans="1:14" x14ac:dyDescent="0.3">
      <c r="A155">
        <v>154</v>
      </c>
      <c r="B155" t="s">
        <v>139</v>
      </c>
      <c r="C155" t="s">
        <v>149</v>
      </c>
      <c r="D155" t="s">
        <v>154</v>
      </c>
      <c r="E155" t="s">
        <v>156</v>
      </c>
      <c r="F155" t="s">
        <v>161</v>
      </c>
      <c r="G155" t="s">
        <v>225</v>
      </c>
      <c r="H155">
        <v>348.46663274479295</v>
      </c>
      <c r="I155">
        <v>50</v>
      </c>
      <c r="J155">
        <v>1469847.780314507</v>
      </c>
      <c r="K155">
        <v>93200000</v>
      </c>
      <c r="L155">
        <v>153</v>
      </c>
      <c r="M155">
        <v>-12.52688412924585</v>
      </c>
      <c r="N155">
        <v>0</v>
      </c>
    </row>
    <row r="156" spans="1:14" x14ac:dyDescent="0.3">
      <c r="A156">
        <v>155</v>
      </c>
      <c r="B156" t="s">
        <v>139</v>
      </c>
      <c r="C156" t="s">
        <v>149</v>
      </c>
      <c r="D156" t="s">
        <v>154</v>
      </c>
      <c r="E156" t="s">
        <v>156</v>
      </c>
      <c r="F156" t="s">
        <v>161</v>
      </c>
      <c r="G156" t="s">
        <v>225</v>
      </c>
      <c r="H156">
        <v>348.46663274479295</v>
      </c>
      <c r="I156">
        <v>50</v>
      </c>
      <c r="J156">
        <v>1469847.780314507</v>
      </c>
      <c r="K156">
        <v>93200000</v>
      </c>
      <c r="L156">
        <v>154</v>
      </c>
      <c r="M156">
        <v>-12.52688412924585</v>
      </c>
      <c r="N156">
        <v>0</v>
      </c>
    </row>
    <row r="157" spans="1:14" x14ac:dyDescent="0.3">
      <c r="A157">
        <v>156</v>
      </c>
      <c r="B157" t="s">
        <v>139</v>
      </c>
      <c r="C157" t="s">
        <v>149</v>
      </c>
      <c r="D157" t="s">
        <v>154</v>
      </c>
      <c r="E157" t="s">
        <v>156</v>
      </c>
      <c r="F157" t="s">
        <v>161</v>
      </c>
      <c r="G157" t="s">
        <v>225</v>
      </c>
      <c r="H157">
        <v>348.46663274479295</v>
      </c>
      <c r="I157">
        <v>50</v>
      </c>
      <c r="J157">
        <v>1469847.780314507</v>
      </c>
      <c r="K157">
        <v>93200000</v>
      </c>
      <c r="L157">
        <v>155</v>
      </c>
      <c r="M157">
        <v>-12.52688412924585</v>
      </c>
      <c r="N157">
        <v>0</v>
      </c>
    </row>
    <row r="158" spans="1:14" x14ac:dyDescent="0.3">
      <c r="A158">
        <v>157</v>
      </c>
      <c r="B158" t="s">
        <v>139</v>
      </c>
      <c r="C158" t="s">
        <v>149</v>
      </c>
      <c r="D158" t="s">
        <v>154</v>
      </c>
      <c r="E158" t="s">
        <v>156</v>
      </c>
      <c r="F158" t="s">
        <v>161</v>
      </c>
      <c r="G158" t="s">
        <v>225</v>
      </c>
      <c r="H158">
        <v>348.46663274479295</v>
      </c>
      <c r="I158">
        <v>50</v>
      </c>
      <c r="J158">
        <v>1469847.780314507</v>
      </c>
      <c r="K158">
        <v>93200000</v>
      </c>
      <c r="L158">
        <v>156</v>
      </c>
      <c r="M158">
        <v>-12.52688412924585</v>
      </c>
      <c r="N158">
        <v>0</v>
      </c>
    </row>
    <row r="159" spans="1:14" x14ac:dyDescent="0.3">
      <c r="A159">
        <v>158</v>
      </c>
      <c r="B159" t="s">
        <v>139</v>
      </c>
      <c r="C159" t="s">
        <v>149</v>
      </c>
      <c r="D159" t="s">
        <v>154</v>
      </c>
      <c r="E159" t="s">
        <v>156</v>
      </c>
      <c r="F159" t="s">
        <v>161</v>
      </c>
      <c r="G159" t="s">
        <v>225</v>
      </c>
      <c r="H159">
        <v>348.46663274479295</v>
      </c>
      <c r="I159">
        <v>50</v>
      </c>
      <c r="J159">
        <v>1469847.780314507</v>
      </c>
      <c r="K159">
        <v>93200000</v>
      </c>
      <c r="L159">
        <v>157</v>
      </c>
      <c r="M159">
        <v>-12.52688412924585</v>
      </c>
      <c r="N159">
        <v>0</v>
      </c>
    </row>
    <row r="160" spans="1:14" x14ac:dyDescent="0.3">
      <c r="A160">
        <v>159</v>
      </c>
      <c r="B160" t="s">
        <v>139</v>
      </c>
      <c r="C160" t="s">
        <v>149</v>
      </c>
      <c r="D160" t="s">
        <v>154</v>
      </c>
      <c r="E160" t="s">
        <v>156</v>
      </c>
      <c r="F160" t="s">
        <v>161</v>
      </c>
      <c r="G160" t="s">
        <v>225</v>
      </c>
      <c r="H160">
        <v>349.34026623684247</v>
      </c>
      <c r="I160">
        <v>50</v>
      </c>
      <c r="J160">
        <v>1299063.2070642037</v>
      </c>
      <c r="K160">
        <v>93200000</v>
      </c>
      <c r="L160">
        <v>158</v>
      </c>
      <c r="M160">
        <v>0.5478411195737829</v>
      </c>
      <c r="N160">
        <v>0</v>
      </c>
    </row>
    <row r="161" spans="1:14" x14ac:dyDescent="0.3">
      <c r="A161">
        <v>160</v>
      </c>
      <c r="B161" t="s">
        <v>139</v>
      </c>
      <c r="C161" t="s">
        <v>149</v>
      </c>
      <c r="D161" t="s">
        <v>154</v>
      </c>
      <c r="E161" t="s">
        <v>156</v>
      </c>
      <c r="F161" t="s">
        <v>161</v>
      </c>
      <c r="G161" t="s">
        <v>225</v>
      </c>
      <c r="H161">
        <v>349.34026623684247</v>
      </c>
      <c r="I161">
        <v>50</v>
      </c>
      <c r="J161">
        <v>1299063.2070642037</v>
      </c>
      <c r="K161">
        <v>93200000</v>
      </c>
      <c r="L161">
        <v>159</v>
      </c>
      <c r="M161">
        <v>0.5478411195737829</v>
      </c>
      <c r="N161">
        <v>0</v>
      </c>
    </row>
    <row r="162" spans="1:14" x14ac:dyDescent="0.3">
      <c r="A162">
        <v>161</v>
      </c>
      <c r="B162" t="s">
        <v>139</v>
      </c>
      <c r="C162" t="s">
        <v>149</v>
      </c>
      <c r="D162" t="s">
        <v>154</v>
      </c>
      <c r="E162" t="s">
        <v>156</v>
      </c>
      <c r="F162" t="s">
        <v>161</v>
      </c>
      <c r="G162" t="s">
        <v>225</v>
      </c>
      <c r="H162">
        <v>349.34026623684247</v>
      </c>
      <c r="I162">
        <v>50</v>
      </c>
      <c r="J162">
        <v>1299063.2070642037</v>
      </c>
      <c r="K162">
        <v>93200000</v>
      </c>
      <c r="L162">
        <v>160</v>
      </c>
      <c r="M162">
        <v>0.5478411195737829</v>
      </c>
      <c r="N162">
        <v>0</v>
      </c>
    </row>
    <row r="163" spans="1:14" x14ac:dyDescent="0.3">
      <c r="A163">
        <v>162</v>
      </c>
      <c r="B163" t="s">
        <v>139</v>
      </c>
      <c r="C163" t="s">
        <v>149</v>
      </c>
      <c r="D163" t="s">
        <v>154</v>
      </c>
      <c r="E163" t="s">
        <v>156</v>
      </c>
      <c r="F163" t="s">
        <v>161</v>
      </c>
      <c r="G163" t="s">
        <v>225</v>
      </c>
      <c r="H163">
        <v>349.34026623684247</v>
      </c>
      <c r="I163">
        <v>50</v>
      </c>
      <c r="J163">
        <v>1299063.2070642037</v>
      </c>
      <c r="K163">
        <v>93200000</v>
      </c>
      <c r="L163">
        <v>161</v>
      </c>
      <c r="M163">
        <v>0.5478411195737829</v>
      </c>
      <c r="N163">
        <v>0</v>
      </c>
    </row>
    <row r="164" spans="1:14" x14ac:dyDescent="0.3">
      <c r="A164">
        <v>163</v>
      </c>
      <c r="B164" t="s">
        <v>139</v>
      </c>
      <c r="C164" t="s">
        <v>149</v>
      </c>
      <c r="D164" t="s">
        <v>154</v>
      </c>
      <c r="E164" t="s">
        <v>156</v>
      </c>
      <c r="F164" t="s">
        <v>161</v>
      </c>
      <c r="G164" t="s">
        <v>225</v>
      </c>
      <c r="H164">
        <v>349.34026623684247</v>
      </c>
      <c r="I164">
        <v>50</v>
      </c>
      <c r="J164">
        <v>1299063.2070642037</v>
      </c>
      <c r="K164">
        <v>93200000</v>
      </c>
      <c r="L164">
        <v>162</v>
      </c>
      <c r="M164">
        <v>0.5478411195737829</v>
      </c>
      <c r="N164">
        <v>0</v>
      </c>
    </row>
    <row r="165" spans="1:14" x14ac:dyDescent="0.3">
      <c r="A165">
        <v>164</v>
      </c>
      <c r="B165" t="s">
        <v>139</v>
      </c>
      <c r="C165" t="s">
        <v>149</v>
      </c>
      <c r="D165" t="s">
        <v>154</v>
      </c>
      <c r="E165" t="s">
        <v>156</v>
      </c>
      <c r="F165" t="s">
        <v>161</v>
      </c>
      <c r="G165" t="s">
        <v>225</v>
      </c>
      <c r="H165">
        <v>349.34026623684247</v>
      </c>
      <c r="I165">
        <v>50</v>
      </c>
      <c r="J165">
        <v>1299063.2070642037</v>
      </c>
      <c r="K165">
        <v>93200000</v>
      </c>
      <c r="L165">
        <v>163</v>
      </c>
      <c r="M165">
        <v>0.5478411195737829</v>
      </c>
      <c r="N165">
        <v>0</v>
      </c>
    </row>
    <row r="166" spans="1:14" x14ac:dyDescent="0.3">
      <c r="A166">
        <v>165</v>
      </c>
      <c r="B166" t="s">
        <v>139</v>
      </c>
      <c r="C166" t="s">
        <v>149</v>
      </c>
      <c r="D166" t="s">
        <v>154</v>
      </c>
      <c r="E166" t="s">
        <v>156</v>
      </c>
      <c r="F166" t="s">
        <v>161</v>
      </c>
      <c r="G166" t="s">
        <v>225</v>
      </c>
      <c r="H166">
        <v>349.34026623684247</v>
      </c>
      <c r="I166">
        <v>50</v>
      </c>
      <c r="J166">
        <v>1299063.2070642037</v>
      </c>
      <c r="K166">
        <v>93200000</v>
      </c>
      <c r="L166">
        <v>164</v>
      </c>
      <c r="M166">
        <v>0.5478411195737829</v>
      </c>
      <c r="N166">
        <v>0</v>
      </c>
    </row>
    <row r="167" spans="1:14" x14ac:dyDescent="0.3">
      <c r="A167">
        <v>166</v>
      </c>
      <c r="B167" t="s">
        <v>139</v>
      </c>
      <c r="C167" t="s">
        <v>149</v>
      </c>
      <c r="D167" t="s">
        <v>154</v>
      </c>
      <c r="E167" t="s">
        <v>156</v>
      </c>
      <c r="F167" t="s">
        <v>161</v>
      </c>
      <c r="G167" t="s">
        <v>225</v>
      </c>
      <c r="H167">
        <v>349.34026623684247</v>
      </c>
      <c r="I167">
        <v>50</v>
      </c>
      <c r="J167">
        <v>1299063.2070642037</v>
      </c>
      <c r="K167">
        <v>93200000</v>
      </c>
      <c r="L167">
        <v>165</v>
      </c>
      <c r="M167">
        <v>0.5478411195737829</v>
      </c>
      <c r="N167">
        <v>0</v>
      </c>
    </row>
    <row r="168" spans="1:14" x14ac:dyDescent="0.3">
      <c r="A168">
        <v>167</v>
      </c>
      <c r="B168" t="s">
        <v>139</v>
      </c>
      <c r="C168" t="s">
        <v>149</v>
      </c>
      <c r="D168" t="s">
        <v>154</v>
      </c>
      <c r="E168" t="s">
        <v>156</v>
      </c>
      <c r="F168" t="s">
        <v>161</v>
      </c>
      <c r="G168" t="s">
        <v>225</v>
      </c>
      <c r="H168">
        <v>349.34026623684247</v>
      </c>
      <c r="I168">
        <v>50</v>
      </c>
      <c r="J168">
        <v>1299063.2070642037</v>
      </c>
      <c r="K168">
        <v>93200000</v>
      </c>
      <c r="L168">
        <v>166</v>
      </c>
      <c r="M168">
        <v>0.5478411195737829</v>
      </c>
      <c r="N168">
        <v>0</v>
      </c>
    </row>
    <row r="169" spans="1:14" x14ac:dyDescent="0.3">
      <c r="A169">
        <v>168</v>
      </c>
      <c r="B169" t="s">
        <v>139</v>
      </c>
      <c r="C169" t="s">
        <v>149</v>
      </c>
      <c r="D169" t="s">
        <v>154</v>
      </c>
      <c r="E169" t="s">
        <v>156</v>
      </c>
      <c r="F169" t="s">
        <v>161</v>
      </c>
      <c r="G169" t="s">
        <v>225</v>
      </c>
      <c r="H169">
        <v>349.34026623684247</v>
      </c>
      <c r="I169">
        <v>50</v>
      </c>
      <c r="J169">
        <v>1299063.2070642037</v>
      </c>
      <c r="K169">
        <v>93200000</v>
      </c>
      <c r="L169">
        <v>167</v>
      </c>
      <c r="M169">
        <v>0.5478411195737829</v>
      </c>
      <c r="N169">
        <v>0</v>
      </c>
    </row>
    <row r="170" spans="1:14" x14ac:dyDescent="0.3">
      <c r="A170">
        <v>169</v>
      </c>
      <c r="B170" t="s">
        <v>139</v>
      </c>
      <c r="C170" t="s">
        <v>149</v>
      </c>
      <c r="D170" t="s">
        <v>154</v>
      </c>
      <c r="E170" t="s">
        <v>156</v>
      </c>
      <c r="F170" t="s">
        <v>161</v>
      </c>
      <c r="G170" t="s">
        <v>225</v>
      </c>
      <c r="H170">
        <v>349.34026623684247</v>
      </c>
      <c r="I170">
        <v>50</v>
      </c>
      <c r="J170">
        <v>1299063.2070642037</v>
      </c>
      <c r="K170">
        <v>93200000</v>
      </c>
      <c r="L170">
        <v>168</v>
      </c>
      <c r="M170">
        <v>0.5478411195737829</v>
      </c>
      <c r="N170">
        <v>0</v>
      </c>
    </row>
    <row r="171" spans="1:14" x14ac:dyDescent="0.3">
      <c r="A171">
        <v>170</v>
      </c>
      <c r="B171" t="s">
        <v>139</v>
      </c>
      <c r="C171" t="s">
        <v>149</v>
      </c>
      <c r="D171" t="s">
        <v>154</v>
      </c>
      <c r="E171" t="s">
        <v>156</v>
      </c>
      <c r="F171" t="s">
        <v>161</v>
      </c>
      <c r="G171" t="s">
        <v>225</v>
      </c>
      <c r="H171">
        <v>349.34026623684247</v>
      </c>
      <c r="I171">
        <v>50</v>
      </c>
      <c r="J171">
        <v>1299063.2070642037</v>
      </c>
      <c r="K171">
        <v>93200000</v>
      </c>
      <c r="L171">
        <v>169</v>
      </c>
      <c r="M171">
        <v>0.5478411195737829</v>
      </c>
      <c r="N171">
        <v>0</v>
      </c>
    </row>
    <row r="172" spans="1:14" x14ac:dyDescent="0.3">
      <c r="A172">
        <v>171</v>
      </c>
      <c r="B172" t="s">
        <v>139</v>
      </c>
      <c r="C172" t="s">
        <v>149</v>
      </c>
      <c r="D172" t="s">
        <v>154</v>
      </c>
      <c r="E172" t="s">
        <v>156</v>
      </c>
      <c r="F172" t="s">
        <v>161</v>
      </c>
      <c r="G172" t="s">
        <v>225</v>
      </c>
      <c r="H172">
        <v>349.34026623684247</v>
      </c>
      <c r="I172">
        <v>50</v>
      </c>
      <c r="J172">
        <v>1299063.2070642037</v>
      </c>
      <c r="K172">
        <v>93200000</v>
      </c>
      <c r="L172">
        <v>170</v>
      </c>
      <c r="M172">
        <v>0.5478411195737829</v>
      </c>
      <c r="N172">
        <v>0</v>
      </c>
    </row>
    <row r="173" spans="1:14" x14ac:dyDescent="0.3">
      <c r="A173">
        <v>172</v>
      </c>
      <c r="B173" t="s">
        <v>139</v>
      </c>
      <c r="C173" t="s">
        <v>149</v>
      </c>
      <c r="D173" t="s">
        <v>154</v>
      </c>
      <c r="E173" t="s">
        <v>156</v>
      </c>
      <c r="F173" t="s">
        <v>161</v>
      </c>
      <c r="G173" t="s">
        <v>225</v>
      </c>
      <c r="H173">
        <v>349.34026623684247</v>
      </c>
      <c r="I173">
        <v>50</v>
      </c>
      <c r="J173">
        <v>1299063.2070642037</v>
      </c>
      <c r="K173">
        <v>93200000</v>
      </c>
      <c r="L173">
        <v>171</v>
      </c>
      <c r="M173">
        <v>0.5478411195737829</v>
      </c>
      <c r="N173">
        <v>0</v>
      </c>
    </row>
    <row r="174" spans="1:14" x14ac:dyDescent="0.3">
      <c r="A174">
        <v>173</v>
      </c>
      <c r="B174" t="s">
        <v>139</v>
      </c>
      <c r="C174" t="s">
        <v>149</v>
      </c>
      <c r="D174" t="s">
        <v>154</v>
      </c>
      <c r="E174" t="s">
        <v>156</v>
      </c>
      <c r="F174" t="s">
        <v>161</v>
      </c>
      <c r="G174" t="s">
        <v>225</v>
      </c>
      <c r="H174">
        <v>349.34026623684247</v>
      </c>
      <c r="I174">
        <v>50</v>
      </c>
      <c r="J174">
        <v>1299063.2070642037</v>
      </c>
      <c r="K174">
        <v>93200000</v>
      </c>
      <c r="L174">
        <v>172</v>
      </c>
      <c r="M174">
        <v>0.5478411195737829</v>
      </c>
      <c r="N174">
        <v>0</v>
      </c>
    </row>
    <row r="175" spans="1:14" x14ac:dyDescent="0.3">
      <c r="A175">
        <v>174</v>
      </c>
      <c r="B175" t="s">
        <v>139</v>
      </c>
      <c r="C175" t="s">
        <v>149</v>
      </c>
      <c r="D175" t="s">
        <v>154</v>
      </c>
      <c r="E175" t="s">
        <v>156</v>
      </c>
      <c r="F175" t="s">
        <v>161</v>
      </c>
      <c r="G175" t="s">
        <v>225</v>
      </c>
      <c r="H175">
        <v>349.34026623684247</v>
      </c>
      <c r="I175">
        <v>50</v>
      </c>
      <c r="J175">
        <v>1299063.2070642037</v>
      </c>
      <c r="K175">
        <v>93200000</v>
      </c>
      <c r="L175">
        <v>173</v>
      </c>
      <c r="M175">
        <v>0.5478411195737829</v>
      </c>
      <c r="N175">
        <v>0</v>
      </c>
    </row>
    <row r="176" spans="1:14" x14ac:dyDescent="0.3">
      <c r="A176">
        <v>175</v>
      </c>
      <c r="B176" t="s">
        <v>139</v>
      </c>
      <c r="C176" t="s">
        <v>149</v>
      </c>
      <c r="D176" t="s">
        <v>154</v>
      </c>
      <c r="E176" t="s">
        <v>156</v>
      </c>
      <c r="F176" t="s">
        <v>161</v>
      </c>
      <c r="G176" t="s">
        <v>225</v>
      </c>
      <c r="H176">
        <v>349.34026623684247</v>
      </c>
      <c r="I176">
        <v>50</v>
      </c>
      <c r="J176">
        <v>1299063.2070642037</v>
      </c>
      <c r="K176">
        <v>93200000</v>
      </c>
      <c r="L176">
        <v>174</v>
      </c>
      <c r="M176">
        <v>0.5478411195737829</v>
      </c>
      <c r="N176">
        <v>0</v>
      </c>
    </row>
    <row r="177" spans="1:14" x14ac:dyDescent="0.3">
      <c r="A177">
        <v>176</v>
      </c>
      <c r="B177" t="s">
        <v>139</v>
      </c>
      <c r="C177" t="s">
        <v>149</v>
      </c>
      <c r="D177" t="s">
        <v>154</v>
      </c>
      <c r="E177" t="s">
        <v>156</v>
      </c>
      <c r="F177" t="s">
        <v>161</v>
      </c>
      <c r="G177" t="s">
        <v>225</v>
      </c>
      <c r="H177">
        <v>349.34026623684247</v>
      </c>
      <c r="I177">
        <v>50</v>
      </c>
      <c r="J177">
        <v>1299063.2070642037</v>
      </c>
      <c r="K177">
        <v>93200000</v>
      </c>
      <c r="L177">
        <v>175</v>
      </c>
      <c r="M177">
        <v>0.5478411195737829</v>
      </c>
      <c r="N177">
        <v>0</v>
      </c>
    </row>
    <row r="178" spans="1:14" x14ac:dyDescent="0.3">
      <c r="A178">
        <v>177</v>
      </c>
      <c r="B178" t="s">
        <v>139</v>
      </c>
      <c r="C178" t="s">
        <v>149</v>
      </c>
      <c r="D178" t="s">
        <v>154</v>
      </c>
      <c r="E178" t="s">
        <v>156</v>
      </c>
      <c r="F178" t="s">
        <v>161</v>
      </c>
      <c r="G178" t="s">
        <v>225</v>
      </c>
      <c r="H178">
        <v>349.34026623684247</v>
      </c>
      <c r="I178">
        <v>50</v>
      </c>
      <c r="J178">
        <v>1299063.2070642037</v>
      </c>
      <c r="K178">
        <v>93200000</v>
      </c>
      <c r="L178">
        <v>176</v>
      </c>
      <c r="M178">
        <v>0.5478411195737829</v>
      </c>
      <c r="N178">
        <v>0</v>
      </c>
    </row>
    <row r="179" spans="1:14" x14ac:dyDescent="0.3">
      <c r="A179">
        <v>178</v>
      </c>
      <c r="B179" t="s">
        <v>139</v>
      </c>
      <c r="C179" t="s">
        <v>149</v>
      </c>
      <c r="D179" t="s">
        <v>154</v>
      </c>
      <c r="E179" t="s">
        <v>156</v>
      </c>
      <c r="F179" t="s">
        <v>161</v>
      </c>
      <c r="G179" t="s">
        <v>225</v>
      </c>
      <c r="H179">
        <v>349.34026623684247</v>
      </c>
      <c r="I179">
        <v>50</v>
      </c>
      <c r="J179">
        <v>1299063.2070642037</v>
      </c>
      <c r="K179">
        <v>93200000</v>
      </c>
      <c r="L179">
        <v>177</v>
      </c>
      <c r="M179">
        <v>0.5478411195737829</v>
      </c>
      <c r="N179">
        <v>0</v>
      </c>
    </row>
    <row r="180" spans="1:14" x14ac:dyDescent="0.3">
      <c r="A180">
        <v>179</v>
      </c>
      <c r="B180" t="s">
        <v>139</v>
      </c>
      <c r="C180" t="s">
        <v>149</v>
      </c>
      <c r="D180" t="s">
        <v>154</v>
      </c>
      <c r="E180" t="s">
        <v>156</v>
      </c>
      <c r="F180" t="s">
        <v>161</v>
      </c>
      <c r="G180" t="s">
        <v>225</v>
      </c>
      <c r="H180">
        <v>349.34026623684247</v>
      </c>
      <c r="I180">
        <v>50</v>
      </c>
      <c r="J180">
        <v>1299063.2070642037</v>
      </c>
      <c r="K180">
        <v>93200000</v>
      </c>
      <c r="L180">
        <v>178</v>
      </c>
      <c r="M180">
        <v>0.5478411195737829</v>
      </c>
      <c r="N180">
        <v>0</v>
      </c>
    </row>
    <row r="181" spans="1:14" x14ac:dyDescent="0.3">
      <c r="A181">
        <v>180</v>
      </c>
      <c r="B181" t="s">
        <v>139</v>
      </c>
      <c r="C181" t="s">
        <v>149</v>
      </c>
      <c r="D181" t="s">
        <v>154</v>
      </c>
      <c r="E181" t="s">
        <v>156</v>
      </c>
      <c r="F181" t="s">
        <v>161</v>
      </c>
      <c r="G181" t="s">
        <v>225</v>
      </c>
      <c r="H181">
        <v>349.34026623684247</v>
      </c>
      <c r="I181">
        <v>50</v>
      </c>
      <c r="J181">
        <v>1299063.2070642037</v>
      </c>
      <c r="K181">
        <v>93200000</v>
      </c>
      <c r="L181">
        <v>179</v>
      </c>
      <c r="M181">
        <v>0.5478411195737829</v>
      </c>
      <c r="N181">
        <v>0</v>
      </c>
    </row>
    <row r="182" spans="1:14" x14ac:dyDescent="0.3">
      <c r="A182">
        <v>181</v>
      </c>
      <c r="B182" t="s">
        <v>139</v>
      </c>
      <c r="C182" t="s">
        <v>149</v>
      </c>
      <c r="D182" t="s">
        <v>154</v>
      </c>
      <c r="E182" t="s">
        <v>156</v>
      </c>
      <c r="F182" t="s">
        <v>161</v>
      </c>
      <c r="G182" t="s">
        <v>225</v>
      </c>
      <c r="H182">
        <v>349.34026623684247</v>
      </c>
      <c r="I182">
        <v>50</v>
      </c>
      <c r="J182">
        <v>1299063.2070642037</v>
      </c>
      <c r="K182">
        <v>93200000</v>
      </c>
      <c r="L182">
        <v>180</v>
      </c>
      <c r="M182">
        <v>0.5478411195737829</v>
      </c>
      <c r="N182">
        <v>0</v>
      </c>
    </row>
    <row r="183" spans="1:14" x14ac:dyDescent="0.3">
      <c r="A183">
        <v>182</v>
      </c>
      <c r="B183" t="s">
        <v>139</v>
      </c>
      <c r="C183" t="s">
        <v>149</v>
      </c>
      <c r="D183" t="s">
        <v>154</v>
      </c>
      <c r="E183" t="s">
        <v>156</v>
      </c>
      <c r="F183" t="s">
        <v>161</v>
      </c>
      <c r="G183" t="s">
        <v>225</v>
      </c>
      <c r="H183">
        <v>349.34026623684247</v>
      </c>
      <c r="I183">
        <v>50</v>
      </c>
      <c r="J183">
        <v>1299063.2070642037</v>
      </c>
      <c r="K183">
        <v>93200000</v>
      </c>
      <c r="L183">
        <v>181</v>
      </c>
      <c r="M183">
        <v>0.5478411195737829</v>
      </c>
      <c r="N183">
        <v>0</v>
      </c>
    </row>
    <row r="184" spans="1:14" x14ac:dyDescent="0.3">
      <c r="A184">
        <v>183</v>
      </c>
      <c r="B184" t="s">
        <v>139</v>
      </c>
      <c r="C184" t="s">
        <v>149</v>
      </c>
      <c r="D184" t="s">
        <v>154</v>
      </c>
      <c r="E184" t="s">
        <v>156</v>
      </c>
      <c r="F184" t="s">
        <v>161</v>
      </c>
      <c r="G184" t="s">
        <v>225</v>
      </c>
      <c r="H184">
        <v>349.34026623684247</v>
      </c>
      <c r="I184">
        <v>50</v>
      </c>
      <c r="J184">
        <v>1299063.2070642037</v>
      </c>
      <c r="K184">
        <v>93200000</v>
      </c>
      <c r="L184">
        <v>182</v>
      </c>
      <c r="M184">
        <v>0.5478411195737829</v>
      </c>
      <c r="N184">
        <v>0</v>
      </c>
    </row>
    <row r="185" spans="1:14" x14ac:dyDescent="0.3">
      <c r="A185">
        <v>184</v>
      </c>
      <c r="B185" t="s">
        <v>139</v>
      </c>
      <c r="C185" t="s">
        <v>149</v>
      </c>
      <c r="D185" t="s">
        <v>154</v>
      </c>
      <c r="E185" t="s">
        <v>156</v>
      </c>
      <c r="F185" t="s">
        <v>161</v>
      </c>
      <c r="G185" t="s">
        <v>225</v>
      </c>
      <c r="H185">
        <v>349.34026623684247</v>
      </c>
      <c r="I185">
        <v>50</v>
      </c>
      <c r="J185">
        <v>1299063.2070642037</v>
      </c>
      <c r="K185">
        <v>93200000</v>
      </c>
      <c r="L185">
        <v>183</v>
      </c>
      <c r="M185">
        <v>0.5478411195737829</v>
      </c>
      <c r="N185">
        <v>0</v>
      </c>
    </row>
    <row r="186" spans="1:14" x14ac:dyDescent="0.3">
      <c r="A186">
        <v>185</v>
      </c>
      <c r="B186" t="s">
        <v>139</v>
      </c>
      <c r="C186" t="s">
        <v>149</v>
      </c>
      <c r="D186" t="s">
        <v>154</v>
      </c>
      <c r="E186" t="s">
        <v>156</v>
      </c>
      <c r="F186" t="s">
        <v>161</v>
      </c>
      <c r="G186" t="s">
        <v>225</v>
      </c>
      <c r="H186">
        <v>349.34026623684247</v>
      </c>
      <c r="I186">
        <v>50</v>
      </c>
      <c r="J186">
        <v>1299063.2070642037</v>
      </c>
      <c r="K186">
        <v>93200000</v>
      </c>
      <c r="L186">
        <v>184</v>
      </c>
      <c r="M186">
        <v>0.5478411195737829</v>
      </c>
      <c r="N186">
        <v>0</v>
      </c>
    </row>
    <row r="187" spans="1:14" x14ac:dyDescent="0.3">
      <c r="A187">
        <v>186</v>
      </c>
      <c r="B187" t="s">
        <v>139</v>
      </c>
      <c r="C187" t="s">
        <v>149</v>
      </c>
      <c r="D187" t="s">
        <v>154</v>
      </c>
      <c r="E187" t="s">
        <v>156</v>
      </c>
      <c r="F187" t="s">
        <v>161</v>
      </c>
      <c r="G187" t="s">
        <v>225</v>
      </c>
      <c r="H187">
        <v>349.34026623684247</v>
      </c>
      <c r="I187">
        <v>50</v>
      </c>
      <c r="J187">
        <v>1299063.2070642037</v>
      </c>
      <c r="K187">
        <v>93200000</v>
      </c>
      <c r="L187">
        <v>185</v>
      </c>
      <c r="M187">
        <v>0.5478411195737829</v>
      </c>
      <c r="N187">
        <v>0</v>
      </c>
    </row>
    <row r="188" spans="1:14" x14ac:dyDescent="0.3">
      <c r="A188">
        <v>187</v>
      </c>
      <c r="B188" t="s">
        <v>139</v>
      </c>
      <c r="C188" t="s">
        <v>149</v>
      </c>
      <c r="D188" t="s">
        <v>154</v>
      </c>
      <c r="E188" t="s">
        <v>156</v>
      </c>
      <c r="F188" t="s">
        <v>161</v>
      </c>
      <c r="G188" t="s">
        <v>225</v>
      </c>
      <c r="H188">
        <v>349.34026623684247</v>
      </c>
      <c r="I188">
        <v>50</v>
      </c>
      <c r="J188">
        <v>1299063.2070642037</v>
      </c>
      <c r="K188">
        <v>93200000</v>
      </c>
      <c r="L188">
        <v>186</v>
      </c>
      <c r="M188">
        <v>0.5478411195737829</v>
      </c>
      <c r="N188">
        <v>0</v>
      </c>
    </row>
    <row r="189" spans="1:14" x14ac:dyDescent="0.3">
      <c r="A189">
        <v>188</v>
      </c>
      <c r="B189" t="s">
        <v>139</v>
      </c>
      <c r="C189" t="s">
        <v>149</v>
      </c>
      <c r="D189" t="s">
        <v>154</v>
      </c>
      <c r="E189" t="s">
        <v>156</v>
      </c>
      <c r="F189" t="s">
        <v>161</v>
      </c>
      <c r="G189" t="s">
        <v>225</v>
      </c>
      <c r="H189">
        <v>349.34026623684247</v>
      </c>
      <c r="I189">
        <v>50</v>
      </c>
      <c r="J189">
        <v>1299063.2070642037</v>
      </c>
      <c r="K189">
        <v>93200000</v>
      </c>
      <c r="L189">
        <v>187</v>
      </c>
      <c r="M189">
        <v>0.5478411195737829</v>
      </c>
      <c r="N189">
        <v>0</v>
      </c>
    </row>
    <row r="190" spans="1:14" x14ac:dyDescent="0.3">
      <c r="A190">
        <v>189</v>
      </c>
      <c r="B190" t="s">
        <v>139</v>
      </c>
      <c r="C190" t="s">
        <v>149</v>
      </c>
      <c r="D190" t="s">
        <v>154</v>
      </c>
      <c r="E190" t="s">
        <v>156</v>
      </c>
      <c r="F190" t="s">
        <v>161</v>
      </c>
      <c r="G190" t="s">
        <v>225</v>
      </c>
      <c r="H190">
        <v>349.34026623684247</v>
      </c>
      <c r="I190">
        <v>50</v>
      </c>
      <c r="J190">
        <v>1299063.2070642037</v>
      </c>
      <c r="K190">
        <v>93200000</v>
      </c>
      <c r="L190">
        <v>188</v>
      </c>
      <c r="M190">
        <v>0.5478411195737829</v>
      </c>
      <c r="N190">
        <v>0</v>
      </c>
    </row>
    <row r="191" spans="1:14" x14ac:dyDescent="0.3">
      <c r="A191">
        <v>190</v>
      </c>
      <c r="B191" t="s">
        <v>139</v>
      </c>
      <c r="C191" t="s">
        <v>149</v>
      </c>
      <c r="D191" t="s">
        <v>154</v>
      </c>
      <c r="E191" t="s">
        <v>156</v>
      </c>
      <c r="F191" t="s">
        <v>161</v>
      </c>
      <c r="G191" t="s">
        <v>225</v>
      </c>
      <c r="H191">
        <v>349.34026623684247</v>
      </c>
      <c r="I191">
        <v>50</v>
      </c>
      <c r="J191">
        <v>1299063.2070642037</v>
      </c>
      <c r="K191">
        <v>93200000</v>
      </c>
      <c r="L191">
        <v>189</v>
      </c>
      <c r="M191">
        <v>0.5478411195737829</v>
      </c>
      <c r="N191">
        <v>0</v>
      </c>
    </row>
    <row r="192" spans="1:14" x14ac:dyDescent="0.3">
      <c r="A192">
        <v>191</v>
      </c>
      <c r="B192" t="s">
        <v>139</v>
      </c>
      <c r="C192" t="s">
        <v>149</v>
      </c>
      <c r="D192" t="s">
        <v>154</v>
      </c>
      <c r="E192" t="s">
        <v>156</v>
      </c>
      <c r="F192" t="s">
        <v>161</v>
      </c>
      <c r="G192" t="s">
        <v>225</v>
      </c>
      <c r="H192">
        <v>349.34026623684247</v>
      </c>
      <c r="I192">
        <v>50</v>
      </c>
      <c r="J192">
        <v>1299063.2070642037</v>
      </c>
      <c r="K192">
        <v>93200000</v>
      </c>
      <c r="L192">
        <v>190</v>
      </c>
      <c r="M192">
        <v>0.5478411195737829</v>
      </c>
      <c r="N192">
        <v>0</v>
      </c>
    </row>
    <row r="193" spans="1:14" x14ac:dyDescent="0.3">
      <c r="A193">
        <v>192</v>
      </c>
      <c r="B193" t="s">
        <v>139</v>
      </c>
      <c r="C193" t="s">
        <v>149</v>
      </c>
      <c r="D193" t="s">
        <v>154</v>
      </c>
      <c r="E193" t="s">
        <v>156</v>
      </c>
      <c r="F193" t="s">
        <v>161</v>
      </c>
      <c r="G193" t="s">
        <v>225</v>
      </c>
      <c r="H193">
        <v>349.34026623684247</v>
      </c>
      <c r="I193">
        <v>50</v>
      </c>
      <c r="J193">
        <v>1299063.2070642037</v>
      </c>
      <c r="K193">
        <v>93200000</v>
      </c>
      <c r="L193">
        <v>191</v>
      </c>
      <c r="M193">
        <v>0.5478411195737829</v>
      </c>
      <c r="N193">
        <v>0</v>
      </c>
    </row>
    <row r="194" spans="1:14" x14ac:dyDescent="0.3">
      <c r="A194">
        <v>193</v>
      </c>
      <c r="B194" t="s">
        <v>139</v>
      </c>
      <c r="C194" t="s">
        <v>149</v>
      </c>
      <c r="D194" t="s">
        <v>154</v>
      </c>
      <c r="E194" t="s">
        <v>156</v>
      </c>
      <c r="F194" t="s">
        <v>161</v>
      </c>
      <c r="G194" t="s">
        <v>225</v>
      </c>
      <c r="H194">
        <v>349.34026623684247</v>
      </c>
      <c r="I194">
        <v>50</v>
      </c>
      <c r="J194">
        <v>1299063.2070642037</v>
      </c>
      <c r="K194">
        <v>93200000</v>
      </c>
      <c r="L194">
        <v>192</v>
      </c>
      <c r="M194">
        <v>0.5478411195737829</v>
      </c>
      <c r="N194">
        <v>0</v>
      </c>
    </row>
    <row r="195" spans="1:14" x14ac:dyDescent="0.3">
      <c r="A195">
        <v>194</v>
      </c>
      <c r="B195" t="s">
        <v>139</v>
      </c>
      <c r="C195" t="s">
        <v>149</v>
      </c>
      <c r="D195" t="s">
        <v>154</v>
      </c>
      <c r="E195" t="s">
        <v>156</v>
      </c>
      <c r="F195" t="s">
        <v>161</v>
      </c>
      <c r="G195" t="s">
        <v>225</v>
      </c>
      <c r="H195">
        <v>349.34026623684247</v>
      </c>
      <c r="I195">
        <v>50</v>
      </c>
      <c r="J195">
        <v>1299063.2070642037</v>
      </c>
      <c r="K195">
        <v>93200000</v>
      </c>
      <c r="L195">
        <v>193</v>
      </c>
      <c r="M195">
        <v>0.5478411195737829</v>
      </c>
      <c r="N195">
        <v>0</v>
      </c>
    </row>
    <row r="196" spans="1:14" x14ac:dyDescent="0.3">
      <c r="A196">
        <v>195</v>
      </c>
      <c r="B196" t="s">
        <v>139</v>
      </c>
      <c r="C196" t="s">
        <v>149</v>
      </c>
      <c r="D196" t="s">
        <v>154</v>
      </c>
      <c r="E196" t="s">
        <v>156</v>
      </c>
      <c r="F196" t="s">
        <v>161</v>
      </c>
      <c r="G196" t="s">
        <v>225</v>
      </c>
      <c r="H196">
        <v>349.34026623684247</v>
      </c>
      <c r="I196">
        <v>50</v>
      </c>
      <c r="J196">
        <v>1299063.2070642037</v>
      </c>
      <c r="K196">
        <v>93200000</v>
      </c>
      <c r="L196">
        <v>194</v>
      </c>
      <c r="M196">
        <v>0.5478411195737829</v>
      </c>
      <c r="N196">
        <v>0</v>
      </c>
    </row>
    <row r="197" spans="1:14" x14ac:dyDescent="0.3">
      <c r="A197">
        <v>196</v>
      </c>
      <c r="B197" t="s">
        <v>139</v>
      </c>
      <c r="C197" t="s">
        <v>149</v>
      </c>
      <c r="D197" t="s">
        <v>154</v>
      </c>
      <c r="E197" t="s">
        <v>156</v>
      </c>
      <c r="F197" t="s">
        <v>161</v>
      </c>
      <c r="G197" t="s">
        <v>225</v>
      </c>
      <c r="H197">
        <v>349.34026623684247</v>
      </c>
      <c r="I197">
        <v>50</v>
      </c>
      <c r="J197">
        <v>1299063.2070642037</v>
      </c>
      <c r="K197">
        <v>93200000</v>
      </c>
      <c r="L197">
        <v>195</v>
      </c>
      <c r="M197">
        <v>0.5478411195737829</v>
      </c>
      <c r="N197">
        <v>0</v>
      </c>
    </row>
    <row r="198" spans="1:14" x14ac:dyDescent="0.3">
      <c r="A198">
        <v>197</v>
      </c>
      <c r="B198" t="s">
        <v>139</v>
      </c>
      <c r="C198" t="s">
        <v>149</v>
      </c>
      <c r="D198" t="s">
        <v>154</v>
      </c>
      <c r="E198" t="s">
        <v>156</v>
      </c>
      <c r="F198" t="s">
        <v>161</v>
      </c>
      <c r="G198" t="s">
        <v>225</v>
      </c>
      <c r="H198">
        <v>349.34026623684247</v>
      </c>
      <c r="I198">
        <v>50</v>
      </c>
      <c r="J198">
        <v>1299063.2070642037</v>
      </c>
      <c r="K198">
        <v>93200000</v>
      </c>
      <c r="L198">
        <v>196</v>
      </c>
      <c r="M198">
        <v>0.5478411195737829</v>
      </c>
      <c r="N198">
        <v>0</v>
      </c>
    </row>
    <row r="199" spans="1:14" x14ac:dyDescent="0.3">
      <c r="A199">
        <v>198</v>
      </c>
      <c r="B199" t="s">
        <v>139</v>
      </c>
      <c r="C199" t="s">
        <v>149</v>
      </c>
      <c r="D199" t="s">
        <v>154</v>
      </c>
      <c r="E199" t="s">
        <v>156</v>
      </c>
      <c r="F199" t="s">
        <v>161</v>
      </c>
      <c r="G199" t="s">
        <v>225</v>
      </c>
      <c r="H199">
        <v>349.34026623684247</v>
      </c>
      <c r="I199">
        <v>50</v>
      </c>
      <c r="J199">
        <v>1299063.2070642037</v>
      </c>
      <c r="K199">
        <v>93200000</v>
      </c>
      <c r="L199">
        <v>197</v>
      </c>
      <c r="M199">
        <v>0.5478411195737829</v>
      </c>
      <c r="N199">
        <v>0</v>
      </c>
    </row>
    <row r="200" spans="1:14" x14ac:dyDescent="0.3">
      <c r="A200">
        <v>199</v>
      </c>
      <c r="B200" t="s">
        <v>139</v>
      </c>
      <c r="C200" t="s">
        <v>149</v>
      </c>
      <c r="D200" t="s">
        <v>154</v>
      </c>
      <c r="E200" t="s">
        <v>156</v>
      </c>
      <c r="F200" t="s">
        <v>161</v>
      </c>
      <c r="G200" t="s">
        <v>225</v>
      </c>
      <c r="H200">
        <v>349.34026623684247</v>
      </c>
      <c r="I200">
        <v>50</v>
      </c>
      <c r="J200">
        <v>1299063.2070642037</v>
      </c>
      <c r="K200">
        <v>93200000</v>
      </c>
      <c r="L200">
        <v>198</v>
      </c>
      <c r="M200">
        <v>0.5478411195737829</v>
      </c>
      <c r="N200">
        <v>0</v>
      </c>
    </row>
    <row r="201" spans="1:14" x14ac:dyDescent="0.3">
      <c r="A201">
        <v>200</v>
      </c>
      <c r="B201" t="s">
        <v>139</v>
      </c>
      <c r="C201" t="s">
        <v>149</v>
      </c>
      <c r="D201" t="s">
        <v>154</v>
      </c>
      <c r="E201" t="s">
        <v>156</v>
      </c>
      <c r="F201" t="s">
        <v>161</v>
      </c>
      <c r="G201" t="s">
        <v>225</v>
      </c>
      <c r="H201">
        <v>349.34026623684247</v>
      </c>
      <c r="I201">
        <v>50</v>
      </c>
      <c r="J201">
        <v>1299063.2070642037</v>
      </c>
      <c r="K201">
        <v>93200000</v>
      </c>
      <c r="L201">
        <v>199</v>
      </c>
      <c r="M201">
        <v>0.5478411195737829</v>
      </c>
      <c r="N201">
        <v>0</v>
      </c>
    </row>
    <row r="202" spans="1:14" x14ac:dyDescent="0.3">
      <c r="A202">
        <v>201</v>
      </c>
      <c r="B202" t="s">
        <v>139</v>
      </c>
      <c r="C202" t="s">
        <v>149</v>
      </c>
      <c r="D202" t="s">
        <v>154</v>
      </c>
      <c r="E202" t="s">
        <v>156</v>
      </c>
      <c r="F202" t="s">
        <v>161</v>
      </c>
      <c r="G202" t="s">
        <v>225</v>
      </c>
      <c r="H202">
        <v>349.34026623684247</v>
      </c>
      <c r="I202">
        <v>50</v>
      </c>
      <c r="J202">
        <v>1299063.2070642037</v>
      </c>
      <c r="K202">
        <v>93200000</v>
      </c>
      <c r="L202">
        <v>200</v>
      </c>
      <c r="M202">
        <v>0.5478411195737829</v>
      </c>
      <c r="N202">
        <v>0</v>
      </c>
    </row>
    <row r="203" spans="1:14" x14ac:dyDescent="0.3">
      <c r="A203">
        <v>202</v>
      </c>
      <c r="B203" t="s">
        <v>139</v>
      </c>
      <c r="C203" t="s">
        <v>149</v>
      </c>
      <c r="D203" t="s">
        <v>154</v>
      </c>
      <c r="E203" t="s">
        <v>156</v>
      </c>
      <c r="F203" t="s">
        <v>161</v>
      </c>
      <c r="G203" t="s">
        <v>225</v>
      </c>
      <c r="H203">
        <v>349.34026623684247</v>
      </c>
      <c r="I203">
        <v>50</v>
      </c>
      <c r="J203">
        <v>1299063.2070642037</v>
      </c>
      <c r="K203">
        <v>93200000</v>
      </c>
      <c r="L203">
        <v>201</v>
      </c>
      <c r="M203">
        <v>0.5478411195737829</v>
      </c>
      <c r="N203">
        <v>0</v>
      </c>
    </row>
    <row r="204" spans="1:14" x14ac:dyDescent="0.3">
      <c r="A204">
        <v>203</v>
      </c>
      <c r="B204" t="s">
        <v>139</v>
      </c>
      <c r="C204" t="s">
        <v>149</v>
      </c>
      <c r="D204" t="s">
        <v>154</v>
      </c>
      <c r="E204" t="s">
        <v>156</v>
      </c>
      <c r="F204" t="s">
        <v>161</v>
      </c>
      <c r="G204" t="s">
        <v>225</v>
      </c>
      <c r="H204">
        <v>349.34026623684247</v>
      </c>
      <c r="I204">
        <v>50</v>
      </c>
      <c r="J204">
        <v>1299063.2070642037</v>
      </c>
      <c r="K204">
        <v>93200000</v>
      </c>
      <c r="L204">
        <v>202</v>
      </c>
      <c r="M204">
        <v>0.5478411195737829</v>
      </c>
      <c r="N204">
        <v>0</v>
      </c>
    </row>
    <row r="205" spans="1:14" x14ac:dyDescent="0.3">
      <c r="A205">
        <v>204</v>
      </c>
      <c r="B205" t="s">
        <v>139</v>
      </c>
      <c r="C205" t="s">
        <v>149</v>
      </c>
      <c r="D205" t="s">
        <v>154</v>
      </c>
      <c r="E205" t="s">
        <v>156</v>
      </c>
      <c r="F205" t="s">
        <v>161</v>
      </c>
      <c r="G205" t="s">
        <v>225</v>
      </c>
      <c r="H205">
        <v>355.27921778820877</v>
      </c>
      <c r="I205">
        <v>51</v>
      </c>
      <c r="J205">
        <v>1449009.1212732214</v>
      </c>
      <c r="K205">
        <v>95064000</v>
      </c>
      <c r="L205">
        <v>203</v>
      </c>
      <c r="M205">
        <v>-10.931542487238641</v>
      </c>
      <c r="N205">
        <v>-2</v>
      </c>
    </row>
    <row r="206" spans="1:14" x14ac:dyDescent="0.3">
      <c r="A206">
        <v>205</v>
      </c>
      <c r="B206" t="s">
        <v>139</v>
      </c>
      <c r="C206" t="s">
        <v>149</v>
      </c>
      <c r="D206" t="s">
        <v>154</v>
      </c>
      <c r="E206" t="s">
        <v>156</v>
      </c>
      <c r="F206" t="s">
        <v>161</v>
      </c>
      <c r="G206" t="s">
        <v>225</v>
      </c>
      <c r="H206">
        <v>355.27921778820877</v>
      </c>
      <c r="I206">
        <v>51</v>
      </c>
      <c r="J206">
        <v>1449009.1212732214</v>
      </c>
      <c r="K206">
        <v>95064000</v>
      </c>
      <c r="L206">
        <v>204</v>
      </c>
      <c r="M206">
        <v>-10.931542487238641</v>
      </c>
      <c r="N206">
        <v>-2</v>
      </c>
    </row>
    <row r="207" spans="1:14" x14ac:dyDescent="0.3">
      <c r="A207">
        <v>206</v>
      </c>
      <c r="B207" t="s">
        <v>139</v>
      </c>
      <c r="C207" t="s">
        <v>149</v>
      </c>
      <c r="D207" t="s">
        <v>154</v>
      </c>
      <c r="E207" t="s">
        <v>156</v>
      </c>
      <c r="F207" t="s">
        <v>161</v>
      </c>
      <c r="G207" t="s">
        <v>225</v>
      </c>
      <c r="H207">
        <v>355.27921778820877</v>
      </c>
      <c r="I207">
        <v>51</v>
      </c>
      <c r="J207">
        <v>1449009.1212732214</v>
      </c>
      <c r="K207">
        <v>95064000</v>
      </c>
      <c r="L207">
        <v>205</v>
      </c>
      <c r="M207">
        <v>-10.931542487238641</v>
      </c>
      <c r="N207">
        <v>-2</v>
      </c>
    </row>
    <row r="208" spans="1:14" x14ac:dyDescent="0.3">
      <c r="A208">
        <v>207</v>
      </c>
      <c r="B208" t="s">
        <v>139</v>
      </c>
      <c r="C208" t="s">
        <v>149</v>
      </c>
      <c r="D208" t="s">
        <v>154</v>
      </c>
      <c r="E208" t="s">
        <v>156</v>
      </c>
      <c r="F208" t="s">
        <v>161</v>
      </c>
      <c r="G208" t="s">
        <v>225</v>
      </c>
      <c r="H208">
        <v>355.27921778820877</v>
      </c>
      <c r="I208">
        <v>51</v>
      </c>
      <c r="J208">
        <v>1449009.1212732214</v>
      </c>
      <c r="K208">
        <v>95064000</v>
      </c>
      <c r="L208">
        <v>206</v>
      </c>
      <c r="M208">
        <v>-10.931542487238641</v>
      </c>
      <c r="N208">
        <v>-2</v>
      </c>
    </row>
    <row r="209" spans="1:14" x14ac:dyDescent="0.3">
      <c r="A209">
        <v>208</v>
      </c>
      <c r="B209" t="s">
        <v>139</v>
      </c>
      <c r="C209" t="s">
        <v>149</v>
      </c>
      <c r="D209" t="s">
        <v>154</v>
      </c>
      <c r="E209" t="s">
        <v>156</v>
      </c>
      <c r="F209" t="s">
        <v>161</v>
      </c>
      <c r="G209" t="s">
        <v>225</v>
      </c>
      <c r="H209">
        <v>355.27921778820877</v>
      </c>
      <c r="I209">
        <v>51</v>
      </c>
      <c r="J209">
        <v>1449009.1212732214</v>
      </c>
      <c r="K209">
        <v>95064000</v>
      </c>
      <c r="L209">
        <v>207</v>
      </c>
      <c r="M209">
        <v>-10.931542487238641</v>
      </c>
      <c r="N209">
        <v>-2</v>
      </c>
    </row>
    <row r="210" spans="1:14" x14ac:dyDescent="0.3">
      <c r="A210">
        <v>209</v>
      </c>
      <c r="B210" t="s">
        <v>139</v>
      </c>
      <c r="C210" t="s">
        <v>149</v>
      </c>
      <c r="D210" t="s">
        <v>154</v>
      </c>
      <c r="E210" t="s">
        <v>156</v>
      </c>
      <c r="F210" t="s">
        <v>161</v>
      </c>
      <c r="G210" t="s">
        <v>225</v>
      </c>
      <c r="H210">
        <v>355.27921778820877</v>
      </c>
      <c r="I210">
        <v>51</v>
      </c>
      <c r="J210">
        <v>1449009.1212732214</v>
      </c>
      <c r="K210">
        <v>95064000</v>
      </c>
      <c r="L210">
        <v>208</v>
      </c>
      <c r="M210">
        <v>-10.931542487238641</v>
      </c>
      <c r="N210">
        <v>-2</v>
      </c>
    </row>
    <row r="211" spans="1:14" x14ac:dyDescent="0.3">
      <c r="A211">
        <v>210</v>
      </c>
      <c r="B211" t="s">
        <v>139</v>
      </c>
      <c r="C211" t="s">
        <v>149</v>
      </c>
      <c r="D211" t="s">
        <v>154</v>
      </c>
      <c r="E211" t="s">
        <v>156</v>
      </c>
      <c r="F211" t="s">
        <v>161</v>
      </c>
      <c r="G211" t="s">
        <v>225</v>
      </c>
      <c r="H211">
        <v>355.27921778820877</v>
      </c>
      <c r="I211">
        <v>51</v>
      </c>
      <c r="J211">
        <v>1449009.1212732214</v>
      </c>
      <c r="K211">
        <v>95064000</v>
      </c>
      <c r="L211">
        <v>209</v>
      </c>
      <c r="M211">
        <v>-10.931542487238641</v>
      </c>
      <c r="N211">
        <v>-2</v>
      </c>
    </row>
    <row r="212" spans="1:14" x14ac:dyDescent="0.3">
      <c r="A212">
        <v>211</v>
      </c>
      <c r="B212" t="s">
        <v>139</v>
      </c>
      <c r="C212" t="s">
        <v>149</v>
      </c>
      <c r="D212" t="s">
        <v>154</v>
      </c>
      <c r="E212" t="s">
        <v>156</v>
      </c>
      <c r="F212" t="s">
        <v>161</v>
      </c>
      <c r="G212" t="s">
        <v>225</v>
      </c>
      <c r="H212">
        <v>355.27921778820877</v>
      </c>
      <c r="I212">
        <v>51</v>
      </c>
      <c r="J212">
        <v>1449009.1212732214</v>
      </c>
      <c r="K212">
        <v>95064000</v>
      </c>
      <c r="L212">
        <v>210</v>
      </c>
      <c r="M212">
        <v>-10.931542487238641</v>
      </c>
      <c r="N212">
        <v>-2</v>
      </c>
    </row>
    <row r="213" spans="1:14" x14ac:dyDescent="0.3">
      <c r="A213">
        <v>212</v>
      </c>
      <c r="B213" t="s">
        <v>139</v>
      </c>
      <c r="C213" t="s">
        <v>149</v>
      </c>
      <c r="D213" t="s">
        <v>154</v>
      </c>
      <c r="E213" t="s">
        <v>156</v>
      </c>
      <c r="F213" t="s">
        <v>161</v>
      </c>
      <c r="G213" t="s">
        <v>225</v>
      </c>
      <c r="H213">
        <v>355.27921778820877</v>
      </c>
      <c r="I213">
        <v>51</v>
      </c>
      <c r="J213">
        <v>1449009.1212732214</v>
      </c>
      <c r="K213">
        <v>95064000</v>
      </c>
      <c r="L213">
        <v>211</v>
      </c>
      <c r="M213">
        <v>-10.931542487238641</v>
      </c>
      <c r="N213">
        <v>-2</v>
      </c>
    </row>
    <row r="214" spans="1:14" x14ac:dyDescent="0.3">
      <c r="A214">
        <v>213</v>
      </c>
      <c r="B214" t="s">
        <v>139</v>
      </c>
      <c r="C214" t="s">
        <v>149</v>
      </c>
      <c r="D214" t="s">
        <v>154</v>
      </c>
      <c r="E214" t="s">
        <v>156</v>
      </c>
      <c r="F214" t="s">
        <v>161</v>
      </c>
      <c r="G214" t="s">
        <v>225</v>
      </c>
      <c r="H214">
        <v>355.27921778820877</v>
      </c>
      <c r="I214">
        <v>51</v>
      </c>
      <c r="J214">
        <v>1449009.1212732214</v>
      </c>
      <c r="K214">
        <v>95064000</v>
      </c>
      <c r="L214">
        <v>212</v>
      </c>
      <c r="M214">
        <v>-10.931542487238641</v>
      </c>
      <c r="N214">
        <v>-2</v>
      </c>
    </row>
    <row r="215" spans="1:14" x14ac:dyDescent="0.3">
      <c r="A215">
        <v>214</v>
      </c>
      <c r="B215" t="s">
        <v>139</v>
      </c>
      <c r="C215" t="s">
        <v>149</v>
      </c>
      <c r="D215" t="s">
        <v>154</v>
      </c>
      <c r="E215" t="s">
        <v>156</v>
      </c>
      <c r="F215" t="s">
        <v>161</v>
      </c>
      <c r="G215" t="s">
        <v>225</v>
      </c>
      <c r="H215">
        <v>355.27921778820877</v>
      </c>
      <c r="I215">
        <v>51</v>
      </c>
      <c r="J215">
        <v>1449009.1212732214</v>
      </c>
      <c r="K215">
        <v>95064000</v>
      </c>
      <c r="L215">
        <v>213</v>
      </c>
      <c r="M215">
        <v>-10.931542487238641</v>
      </c>
      <c r="N215">
        <v>-2</v>
      </c>
    </row>
    <row r="216" spans="1:14" x14ac:dyDescent="0.3">
      <c r="A216">
        <v>215</v>
      </c>
      <c r="B216" t="s">
        <v>139</v>
      </c>
      <c r="C216" t="s">
        <v>149</v>
      </c>
      <c r="D216" t="s">
        <v>154</v>
      </c>
      <c r="E216" t="s">
        <v>156</v>
      </c>
      <c r="F216" t="s">
        <v>161</v>
      </c>
      <c r="G216" t="s">
        <v>225</v>
      </c>
      <c r="H216">
        <v>355.27921778820877</v>
      </c>
      <c r="I216">
        <v>51</v>
      </c>
      <c r="J216">
        <v>1449009.1212732214</v>
      </c>
      <c r="K216">
        <v>95064000</v>
      </c>
      <c r="L216">
        <v>214</v>
      </c>
      <c r="M216">
        <v>-10.931542487238641</v>
      </c>
      <c r="N216">
        <v>-2</v>
      </c>
    </row>
    <row r="217" spans="1:14" x14ac:dyDescent="0.3">
      <c r="A217">
        <v>216</v>
      </c>
      <c r="B217" t="s">
        <v>139</v>
      </c>
      <c r="C217" t="s">
        <v>149</v>
      </c>
      <c r="D217" t="s">
        <v>154</v>
      </c>
      <c r="E217" t="s">
        <v>156</v>
      </c>
      <c r="F217" t="s">
        <v>161</v>
      </c>
      <c r="G217" t="s">
        <v>225</v>
      </c>
      <c r="H217">
        <v>355.27921778820877</v>
      </c>
      <c r="I217">
        <v>51</v>
      </c>
      <c r="J217">
        <v>1449009.1212732214</v>
      </c>
      <c r="K217">
        <v>95064000</v>
      </c>
      <c r="L217">
        <v>215</v>
      </c>
      <c r="M217">
        <v>-10.931542487238641</v>
      </c>
      <c r="N217">
        <v>-2</v>
      </c>
    </row>
    <row r="218" spans="1:14" x14ac:dyDescent="0.3">
      <c r="A218">
        <v>217</v>
      </c>
      <c r="B218" t="s">
        <v>139</v>
      </c>
      <c r="C218" t="s">
        <v>149</v>
      </c>
      <c r="D218" t="s">
        <v>154</v>
      </c>
      <c r="E218" t="s">
        <v>156</v>
      </c>
      <c r="F218" t="s">
        <v>161</v>
      </c>
      <c r="G218" t="s">
        <v>225</v>
      </c>
      <c r="H218">
        <v>355.27921778820877</v>
      </c>
      <c r="I218">
        <v>51</v>
      </c>
      <c r="J218">
        <v>1449009.1212732214</v>
      </c>
      <c r="K218">
        <v>95064000</v>
      </c>
      <c r="L218">
        <v>216</v>
      </c>
      <c r="M218">
        <v>-10.931542487238641</v>
      </c>
      <c r="N218">
        <v>-2</v>
      </c>
    </row>
    <row r="219" spans="1:14" x14ac:dyDescent="0.3">
      <c r="A219">
        <v>218</v>
      </c>
      <c r="B219" t="s">
        <v>139</v>
      </c>
      <c r="C219" t="s">
        <v>149</v>
      </c>
      <c r="D219" t="s">
        <v>154</v>
      </c>
      <c r="E219" t="s">
        <v>156</v>
      </c>
      <c r="F219" t="s">
        <v>161</v>
      </c>
      <c r="G219" t="s">
        <v>225</v>
      </c>
      <c r="H219">
        <v>355.27921778820877</v>
      </c>
      <c r="I219">
        <v>51</v>
      </c>
      <c r="J219">
        <v>1449009.1212732214</v>
      </c>
      <c r="K219">
        <v>95064000</v>
      </c>
      <c r="L219">
        <v>217</v>
      </c>
      <c r="M219">
        <v>-10.931542487238641</v>
      </c>
      <c r="N219">
        <v>-2</v>
      </c>
    </row>
    <row r="220" spans="1:14" x14ac:dyDescent="0.3">
      <c r="A220">
        <v>219</v>
      </c>
      <c r="B220" t="s">
        <v>139</v>
      </c>
      <c r="C220" t="s">
        <v>149</v>
      </c>
      <c r="D220" t="s">
        <v>154</v>
      </c>
      <c r="E220" t="s">
        <v>156</v>
      </c>
      <c r="F220" t="s">
        <v>161</v>
      </c>
      <c r="G220" t="s">
        <v>225</v>
      </c>
      <c r="H220">
        <v>355.27921778820877</v>
      </c>
      <c r="I220">
        <v>51</v>
      </c>
      <c r="J220">
        <v>1449009.1212732214</v>
      </c>
      <c r="K220">
        <v>95064000</v>
      </c>
      <c r="L220">
        <v>218</v>
      </c>
      <c r="M220">
        <v>-10.931542487238641</v>
      </c>
      <c r="N220">
        <v>-2</v>
      </c>
    </row>
    <row r="221" spans="1:14" x14ac:dyDescent="0.3">
      <c r="A221">
        <v>220</v>
      </c>
      <c r="B221" t="s">
        <v>139</v>
      </c>
      <c r="C221" t="s">
        <v>149</v>
      </c>
      <c r="D221" t="s">
        <v>154</v>
      </c>
      <c r="E221" t="s">
        <v>156</v>
      </c>
      <c r="F221" t="s">
        <v>161</v>
      </c>
      <c r="G221" t="s">
        <v>225</v>
      </c>
      <c r="H221">
        <v>355.27921778820877</v>
      </c>
      <c r="I221">
        <v>51</v>
      </c>
      <c r="J221">
        <v>1449009.1212732214</v>
      </c>
      <c r="K221">
        <v>95064000</v>
      </c>
      <c r="L221">
        <v>219</v>
      </c>
      <c r="M221">
        <v>-10.931542487238641</v>
      </c>
      <c r="N221">
        <v>-2</v>
      </c>
    </row>
    <row r="222" spans="1:14" x14ac:dyDescent="0.3">
      <c r="A222">
        <v>221</v>
      </c>
      <c r="B222" t="s">
        <v>139</v>
      </c>
      <c r="C222" t="s">
        <v>149</v>
      </c>
      <c r="D222" t="s">
        <v>154</v>
      </c>
      <c r="E222" t="s">
        <v>156</v>
      </c>
      <c r="F222" t="s">
        <v>161</v>
      </c>
      <c r="G222" t="s">
        <v>225</v>
      </c>
      <c r="H222">
        <v>355.27921778820877</v>
      </c>
      <c r="I222">
        <v>51</v>
      </c>
      <c r="J222">
        <v>1449009.1212732214</v>
      </c>
      <c r="K222">
        <v>95064000</v>
      </c>
      <c r="L222">
        <v>220</v>
      </c>
      <c r="M222">
        <v>-10.931542487238641</v>
      </c>
      <c r="N222">
        <v>-2</v>
      </c>
    </row>
    <row r="223" spans="1:14" x14ac:dyDescent="0.3">
      <c r="A223">
        <v>222</v>
      </c>
      <c r="B223" t="s">
        <v>139</v>
      </c>
      <c r="C223" t="s">
        <v>149</v>
      </c>
      <c r="D223" t="s">
        <v>154</v>
      </c>
      <c r="E223" t="s">
        <v>156</v>
      </c>
      <c r="F223" t="s">
        <v>161</v>
      </c>
      <c r="G223" t="s">
        <v>225</v>
      </c>
      <c r="H223">
        <v>355.27921778820877</v>
      </c>
      <c r="I223">
        <v>51</v>
      </c>
      <c r="J223">
        <v>1449009.1212732214</v>
      </c>
      <c r="K223">
        <v>95064000</v>
      </c>
      <c r="L223">
        <v>221</v>
      </c>
      <c r="M223">
        <v>-10.931542487238641</v>
      </c>
      <c r="N223">
        <v>-2</v>
      </c>
    </row>
    <row r="224" spans="1:14" x14ac:dyDescent="0.3">
      <c r="A224">
        <v>223</v>
      </c>
      <c r="B224" t="s">
        <v>139</v>
      </c>
      <c r="C224" t="s">
        <v>149</v>
      </c>
      <c r="D224" t="s">
        <v>154</v>
      </c>
      <c r="E224" t="s">
        <v>156</v>
      </c>
      <c r="F224" t="s">
        <v>161</v>
      </c>
      <c r="G224" t="s">
        <v>225</v>
      </c>
      <c r="H224">
        <v>355.27921778820877</v>
      </c>
      <c r="I224">
        <v>51</v>
      </c>
      <c r="J224">
        <v>1449009.1212732214</v>
      </c>
      <c r="K224">
        <v>95064000</v>
      </c>
      <c r="L224">
        <v>222</v>
      </c>
      <c r="M224">
        <v>-10.931542487238641</v>
      </c>
      <c r="N224">
        <v>-2</v>
      </c>
    </row>
    <row r="225" spans="1:14" x14ac:dyDescent="0.3">
      <c r="A225">
        <v>224</v>
      </c>
      <c r="B225" t="s">
        <v>139</v>
      </c>
      <c r="C225" t="s">
        <v>149</v>
      </c>
      <c r="D225" t="s">
        <v>154</v>
      </c>
      <c r="E225" t="s">
        <v>156</v>
      </c>
      <c r="F225" t="s">
        <v>161</v>
      </c>
      <c r="G225" t="s">
        <v>225</v>
      </c>
      <c r="H225">
        <v>355.27921778820877</v>
      </c>
      <c r="I225">
        <v>51</v>
      </c>
      <c r="J225">
        <v>1449009.1212732214</v>
      </c>
      <c r="K225">
        <v>95064000</v>
      </c>
      <c r="L225">
        <v>223</v>
      </c>
      <c r="M225">
        <v>-10.931542487238641</v>
      </c>
      <c r="N225">
        <v>-2</v>
      </c>
    </row>
    <row r="226" spans="1:14" x14ac:dyDescent="0.3">
      <c r="A226">
        <v>225</v>
      </c>
      <c r="B226" t="s">
        <v>139</v>
      </c>
      <c r="C226" t="s">
        <v>149</v>
      </c>
      <c r="D226" t="s">
        <v>154</v>
      </c>
      <c r="E226" t="s">
        <v>156</v>
      </c>
      <c r="F226" t="s">
        <v>161</v>
      </c>
      <c r="G226" t="s">
        <v>225</v>
      </c>
      <c r="H226">
        <v>355.27921778820877</v>
      </c>
      <c r="I226">
        <v>51</v>
      </c>
      <c r="J226">
        <v>1449009.1212732214</v>
      </c>
      <c r="K226">
        <v>95064000</v>
      </c>
      <c r="L226">
        <v>224</v>
      </c>
      <c r="M226">
        <v>-10.931542487238641</v>
      </c>
      <c r="N226">
        <v>-2</v>
      </c>
    </row>
    <row r="227" spans="1:14" x14ac:dyDescent="0.3">
      <c r="A227">
        <v>226</v>
      </c>
      <c r="B227" t="s">
        <v>139</v>
      </c>
      <c r="C227" t="s">
        <v>149</v>
      </c>
      <c r="D227" t="s">
        <v>154</v>
      </c>
      <c r="E227" t="s">
        <v>156</v>
      </c>
      <c r="F227" t="s">
        <v>161</v>
      </c>
      <c r="G227" t="s">
        <v>225</v>
      </c>
      <c r="H227">
        <v>355.27921778820877</v>
      </c>
      <c r="I227">
        <v>51</v>
      </c>
      <c r="J227">
        <v>1449009.1212732214</v>
      </c>
      <c r="K227">
        <v>95064000</v>
      </c>
      <c r="L227">
        <v>225</v>
      </c>
      <c r="M227">
        <v>-10.931542487238641</v>
      </c>
      <c r="N227">
        <v>-2</v>
      </c>
    </row>
    <row r="228" spans="1:14" x14ac:dyDescent="0.3">
      <c r="A228">
        <v>227</v>
      </c>
      <c r="B228" t="s">
        <v>139</v>
      </c>
      <c r="C228" t="s">
        <v>149</v>
      </c>
      <c r="D228" t="s">
        <v>154</v>
      </c>
      <c r="E228" t="s">
        <v>156</v>
      </c>
      <c r="F228" t="s">
        <v>161</v>
      </c>
      <c r="G228" t="s">
        <v>225</v>
      </c>
      <c r="H228">
        <v>355.27921778820877</v>
      </c>
      <c r="I228">
        <v>51</v>
      </c>
      <c r="J228">
        <v>1449009.1212732214</v>
      </c>
      <c r="K228">
        <v>95064000</v>
      </c>
      <c r="L228">
        <v>226</v>
      </c>
      <c r="M228">
        <v>-10.931542487238641</v>
      </c>
      <c r="N228">
        <v>-2</v>
      </c>
    </row>
    <row r="229" spans="1:14" x14ac:dyDescent="0.3">
      <c r="A229">
        <v>228</v>
      </c>
      <c r="B229" t="s">
        <v>139</v>
      </c>
      <c r="C229" t="s">
        <v>149</v>
      </c>
      <c r="D229" t="s">
        <v>154</v>
      </c>
      <c r="E229" t="s">
        <v>156</v>
      </c>
      <c r="F229" t="s">
        <v>161</v>
      </c>
      <c r="G229" t="s">
        <v>225</v>
      </c>
      <c r="H229">
        <v>355.27921778820877</v>
      </c>
      <c r="I229">
        <v>51</v>
      </c>
      <c r="J229">
        <v>1449009.1212732214</v>
      </c>
      <c r="K229">
        <v>95064000</v>
      </c>
      <c r="L229">
        <v>227</v>
      </c>
      <c r="M229">
        <v>-10.931542487238641</v>
      </c>
      <c r="N229">
        <v>-2</v>
      </c>
    </row>
    <row r="230" spans="1:14" x14ac:dyDescent="0.3">
      <c r="A230">
        <v>229</v>
      </c>
      <c r="B230" t="s">
        <v>139</v>
      </c>
      <c r="C230" t="s">
        <v>149</v>
      </c>
      <c r="D230" t="s">
        <v>154</v>
      </c>
      <c r="E230" t="s">
        <v>156</v>
      </c>
      <c r="F230" t="s">
        <v>161</v>
      </c>
      <c r="G230" t="s">
        <v>225</v>
      </c>
      <c r="H230">
        <v>355.27921778820877</v>
      </c>
      <c r="I230">
        <v>51</v>
      </c>
      <c r="J230">
        <v>1449009.1212732214</v>
      </c>
      <c r="K230">
        <v>95064000</v>
      </c>
      <c r="L230">
        <v>228</v>
      </c>
      <c r="M230">
        <v>-10.931542487238641</v>
      </c>
      <c r="N230">
        <v>-2</v>
      </c>
    </row>
    <row r="231" spans="1:14" x14ac:dyDescent="0.3">
      <c r="A231">
        <v>230</v>
      </c>
      <c r="B231" t="s">
        <v>139</v>
      </c>
      <c r="C231" t="s">
        <v>149</v>
      </c>
      <c r="D231" t="s">
        <v>154</v>
      </c>
      <c r="E231" t="s">
        <v>156</v>
      </c>
      <c r="F231" t="s">
        <v>161</v>
      </c>
      <c r="G231" t="s">
        <v>225</v>
      </c>
      <c r="H231">
        <v>355.27921778820877</v>
      </c>
      <c r="I231">
        <v>51</v>
      </c>
      <c r="J231">
        <v>1449009.1212732214</v>
      </c>
      <c r="K231">
        <v>95064000</v>
      </c>
      <c r="L231">
        <v>229</v>
      </c>
      <c r="M231">
        <v>-10.931542487238641</v>
      </c>
      <c r="N231">
        <v>-2</v>
      </c>
    </row>
    <row r="232" spans="1:14" x14ac:dyDescent="0.3">
      <c r="A232">
        <v>231</v>
      </c>
      <c r="B232" t="s">
        <v>139</v>
      </c>
      <c r="C232" t="s">
        <v>149</v>
      </c>
      <c r="D232" t="s">
        <v>154</v>
      </c>
      <c r="E232" t="s">
        <v>156</v>
      </c>
      <c r="F232" t="s">
        <v>161</v>
      </c>
      <c r="G232" t="s">
        <v>225</v>
      </c>
      <c r="H232">
        <v>355.27921778820877</v>
      </c>
      <c r="I232">
        <v>51</v>
      </c>
      <c r="J232">
        <v>1449009.1212732214</v>
      </c>
      <c r="K232">
        <v>95064000</v>
      </c>
      <c r="L232">
        <v>230</v>
      </c>
      <c r="M232">
        <v>-10.931542487238641</v>
      </c>
      <c r="N232">
        <v>-2</v>
      </c>
    </row>
    <row r="233" spans="1:14" x14ac:dyDescent="0.3">
      <c r="A233">
        <v>232</v>
      </c>
      <c r="B233" t="s">
        <v>139</v>
      </c>
      <c r="C233" t="s">
        <v>149</v>
      </c>
      <c r="D233" t="s">
        <v>154</v>
      </c>
      <c r="E233" t="s">
        <v>156</v>
      </c>
      <c r="F233" t="s">
        <v>161</v>
      </c>
      <c r="G233" t="s">
        <v>225</v>
      </c>
      <c r="H233">
        <v>355.27921778820877</v>
      </c>
      <c r="I233">
        <v>51</v>
      </c>
      <c r="J233">
        <v>1449009.1212732214</v>
      </c>
      <c r="K233">
        <v>95064000</v>
      </c>
      <c r="L233">
        <v>231</v>
      </c>
      <c r="M233">
        <v>-10.931542487238641</v>
      </c>
      <c r="N233">
        <v>-2</v>
      </c>
    </row>
    <row r="234" spans="1:14" x14ac:dyDescent="0.3">
      <c r="A234">
        <v>233</v>
      </c>
      <c r="B234" t="s">
        <v>139</v>
      </c>
      <c r="C234" t="s">
        <v>149</v>
      </c>
      <c r="D234" t="s">
        <v>154</v>
      </c>
      <c r="E234" t="s">
        <v>156</v>
      </c>
      <c r="F234" t="s">
        <v>161</v>
      </c>
      <c r="G234" t="s">
        <v>225</v>
      </c>
      <c r="H234">
        <v>355.27921778820877</v>
      </c>
      <c r="I234">
        <v>51</v>
      </c>
      <c r="J234">
        <v>1449009.1212732214</v>
      </c>
      <c r="K234">
        <v>95064000</v>
      </c>
      <c r="L234">
        <v>232</v>
      </c>
      <c r="M234">
        <v>-10.931542487238641</v>
      </c>
      <c r="N234">
        <v>-2</v>
      </c>
    </row>
    <row r="235" spans="1:14" x14ac:dyDescent="0.3">
      <c r="A235">
        <v>234</v>
      </c>
      <c r="B235" t="s">
        <v>139</v>
      </c>
      <c r="C235" t="s">
        <v>149</v>
      </c>
      <c r="D235" t="s">
        <v>154</v>
      </c>
      <c r="E235" t="s">
        <v>156</v>
      </c>
      <c r="F235" t="s">
        <v>161</v>
      </c>
      <c r="G235" t="s">
        <v>225</v>
      </c>
      <c r="H235">
        <v>355.27921778820877</v>
      </c>
      <c r="I235">
        <v>51</v>
      </c>
      <c r="J235">
        <v>1449009.1212732214</v>
      </c>
      <c r="K235">
        <v>95064000</v>
      </c>
      <c r="L235">
        <v>233</v>
      </c>
      <c r="M235">
        <v>-10.931542487238641</v>
      </c>
      <c r="N235">
        <v>-2</v>
      </c>
    </row>
    <row r="236" spans="1:14" x14ac:dyDescent="0.3">
      <c r="A236">
        <v>235</v>
      </c>
      <c r="B236" t="s">
        <v>139</v>
      </c>
      <c r="C236" t="s">
        <v>149</v>
      </c>
      <c r="D236" t="s">
        <v>154</v>
      </c>
      <c r="E236" t="s">
        <v>156</v>
      </c>
      <c r="F236" t="s">
        <v>161</v>
      </c>
      <c r="G236" t="s">
        <v>225</v>
      </c>
      <c r="H236">
        <v>355.27921778820877</v>
      </c>
      <c r="I236">
        <v>51</v>
      </c>
      <c r="J236">
        <v>1449009.1212732214</v>
      </c>
      <c r="K236">
        <v>95064000</v>
      </c>
      <c r="L236">
        <v>234</v>
      </c>
      <c r="M236">
        <v>-10.931542487238641</v>
      </c>
      <c r="N236">
        <v>-2</v>
      </c>
    </row>
    <row r="237" spans="1:14" x14ac:dyDescent="0.3">
      <c r="A237">
        <v>236</v>
      </c>
      <c r="B237" t="s">
        <v>139</v>
      </c>
      <c r="C237" t="s">
        <v>149</v>
      </c>
      <c r="D237" t="s">
        <v>154</v>
      </c>
      <c r="E237" t="s">
        <v>156</v>
      </c>
      <c r="F237" t="s">
        <v>161</v>
      </c>
      <c r="G237" t="s">
        <v>225</v>
      </c>
      <c r="H237">
        <v>355.27921778820877</v>
      </c>
      <c r="I237">
        <v>51</v>
      </c>
      <c r="J237">
        <v>1449009.1212732214</v>
      </c>
      <c r="K237">
        <v>95064000</v>
      </c>
      <c r="L237">
        <v>235</v>
      </c>
      <c r="M237">
        <v>-10.931542487238641</v>
      </c>
      <c r="N237">
        <v>-2</v>
      </c>
    </row>
    <row r="238" spans="1:14" x14ac:dyDescent="0.3">
      <c r="A238">
        <v>237</v>
      </c>
      <c r="B238" t="s">
        <v>139</v>
      </c>
      <c r="C238" t="s">
        <v>149</v>
      </c>
      <c r="D238" t="s">
        <v>154</v>
      </c>
      <c r="E238" t="s">
        <v>156</v>
      </c>
      <c r="F238" t="s">
        <v>161</v>
      </c>
      <c r="G238" t="s">
        <v>225</v>
      </c>
      <c r="H238">
        <v>355.27921778820877</v>
      </c>
      <c r="I238">
        <v>51</v>
      </c>
      <c r="J238">
        <v>1449009.1212732214</v>
      </c>
      <c r="K238">
        <v>95064000</v>
      </c>
      <c r="L238">
        <v>236</v>
      </c>
      <c r="M238">
        <v>-10.931542487238641</v>
      </c>
      <c r="N238">
        <v>-2</v>
      </c>
    </row>
    <row r="239" spans="1:14" x14ac:dyDescent="0.3">
      <c r="A239">
        <v>238</v>
      </c>
      <c r="B239" t="s">
        <v>139</v>
      </c>
      <c r="C239" t="s">
        <v>149</v>
      </c>
      <c r="D239" t="s">
        <v>154</v>
      </c>
      <c r="E239" t="s">
        <v>156</v>
      </c>
      <c r="F239" t="s">
        <v>161</v>
      </c>
      <c r="G239" t="s">
        <v>225</v>
      </c>
      <c r="H239">
        <v>355.27921778820877</v>
      </c>
      <c r="I239">
        <v>51</v>
      </c>
      <c r="J239">
        <v>1449009.1212732214</v>
      </c>
      <c r="K239">
        <v>95064000</v>
      </c>
      <c r="L239">
        <v>237</v>
      </c>
      <c r="M239">
        <v>-10.931542487238641</v>
      </c>
      <c r="N239">
        <v>-2</v>
      </c>
    </row>
    <row r="240" spans="1:14" x14ac:dyDescent="0.3">
      <c r="A240">
        <v>239</v>
      </c>
      <c r="B240" t="s">
        <v>139</v>
      </c>
      <c r="C240" t="s">
        <v>149</v>
      </c>
      <c r="D240" t="s">
        <v>154</v>
      </c>
      <c r="E240" t="s">
        <v>156</v>
      </c>
      <c r="F240" t="s">
        <v>161</v>
      </c>
      <c r="G240" t="s">
        <v>225</v>
      </c>
      <c r="H240">
        <v>355.27921778820877</v>
      </c>
      <c r="I240">
        <v>51</v>
      </c>
      <c r="J240">
        <v>1449009.1212732214</v>
      </c>
      <c r="K240">
        <v>95064000</v>
      </c>
      <c r="L240">
        <v>238</v>
      </c>
      <c r="M240">
        <v>-10.931542487238641</v>
      </c>
      <c r="N240">
        <v>-2</v>
      </c>
    </row>
    <row r="241" spans="1:14" x14ac:dyDescent="0.3">
      <c r="A241">
        <v>240</v>
      </c>
      <c r="B241" t="s">
        <v>139</v>
      </c>
      <c r="C241" t="s">
        <v>149</v>
      </c>
      <c r="D241" t="s">
        <v>154</v>
      </c>
      <c r="E241" t="s">
        <v>156</v>
      </c>
      <c r="F241" t="s">
        <v>161</v>
      </c>
      <c r="G241" t="s">
        <v>225</v>
      </c>
      <c r="H241">
        <v>355.27921778820877</v>
      </c>
      <c r="I241">
        <v>51</v>
      </c>
      <c r="J241">
        <v>1449009.1212732214</v>
      </c>
      <c r="K241">
        <v>95064000</v>
      </c>
      <c r="L241">
        <v>239</v>
      </c>
      <c r="M241">
        <v>-10.931542487238641</v>
      </c>
      <c r="N241">
        <v>-2</v>
      </c>
    </row>
    <row r="242" spans="1:14" x14ac:dyDescent="0.3">
      <c r="A242">
        <v>241</v>
      </c>
      <c r="B242" t="s">
        <v>139</v>
      </c>
      <c r="C242" t="s">
        <v>149</v>
      </c>
      <c r="D242" t="s">
        <v>154</v>
      </c>
      <c r="E242" t="s">
        <v>156</v>
      </c>
      <c r="F242" t="s">
        <v>161</v>
      </c>
      <c r="G242" t="s">
        <v>225</v>
      </c>
      <c r="H242">
        <v>355.27921778820877</v>
      </c>
      <c r="I242">
        <v>51</v>
      </c>
      <c r="J242">
        <v>1449009.1212732214</v>
      </c>
      <c r="K242">
        <v>95064000</v>
      </c>
      <c r="L242">
        <v>240</v>
      </c>
      <c r="M242">
        <v>-10.931542487238641</v>
      </c>
      <c r="N242">
        <v>-2</v>
      </c>
    </row>
    <row r="243" spans="1:14" x14ac:dyDescent="0.3">
      <c r="A243">
        <v>242</v>
      </c>
      <c r="B243" t="s">
        <v>139</v>
      </c>
      <c r="C243" t="s">
        <v>149</v>
      </c>
      <c r="D243" t="s">
        <v>154</v>
      </c>
      <c r="E243" t="s">
        <v>156</v>
      </c>
      <c r="F243" t="s">
        <v>161</v>
      </c>
      <c r="G243" t="s">
        <v>225</v>
      </c>
      <c r="H243">
        <v>355.27921778820877</v>
      </c>
      <c r="I243">
        <v>51</v>
      </c>
      <c r="J243">
        <v>1449009.1212732214</v>
      </c>
      <c r="K243">
        <v>95064000</v>
      </c>
      <c r="L243">
        <v>241</v>
      </c>
      <c r="M243">
        <v>-10.931542487238641</v>
      </c>
      <c r="N243">
        <v>-2</v>
      </c>
    </row>
    <row r="244" spans="1:14" x14ac:dyDescent="0.3">
      <c r="A244">
        <v>243</v>
      </c>
      <c r="B244" t="s">
        <v>139</v>
      </c>
      <c r="C244" t="s">
        <v>149</v>
      </c>
      <c r="D244" t="s">
        <v>154</v>
      </c>
      <c r="E244" t="s">
        <v>156</v>
      </c>
      <c r="F244" t="s">
        <v>161</v>
      </c>
      <c r="G244" t="s">
        <v>225</v>
      </c>
      <c r="H244">
        <v>355.27921778820877</v>
      </c>
      <c r="I244">
        <v>51</v>
      </c>
      <c r="J244">
        <v>1449009.1212732214</v>
      </c>
      <c r="K244">
        <v>95064000</v>
      </c>
      <c r="L244">
        <v>242</v>
      </c>
      <c r="M244">
        <v>-10.931542487238641</v>
      </c>
      <c r="N244">
        <v>-2</v>
      </c>
    </row>
    <row r="245" spans="1:14" x14ac:dyDescent="0.3">
      <c r="A245">
        <v>244</v>
      </c>
      <c r="B245" t="s">
        <v>139</v>
      </c>
      <c r="C245" t="s">
        <v>149</v>
      </c>
      <c r="D245" t="s">
        <v>154</v>
      </c>
      <c r="E245" t="s">
        <v>156</v>
      </c>
      <c r="F245" t="s">
        <v>161</v>
      </c>
      <c r="G245" t="s">
        <v>225</v>
      </c>
      <c r="H245">
        <v>355.27921778820877</v>
      </c>
      <c r="I245">
        <v>51</v>
      </c>
      <c r="J245">
        <v>1449009.1212732214</v>
      </c>
      <c r="K245">
        <v>95064000</v>
      </c>
      <c r="L245">
        <v>243</v>
      </c>
      <c r="M245">
        <v>-10.931542487238641</v>
      </c>
      <c r="N245">
        <v>-2</v>
      </c>
    </row>
    <row r="246" spans="1:14" x14ac:dyDescent="0.3">
      <c r="A246">
        <v>245</v>
      </c>
      <c r="B246" t="s">
        <v>139</v>
      </c>
      <c r="C246" t="s">
        <v>149</v>
      </c>
      <c r="D246" t="s">
        <v>154</v>
      </c>
      <c r="E246" t="s">
        <v>156</v>
      </c>
      <c r="F246" t="s">
        <v>161</v>
      </c>
      <c r="G246" t="s">
        <v>225</v>
      </c>
      <c r="H246">
        <v>355.27921778820877</v>
      </c>
      <c r="I246">
        <v>51</v>
      </c>
      <c r="J246">
        <v>1449009.1212732214</v>
      </c>
      <c r="K246">
        <v>95064000</v>
      </c>
      <c r="L246">
        <v>244</v>
      </c>
      <c r="M246">
        <v>-10.931542487238641</v>
      </c>
      <c r="N246">
        <v>-2</v>
      </c>
    </row>
    <row r="247" spans="1:14" x14ac:dyDescent="0.3">
      <c r="A247">
        <v>246</v>
      </c>
      <c r="B247" t="s">
        <v>139</v>
      </c>
      <c r="C247" t="s">
        <v>149</v>
      </c>
      <c r="D247" t="s">
        <v>154</v>
      </c>
      <c r="E247" t="s">
        <v>156</v>
      </c>
      <c r="F247" t="s">
        <v>161</v>
      </c>
      <c r="G247" t="s">
        <v>225</v>
      </c>
      <c r="H247">
        <v>355.27921778820877</v>
      </c>
      <c r="I247">
        <v>51</v>
      </c>
      <c r="J247">
        <v>1449009.1212732214</v>
      </c>
      <c r="K247">
        <v>95064000</v>
      </c>
      <c r="L247">
        <v>245</v>
      </c>
      <c r="M247">
        <v>-10.931542487238641</v>
      </c>
      <c r="N247">
        <v>-2</v>
      </c>
    </row>
    <row r="248" spans="1:14" x14ac:dyDescent="0.3">
      <c r="A248">
        <v>247</v>
      </c>
      <c r="B248" t="s">
        <v>139</v>
      </c>
      <c r="C248" t="s">
        <v>149</v>
      </c>
      <c r="D248" t="s">
        <v>154</v>
      </c>
      <c r="E248" t="s">
        <v>156</v>
      </c>
      <c r="F248" t="s">
        <v>161</v>
      </c>
      <c r="G248" t="s">
        <v>225</v>
      </c>
      <c r="H248">
        <v>355.27921778820877</v>
      </c>
      <c r="I248">
        <v>51</v>
      </c>
      <c r="J248">
        <v>1449009.1212732214</v>
      </c>
      <c r="K248">
        <v>95064000</v>
      </c>
      <c r="L248">
        <v>246</v>
      </c>
      <c r="M248">
        <v>-10.931542487238641</v>
      </c>
      <c r="N248">
        <v>-2</v>
      </c>
    </row>
    <row r="249" spans="1:14" x14ac:dyDescent="0.3">
      <c r="A249">
        <v>248</v>
      </c>
      <c r="B249" t="s">
        <v>139</v>
      </c>
      <c r="C249" t="s">
        <v>149</v>
      </c>
      <c r="D249" t="s">
        <v>154</v>
      </c>
      <c r="E249" t="s">
        <v>156</v>
      </c>
      <c r="F249" t="s">
        <v>161</v>
      </c>
      <c r="G249" t="s">
        <v>225</v>
      </c>
      <c r="H249">
        <v>355.27921778820877</v>
      </c>
      <c r="I249">
        <v>51</v>
      </c>
      <c r="J249">
        <v>1449009.1212732214</v>
      </c>
      <c r="K249">
        <v>95064000</v>
      </c>
      <c r="L249">
        <v>247</v>
      </c>
      <c r="M249">
        <v>-10.931542487238641</v>
      </c>
      <c r="N249">
        <v>-2</v>
      </c>
    </row>
    <row r="250" spans="1:14" x14ac:dyDescent="0.3">
      <c r="A250">
        <v>249</v>
      </c>
      <c r="B250" t="s">
        <v>139</v>
      </c>
      <c r="C250" t="s">
        <v>149</v>
      </c>
      <c r="D250" t="s">
        <v>154</v>
      </c>
      <c r="E250" t="s">
        <v>156</v>
      </c>
      <c r="F250" t="s">
        <v>161</v>
      </c>
      <c r="G250" t="s">
        <v>225</v>
      </c>
      <c r="H250">
        <v>366.10103995591322</v>
      </c>
      <c r="I250">
        <v>53</v>
      </c>
      <c r="J250">
        <v>1589521.8750326005</v>
      </c>
      <c r="K250">
        <v>98792000</v>
      </c>
      <c r="L250">
        <v>248</v>
      </c>
      <c r="M250">
        <v>-21.688753249280733</v>
      </c>
      <c r="N250">
        <v>-6</v>
      </c>
    </row>
    <row r="251" spans="1:14" x14ac:dyDescent="0.3">
      <c r="A251">
        <v>250</v>
      </c>
      <c r="B251" t="s">
        <v>139</v>
      </c>
      <c r="C251" t="s">
        <v>149</v>
      </c>
      <c r="D251" t="s">
        <v>154</v>
      </c>
      <c r="E251" t="s">
        <v>156</v>
      </c>
      <c r="F251" t="s">
        <v>161</v>
      </c>
      <c r="G251" t="s">
        <v>225</v>
      </c>
      <c r="H251">
        <v>366.10103995591322</v>
      </c>
      <c r="I251">
        <v>53</v>
      </c>
      <c r="J251">
        <v>1589521.8750326005</v>
      </c>
      <c r="K251">
        <v>98792000</v>
      </c>
      <c r="L251">
        <v>249</v>
      </c>
      <c r="M251">
        <v>-21.688753249280733</v>
      </c>
      <c r="N251">
        <v>-6</v>
      </c>
    </row>
    <row r="252" spans="1:14" x14ac:dyDescent="0.3">
      <c r="A252">
        <v>251</v>
      </c>
      <c r="B252" t="s">
        <v>139</v>
      </c>
      <c r="C252" t="s">
        <v>149</v>
      </c>
      <c r="D252" t="s">
        <v>154</v>
      </c>
      <c r="E252" t="s">
        <v>156</v>
      </c>
      <c r="F252" t="s">
        <v>161</v>
      </c>
      <c r="G252" t="s">
        <v>225</v>
      </c>
      <c r="H252">
        <v>366.10103995591322</v>
      </c>
      <c r="I252">
        <v>53</v>
      </c>
      <c r="J252">
        <v>1589521.8750326005</v>
      </c>
      <c r="K252">
        <v>98792000</v>
      </c>
      <c r="L252">
        <v>250</v>
      </c>
      <c r="M252">
        <v>-21.688753249280733</v>
      </c>
      <c r="N252">
        <v>-6</v>
      </c>
    </row>
    <row r="253" spans="1:14" x14ac:dyDescent="0.3">
      <c r="A253">
        <v>252</v>
      </c>
      <c r="B253" t="s">
        <v>139</v>
      </c>
      <c r="C253" t="s">
        <v>149</v>
      </c>
      <c r="D253" t="s">
        <v>154</v>
      </c>
      <c r="E253" t="s">
        <v>156</v>
      </c>
      <c r="F253" t="s">
        <v>161</v>
      </c>
      <c r="G253" t="s">
        <v>225</v>
      </c>
      <c r="H253">
        <v>366.10103995591322</v>
      </c>
      <c r="I253">
        <v>53</v>
      </c>
      <c r="J253">
        <v>1589521.8750326005</v>
      </c>
      <c r="K253">
        <v>98792000</v>
      </c>
      <c r="L253">
        <v>251</v>
      </c>
      <c r="M253">
        <v>-21.688753249280733</v>
      </c>
      <c r="N253">
        <v>-6</v>
      </c>
    </row>
    <row r="254" spans="1:14" x14ac:dyDescent="0.3">
      <c r="A254">
        <v>253</v>
      </c>
      <c r="B254" t="s">
        <v>139</v>
      </c>
      <c r="C254" t="s">
        <v>149</v>
      </c>
      <c r="D254" t="s">
        <v>154</v>
      </c>
      <c r="E254" t="s">
        <v>156</v>
      </c>
      <c r="F254" t="s">
        <v>161</v>
      </c>
      <c r="G254" t="s">
        <v>225</v>
      </c>
      <c r="H254">
        <v>366.10103995591322</v>
      </c>
      <c r="I254">
        <v>53</v>
      </c>
      <c r="J254">
        <v>1589521.8750326005</v>
      </c>
      <c r="K254">
        <v>98792000</v>
      </c>
      <c r="L254">
        <v>252</v>
      </c>
      <c r="M254">
        <v>-21.688753249280733</v>
      </c>
      <c r="N254">
        <v>-6</v>
      </c>
    </row>
    <row r="255" spans="1:14" x14ac:dyDescent="0.3">
      <c r="A255">
        <v>254</v>
      </c>
      <c r="B255" t="s">
        <v>139</v>
      </c>
      <c r="C255" t="s">
        <v>149</v>
      </c>
      <c r="D255" t="s">
        <v>154</v>
      </c>
      <c r="E255" t="s">
        <v>156</v>
      </c>
      <c r="F255" t="s">
        <v>161</v>
      </c>
      <c r="G255" t="s">
        <v>225</v>
      </c>
      <c r="H255">
        <v>366.10103995591322</v>
      </c>
      <c r="I255">
        <v>53</v>
      </c>
      <c r="J255">
        <v>1589521.8750326005</v>
      </c>
      <c r="K255">
        <v>98792000</v>
      </c>
      <c r="L255">
        <v>253</v>
      </c>
      <c r="M255">
        <v>-21.688753249280733</v>
      </c>
      <c r="N255">
        <v>-6</v>
      </c>
    </row>
    <row r="256" spans="1:14" x14ac:dyDescent="0.3">
      <c r="A256">
        <v>255</v>
      </c>
      <c r="B256" t="s">
        <v>139</v>
      </c>
      <c r="C256" t="s">
        <v>149</v>
      </c>
      <c r="D256" t="s">
        <v>154</v>
      </c>
      <c r="E256" t="s">
        <v>156</v>
      </c>
      <c r="F256" t="s">
        <v>161</v>
      </c>
      <c r="G256" t="s">
        <v>225</v>
      </c>
      <c r="H256">
        <v>366.10103995591322</v>
      </c>
      <c r="I256">
        <v>53</v>
      </c>
      <c r="J256">
        <v>1589521.8750326005</v>
      </c>
      <c r="K256">
        <v>98792000</v>
      </c>
      <c r="L256">
        <v>254</v>
      </c>
      <c r="M256">
        <v>-21.688753249280733</v>
      </c>
      <c r="N256">
        <v>-6</v>
      </c>
    </row>
    <row r="257" spans="1:14" x14ac:dyDescent="0.3">
      <c r="A257">
        <v>256</v>
      </c>
      <c r="B257" t="s">
        <v>139</v>
      </c>
      <c r="C257" t="s">
        <v>149</v>
      </c>
      <c r="D257" t="s">
        <v>154</v>
      </c>
      <c r="E257" t="s">
        <v>156</v>
      </c>
      <c r="F257" t="s">
        <v>161</v>
      </c>
      <c r="G257" t="s">
        <v>225</v>
      </c>
      <c r="H257">
        <v>366.10103995591322</v>
      </c>
      <c r="I257">
        <v>53</v>
      </c>
      <c r="J257">
        <v>1589521.8750326005</v>
      </c>
      <c r="K257">
        <v>98792000</v>
      </c>
      <c r="L257">
        <v>255</v>
      </c>
      <c r="M257">
        <v>-21.688753249280733</v>
      </c>
      <c r="N257">
        <v>-6</v>
      </c>
    </row>
    <row r="258" spans="1:14" x14ac:dyDescent="0.3">
      <c r="A258">
        <v>257</v>
      </c>
      <c r="B258" t="s">
        <v>139</v>
      </c>
      <c r="C258" t="s">
        <v>149</v>
      </c>
      <c r="D258" t="s">
        <v>154</v>
      </c>
      <c r="E258" t="s">
        <v>156</v>
      </c>
      <c r="F258" t="s">
        <v>161</v>
      </c>
      <c r="G258" t="s">
        <v>225</v>
      </c>
      <c r="H258">
        <v>366.10103995591322</v>
      </c>
      <c r="I258">
        <v>53</v>
      </c>
      <c r="J258">
        <v>1589521.8750326005</v>
      </c>
      <c r="K258">
        <v>98792000</v>
      </c>
      <c r="L258">
        <v>256</v>
      </c>
      <c r="M258">
        <v>-21.688753249280733</v>
      </c>
      <c r="N258">
        <v>-6</v>
      </c>
    </row>
    <row r="259" spans="1:14" x14ac:dyDescent="0.3">
      <c r="A259">
        <v>258</v>
      </c>
      <c r="B259" t="s">
        <v>139</v>
      </c>
      <c r="C259" t="s">
        <v>149</v>
      </c>
      <c r="D259" t="s">
        <v>154</v>
      </c>
      <c r="E259" t="s">
        <v>156</v>
      </c>
      <c r="F259" t="s">
        <v>161</v>
      </c>
      <c r="G259" t="s">
        <v>225</v>
      </c>
      <c r="H259">
        <v>366.10103995591322</v>
      </c>
      <c r="I259">
        <v>53</v>
      </c>
      <c r="J259">
        <v>1589521.8750326005</v>
      </c>
      <c r="K259">
        <v>98792000</v>
      </c>
      <c r="L259">
        <v>257</v>
      </c>
      <c r="M259">
        <v>-21.688753249280733</v>
      </c>
      <c r="N259">
        <v>-6</v>
      </c>
    </row>
    <row r="260" spans="1:14" x14ac:dyDescent="0.3">
      <c r="A260">
        <v>259</v>
      </c>
      <c r="B260" t="s">
        <v>139</v>
      </c>
      <c r="C260" t="s">
        <v>149</v>
      </c>
      <c r="D260" t="s">
        <v>154</v>
      </c>
      <c r="E260" t="s">
        <v>156</v>
      </c>
      <c r="F260" t="s">
        <v>161</v>
      </c>
      <c r="G260" t="s">
        <v>225</v>
      </c>
      <c r="H260">
        <v>366.10103995591322</v>
      </c>
      <c r="I260">
        <v>53</v>
      </c>
      <c r="J260">
        <v>1589521.8750326005</v>
      </c>
      <c r="K260">
        <v>98792000</v>
      </c>
      <c r="L260">
        <v>258</v>
      </c>
      <c r="M260">
        <v>-21.688753249280733</v>
      </c>
      <c r="N260">
        <v>-6</v>
      </c>
    </row>
    <row r="261" spans="1:14" x14ac:dyDescent="0.3">
      <c r="A261">
        <v>260</v>
      </c>
      <c r="B261" t="s">
        <v>139</v>
      </c>
      <c r="C261" t="s">
        <v>149</v>
      </c>
      <c r="D261" t="s">
        <v>154</v>
      </c>
      <c r="E261" t="s">
        <v>156</v>
      </c>
      <c r="F261" t="s">
        <v>161</v>
      </c>
      <c r="G261" t="s">
        <v>225</v>
      </c>
      <c r="H261">
        <v>366.10103995591322</v>
      </c>
      <c r="I261">
        <v>53</v>
      </c>
      <c r="J261">
        <v>1589521.8750326005</v>
      </c>
      <c r="K261">
        <v>98792000</v>
      </c>
      <c r="L261">
        <v>259</v>
      </c>
      <c r="M261">
        <v>-21.688753249280733</v>
      </c>
      <c r="N261">
        <v>-6</v>
      </c>
    </row>
    <row r="262" spans="1:14" x14ac:dyDescent="0.3">
      <c r="A262">
        <v>261</v>
      </c>
      <c r="B262" t="s">
        <v>139</v>
      </c>
      <c r="C262" t="s">
        <v>149</v>
      </c>
      <c r="D262" t="s">
        <v>154</v>
      </c>
      <c r="E262" t="s">
        <v>156</v>
      </c>
      <c r="F262" t="s">
        <v>161</v>
      </c>
      <c r="G262" t="s">
        <v>225</v>
      </c>
      <c r="H262">
        <v>366.10103995591322</v>
      </c>
      <c r="I262">
        <v>53</v>
      </c>
      <c r="J262">
        <v>1589521.8750326005</v>
      </c>
      <c r="K262">
        <v>98792000</v>
      </c>
      <c r="L262">
        <v>260</v>
      </c>
      <c r="M262">
        <v>-21.688753249280733</v>
      </c>
      <c r="N262">
        <v>-6</v>
      </c>
    </row>
    <row r="263" spans="1:14" x14ac:dyDescent="0.3">
      <c r="A263">
        <v>262</v>
      </c>
      <c r="B263" t="s">
        <v>139</v>
      </c>
      <c r="C263" t="s">
        <v>149</v>
      </c>
      <c r="D263" t="s">
        <v>154</v>
      </c>
      <c r="E263" t="s">
        <v>156</v>
      </c>
      <c r="F263" t="s">
        <v>161</v>
      </c>
      <c r="G263" t="s">
        <v>225</v>
      </c>
      <c r="H263">
        <v>366.10103995591322</v>
      </c>
      <c r="I263">
        <v>53</v>
      </c>
      <c r="J263">
        <v>1589521.8750326005</v>
      </c>
      <c r="K263">
        <v>98792000</v>
      </c>
      <c r="L263">
        <v>261</v>
      </c>
      <c r="M263">
        <v>-21.688753249280733</v>
      </c>
      <c r="N263">
        <v>-6</v>
      </c>
    </row>
    <row r="264" spans="1:14" x14ac:dyDescent="0.3">
      <c r="A264">
        <v>263</v>
      </c>
      <c r="B264" t="s">
        <v>139</v>
      </c>
      <c r="C264" t="s">
        <v>149</v>
      </c>
      <c r="D264" t="s">
        <v>154</v>
      </c>
      <c r="E264" t="s">
        <v>156</v>
      </c>
      <c r="F264" t="s">
        <v>161</v>
      </c>
      <c r="G264" t="s">
        <v>225</v>
      </c>
      <c r="H264">
        <v>366.10103995591322</v>
      </c>
      <c r="I264">
        <v>53</v>
      </c>
      <c r="J264">
        <v>1589521.8750326005</v>
      </c>
      <c r="K264">
        <v>98792000</v>
      </c>
      <c r="L264">
        <v>262</v>
      </c>
      <c r="M264">
        <v>-21.688753249280733</v>
      </c>
      <c r="N264">
        <v>-6</v>
      </c>
    </row>
    <row r="265" spans="1:14" x14ac:dyDescent="0.3">
      <c r="A265">
        <v>264</v>
      </c>
      <c r="B265" t="s">
        <v>139</v>
      </c>
      <c r="C265" t="s">
        <v>149</v>
      </c>
      <c r="D265" t="s">
        <v>154</v>
      </c>
      <c r="E265" t="s">
        <v>156</v>
      </c>
      <c r="F265" t="s">
        <v>161</v>
      </c>
      <c r="G265" t="s">
        <v>225</v>
      </c>
      <c r="H265">
        <v>366.10103995591322</v>
      </c>
      <c r="I265">
        <v>53</v>
      </c>
      <c r="J265">
        <v>1589521.8750326005</v>
      </c>
      <c r="K265">
        <v>98792000</v>
      </c>
      <c r="L265">
        <v>263</v>
      </c>
      <c r="M265">
        <v>-21.688753249280733</v>
      </c>
      <c r="N265">
        <v>-6</v>
      </c>
    </row>
    <row r="266" spans="1:14" x14ac:dyDescent="0.3">
      <c r="A266">
        <v>265</v>
      </c>
      <c r="B266" t="s">
        <v>139</v>
      </c>
      <c r="C266" t="s">
        <v>149</v>
      </c>
      <c r="D266" t="s">
        <v>154</v>
      </c>
      <c r="E266" t="s">
        <v>156</v>
      </c>
      <c r="F266" t="s">
        <v>161</v>
      </c>
      <c r="G266" t="s">
        <v>225</v>
      </c>
      <c r="H266">
        <v>366.10103995591322</v>
      </c>
      <c r="I266">
        <v>53</v>
      </c>
      <c r="J266">
        <v>1589521.8750326005</v>
      </c>
      <c r="K266">
        <v>98792000</v>
      </c>
      <c r="L266">
        <v>264</v>
      </c>
      <c r="M266">
        <v>-21.688753249280733</v>
      </c>
      <c r="N266">
        <v>-6</v>
      </c>
    </row>
    <row r="267" spans="1:14" x14ac:dyDescent="0.3">
      <c r="A267">
        <v>266</v>
      </c>
      <c r="B267" t="s">
        <v>139</v>
      </c>
      <c r="C267" t="s">
        <v>149</v>
      </c>
      <c r="D267" t="s">
        <v>154</v>
      </c>
      <c r="E267" t="s">
        <v>156</v>
      </c>
      <c r="F267" t="s">
        <v>161</v>
      </c>
      <c r="G267" t="s">
        <v>225</v>
      </c>
      <c r="H267">
        <v>366.10103995591322</v>
      </c>
      <c r="I267">
        <v>53</v>
      </c>
      <c r="J267">
        <v>1589521.8750326005</v>
      </c>
      <c r="K267">
        <v>98792000</v>
      </c>
      <c r="L267">
        <v>265</v>
      </c>
      <c r="M267">
        <v>-21.688753249280733</v>
      </c>
      <c r="N267">
        <v>-6</v>
      </c>
    </row>
    <row r="268" spans="1:14" x14ac:dyDescent="0.3">
      <c r="A268">
        <v>267</v>
      </c>
      <c r="B268" t="s">
        <v>139</v>
      </c>
      <c r="C268" t="s">
        <v>149</v>
      </c>
      <c r="D268" t="s">
        <v>154</v>
      </c>
      <c r="E268" t="s">
        <v>156</v>
      </c>
      <c r="F268" t="s">
        <v>161</v>
      </c>
      <c r="G268" t="s">
        <v>225</v>
      </c>
      <c r="H268">
        <v>366.10103995591322</v>
      </c>
      <c r="I268">
        <v>53</v>
      </c>
      <c r="J268">
        <v>1589521.8750326005</v>
      </c>
      <c r="K268">
        <v>98792000</v>
      </c>
      <c r="L268">
        <v>266</v>
      </c>
      <c r="M268">
        <v>-21.688753249280733</v>
      </c>
      <c r="N268">
        <v>-6</v>
      </c>
    </row>
    <row r="269" spans="1:14" x14ac:dyDescent="0.3">
      <c r="A269">
        <v>268</v>
      </c>
      <c r="B269" t="s">
        <v>139</v>
      </c>
      <c r="C269" t="s">
        <v>149</v>
      </c>
      <c r="D269" t="s">
        <v>154</v>
      </c>
      <c r="E269" t="s">
        <v>156</v>
      </c>
      <c r="F269" t="s">
        <v>161</v>
      </c>
      <c r="G269" t="s">
        <v>225</v>
      </c>
      <c r="H269">
        <v>366.10103995591322</v>
      </c>
      <c r="I269">
        <v>53</v>
      </c>
      <c r="J269">
        <v>1589521.8750326005</v>
      </c>
      <c r="K269">
        <v>98792000</v>
      </c>
      <c r="L269">
        <v>267</v>
      </c>
      <c r="M269">
        <v>-21.688753249280733</v>
      </c>
      <c r="N269">
        <v>-6</v>
      </c>
    </row>
    <row r="270" spans="1:14" x14ac:dyDescent="0.3">
      <c r="A270">
        <v>269</v>
      </c>
      <c r="B270" t="s">
        <v>139</v>
      </c>
      <c r="C270" t="s">
        <v>149</v>
      </c>
      <c r="D270" t="s">
        <v>154</v>
      </c>
      <c r="E270" t="s">
        <v>156</v>
      </c>
      <c r="F270" t="s">
        <v>161</v>
      </c>
      <c r="G270" t="s">
        <v>225</v>
      </c>
      <c r="H270">
        <v>366.10103995591322</v>
      </c>
      <c r="I270">
        <v>53</v>
      </c>
      <c r="J270">
        <v>1589521.8750326005</v>
      </c>
      <c r="K270">
        <v>98792000</v>
      </c>
      <c r="L270">
        <v>268</v>
      </c>
      <c r="M270">
        <v>-21.688753249280733</v>
      </c>
      <c r="N270">
        <v>-6</v>
      </c>
    </row>
    <row r="271" spans="1:14" x14ac:dyDescent="0.3">
      <c r="A271">
        <v>270</v>
      </c>
      <c r="B271" t="s">
        <v>139</v>
      </c>
      <c r="C271" t="s">
        <v>149</v>
      </c>
      <c r="D271" t="s">
        <v>154</v>
      </c>
      <c r="E271" t="s">
        <v>156</v>
      </c>
      <c r="F271" t="s">
        <v>161</v>
      </c>
      <c r="G271" t="s">
        <v>225</v>
      </c>
      <c r="H271">
        <v>366.10103995591322</v>
      </c>
      <c r="I271">
        <v>53</v>
      </c>
      <c r="J271">
        <v>1589521.8750326005</v>
      </c>
      <c r="K271">
        <v>98792000</v>
      </c>
      <c r="L271">
        <v>269</v>
      </c>
      <c r="M271">
        <v>-21.688753249280733</v>
      </c>
      <c r="N271">
        <v>-6</v>
      </c>
    </row>
    <row r="272" spans="1:14" x14ac:dyDescent="0.3">
      <c r="A272">
        <v>271</v>
      </c>
      <c r="B272" t="s">
        <v>139</v>
      </c>
      <c r="C272" t="s">
        <v>149</v>
      </c>
      <c r="D272" t="s">
        <v>154</v>
      </c>
      <c r="E272" t="s">
        <v>156</v>
      </c>
      <c r="F272" t="s">
        <v>161</v>
      </c>
      <c r="G272" t="s">
        <v>225</v>
      </c>
      <c r="H272">
        <v>366.10103995591322</v>
      </c>
      <c r="I272">
        <v>53</v>
      </c>
      <c r="J272">
        <v>1589521.8750326005</v>
      </c>
      <c r="K272">
        <v>98792000</v>
      </c>
      <c r="L272">
        <v>270</v>
      </c>
      <c r="M272">
        <v>-21.688753249280733</v>
      </c>
      <c r="N272">
        <v>-6</v>
      </c>
    </row>
    <row r="273" spans="1:14" x14ac:dyDescent="0.3">
      <c r="A273">
        <v>272</v>
      </c>
      <c r="B273" t="s">
        <v>139</v>
      </c>
      <c r="C273" t="s">
        <v>149</v>
      </c>
      <c r="D273" t="s">
        <v>154</v>
      </c>
      <c r="E273" t="s">
        <v>156</v>
      </c>
      <c r="F273" t="s">
        <v>161</v>
      </c>
      <c r="G273" t="s">
        <v>225</v>
      </c>
      <c r="H273">
        <v>366.10103995591322</v>
      </c>
      <c r="I273">
        <v>53</v>
      </c>
      <c r="J273">
        <v>1589521.8750326005</v>
      </c>
      <c r="K273">
        <v>98792000</v>
      </c>
      <c r="L273">
        <v>271</v>
      </c>
      <c r="M273">
        <v>-21.688753249280733</v>
      </c>
      <c r="N273">
        <v>-6</v>
      </c>
    </row>
    <row r="274" spans="1:14" x14ac:dyDescent="0.3">
      <c r="A274">
        <v>273</v>
      </c>
      <c r="B274" t="s">
        <v>139</v>
      </c>
      <c r="C274" t="s">
        <v>149</v>
      </c>
      <c r="D274" t="s">
        <v>154</v>
      </c>
      <c r="E274" t="s">
        <v>156</v>
      </c>
      <c r="F274" t="s">
        <v>161</v>
      </c>
      <c r="G274" t="s">
        <v>225</v>
      </c>
      <c r="H274">
        <v>366.10103995591322</v>
      </c>
      <c r="I274">
        <v>53</v>
      </c>
      <c r="J274">
        <v>1589521.8750326005</v>
      </c>
      <c r="K274">
        <v>98792000</v>
      </c>
      <c r="L274">
        <v>272</v>
      </c>
      <c r="M274">
        <v>-21.688753249280733</v>
      </c>
      <c r="N274">
        <v>-6</v>
      </c>
    </row>
    <row r="275" spans="1:14" x14ac:dyDescent="0.3">
      <c r="A275">
        <v>274</v>
      </c>
      <c r="B275" t="s">
        <v>139</v>
      </c>
      <c r="C275" t="s">
        <v>149</v>
      </c>
      <c r="D275" t="s">
        <v>154</v>
      </c>
      <c r="E275" t="s">
        <v>156</v>
      </c>
      <c r="F275" t="s">
        <v>161</v>
      </c>
      <c r="G275" t="s">
        <v>225</v>
      </c>
      <c r="H275">
        <v>366.10103995591322</v>
      </c>
      <c r="I275">
        <v>53</v>
      </c>
      <c r="J275">
        <v>1589521.8750326005</v>
      </c>
      <c r="K275">
        <v>98792000</v>
      </c>
      <c r="L275">
        <v>273</v>
      </c>
      <c r="M275">
        <v>-21.688753249280733</v>
      </c>
      <c r="N275">
        <v>-6</v>
      </c>
    </row>
    <row r="276" spans="1:14" x14ac:dyDescent="0.3">
      <c r="A276">
        <v>275</v>
      </c>
      <c r="B276" t="s">
        <v>139</v>
      </c>
      <c r="C276" t="s">
        <v>149</v>
      </c>
      <c r="D276" t="s">
        <v>154</v>
      </c>
      <c r="E276" t="s">
        <v>156</v>
      </c>
      <c r="F276" t="s">
        <v>161</v>
      </c>
      <c r="G276" t="s">
        <v>225</v>
      </c>
      <c r="H276">
        <v>366.10103995591322</v>
      </c>
      <c r="I276">
        <v>53</v>
      </c>
      <c r="J276">
        <v>1589521.8750326005</v>
      </c>
      <c r="K276">
        <v>98792000</v>
      </c>
      <c r="L276">
        <v>274</v>
      </c>
      <c r="M276">
        <v>-21.688753249280733</v>
      </c>
      <c r="N276">
        <v>-6</v>
      </c>
    </row>
    <row r="277" spans="1:14" x14ac:dyDescent="0.3">
      <c r="A277">
        <v>276</v>
      </c>
      <c r="B277" t="s">
        <v>139</v>
      </c>
      <c r="C277" t="s">
        <v>149</v>
      </c>
      <c r="D277" t="s">
        <v>154</v>
      </c>
      <c r="E277" t="s">
        <v>156</v>
      </c>
      <c r="F277" t="s">
        <v>161</v>
      </c>
      <c r="G277" t="s">
        <v>225</v>
      </c>
      <c r="H277">
        <v>366.10103995591322</v>
      </c>
      <c r="I277">
        <v>53</v>
      </c>
      <c r="J277">
        <v>1589521.8750326005</v>
      </c>
      <c r="K277">
        <v>98792000</v>
      </c>
      <c r="L277">
        <v>275</v>
      </c>
      <c r="M277">
        <v>-21.688753249280733</v>
      </c>
      <c r="N277">
        <v>-6</v>
      </c>
    </row>
    <row r="278" spans="1:14" x14ac:dyDescent="0.3">
      <c r="A278">
        <v>277</v>
      </c>
      <c r="B278" t="s">
        <v>139</v>
      </c>
      <c r="C278" t="s">
        <v>149</v>
      </c>
      <c r="D278" t="s">
        <v>154</v>
      </c>
      <c r="E278" t="s">
        <v>156</v>
      </c>
      <c r="F278" t="s">
        <v>161</v>
      </c>
      <c r="G278" t="s">
        <v>225</v>
      </c>
      <c r="H278">
        <v>366.10103995591322</v>
      </c>
      <c r="I278">
        <v>53</v>
      </c>
      <c r="J278">
        <v>1589521.8750326005</v>
      </c>
      <c r="K278">
        <v>98792000</v>
      </c>
      <c r="L278">
        <v>276</v>
      </c>
      <c r="M278">
        <v>-21.688753249280733</v>
      </c>
      <c r="N278">
        <v>-6</v>
      </c>
    </row>
    <row r="279" spans="1:14" x14ac:dyDescent="0.3">
      <c r="A279">
        <v>278</v>
      </c>
      <c r="B279" t="s">
        <v>139</v>
      </c>
      <c r="C279" t="s">
        <v>149</v>
      </c>
      <c r="D279" t="s">
        <v>154</v>
      </c>
      <c r="E279" t="s">
        <v>156</v>
      </c>
      <c r="F279" t="s">
        <v>161</v>
      </c>
      <c r="G279" t="s">
        <v>225</v>
      </c>
      <c r="H279">
        <v>366.10103995591322</v>
      </c>
      <c r="I279">
        <v>53</v>
      </c>
      <c r="J279">
        <v>1589521.8750326005</v>
      </c>
      <c r="K279">
        <v>98792000</v>
      </c>
      <c r="L279">
        <v>277</v>
      </c>
      <c r="M279">
        <v>-21.688753249280733</v>
      </c>
      <c r="N279">
        <v>-6</v>
      </c>
    </row>
    <row r="280" spans="1:14" x14ac:dyDescent="0.3">
      <c r="A280">
        <v>279</v>
      </c>
      <c r="B280" t="s">
        <v>139</v>
      </c>
      <c r="C280" t="s">
        <v>149</v>
      </c>
      <c r="D280" t="s">
        <v>154</v>
      </c>
      <c r="E280" t="s">
        <v>156</v>
      </c>
      <c r="F280" t="s">
        <v>161</v>
      </c>
      <c r="G280" t="s">
        <v>225</v>
      </c>
      <c r="H280">
        <v>366.10103995591322</v>
      </c>
      <c r="I280">
        <v>53</v>
      </c>
      <c r="J280">
        <v>1589521.8750326005</v>
      </c>
      <c r="K280">
        <v>98792000</v>
      </c>
      <c r="L280">
        <v>278</v>
      </c>
      <c r="M280">
        <v>-21.688753249280733</v>
      </c>
      <c r="N280">
        <v>-6</v>
      </c>
    </row>
    <row r="281" spans="1:14" x14ac:dyDescent="0.3">
      <c r="A281">
        <v>280</v>
      </c>
      <c r="B281" t="s">
        <v>139</v>
      </c>
      <c r="C281" t="s">
        <v>149</v>
      </c>
      <c r="D281" t="s">
        <v>154</v>
      </c>
      <c r="E281" t="s">
        <v>156</v>
      </c>
      <c r="F281" t="s">
        <v>161</v>
      </c>
      <c r="G281" t="s">
        <v>225</v>
      </c>
      <c r="H281">
        <v>366.10103995591322</v>
      </c>
      <c r="I281">
        <v>53</v>
      </c>
      <c r="J281">
        <v>1589521.8750326005</v>
      </c>
      <c r="K281">
        <v>98792000</v>
      </c>
      <c r="L281">
        <v>279</v>
      </c>
      <c r="M281">
        <v>-21.688753249280733</v>
      </c>
      <c r="N281">
        <v>-6</v>
      </c>
    </row>
    <row r="282" spans="1:14" x14ac:dyDescent="0.3">
      <c r="A282">
        <v>281</v>
      </c>
      <c r="B282" t="s">
        <v>139</v>
      </c>
      <c r="C282" t="s">
        <v>149</v>
      </c>
      <c r="D282" t="s">
        <v>154</v>
      </c>
      <c r="E282" t="s">
        <v>156</v>
      </c>
      <c r="F282" t="s">
        <v>161</v>
      </c>
      <c r="G282" t="s">
        <v>225</v>
      </c>
      <c r="H282">
        <v>366.10103995591322</v>
      </c>
      <c r="I282">
        <v>53</v>
      </c>
      <c r="J282">
        <v>1589521.8750326005</v>
      </c>
      <c r="K282">
        <v>98792000</v>
      </c>
      <c r="L282">
        <v>280</v>
      </c>
      <c r="M282">
        <v>-21.688753249280733</v>
      </c>
      <c r="N282">
        <v>-6</v>
      </c>
    </row>
    <row r="283" spans="1:14" x14ac:dyDescent="0.3">
      <c r="A283">
        <v>282</v>
      </c>
      <c r="B283" t="s">
        <v>139</v>
      </c>
      <c r="C283" t="s">
        <v>149</v>
      </c>
      <c r="D283" t="s">
        <v>154</v>
      </c>
      <c r="E283" t="s">
        <v>156</v>
      </c>
      <c r="F283" t="s">
        <v>161</v>
      </c>
      <c r="G283" t="s">
        <v>225</v>
      </c>
      <c r="H283">
        <v>366.10103995591322</v>
      </c>
      <c r="I283">
        <v>53</v>
      </c>
      <c r="J283">
        <v>1589521.8750326005</v>
      </c>
      <c r="K283">
        <v>98792000</v>
      </c>
      <c r="L283">
        <v>281</v>
      </c>
      <c r="M283">
        <v>-21.688753249280733</v>
      </c>
      <c r="N283">
        <v>-6</v>
      </c>
    </row>
    <row r="284" spans="1:14" x14ac:dyDescent="0.3">
      <c r="A284">
        <v>283</v>
      </c>
      <c r="B284" t="s">
        <v>139</v>
      </c>
      <c r="C284" t="s">
        <v>149</v>
      </c>
      <c r="D284" t="s">
        <v>154</v>
      </c>
      <c r="E284" t="s">
        <v>156</v>
      </c>
      <c r="F284" t="s">
        <v>161</v>
      </c>
      <c r="G284" t="s">
        <v>225</v>
      </c>
      <c r="H284">
        <v>366.10103995591322</v>
      </c>
      <c r="I284">
        <v>53</v>
      </c>
      <c r="J284">
        <v>1589521.8750326005</v>
      </c>
      <c r="K284">
        <v>98792000</v>
      </c>
      <c r="L284">
        <v>282</v>
      </c>
      <c r="M284">
        <v>-21.688753249280733</v>
      </c>
      <c r="N284">
        <v>-6</v>
      </c>
    </row>
    <row r="285" spans="1:14" x14ac:dyDescent="0.3">
      <c r="A285">
        <v>284</v>
      </c>
      <c r="B285" t="s">
        <v>139</v>
      </c>
      <c r="C285" t="s">
        <v>149</v>
      </c>
      <c r="D285" t="s">
        <v>154</v>
      </c>
      <c r="E285" t="s">
        <v>156</v>
      </c>
      <c r="F285" t="s">
        <v>161</v>
      </c>
      <c r="G285" t="s">
        <v>225</v>
      </c>
      <c r="H285">
        <v>366.10103995591322</v>
      </c>
      <c r="I285">
        <v>53</v>
      </c>
      <c r="J285">
        <v>1589521.8750326005</v>
      </c>
      <c r="K285">
        <v>98792000</v>
      </c>
      <c r="L285">
        <v>283</v>
      </c>
      <c r="M285">
        <v>-21.688753249280733</v>
      </c>
      <c r="N285">
        <v>-6</v>
      </c>
    </row>
    <row r="286" spans="1:14" x14ac:dyDescent="0.3">
      <c r="A286">
        <v>285</v>
      </c>
      <c r="B286" t="s">
        <v>139</v>
      </c>
      <c r="C286" t="s">
        <v>149</v>
      </c>
      <c r="D286" t="s">
        <v>154</v>
      </c>
      <c r="E286" t="s">
        <v>156</v>
      </c>
      <c r="F286" t="s">
        <v>161</v>
      </c>
      <c r="G286" t="s">
        <v>225</v>
      </c>
      <c r="H286">
        <v>366.10103995591322</v>
      </c>
      <c r="I286">
        <v>53</v>
      </c>
      <c r="J286">
        <v>1589521.8750326005</v>
      </c>
      <c r="K286">
        <v>98792000</v>
      </c>
      <c r="L286">
        <v>284</v>
      </c>
      <c r="M286">
        <v>-21.688753249280733</v>
      </c>
      <c r="N286">
        <v>-6</v>
      </c>
    </row>
    <row r="287" spans="1:14" x14ac:dyDescent="0.3">
      <c r="A287">
        <v>286</v>
      </c>
      <c r="B287" t="s">
        <v>139</v>
      </c>
      <c r="C287" t="s">
        <v>149</v>
      </c>
      <c r="D287" t="s">
        <v>154</v>
      </c>
      <c r="E287" t="s">
        <v>156</v>
      </c>
      <c r="F287" t="s">
        <v>161</v>
      </c>
      <c r="G287" t="s">
        <v>225</v>
      </c>
      <c r="H287">
        <v>366.10103995591322</v>
      </c>
      <c r="I287">
        <v>53</v>
      </c>
      <c r="J287">
        <v>1589521.8750326005</v>
      </c>
      <c r="K287">
        <v>98792000</v>
      </c>
      <c r="L287">
        <v>285</v>
      </c>
      <c r="M287">
        <v>-21.688753249280733</v>
      </c>
      <c r="N287">
        <v>-6</v>
      </c>
    </row>
    <row r="288" spans="1:14" x14ac:dyDescent="0.3">
      <c r="A288">
        <v>287</v>
      </c>
      <c r="B288" t="s">
        <v>139</v>
      </c>
      <c r="C288" t="s">
        <v>149</v>
      </c>
      <c r="D288" t="s">
        <v>154</v>
      </c>
      <c r="E288" t="s">
        <v>156</v>
      </c>
      <c r="F288" t="s">
        <v>161</v>
      </c>
      <c r="G288" t="s">
        <v>225</v>
      </c>
      <c r="H288">
        <v>366.10103995591322</v>
      </c>
      <c r="I288">
        <v>53</v>
      </c>
      <c r="J288">
        <v>1589521.8750326005</v>
      </c>
      <c r="K288">
        <v>98792000</v>
      </c>
      <c r="L288">
        <v>286</v>
      </c>
      <c r="M288">
        <v>-21.688753249280733</v>
      </c>
      <c r="N288">
        <v>-6</v>
      </c>
    </row>
    <row r="289" spans="1:14" x14ac:dyDescent="0.3">
      <c r="A289">
        <v>288</v>
      </c>
      <c r="B289" t="s">
        <v>139</v>
      </c>
      <c r="C289" t="s">
        <v>149</v>
      </c>
      <c r="D289" t="s">
        <v>154</v>
      </c>
      <c r="E289" t="s">
        <v>156</v>
      </c>
      <c r="F289" t="s">
        <v>161</v>
      </c>
      <c r="G289" t="s">
        <v>225</v>
      </c>
      <c r="H289">
        <v>366.10103995591322</v>
      </c>
      <c r="I289">
        <v>53</v>
      </c>
      <c r="J289">
        <v>1589521.8750326005</v>
      </c>
      <c r="K289">
        <v>98792000</v>
      </c>
      <c r="L289">
        <v>287</v>
      </c>
      <c r="M289">
        <v>-21.688753249280733</v>
      </c>
      <c r="N289">
        <v>-6</v>
      </c>
    </row>
    <row r="290" spans="1:14" x14ac:dyDescent="0.3">
      <c r="A290">
        <v>289</v>
      </c>
      <c r="B290" t="s">
        <v>139</v>
      </c>
      <c r="C290" t="s">
        <v>149</v>
      </c>
      <c r="D290" t="s">
        <v>154</v>
      </c>
      <c r="E290" t="s">
        <v>156</v>
      </c>
      <c r="F290" t="s">
        <v>161</v>
      </c>
      <c r="G290" t="s">
        <v>225</v>
      </c>
      <c r="H290">
        <v>366.10103995591322</v>
      </c>
      <c r="I290">
        <v>53</v>
      </c>
      <c r="J290">
        <v>1589521.8750326005</v>
      </c>
      <c r="K290">
        <v>98792000</v>
      </c>
      <c r="L290">
        <v>288</v>
      </c>
      <c r="M290">
        <v>-21.688753249280733</v>
      </c>
      <c r="N290">
        <v>-6</v>
      </c>
    </row>
    <row r="291" spans="1:14" x14ac:dyDescent="0.3">
      <c r="A291">
        <v>290</v>
      </c>
      <c r="B291" t="s">
        <v>139</v>
      </c>
      <c r="C291" t="s">
        <v>149</v>
      </c>
      <c r="D291" t="s">
        <v>154</v>
      </c>
      <c r="E291" t="s">
        <v>156</v>
      </c>
      <c r="F291" t="s">
        <v>161</v>
      </c>
      <c r="G291" t="s">
        <v>225</v>
      </c>
      <c r="H291">
        <v>366.10103995591322</v>
      </c>
      <c r="I291">
        <v>53</v>
      </c>
      <c r="J291">
        <v>1589521.8750326005</v>
      </c>
      <c r="K291">
        <v>98792000</v>
      </c>
      <c r="L291">
        <v>289</v>
      </c>
      <c r="M291">
        <v>-21.688753249280733</v>
      </c>
      <c r="N291">
        <v>-6</v>
      </c>
    </row>
    <row r="292" spans="1:14" x14ac:dyDescent="0.3">
      <c r="A292">
        <v>291</v>
      </c>
      <c r="B292" t="s">
        <v>139</v>
      </c>
      <c r="C292" t="s">
        <v>149</v>
      </c>
      <c r="D292" t="s">
        <v>154</v>
      </c>
      <c r="E292" t="s">
        <v>156</v>
      </c>
      <c r="F292" t="s">
        <v>161</v>
      </c>
      <c r="G292" t="s">
        <v>225</v>
      </c>
      <c r="H292">
        <v>366.10103995591322</v>
      </c>
      <c r="I292">
        <v>53</v>
      </c>
      <c r="J292">
        <v>1589521.8750326005</v>
      </c>
      <c r="K292">
        <v>98792000</v>
      </c>
      <c r="L292">
        <v>290</v>
      </c>
      <c r="M292">
        <v>-21.688753249280733</v>
      </c>
      <c r="N292">
        <v>-6</v>
      </c>
    </row>
    <row r="293" spans="1:14" x14ac:dyDescent="0.3">
      <c r="A293">
        <v>292</v>
      </c>
      <c r="B293" t="s">
        <v>139</v>
      </c>
      <c r="C293" t="s">
        <v>149</v>
      </c>
      <c r="D293" t="s">
        <v>154</v>
      </c>
      <c r="E293" t="s">
        <v>156</v>
      </c>
      <c r="F293" t="s">
        <v>161</v>
      </c>
      <c r="G293" t="s">
        <v>225</v>
      </c>
      <c r="H293">
        <v>366.10103995591322</v>
      </c>
      <c r="I293">
        <v>53</v>
      </c>
      <c r="J293">
        <v>1589521.8750326005</v>
      </c>
      <c r="K293">
        <v>98792000</v>
      </c>
      <c r="L293">
        <v>291</v>
      </c>
      <c r="M293">
        <v>-21.688753249280733</v>
      </c>
      <c r="N293">
        <v>-6</v>
      </c>
    </row>
    <row r="294" spans="1:14" x14ac:dyDescent="0.3">
      <c r="A294">
        <v>293</v>
      </c>
      <c r="B294" t="s">
        <v>139</v>
      </c>
      <c r="C294" t="s">
        <v>149</v>
      </c>
      <c r="D294" t="s">
        <v>154</v>
      </c>
      <c r="E294" t="s">
        <v>156</v>
      </c>
      <c r="F294" t="s">
        <v>161</v>
      </c>
      <c r="G294" t="s">
        <v>225</v>
      </c>
      <c r="H294">
        <v>366.10103995591322</v>
      </c>
      <c r="I294">
        <v>53</v>
      </c>
      <c r="J294">
        <v>1589521.8750326005</v>
      </c>
      <c r="K294">
        <v>98792000</v>
      </c>
      <c r="L294">
        <v>292</v>
      </c>
      <c r="M294">
        <v>-21.688753249280733</v>
      </c>
      <c r="N294">
        <v>-6</v>
      </c>
    </row>
    <row r="295" spans="1:14" x14ac:dyDescent="0.3">
      <c r="A295">
        <v>294</v>
      </c>
      <c r="B295" t="s">
        <v>139</v>
      </c>
      <c r="C295" t="s">
        <v>149</v>
      </c>
      <c r="D295" t="s">
        <v>154</v>
      </c>
      <c r="E295" t="s">
        <v>156</v>
      </c>
      <c r="F295" t="s">
        <v>161</v>
      </c>
      <c r="G295" t="s">
        <v>225</v>
      </c>
      <c r="H295">
        <v>334.36256603755874</v>
      </c>
      <c r="I295">
        <v>48</v>
      </c>
      <c r="J295">
        <v>1448282.4619822181</v>
      </c>
      <c r="K295">
        <v>89472000</v>
      </c>
      <c r="L295">
        <v>293</v>
      </c>
      <c r="M295">
        <v>-10.875911756672323</v>
      </c>
      <c r="N295">
        <v>4</v>
      </c>
    </row>
    <row r="296" spans="1:14" x14ac:dyDescent="0.3">
      <c r="A296">
        <v>295</v>
      </c>
      <c r="B296" t="s">
        <v>139</v>
      </c>
      <c r="C296" t="s">
        <v>149</v>
      </c>
      <c r="D296" t="s">
        <v>154</v>
      </c>
      <c r="E296" t="s">
        <v>156</v>
      </c>
      <c r="F296" t="s">
        <v>161</v>
      </c>
      <c r="G296" t="s">
        <v>225</v>
      </c>
      <c r="H296">
        <v>334.36256603755874</v>
      </c>
      <c r="I296">
        <v>48</v>
      </c>
      <c r="J296">
        <v>1448282.4619822181</v>
      </c>
      <c r="K296">
        <v>89472000</v>
      </c>
      <c r="L296">
        <v>294</v>
      </c>
      <c r="M296">
        <v>-10.875911756672323</v>
      </c>
      <c r="N296">
        <v>4</v>
      </c>
    </row>
    <row r="297" spans="1:14" x14ac:dyDescent="0.3">
      <c r="A297">
        <v>296</v>
      </c>
      <c r="B297" t="s">
        <v>139</v>
      </c>
      <c r="C297" t="s">
        <v>149</v>
      </c>
      <c r="D297" t="s">
        <v>154</v>
      </c>
      <c r="E297" t="s">
        <v>156</v>
      </c>
      <c r="F297" t="s">
        <v>161</v>
      </c>
      <c r="G297" t="s">
        <v>225</v>
      </c>
      <c r="H297">
        <v>334.36256603755874</v>
      </c>
      <c r="I297">
        <v>48</v>
      </c>
      <c r="J297">
        <v>1448282.4619822181</v>
      </c>
      <c r="K297">
        <v>89472000</v>
      </c>
      <c r="L297">
        <v>295</v>
      </c>
      <c r="M297">
        <v>-10.875911756672323</v>
      </c>
      <c r="N297">
        <v>4</v>
      </c>
    </row>
    <row r="298" spans="1:14" x14ac:dyDescent="0.3">
      <c r="A298">
        <v>297</v>
      </c>
      <c r="B298" t="s">
        <v>139</v>
      </c>
      <c r="C298" t="s">
        <v>149</v>
      </c>
      <c r="D298" t="s">
        <v>154</v>
      </c>
      <c r="E298" t="s">
        <v>156</v>
      </c>
      <c r="F298" t="s">
        <v>161</v>
      </c>
      <c r="G298" t="s">
        <v>225</v>
      </c>
      <c r="H298">
        <v>334.36256603755874</v>
      </c>
      <c r="I298">
        <v>48</v>
      </c>
      <c r="J298">
        <v>1448282.4619822181</v>
      </c>
      <c r="K298">
        <v>89472000</v>
      </c>
      <c r="L298">
        <v>296</v>
      </c>
      <c r="M298">
        <v>-10.875911756672323</v>
      </c>
      <c r="N298">
        <v>4</v>
      </c>
    </row>
    <row r="299" spans="1:14" x14ac:dyDescent="0.3">
      <c r="A299">
        <v>298</v>
      </c>
      <c r="B299" t="s">
        <v>139</v>
      </c>
      <c r="C299" t="s">
        <v>149</v>
      </c>
      <c r="D299" t="s">
        <v>154</v>
      </c>
      <c r="E299" t="s">
        <v>156</v>
      </c>
      <c r="F299" t="s">
        <v>161</v>
      </c>
      <c r="G299" t="s">
        <v>225</v>
      </c>
      <c r="H299">
        <v>334.36256603755874</v>
      </c>
      <c r="I299">
        <v>48</v>
      </c>
      <c r="J299">
        <v>1448282.4619822181</v>
      </c>
      <c r="K299">
        <v>89472000</v>
      </c>
      <c r="L299">
        <v>297</v>
      </c>
      <c r="M299">
        <v>-10.875911756672323</v>
      </c>
      <c r="N299">
        <v>4</v>
      </c>
    </row>
    <row r="300" spans="1:14" x14ac:dyDescent="0.3">
      <c r="A300">
        <v>299</v>
      </c>
      <c r="B300" t="s">
        <v>139</v>
      </c>
      <c r="C300" t="s">
        <v>149</v>
      </c>
      <c r="D300" t="s">
        <v>154</v>
      </c>
      <c r="E300" t="s">
        <v>156</v>
      </c>
      <c r="F300" t="s">
        <v>161</v>
      </c>
      <c r="G300" t="s">
        <v>225</v>
      </c>
      <c r="H300">
        <v>334.36256603755874</v>
      </c>
      <c r="I300">
        <v>48</v>
      </c>
      <c r="J300">
        <v>1448282.4619822181</v>
      </c>
      <c r="K300">
        <v>89472000</v>
      </c>
      <c r="L300">
        <v>298</v>
      </c>
      <c r="M300">
        <v>-10.875911756672323</v>
      </c>
      <c r="N300">
        <v>4</v>
      </c>
    </row>
    <row r="301" spans="1:14" x14ac:dyDescent="0.3">
      <c r="A301">
        <v>300</v>
      </c>
      <c r="B301" t="s">
        <v>139</v>
      </c>
      <c r="C301" t="s">
        <v>149</v>
      </c>
      <c r="D301" t="s">
        <v>154</v>
      </c>
      <c r="E301" t="s">
        <v>156</v>
      </c>
      <c r="F301" t="s">
        <v>161</v>
      </c>
      <c r="G301" t="s">
        <v>225</v>
      </c>
      <c r="H301">
        <v>334.36256603755874</v>
      </c>
      <c r="I301">
        <v>48</v>
      </c>
      <c r="J301">
        <v>1448282.4619822181</v>
      </c>
      <c r="K301">
        <v>89472000</v>
      </c>
      <c r="L301">
        <v>299</v>
      </c>
      <c r="M301">
        <v>-10.875911756672323</v>
      </c>
      <c r="N301">
        <v>4</v>
      </c>
    </row>
    <row r="302" spans="1:14" x14ac:dyDescent="0.3">
      <c r="A302">
        <v>301</v>
      </c>
      <c r="B302" t="s">
        <v>139</v>
      </c>
      <c r="C302" t="s">
        <v>149</v>
      </c>
      <c r="D302" t="s">
        <v>154</v>
      </c>
      <c r="E302" t="s">
        <v>156</v>
      </c>
      <c r="F302" t="s">
        <v>161</v>
      </c>
      <c r="G302" t="s">
        <v>225</v>
      </c>
      <c r="H302">
        <v>334.36256603755874</v>
      </c>
      <c r="I302">
        <v>48</v>
      </c>
      <c r="J302">
        <v>1448282.4619822181</v>
      </c>
      <c r="K302">
        <v>89472000</v>
      </c>
      <c r="L302">
        <v>300</v>
      </c>
      <c r="M302">
        <v>-10.875911756672323</v>
      </c>
      <c r="N302">
        <v>4</v>
      </c>
    </row>
    <row r="303" spans="1:14" x14ac:dyDescent="0.3">
      <c r="A303">
        <v>302</v>
      </c>
      <c r="B303" t="s">
        <v>139</v>
      </c>
      <c r="C303" t="s">
        <v>149</v>
      </c>
      <c r="D303" t="s">
        <v>154</v>
      </c>
      <c r="E303" t="s">
        <v>156</v>
      </c>
      <c r="F303" t="s">
        <v>161</v>
      </c>
      <c r="G303" t="s">
        <v>225</v>
      </c>
      <c r="H303">
        <v>334.36256603755874</v>
      </c>
      <c r="I303">
        <v>48</v>
      </c>
      <c r="J303">
        <v>1448282.4619822181</v>
      </c>
      <c r="K303">
        <v>89472000</v>
      </c>
      <c r="L303">
        <v>301</v>
      </c>
      <c r="M303">
        <v>-10.875911756672323</v>
      </c>
      <c r="N303">
        <v>4</v>
      </c>
    </row>
    <row r="304" spans="1:14" x14ac:dyDescent="0.3">
      <c r="A304">
        <v>303</v>
      </c>
      <c r="B304" t="s">
        <v>139</v>
      </c>
      <c r="C304" t="s">
        <v>149</v>
      </c>
      <c r="D304" t="s">
        <v>154</v>
      </c>
      <c r="E304" t="s">
        <v>156</v>
      </c>
      <c r="F304" t="s">
        <v>161</v>
      </c>
      <c r="G304" t="s">
        <v>225</v>
      </c>
      <c r="H304">
        <v>334.36256603755874</v>
      </c>
      <c r="I304">
        <v>48</v>
      </c>
      <c r="J304">
        <v>1448282.4619822181</v>
      </c>
      <c r="K304">
        <v>89472000</v>
      </c>
      <c r="L304">
        <v>302</v>
      </c>
      <c r="M304">
        <v>-10.875911756672323</v>
      </c>
      <c r="N304">
        <v>4</v>
      </c>
    </row>
    <row r="305" spans="1:14" x14ac:dyDescent="0.3">
      <c r="A305">
        <v>304</v>
      </c>
      <c r="B305" t="s">
        <v>139</v>
      </c>
      <c r="C305" t="s">
        <v>149</v>
      </c>
      <c r="D305" t="s">
        <v>154</v>
      </c>
      <c r="E305" t="s">
        <v>156</v>
      </c>
      <c r="F305" t="s">
        <v>161</v>
      </c>
      <c r="G305" t="s">
        <v>225</v>
      </c>
      <c r="H305">
        <v>334.36256603755874</v>
      </c>
      <c r="I305">
        <v>48</v>
      </c>
      <c r="J305">
        <v>1448282.4619822181</v>
      </c>
      <c r="K305">
        <v>89472000</v>
      </c>
      <c r="L305">
        <v>303</v>
      </c>
      <c r="M305">
        <v>-10.875911756672323</v>
      </c>
      <c r="N305">
        <v>4</v>
      </c>
    </row>
    <row r="306" spans="1:14" x14ac:dyDescent="0.3">
      <c r="A306">
        <v>305</v>
      </c>
      <c r="B306" t="s">
        <v>139</v>
      </c>
      <c r="C306" t="s">
        <v>149</v>
      </c>
      <c r="D306" t="s">
        <v>154</v>
      </c>
      <c r="E306" t="s">
        <v>156</v>
      </c>
      <c r="F306" t="s">
        <v>161</v>
      </c>
      <c r="G306" t="s">
        <v>225</v>
      </c>
      <c r="H306">
        <v>334.36256603755874</v>
      </c>
      <c r="I306">
        <v>48</v>
      </c>
      <c r="J306">
        <v>1448282.4619822181</v>
      </c>
      <c r="K306">
        <v>89472000</v>
      </c>
      <c r="L306">
        <v>304</v>
      </c>
      <c r="M306">
        <v>-10.875911756672323</v>
      </c>
      <c r="N306">
        <v>4</v>
      </c>
    </row>
    <row r="307" spans="1:14" x14ac:dyDescent="0.3">
      <c r="A307">
        <v>306</v>
      </c>
      <c r="B307" t="s">
        <v>139</v>
      </c>
      <c r="C307" t="s">
        <v>149</v>
      </c>
      <c r="D307" t="s">
        <v>154</v>
      </c>
      <c r="E307" t="s">
        <v>156</v>
      </c>
      <c r="F307" t="s">
        <v>161</v>
      </c>
      <c r="G307" t="s">
        <v>225</v>
      </c>
      <c r="H307">
        <v>334.36256603755874</v>
      </c>
      <c r="I307">
        <v>48</v>
      </c>
      <c r="J307">
        <v>1448282.4619822181</v>
      </c>
      <c r="K307">
        <v>89472000</v>
      </c>
      <c r="L307">
        <v>305</v>
      </c>
      <c r="M307">
        <v>-10.875911756672323</v>
      </c>
      <c r="N307">
        <v>4</v>
      </c>
    </row>
    <row r="308" spans="1:14" x14ac:dyDescent="0.3">
      <c r="A308">
        <v>307</v>
      </c>
      <c r="B308" t="s">
        <v>139</v>
      </c>
      <c r="C308" t="s">
        <v>149</v>
      </c>
      <c r="D308" t="s">
        <v>154</v>
      </c>
      <c r="E308" t="s">
        <v>156</v>
      </c>
      <c r="F308" t="s">
        <v>161</v>
      </c>
      <c r="G308" t="s">
        <v>225</v>
      </c>
      <c r="H308">
        <v>334.36256603755874</v>
      </c>
      <c r="I308">
        <v>48</v>
      </c>
      <c r="J308">
        <v>1448282.4619822181</v>
      </c>
      <c r="K308">
        <v>89472000</v>
      </c>
      <c r="L308">
        <v>306</v>
      </c>
      <c r="M308">
        <v>-10.875911756672323</v>
      </c>
      <c r="N308">
        <v>4</v>
      </c>
    </row>
    <row r="309" spans="1:14" x14ac:dyDescent="0.3">
      <c r="A309">
        <v>308</v>
      </c>
      <c r="B309" t="s">
        <v>139</v>
      </c>
      <c r="C309" t="s">
        <v>149</v>
      </c>
      <c r="D309" t="s">
        <v>154</v>
      </c>
      <c r="E309" t="s">
        <v>156</v>
      </c>
      <c r="F309" t="s">
        <v>161</v>
      </c>
      <c r="G309" t="s">
        <v>225</v>
      </c>
      <c r="H309">
        <v>334.36256603755874</v>
      </c>
      <c r="I309">
        <v>48</v>
      </c>
      <c r="J309">
        <v>1448282.4619822181</v>
      </c>
      <c r="K309">
        <v>89472000</v>
      </c>
      <c r="L309">
        <v>307</v>
      </c>
      <c r="M309">
        <v>-10.875911756672323</v>
      </c>
      <c r="N309">
        <v>4</v>
      </c>
    </row>
    <row r="310" spans="1:14" x14ac:dyDescent="0.3">
      <c r="A310">
        <v>309</v>
      </c>
      <c r="B310" t="s">
        <v>139</v>
      </c>
      <c r="C310" t="s">
        <v>149</v>
      </c>
      <c r="D310" t="s">
        <v>154</v>
      </c>
      <c r="E310" t="s">
        <v>156</v>
      </c>
      <c r="F310" t="s">
        <v>161</v>
      </c>
      <c r="G310" t="s">
        <v>225</v>
      </c>
      <c r="H310">
        <v>334.36256603755874</v>
      </c>
      <c r="I310">
        <v>48</v>
      </c>
      <c r="J310">
        <v>1448282.4619822181</v>
      </c>
      <c r="K310">
        <v>89472000</v>
      </c>
      <c r="L310">
        <v>308</v>
      </c>
      <c r="M310">
        <v>-10.875911756672323</v>
      </c>
      <c r="N310">
        <v>4</v>
      </c>
    </row>
    <row r="311" spans="1:14" x14ac:dyDescent="0.3">
      <c r="A311">
        <v>310</v>
      </c>
      <c r="B311" t="s">
        <v>139</v>
      </c>
      <c r="C311" t="s">
        <v>149</v>
      </c>
      <c r="D311" t="s">
        <v>154</v>
      </c>
      <c r="E311" t="s">
        <v>156</v>
      </c>
      <c r="F311" t="s">
        <v>161</v>
      </c>
      <c r="G311" t="s">
        <v>225</v>
      </c>
      <c r="H311">
        <v>334.36256603755874</v>
      </c>
      <c r="I311">
        <v>48</v>
      </c>
      <c r="J311">
        <v>1448282.4619822181</v>
      </c>
      <c r="K311">
        <v>89472000</v>
      </c>
      <c r="L311">
        <v>309</v>
      </c>
      <c r="M311">
        <v>-10.875911756672323</v>
      </c>
      <c r="N311">
        <v>4</v>
      </c>
    </row>
    <row r="312" spans="1:14" x14ac:dyDescent="0.3">
      <c r="A312">
        <v>311</v>
      </c>
      <c r="B312" t="s">
        <v>139</v>
      </c>
      <c r="C312" t="s">
        <v>149</v>
      </c>
      <c r="D312" t="s">
        <v>154</v>
      </c>
      <c r="E312" t="s">
        <v>156</v>
      </c>
      <c r="F312" t="s">
        <v>161</v>
      </c>
      <c r="G312" t="s">
        <v>225</v>
      </c>
      <c r="H312">
        <v>334.36256603755874</v>
      </c>
      <c r="I312">
        <v>48</v>
      </c>
      <c r="J312">
        <v>1448282.4619822181</v>
      </c>
      <c r="K312">
        <v>89472000</v>
      </c>
      <c r="L312">
        <v>310</v>
      </c>
      <c r="M312">
        <v>-10.875911756672323</v>
      </c>
      <c r="N312">
        <v>4</v>
      </c>
    </row>
    <row r="313" spans="1:14" x14ac:dyDescent="0.3">
      <c r="A313">
        <v>312</v>
      </c>
      <c r="B313" t="s">
        <v>139</v>
      </c>
      <c r="C313" t="s">
        <v>149</v>
      </c>
      <c r="D313" t="s">
        <v>154</v>
      </c>
      <c r="E313" t="s">
        <v>156</v>
      </c>
      <c r="F313" t="s">
        <v>161</v>
      </c>
      <c r="G313" t="s">
        <v>225</v>
      </c>
      <c r="H313">
        <v>334.36256603755874</v>
      </c>
      <c r="I313">
        <v>48</v>
      </c>
      <c r="J313">
        <v>1448282.4619822181</v>
      </c>
      <c r="K313">
        <v>89472000</v>
      </c>
      <c r="L313">
        <v>311</v>
      </c>
      <c r="M313">
        <v>-10.875911756672323</v>
      </c>
      <c r="N313">
        <v>4</v>
      </c>
    </row>
    <row r="314" spans="1:14" x14ac:dyDescent="0.3">
      <c r="A314">
        <v>313</v>
      </c>
      <c r="B314" t="s">
        <v>139</v>
      </c>
      <c r="C314" t="s">
        <v>149</v>
      </c>
      <c r="D314" t="s">
        <v>154</v>
      </c>
      <c r="E314" t="s">
        <v>156</v>
      </c>
      <c r="F314" t="s">
        <v>161</v>
      </c>
      <c r="G314" t="s">
        <v>225</v>
      </c>
      <c r="H314">
        <v>334.36256603755874</v>
      </c>
      <c r="I314">
        <v>48</v>
      </c>
      <c r="J314">
        <v>1448282.4619822181</v>
      </c>
      <c r="K314">
        <v>89472000</v>
      </c>
      <c r="L314">
        <v>312</v>
      </c>
      <c r="M314">
        <v>-10.875911756672323</v>
      </c>
      <c r="N314">
        <v>4</v>
      </c>
    </row>
    <row r="315" spans="1:14" x14ac:dyDescent="0.3">
      <c r="A315">
        <v>314</v>
      </c>
      <c r="B315" t="s">
        <v>139</v>
      </c>
      <c r="C315" t="s">
        <v>149</v>
      </c>
      <c r="D315" t="s">
        <v>154</v>
      </c>
      <c r="E315" t="s">
        <v>156</v>
      </c>
      <c r="F315" t="s">
        <v>161</v>
      </c>
      <c r="G315" t="s">
        <v>225</v>
      </c>
      <c r="H315">
        <v>334.36256603755874</v>
      </c>
      <c r="I315">
        <v>48</v>
      </c>
      <c r="J315">
        <v>1448282.4619822181</v>
      </c>
      <c r="K315">
        <v>89472000</v>
      </c>
      <c r="L315">
        <v>313</v>
      </c>
      <c r="M315">
        <v>-10.875911756672323</v>
      </c>
      <c r="N315">
        <v>4</v>
      </c>
    </row>
    <row r="316" spans="1:14" x14ac:dyDescent="0.3">
      <c r="A316">
        <v>315</v>
      </c>
      <c r="B316" t="s">
        <v>139</v>
      </c>
      <c r="C316" t="s">
        <v>149</v>
      </c>
      <c r="D316" t="s">
        <v>154</v>
      </c>
      <c r="E316" t="s">
        <v>156</v>
      </c>
      <c r="F316" t="s">
        <v>161</v>
      </c>
      <c r="G316" t="s">
        <v>225</v>
      </c>
      <c r="H316">
        <v>334.36256603755874</v>
      </c>
      <c r="I316">
        <v>48</v>
      </c>
      <c r="J316">
        <v>1448282.4619822181</v>
      </c>
      <c r="K316">
        <v>89472000</v>
      </c>
      <c r="L316">
        <v>314</v>
      </c>
      <c r="M316">
        <v>-10.875911756672323</v>
      </c>
      <c r="N316">
        <v>4</v>
      </c>
    </row>
    <row r="317" spans="1:14" x14ac:dyDescent="0.3">
      <c r="A317">
        <v>316</v>
      </c>
      <c r="B317" t="s">
        <v>139</v>
      </c>
      <c r="C317" t="s">
        <v>149</v>
      </c>
      <c r="D317" t="s">
        <v>154</v>
      </c>
      <c r="E317" t="s">
        <v>156</v>
      </c>
      <c r="F317" t="s">
        <v>161</v>
      </c>
      <c r="G317" t="s">
        <v>225</v>
      </c>
      <c r="H317">
        <v>334.36256603755874</v>
      </c>
      <c r="I317">
        <v>48</v>
      </c>
      <c r="J317">
        <v>1448282.4619822181</v>
      </c>
      <c r="K317">
        <v>89472000</v>
      </c>
      <c r="L317">
        <v>315</v>
      </c>
      <c r="M317">
        <v>-10.875911756672323</v>
      </c>
      <c r="N317">
        <v>4</v>
      </c>
    </row>
    <row r="318" spans="1:14" x14ac:dyDescent="0.3">
      <c r="A318">
        <v>317</v>
      </c>
      <c r="B318" t="s">
        <v>139</v>
      </c>
      <c r="C318" t="s">
        <v>149</v>
      </c>
      <c r="D318" t="s">
        <v>154</v>
      </c>
      <c r="E318" t="s">
        <v>156</v>
      </c>
      <c r="F318" t="s">
        <v>161</v>
      </c>
      <c r="G318" t="s">
        <v>225</v>
      </c>
      <c r="H318">
        <v>334.36256603755874</v>
      </c>
      <c r="I318">
        <v>48</v>
      </c>
      <c r="J318">
        <v>1448282.4619822181</v>
      </c>
      <c r="K318">
        <v>89472000</v>
      </c>
      <c r="L318">
        <v>316</v>
      </c>
      <c r="M318">
        <v>-10.875911756672323</v>
      </c>
      <c r="N318">
        <v>4</v>
      </c>
    </row>
    <row r="319" spans="1:14" x14ac:dyDescent="0.3">
      <c r="A319">
        <v>318</v>
      </c>
      <c r="B319" t="s">
        <v>139</v>
      </c>
      <c r="C319" t="s">
        <v>149</v>
      </c>
      <c r="D319" t="s">
        <v>154</v>
      </c>
      <c r="E319" t="s">
        <v>156</v>
      </c>
      <c r="F319" t="s">
        <v>161</v>
      </c>
      <c r="G319" t="s">
        <v>225</v>
      </c>
      <c r="H319">
        <v>334.36256603755874</v>
      </c>
      <c r="I319">
        <v>48</v>
      </c>
      <c r="J319">
        <v>1448282.4619822181</v>
      </c>
      <c r="K319">
        <v>89472000</v>
      </c>
      <c r="L319">
        <v>317</v>
      </c>
      <c r="M319">
        <v>-10.875911756672323</v>
      </c>
      <c r="N319">
        <v>4</v>
      </c>
    </row>
    <row r="320" spans="1:14" x14ac:dyDescent="0.3">
      <c r="A320">
        <v>319</v>
      </c>
      <c r="B320" t="s">
        <v>139</v>
      </c>
      <c r="C320" t="s">
        <v>149</v>
      </c>
      <c r="D320" t="s">
        <v>154</v>
      </c>
      <c r="E320" t="s">
        <v>156</v>
      </c>
      <c r="F320" t="s">
        <v>161</v>
      </c>
      <c r="G320" t="s">
        <v>225</v>
      </c>
      <c r="H320">
        <v>334.36256603755874</v>
      </c>
      <c r="I320">
        <v>48</v>
      </c>
      <c r="J320">
        <v>1448282.4619822181</v>
      </c>
      <c r="K320">
        <v>89472000</v>
      </c>
      <c r="L320">
        <v>318</v>
      </c>
      <c r="M320">
        <v>-10.875911756672323</v>
      </c>
      <c r="N320">
        <v>4</v>
      </c>
    </row>
    <row r="321" spans="1:14" x14ac:dyDescent="0.3">
      <c r="A321">
        <v>320</v>
      </c>
      <c r="B321" t="s">
        <v>139</v>
      </c>
      <c r="C321" t="s">
        <v>149</v>
      </c>
      <c r="D321" t="s">
        <v>154</v>
      </c>
      <c r="E321" t="s">
        <v>156</v>
      </c>
      <c r="F321" t="s">
        <v>161</v>
      </c>
      <c r="G321" t="s">
        <v>225</v>
      </c>
      <c r="H321">
        <v>334.36256603755874</v>
      </c>
      <c r="I321">
        <v>48</v>
      </c>
      <c r="J321">
        <v>1448282.4619822181</v>
      </c>
      <c r="K321">
        <v>89472000</v>
      </c>
      <c r="L321">
        <v>319</v>
      </c>
      <c r="M321">
        <v>-10.875911756672323</v>
      </c>
      <c r="N321">
        <v>4</v>
      </c>
    </row>
    <row r="322" spans="1:14" x14ac:dyDescent="0.3">
      <c r="A322">
        <v>321</v>
      </c>
      <c r="B322" t="s">
        <v>139</v>
      </c>
      <c r="C322" t="s">
        <v>149</v>
      </c>
      <c r="D322" t="s">
        <v>154</v>
      </c>
      <c r="E322" t="s">
        <v>156</v>
      </c>
      <c r="F322" t="s">
        <v>161</v>
      </c>
      <c r="G322" t="s">
        <v>225</v>
      </c>
      <c r="H322">
        <v>334.36256603755874</v>
      </c>
      <c r="I322">
        <v>48</v>
      </c>
      <c r="J322">
        <v>1448282.4619822181</v>
      </c>
      <c r="K322">
        <v>89472000</v>
      </c>
      <c r="L322">
        <v>320</v>
      </c>
      <c r="M322">
        <v>-10.875911756672323</v>
      </c>
      <c r="N322">
        <v>4</v>
      </c>
    </row>
    <row r="323" spans="1:14" x14ac:dyDescent="0.3">
      <c r="A323">
        <v>322</v>
      </c>
      <c r="B323" t="s">
        <v>139</v>
      </c>
      <c r="C323" t="s">
        <v>149</v>
      </c>
      <c r="D323" t="s">
        <v>154</v>
      </c>
      <c r="E323" t="s">
        <v>156</v>
      </c>
      <c r="F323" t="s">
        <v>161</v>
      </c>
      <c r="G323" t="s">
        <v>225</v>
      </c>
      <c r="H323">
        <v>334.36256603755874</v>
      </c>
      <c r="I323">
        <v>48</v>
      </c>
      <c r="J323">
        <v>1448282.4619822181</v>
      </c>
      <c r="K323">
        <v>89472000</v>
      </c>
      <c r="L323">
        <v>321</v>
      </c>
      <c r="M323">
        <v>-10.875911756672323</v>
      </c>
      <c r="N323">
        <v>4</v>
      </c>
    </row>
    <row r="324" spans="1:14" x14ac:dyDescent="0.3">
      <c r="A324">
        <v>323</v>
      </c>
      <c r="B324" t="s">
        <v>139</v>
      </c>
      <c r="C324" t="s">
        <v>149</v>
      </c>
      <c r="D324" t="s">
        <v>154</v>
      </c>
      <c r="E324" t="s">
        <v>156</v>
      </c>
      <c r="F324" t="s">
        <v>161</v>
      </c>
      <c r="G324" t="s">
        <v>225</v>
      </c>
      <c r="H324">
        <v>334.36256603755874</v>
      </c>
      <c r="I324">
        <v>48</v>
      </c>
      <c r="J324">
        <v>1448282.4619822181</v>
      </c>
      <c r="K324">
        <v>89472000</v>
      </c>
      <c r="L324">
        <v>322</v>
      </c>
      <c r="M324">
        <v>-10.875911756672323</v>
      </c>
      <c r="N324">
        <v>4</v>
      </c>
    </row>
    <row r="325" spans="1:14" x14ac:dyDescent="0.3">
      <c r="A325">
        <v>324</v>
      </c>
      <c r="B325" t="s">
        <v>139</v>
      </c>
      <c r="C325" t="s">
        <v>149</v>
      </c>
      <c r="D325" t="s">
        <v>154</v>
      </c>
      <c r="E325" t="s">
        <v>156</v>
      </c>
      <c r="F325" t="s">
        <v>161</v>
      </c>
      <c r="G325" t="s">
        <v>225</v>
      </c>
      <c r="H325">
        <v>334.36256603755874</v>
      </c>
      <c r="I325">
        <v>48</v>
      </c>
      <c r="J325">
        <v>1448282.4619822181</v>
      </c>
      <c r="K325">
        <v>89472000</v>
      </c>
      <c r="L325">
        <v>323</v>
      </c>
      <c r="M325">
        <v>-10.875911756672323</v>
      </c>
      <c r="N325">
        <v>4</v>
      </c>
    </row>
    <row r="326" spans="1:14" x14ac:dyDescent="0.3">
      <c r="A326">
        <v>325</v>
      </c>
      <c r="B326" t="s">
        <v>139</v>
      </c>
      <c r="C326" t="s">
        <v>149</v>
      </c>
      <c r="D326" t="s">
        <v>154</v>
      </c>
      <c r="E326" t="s">
        <v>156</v>
      </c>
      <c r="F326" t="s">
        <v>161</v>
      </c>
      <c r="G326" t="s">
        <v>225</v>
      </c>
      <c r="H326">
        <v>334.36256603755874</v>
      </c>
      <c r="I326">
        <v>48</v>
      </c>
      <c r="J326">
        <v>1448282.4619822181</v>
      </c>
      <c r="K326">
        <v>89472000</v>
      </c>
      <c r="L326">
        <v>324</v>
      </c>
      <c r="M326">
        <v>-10.875911756672323</v>
      </c>
      <c r="N326">
        <v>4</v>
      </c>
    </row>
    <row r="327" spans="1:14" x14ac:dyDescent="0.3">
      <c r="A327">
        <v>326</v>
      </c>
      <c r="B327" t="s">
        <v>139</v>
      </c>
      <c r="C327" t="s">
        <v>149</v>
      </c>
      <c r="D327" t="s">
        <v>154</v>
      </c>
      <c r="E327" t="s">
        <v>156</v>
      </c>
      <c r="F327" t="s">
        <v>161</v>
      </c>
      <c r="G327" t="s">
        <v>225</v>
      </c>
      <c r="H327">
        <v>334.36256603755874</v>
      </c>
      <c r="I327">
        <v>48</v>
      </c>
      <c r="J327">
        <v>1448282.4619822181</v>
      </c>
      <c r="K327">
        <v>89472000</v>
      </c>
      <c r="L327">
        <v>325</v>
      </c>
      <c r="M327">
        <v>-10.875911756672323</v>
      </c>
      <c r="N327">
        <v>4</v>
      </c>
    </row>
    <row r="328" spans="1:14" x14ac:dyDescent="0.3">
      <c r="A328">
        <v>327</v>
      </c>
      <c r="B328" t="s">
        <v>139</v>
      </c>
      <c r="C328" t="s">
        <v>149</v>
      </c>
      <c r="D328" t="s">
        <v>154</v>
      </c>
      <c r="E328" t="s">
        <v>156</v>
      </c>
      <c r="F328" t="s">
        <v>161</v>
      </c>
      <c r="G328" t="s">
        <v>225</v>
      </c>
      <c r="H328">
        <v>334.36256603755874</v>
      </c>
      <c r="I328">
        <v>48</v>
      </c>
      <c r="J328">
        <v>1448282.4619822181</v>
      </c>
      <c r="K328">
        <v>89472000</v>
      </c>
      <c r="L328">
        <v>326</v>
      </c>
      <c r="M328">
        <v>-10.875911756672323</v>
      </c>
      <c r="N328">
        <v>4</v>
      </c>
    </row>
    <row r="329" spans="1:14" x14ac:dyDescent="0.3">
      <c r="A329">
        <v>328</v>
      </c>
      <c r="B329" t="s">
        <v>139</v>
      </c>
      <c r="C329" t="s">
        <v>149</v>
      </c>
      <c r="D329" t="s">
        <v>154</v>
      </c>
      <c r="E329" t="s">
        <v>156</v>
      </c>
      <c r="F329" t="s">
        <v>161</v>
      </c>
      <c r="G329" t="s">
        <v>225</v>
      </c>
      <c r="H329">
        <v>334.36256603755874</v>
      </c>
      <c r="I329">
        <v>48</v>
      </c>
      <c r="J329">
        <v>1448282.4619822181</v>
      </c>
      <c r="K329">
        <v>89472000</v>
      </c>
      <c r="L329">
        <v>327</v>
      </c>
      <c r="M329">
        <v>-10.875911756672323</v>
      </c>
      <c r="N329">
        <v>4</v>
      </c>
    </row>
    <row r="330" spans="1:14" x14ac:dyDescent="0.3">
      <c r="A330">
        <v>329</v>
      </c>
      <c r="B330" t="s">
        <v>139</v>
      </c>
      <c r="C330" t="s">
        <v>149</v>
      </c>
      <c r="D330" t="s">
        <v>154</v>
      </c>
      <c r="E330" t="s">
        <v>156</v>
      </c>
      <c r="F330" t="s">
        <v>161</v>
      </c>
      <c r="G330" t="s">
        <v>225</v>
      </c>
      <c r="H330">
        <v>334.36256603755874</v>
      </c>
      <c r="I330">
        <v>48</v>
      </c>
      <c r="J330">
        <v>1448282.4619822181</v>
      </c>
      <c r="K330">
        <v>89472000</v>
      </c>
      <c r="L330">
        <v>328</v>
      </c>
      <c r="M330">
        <v>-10.875911756672323</v>
      </c>
      <c r="N330">
        <v>4</v>
      </c>
    </row>
    <row r="331" spans="1:14" x14ac:dyDescent="0.3">
      <c r="A331">
        <v>330</v>
      </c>
      <c r="B331" t="s">
        <v>139</v>
      </c>
      <c r="C331" t="s">
        <v>149</v>
      </c>
      <c r="D331" t="s">
        <v>154</v>
      </c>
      <c r="E331" t="s">
        <v>156</v>
      </c>
      <c r="F331" t="s">
        <v>161</v>
      </c>
      <c r="G331" t="s">
        <v>225</v>
      </c>
      <c r="H331">
        <v>334.36256603755874</v>
      </c>
      <c r="I331">
        <v>48</v>
      </c>
      <c r="J331">
        <v>1448282.4619822181</v>
      </c>
      <c r="K331">
        <v>89472000</v>
      </c>
      <c r="L331">
        <v>329</v>
      </c>
      <c r="M331">
        <v>-10.875911756672323</v>
      </c>
      <c r="N331">
        <v>4</v>
      </c>
    </row>
    <row r="332" spans="1:14" x14ac:dyDescent="0.3">
      <c r="A332">
        <v>331</v>
      </c>
      <c r="B332" t="s">
        <v>139</v>
      </c>
      <c r="C332" t="s">
        <v>149</v>
      </c>
      <c r="D332" t="s">
        <v>154</v>
      </c>
      <c r="E332" t="s">
        <v>156</v>
      </c>
      <c r="F332" t="s">
        <v>161</v>
      </c>
      <c r="G332" t="s">
        <v>225</v>
      </c>
      <c r="H332">
        <v>334.36256603755874</v>
      </c>
      <c r="I332">
        <v>48</v>
      </c>
      <c r="J332">
        <v>1448282.4619822181</v>
      </c>
      <c r="K332">
        <v>89472000</v>
      </c>
      <c r="L332">
        <v>330</v>
      </c>
      <c r="M332">
        <v>-10.875911756672323</v>
      </c>
      <c r="N332">
        <v>4</v>
      </c>
    </row>
    <row r="333" spans="1:14" x14ac:dyDescent="0.3">
      <c r="A333">
        <v>332</v>
      </c>
      <c r="B333" t="s">
        <v>139</v>
      </c>
      <c r="C333" t="s">
        <v>149</v>
      </c>
      <c r="D333" t="s">
        <v>154</v>
      </c>
      <c r="E333" t="s">
        <v>156</v>
      </c>
      <c r="F333" t="s">
        <v>161</v>
      </c>
      <c r="G333" t="s">
        <v>225</v>
      </c>
      <c r="H333">
        <v>334.36256603755874</v>
      </c>
      <c r="I333">
        <v>48</v>
      </c>
      <c r="J333">
        <v>1448282.4619822181</v>
      </c>
      <c r="K333">
        <v>89472000</v>
      </c>
      <c r="L333">
        <v>331</v>
      </c>
      <c r="M333">
        <v>-10.875911756672323</v>
      </c>
      <c r="N333">
        <v>4</v>
      </c>
    </row>
    <row r="334" spans="1:14" x14ac:dyDescent="0.3">
      <c r="A334">
        <v>333</v>
      </c>
      <c r="B334" t="s">
        <v>139</v>
      </c>
      <c r="C334" t="s">
        <v>149</v>
      </c>
      <c r="D334" t="s">
        <v>154</v>
      </c>
      <c r="E334" t="s">
        <v>156</v>
      </c>
      <c r="F334" t="s">
        <v>161</v>
      </c>
      <c r="G334" t="s">
        <v>225</v>
      </c>
      <c r="H334">
        <v>334.36256603755874</v>
      </c>
      <c r="I334">
        <v>48</v>
      </c>
      <c r="J334">
        <v>1448282.4619822181</v>
      </c>
      <c r="K334">
        <v>89472000</v>
      </c>
      <c r="L334">
        <v>332</v>
      </c>
      <c r="M334">
        <v>-10.875911756672323</v>
      </c>
      <c r="N334">
        <v>4</v>
      </c>
    </row>
    <row r="335" spans="1:14" x14ac:dyDescent="0.3">
      <c r="A335">
        <v>334</v>
      </c>
      <c r="B335" t="s">
        <v>139</v>
      </c>
      <c r="C335" t="s">
        <v>149</v>
      </c>
      <c r="D335" t="s">
        <v>154</v>
      </c>
      <c r="E335" t="s">
        <v>156</v>
      </c>
      <c r="F335" t="s">
        <v>161</v>
      </c>
      <c r="G335" t="s">
        <v>225</v>
      </c>
      <c r="H335">
        <v>334.36256603755874</v>
      </c>
      <c r="I335">
        <v>48</v>
      </c>
      <c r="J335">
        <v>1448282.4619822181</v>
      </c>
      <c r="K335">
        <v>89472000</v>
      </c>
      <c r="L335">
        <v>333</v>
      </c>
      <c r="M335">
        <v>-10.875911756672323</v>
      </c>
      <c r="N335">
        <v>4</v>
      </c>
    </row>
    <row r="336" spans="1:14" x14ac:dyDescent="0.3">
      <c r="A336">
        <v>335</v>
      </c>
      <c r="B336" t="s">
        <v>139</v>
      </c>
      <c r="C336" t="s">
        <v>149</v>
      </c>
      <c r="D336" t="s">
        <v>154</v>
      </c>
      <c r="E336" t="s">
        <v>156</v>
      </c>
      <c r="F336" t="s">
        <v>161</v>
      </c>
      <c r="G336" t="s">
        <v>225</v>
      </c>
      <c r="H336">
        <v>334.36256603755874</v>
      </c>
      <c r="I336">
        <v>48</v>
      </c>
      <c r="J336">
        <v>1448282.4619822181</v>
      </c>
      <c r="K336">
        <v>89472000</v>
      </c>
      <c r="L336">
        <v>334</v>
      </c>
      <c r="M336">
        <v>-10.875911756672323</v>
      </c>
      <c r="N336">
        <v>4</v>
      </c>
    </row>
    <row r="337" spans="1:14" x14ac:dyDescent="0.3">
      <c r="A337">
        <v>336</v>
      </c>
      <c r="B337" t="s">
        <v>139</v>
      </c>
      <c r="C337" t="s">
        <v>149</v>
      </c>
      <c r="D337" t="s">
        <v>154</v>
      </c>
      <c r="E337" t="s">
        <v>156</v>
      </c>
      <c r="F337" t="s">
        <v>161</v>
      </c>
      <c r="G337" t="s">
        <v>225</v>
      </c>
      <c r="H337">
        <v>334.36256603755874</v>
      </c>
      <c r="I337">
        <v>48</v>
      </c>
      <c r="J337">
        <v>1448282.4619822181</v>
      </c>
      <c r="K337">
        <v>89472000</v>
      </c>
      <c r="L337">
        <v>335</v>
      </c>
      <c r="M337">
        <v>-10.875911756672323</v>
      </c>
      <c r="N337">
        <v>4</v>
      </c>
    </row>
    <row r="338" spans="1:14" x14ac:dyDescent="0.3">
      <c r="A338">
        <v>337</v>
      </c>
      <c r="B338" t="s">
        <v>139</v>
      </c>
      <c r="C338" t="s">
        <v>149</v>
      </c>
      <c r="D338" t="s">
        <v>154</v>
      </c>
      <c r="E338" t="s">
        <v>156</v>
      </c>
      <c r="F338" t="s">
        <v>161</v>
      </c>
      <c r="G338" t="s">
        <v>225</v>
      </c>
      <c r="H338">
        <v>334.36256603755874</v>
      </c>
      <c r="I338">
        <v>48</v>
      </c>
      <c r="J338">
        <v>1448282.4619822181</v>
      </c>
      <c r="K338">
        <v>89472000</v>
      </c>
      <c r="L338">
        <v>336</v>
      </c>
      <c r="M338">
        <v>-10.875911756672323</v>
      </c>
      <c r="N338">
        <v>4</v>
      </c>
    </row>
    <row r="339" spans="1:14" x14ac:dyDescent="0.3">
      <c r="A339">
        <v>338</v>
      </c>
      <c r="B339" t="s">
        <v>139</v>
      </c>
      <c r="C339" t="s">
        <v>149</v>
      </c>
      <c r="D339" t="s">
        <v>154</v>
      </c>
      <c r="E339" t="s">
        <v>156</v>
      </c>
      <c r="F339" t="s">
        <v>161</v>
      </c>
      <c r="G339" t="s">
        <v>225</v>
      </c>
      <c r="H339">
        <v>334.36256603755874</v>
      </c>
      <c r="I339">
        <v>48</v>
      </c>
      <c r="J339">
        <v>1448282.4619822181</v>
      </c>
      <c r="K339">
        <v>89472000</v>
      </c>
      <c r="L339">
        <v>337</v>
      </c>
      <c r="M339">
        <v>-10.875911756672323</v>
      </c>
      <c r="N339">
        <v>4</v>
      </c>
    </row>
    <row r="340" spans="1:14" x14ac:dyDescent="0.3">
      <c r="A340">
        <v>339</v>
      </c>
      <c r="B340" t="s">
        <v>139</v>
      </c>
      <c r="C340" t="s">
        <v>149</v>
      </c>
      <c r="D340" t="s">
        <v>154</v>
      </c>
      <c r="E340" t="s">
        <v>156</v>
      </c>
      <c r="F340" t="s">
        <v>161</v>
      </c>
      <c r="G340" t="s">
        <v>225</v>
      </c>
      <c r="H340">
        <v>346.46170260031312</v>
      </c>
      <c r="I340">
        <v>50</v>
      </c>
      <c r="J340">
        <v>1306219.2130249273</v>
      </c>
      <c r="K340">
        <v>93200000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149</v>
      </c>
      <c r="D341" t="s">
        <v>154</v>
      </c>
      <c r="E341" t="s">
        <v>156</v>
      </c>
      <c r="F341" t="s">
        <v>161</v>
      </c>
      <c r="G341" t="s">
        <v>225</v>
      </c>
      <c r="H341">
        <v>346.46170260031312</v>
      </c>
      <c r="I341">
        <v>50</v>
      </c>
      <c r="J341">
        <v>1306219.2130249273</v>
      </c>
      <c r="K341">
        <v>93200000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149</v>
      </c>
      <c r="D342" t="s">
        <v>154</v>
      </c>
      <c r="E342" t="s">
        <v>156</v>
      </c>
      <c r="F342" t="s">
        <v>161</v>
      </c>
      <c r="G342" t="s">
        <v>225</v>
      </c>
      <c r="H342">
        <v>346.46170260031312</v>
      </c>
      <c r="I342">
        <v>50</v>
      </c>
      <c r="J342">
        <v>1306219.2130249273</v>
      </c>
      <c r="K342">
        <v>93200000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149</v>
      </c>
      <c r="D343" t="s">
        <v>154</v>
      </c>
      <c r="E343" t="s">
        <v>156</v>
      </c>
      <c r="F343" t="s">
        <v>161</v>
      </c>
      <c r="G343" t="s">
        <v>225</v>
      </c>
      <c r="H343">
        <v>346.46170260031312</v>
      </c>
      <c r="I343">
        <v>50</v>
      </c>
      <c r="J343">
        <v>1306219.2130249273</v>
      </c>
      <c r="K343">
        <v>93200000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149</v>
      </c>
      <c r="D344" t="s">
        <v>154</v>
      </c>
      <c r="E344" t="s">
        <v>156</v>
      </c>
      <c r="F344" t="s">
        <v>161</v>
      </c>
      <c r="G344" t="s">
        <v>225</v>
      </c>
      <c r="H344">
        <v>346.46170260031312</v>
      </c>
      <c r="I344">
        <v>50</v>
      </c>
      <c r="J344">
        <v>1306219.2130249273</v>
      </c>
      <c r="K344">
        <v>93200000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149</v>
      </c>
      <c r="D345" t="s">
        <v>154</v>
      </c>
      <c r="E345" t="s">
        <v>156</v>
      </c>
      <c r="F345" t="s">
        <v>161</v>
      </c>
      <c r="G345" t="s">
        <v>225</v>
      </c>
      <c r="H345">
        <v>346.46170260031312</v>
      </c>
      <c r="I345">
        <v>50</v>
      </c>
      <c r="J345">
        <v>1306219.2130249273</v>
      </c>
      <c r="K345">
        <v>93200000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149</v>
      </c>
      <c r="D346" t="s">
        <v>154</v>
      </c>
      <c r="E346" t="s">
        <v>156</v>
      </c>
      <c r="F346" t="s">
        <v>161</v>
      </c>
      <c r="G346" t="s">
        <v>225</v>
      </c>
      <c r="H346">
        <v>346.46170260031312</v>
      </c>
      <c r="I346">
        <v>50</v>
      </c>
      <c r="J346">
        <v>1306219.2130249273</v>
      </c>
      <c r="K346">
        <v>93200000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149</v>
      </c>
      <c r="D347" t="s">
        <v>154</v>
      </c>
      <c r="E347" t="s">
        <v>156</v>
      </c>
      <c r="F347" t="s">
        <v>161</v>
      </c>
      <c r="G347" t="s">
        <v>225</v>
      </c>
      <c r="H347">
        <v>346.46170260031312</v>
      </c>
      <c r="I347">
        <v>50</v>
      </c>
      <c r="J347">
        <v>1306219.2130249273</v>
      </c>
      <c r="K347">
        <v>93200000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149</v>
      </c>
      <c r="D348" t="s">
        <v>154</v>
      </c>
      <c r="E348" t="s">
        <v>156</v>
      </c>
      <c r="F348" t="s">
        <v>161</v>
      </c>
      <c r="G348" t="s">
        <v>225</v>
      </c>
      <c r="H348">
        <v>346.46170260031312</v>
      </c>
      <c r="I348">
        <v>50</v>
      </c>
      <c r="J348">
        <v>1306219.2130249273</v>
      </c>
      <c r="K348">
        <v>93200000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149</v>
      </c>
      <c r="D349" t="s">
        <v>154</v>
      </c>
      <c r="E349" t="s">
        <v>156</v>
      </c>
      <c r="F349" t="s">
        <v>161</v>
      </c>
      <c r="G349" t="s">
        <v>225</v>
      </c>
      <c r="H349">
        <v>346.46170260031312</v>
      </c>
      <c r="I349">
        <v>50</v>
      </c>
      <c r="J349">
        <v>1306219.2130249273</v>
      </c>
      <c r="K349">
        <v>93200000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149</v>
      </c>
      <c r="D350" t="s">
        <v>154</v>
      </c>
      <c r="E350" t="s">
        <v>156</v>
      </c>
      <c r="F350" t="s">
        <v>161</v>
      </c>
      <c r="G350" t="s">
        <v>225</v>
      </c>
      <c r="H350">
        <v>346.46170260031312</v>
      </c>
      <c r="I350">
        <v>50</v>
      </c>
      <c r="J350">
        <v>1306219.2130249273</v>
      </c>
      <c r="K350">
        <v>93200000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149</v>
      </c>
      <c r="D351" t="s">
        <v>154</v>
      </c>
      <c r="E351" t="s">
        <v>156</v>
      </c>
      <c r="F351" t="s">
        <v>161</v>
      </c>
      <c r="G351" t="s">
        <v>225</v>
      </c>
      <c r="H351">
        <v>346.46170260031312</v>
      </c>
      <c r="I351">
        <v>50</v>
      </c>
      <c r="J351">
        <v>1306219.2130249273</v>
      </c>
      <c r="K351">
        <v>93200000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149</v>
      </c>
      <c r="D352" t="s">
        <v>154</v>
      </c>
      <c r="E352" t="s">
        <v>156</v>
      </c>
      <c r="F352" t="s">
        <v>161</v>
      </c>
      <c r="G352" t="s">
        <v>225</v>
      </c>
      <c r="H352">
        <v>346.46170260031312</v>
      </c>
      <c r="I352">
        <v>50</v>
      </c>
      <c r="J352">
        <v>1306219.2130249273</v>
      </c>
      <c r="K352">
        <v>93200000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149</v>
      </c>
      <c r="D353" t="s">
        <v>154</v>
      </c>
      <c r="E353" t="s">
        <v>156</v>
      </c>
      <c r="F353" t="s">
        <v>161</v>
      </c>
      <c r="G353" t="s">
        <v>225</v>
      </c>
      <c r="H353">
        <v>346.46170260031312</v>
      </c>
      <c r="I353">
        <v>50</v>
      </c>
      <c r="J353">
        <v>1306219.2130249273</v>
      </c>
      <c r="K353">
        <v>93200000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149</v>
      </c>
      <c r="D354" t="s">
        <v>154</v>
      </c>
      <c r="E354" t="s">
        <v>156</v>
      </c>
      <c r="F354" t="s">
        <v>161</v>
      </c>
      <c r="G354" t="s">
        <v>225</v>
      </c>
      <c r="H354">
        <v>346.46170260031312</v>
      </c>
      <c r="I354">
        <v>50</v>
      </c>
      <c r="J354">
        <v>1306219.2130249273</v>
      </c>
      <c r="K354">
        <v>93200000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149</v>
      </c>
      <c r="D355" t="s">
        <v>154</v>
      </c>
      <c r="E355" t="s">
        <v>156</v>
      </c>
      <c r="F355" t="s">
        <v>161</v>
      </c>
      <c r="G355" t="s">
        <v>225</v>
      </c>
      <c r="H355">
        <v>346.46170260031312</v>
      </c>
      <c r="I355">
        <v>50</v>
      </c>
      <c r="J355">
        <v>1306219.2130249273</v>
      </c>
      <c r="K355">
        <v>93200000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149</v>
      </c>
      <c r="D356" t="s">
        <v>154</v>
      </c>
      <c r="E356" t="s">
        <v>156</v>
      </c>
      <c r="F356" t="s">
        <v>161</v>
      </c>
      <c r="G356" t="s">
        <v>225</v>
      </c>
      <c r="H356">
        <v>346.46170260031312</v>
      </c>
      <c r="I356">
        <v>50</v>
      </c>
      <c r="J356">
        <v>1306219.2130249273</v>
      </c>
      <c r="K356">
        <v>93200000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149</v>
      </c>
      <c r="D357" t="s">
        <v>154</v>
      </c>
      <c r="E357" t="s">
        <v>156</v>
      </c>
      <c r="F357" t="s">
        <v>161</v>
      </c>
      <c r="G357" t="s">
        <v>225</v>
      </c>
      <c r="H357">
        <v>346.46170260031312</v>
      </c>
      <c r="I357">
        <v>50</v>
      </c>
      <c r="J357">
        <v>1306219.2130249273</v>
      </c>
      <c r="K357">
        <v>93200000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149</v>
      </c>
      <c r="D358" t="s">
        <v>154</v>
      </c>
      <c r="E358" t="s">
        <v>156</v>
      </c>
      <c r="F358" t="s">
        <v>161</v>
      </c>
      <c r="G358" t="s">
        <v>225</v>
      </c>
      <c r="H358">
        <v>346.46170260031312</v>
      </c>
      <c r="I358">
        <v>50</v>
      </c>
      <c r="J358">
        <v>1306219.2130249273</v>
      </c>
      <c r="K358">
        <v>93200000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149</v>
      </c>
      <c r="D359" t="s">
        <v>154</v>
      </c>
      <c r="E359" t="s">
        <v>156</v>
      </c>
      <c r="F359" t="s">
        <v>161</v>
      </c>
      <c r="G359" t="s">
        <v>225</v>
      </c>
      <c r="H359">
        <v>346.46170260031312</v>
      </c>
      <c r="I359">
        <v>50</v>
      </c>
      <c r="J359">
        <v>1306219.2130249273</v>
      </c>
      <c r="K359">
        <v>93200000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149</v>
      </c>
      <c r="D360" t="s">
        <v>154</v>
      </c>
      <c r="E360" t="s">
        <v>156</v>
      </c>
      <c r="F360" t="s">
        <v>161</v>
      </c>
      <c r="G360" t="s">
        <v>225</v>
      </c>
      <c r="H360">
        <v>346.46170260031312</v>
      </c>
      <c r="I360">
        <v>50</v>
      </c>
      <c r="J360">
        <v>1306219.2130249273</v>
      </c>
      <c r="K360">
        <v>93200000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149</v>
      </c>
      <c r="D361" t="s">
        <v>154</v>
      </c>
      <c r="E361" t="s">
        <v>156</v>
      </c>
      <c r="F361" t="s">
        <v>161</v>
      </c>
      <c r="G361" t="s">
        <v>225</v>
      </c>
      <c r="H361">
        <v>346.46170260031312</v>
      </c>
      <c r="I361">
        <v>50</v>
      </c>
      <c r="J361">
        <v>1306219.2130249273</v>
      </c>
      <c r="K361">
        <v>93200000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C6D9-B8E7-41B1-A414-3B529DB875AC}">
  <sheetPr codeName="Sheet20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161</v>
      </c>
      <c r="G2" t="s">
        <v>225</v>
      </c>
      <c r="H2">
        <v>346.46170260031312</v>
      </c>
      <c r="I2">
        <v>50</v>
      </c>
      <c r="J2">
        <v>1306219.2130249273</v>
      </c>
      <c r="K2">
        <v>93200000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161</v>
      </c>
      <c r="G3" t="s">
        <v>225</v>
      </c>
      <c r="H3">
        <v>346.46170260031312</v>
      </c>
      <c r="I3">
        <v>50</v>
      </c>
      <c r="J3">
        <v>1306219.2130249273</v>
      </c>
      <c r="K3">
        <v>93200000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225</v>
      </c>
      <c r="H4">
        <v>346.46170260031312</v>
      </c>
      <c r="I4">
        <v>50</v>
      </c>
      <c r="J4">
        <v>1306219.2130249273</v>
      </c>
      <c r="K4">
        <v>93200000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161</v>
      </c>
      <c r="G5" t="s">
        <v>225</v>
      </c>
      <c r="H5">
        <v>346.46170260031312</v>
      </c>
      <c r="I5">
        <v>50</v>
      </c>
      <c r="J5">
        <v>1306219.2130249273</v>
      </c>
      <c r="K5">
        <v>93200000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161</v>
      </c>
      <c r="G6" t="s">
        <v>225</v>
      </c>
      <c r="H6">
        <v>346.46170260031312</v>
      </c>
      <c r="I6">
        <v>50</v>
      </c>
      <c r="J6">
        <v>1306219.2130249273</v>
      </c>
      <c r="K6">
        <v>93200000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161</v>
      </c>
      <c r="G7" t="s">
        <v>225</v>
      </c>
      <c r="H7">
        <v>346.46170260031312</v>
      </c>
      <c r="I7">
        <v>50</v>
      </c>
      <c r="J7">
        <v>1306219.2130249273</v>
      </c>
      <c r="K7">
        <v>93200000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161</v>
      </c>
      <c r="G8" t="s">
        <v>225</v>
      </c>
      <c r="H8">
        <v>346.46170260031312</v>
      </c>
      <c r="I8">
        <v>50</v>
      </c>
      <c r="J8">
        <v>1306219.2130249273</v>
      </c>
      <c r="K8">
        <v>93200000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161</v>
      </c>
      <c r="G9" t="s">
        <v>225</v>
      </c>
      <c r="H9">
        <v>346.46170260031312</v>
      </c>
      <c r="I9">
        <v>50</v>
      </c>
      <c r="J9">
        <v>1306219.2130249273</v>
      </c>
      <c r="K9">
        <v>93200000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161</v>
      </c>
      <c r="G10" t="s">
        <v>225</v>
      </c>
      <c r="H10">
        <v>346.46170260031312</v>
      </c>
      <c r="I10">
        <v>50</v>
      </c>
      <c r="J10">
        <v>1306219.2130249273</v>
      </c>
      <c r="K10">
        <v>93200000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149</v>
      </c>
      <c r="D11" t="s">
        <v>154</v>
      </c>
      <c r="E11" t="s">
        <v>156</v>
      </c>
      <c r="F11" t="s">
        <v>161</v>
      </c>
      <c r="G11" t="s">
        <v>225</v>
      </c>
      <c r="H11">
        <v>346.46170260031312</v>
      </c>
      <c r="I11">
        <v>50</v>
      </c>
      <c r="J11">
        <v>1306219.2130249273</v>
      </c>
      <c r="K11">
        <v>93200000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149</v>
      </c>
      <c r="D12" t="s">
        <v>154</v>
      </c>
      <c r="E12" t="s">
        <v>156</v>
      </c>
      <c r="F12" t="s">
        <v>161</v>
      </c>
      <c r="G12" t="s">
        <v>225</v>
      </c>
      <c r="H12">
        <v>346.46170260031312</v>
      </c>
      <c r="I12">
        <v>50</v>
      </c>
      <c r="J12">
        <v>1306219.2130249273</v>
      </c>
      <c r="K12">
        <v>93200000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149</v>
      </c>
      <c r="D13" t="s">
        <v>154</v>
      </c>
      <c r="E13" t="s">
        <v>156</v>
      </c>
      <c r="F13" t="s">
        <v>161</v>
      </c>
      <c r="G13" t="s">
        <v>225</v>
      </c>
      <c r="H13">
        <v>346.46170260031312</v>
      </c>
      <c r="I13">
        <v>50</v>
      </c>
      <c r="J13">
        <v>1306219.2130249273</v>
      </c>
      <c r="K13">
        <v>93200000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346.46170260031312</v>
      </c>
      <c r="I14">
        <v>50</v>
      </c>
      <c r="J14">
        <v>1306219.2130249273</v>
      </c>
      <c r="K14">
        <v>93200000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149</v>
      </c>
      <c r="D15" t="s">
        <v>154</v>
      </c>
      <c r="E15" t="s">
        <v>156</v>
      </c>
      <c r="F15" t="s">
        <v>161</v>
      </c>
      <c r="G15" t="s">
        <v>225</v>
      </c>
      <c r="H15">
        <v>346.46170260031312</v>
      </c>
      <c r="I15">
        <v>50</v>
      </c>
      <c r="J15">
        <v>1306219.2130249273</v>
      </c>
      <c r="K15">
        <v>93200000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149</v>
      </c>
      <c r="D16" t="s">
        <v>154</v>
      </c>
      <c r="E16" t="s">
        <v>156</v>
      </c>
      <c r="F16" t="s">
        <v>161</v>
      </c>
      <c r="G16" t="s">
        <v>225</v>
      </c>
      <c r="H16">
        <v>346.46170260031312</v>
      </c>
      <c r="I16">
        <v>50</v>
      </c>
      <c r="J16">
        <v>1306219.2130249273</v>
      </c>
      <c r="K16">
        <v>93200000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149</v>
      </c>
      <c r="D17" t="s">
        <v>154</v>
      </c>
      <c r="E17" t="s">
        <v>156</v>
      </c>
      <c r="F17" t="s">
        <v>161</v>
      </c>
      <c r="G17" t="s">
        <v>225</v>
      </c>
      <c r="H17">
        <v>346.46170260031312</v>
      </c>
      <c r="I17">
        <v>50</v>
      </c>
      <c r="J17">
        <v>1306219.2130249273</v>
      </c>
      <c r="K17">
        <v>93200000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149</v>
      </c>
      <c r="D18" t="s">
        <v>154</v>
      </c>
      <c r="E18" t="s">
        <v>156</v>
      </c>
      <c r="F18" t="s">
        <v>161</v>
      </c>
      <c r="G18" t="s">
        <v>225</v>
      </c>
      <c r="H18">
        <v>346.46170260031312</v>
      </c>
      <c r="I18">
        <v>50</v>
      </c>
      <c r="J18">
        <v>1306219.2130249273</v>
      </c>
      <c r="K18">
        <v>93200000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149</v>
      </c>
      <c r="D19" t="s">
        <v>154</v>
      </c>
      <c r="E19" t="s">
        <v>156</v>
      </c>
      <c r="F19" t="s">
        <v>161</v>
      </c>
      <c r="G19" t="s">
        <v>225</v>
      </c>
      <c r="H19">
        <v>346.46170260031312</v>
      </c>
      <c r="I19">
        <v>50</v>
      </c>
      <c r="J19">
        <v>1306219.2130249273</v>
      </c>
      <c r="K19">
        <v>93200000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149</v>
      </c>
      <c r="D20" t="s">
        <v>154</v>
      </c>
      <c r="E20" t="s">
        <v>156</v>
      </c>
      <c r="F20" t="s">
        <v>161</v>
      </c>
      <c r="G20" t="s">
        <v>225</v>
      </c>
      <c r="H20">
        <v>346.46170260031312</v>
      </c>
      <c r="I20">
        <v>50</v>
      </c>
      <c r="J20">
        <v>1306219.2130249273</v>
      </c>
      <c r="K20">
        <v>93200000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149</v>
      </c>
      <c r="D21" t="s">
        <v>154</v>
      </c>
      <c r="E21" t="s">
        <v>156</v>
      </c>
      <c r="F21" t="s">
        <v>161</v>
      </c>
      <c r="G21" t="s">
        <v>225</v>
      </c>
      <c r="H21">
        <v>346.46170260031312</v>
      </c>
      <c r="I21">
        <v>50</v>
      </c>
      <c r="J21">
        <v>1306219.2130249273</v>
      </c>
      <c r="K21">
        <v>93200000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149</v>
      </c>
      <c r="D22" t="s">
        <v>154</v>
      </c>
      <c r="E22" t="s">
        <v>156</v>
      </c>
      <c r="F22" t="s">
        <v>161</v>
      </c>
      <c r="G22" t="s">
        <v>225</v>
      </c>
      <c r="H22">
        <v>346.46170260031312</v>
      </c>
      <c r="I22">
        <v>50</v>
      </c>
      <c r="J22">
        <v>1306219.2130249273</v>
      </c>
      <c r="K22">
        <v>93200000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149</v>
      </c>
      <c r="D23" t="s">
        <v>154</v>
      </c>
      <c r="E23" t="s">
        <v>156</v>
      </c>
      <c r="F23" t="s">
        <v>161</v>
      </c>
      <c r="G23" t="s">
        <v>225</v>
      </c>
      <c r="H23">
        <v>346.46170260031312</v>
      </c>
      <c r="I23">
        <v>50</v>
      </c>
      <c r="J23">
        <v>1306219.2130249273</v>
      </c>
      <c r="K23">
        <v>93200000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149</v>
      </c>
      <c r="D24" t="s">
        <v>154</v>
      </c>
      <c r="E24" t="s">
        <v>156</v>
      </c>
      <c r="F24" t="s">
        <v>161</v>
      </c>
      <c r="G24" t="s">
        <v>225</v>
      </c>
      <c r="H24">
        <v>346.46170260031312</v>
      </c>
      <c r="I24">
        <v>50</v>
      </c>
      <c r="J24">
        <v>1306219.2130249273</v>
      </c>
      <c r="K24">
        <v>93200000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149</v>
      </c>
      <c r="D25" t="s">
        <v>154</v>
      </c>
      <c r="E25" t="s">
        <v>156</v>
      </c>
      <c r="F25" t="s">
        <v>161</v>
      </c>
      <c r="G25" t="s">
        <v>225</v>
      </c>
      <c r="H25">
        <v>358.04161496853476</v>
      </c>
      <c r="I25">
        <v>51</v>
      </c>
      <c r="J25">
        <v>1467466.1626493272</v>
      </c>
      <c r="K25">
        <v>95064000</v>
      </c>
      <c r="L25">
        <v>23</v>
      </c>
      <c r="M25">
        <v>-12.344555034601433</v>
      </c>
      <c r="N25">
        <v>-2</v>
      </c>
    </row>
    <row r="26" spans="1:14" x14ac:dyDescent="0.3">
      <c r="A26">
        <v>25</v>
      </c>
      <c r="B26" t="s">
        <v>139</v>
      </c>
      <c r="C26" t="s">
        <v>149</v>
      </c>
      <c r="D26" t="s">
        <v>154</v>
      </c>
      <c r="E26" t="s">
        <v>156</v>
      </c>
      <c r="F26" t="s">
        <v>161</v>
      </c>
      <c r="G26" t="s">
        <v>225</v>
      </c>
      <c r="H26">
        <v>358.04161496853476</v>
      </c>
      <c r="I26">
        <v>51</v>
      </c>
      <c r="J26">
        <v>1467466.1626493272</v>
      </c>
      <c r="K26">
        <v>95064000</v>
      </c>
      <c r="L26">
        <v>24</v>
      </c>
      <c r="M26">
        <v>-12.344555034601433</v>
      </c>
      <c r="N26">
        <v>-2</v>
      </c>
    </row>
    <row r="27" spans="1:14" x14ac:dyDescent="0.3">
      <c r="A27">
        <v>26</v>
      </c>
      <c r="B27" t="s">
        <v>139</v>
      </c>
      <c r="C27" t="s">
        <v>149</v>
      </c>
      <c r="D27" t="s">
        <v>154</v>
      </c>
      <c r="E27" t="s">
        <v>156</v>
      </c>
      <c r="F27" t="s">
        <v>161</v>
      </c>
      <c r="G27" t="s">
        <v>225</v>
      </c>
      <c r="H27">
        <v>358.04161496853476</v>
      </c>
      <c r="I27">
        <v>51</v>
      </c>
      <c r="J27">
        <v>1467466.1626493272</v>
      </c>
      <c r="K27">
        <v>95064000</v>
      </c>
      <c r="L27">
        <v>25</v>
      </c>
      <c r="M27">
        <v>-12.344555034601433</v>
      </c>
      <c r="N27">
        <v>-2</v>
      </c>
    </row>
    <row r="28" spans="1:14" x14ac:dyDescent="0.3">
      <c r="A28">
        <v>27</v>
      </c>
      <c r="B28" t="s">
        <v>139</v>
      </c>
      <c r="C28" t="s">
        <v>149</v>
      </c>
      <c r="D28" t="s">
        <v>154</v>
      </c>
      <c r="E28" t="s">
        <v>156</v>
      </c>
      <c r="F28" t="s">
        <v>161</v>
      </c>
      <c r="G28" t="s">
        <v>225</v>
      </c>
      <c r="H28">
        <v>358.04161496853476</v>
      </c>
      <c r="I28">
        <v>51</v>
      </c>
      <c r="J28">
        <v>1467466.1626493272</v>
      </c>
      <c r="K28">
        <v>95064000</v>
      </c>
      <c r="L28">
        <v>26</v>
      </c>
      <c r="M28">
        <v>-12.344555034601433</v>
      </c>
      <c r="N28">
        <v>-2</v>
      </c>
    </row>
    <row r="29" spans="1:14" x14ac:dyDescent="0.3">
      <c r="A29">
        <v>28</v>
      </c>
      <c r="B29" t="s">
        <v>139</v>
      </c>
      <c r="C29" t="s">
        <v>149</v>
      </c>
      <c r="D29" t="s">
        <v>154</v>
      </c>
      <c r="E29" t="s">
        <v>156</v>
      </c>
      <c r="F29" t="s">
        <v>161</v>
      </c>
      <c r="G29" t="s">
        <v>225</v>
      </c>
      <c r="H29">
        <v>358.04161496853476</v>
      </c>
      <c r="I29">
        <v>51</v>
      </c>
      <c r="J29">
        <v>1467466.1626493272</v>
      </c>
      <c r="K29">
        <v>95064000</v>
      </c>
      <c r="L29">
        <v>27</v>
      </c>
      <c r="M29">
        <v>-12.344555034601433</v>
      </c>
      <c r="N29">
        <v>-2</v>
      </c>
    </row>
    <row r="30" spans="1:14" x14ac:dyDescent="0.3">
      <c r="A30">
        <v>29</v>
      </c>
      <c r="B30" t="s">
        <v>139</v>
      </c>
      <c r="C30" t="s">
        <v>149</v>
      </c>
      <c r="D30" t="s">
        <v>154</v>
      </c>
      <c r="E30" t="s">
        <v>156</v>
      </c>
      <c r="F30" t="s">
        <v>161</v>
      </c>
      <c r="G30" t="s">
        <v>225</v>
      </c>
      <c r="H30">
        <v>358.04161496853476</v>
      </c>
      <c r="I30">
        <v>51</v>
      </c>
      <c r="J30">
        <v>1467466.1626493272</v>
      </c>
      <c r="K30">
        <v>95064000</v>
      </c>
      <c r="L30">
        <v>28</v>
      </c>
      <c r="M30">
        <v>-12.344555034601433</v>
      </c>
      <c r="N30">
        <v>-2</v>
      </c>
    </row>
    <row r="31" spans="1:14" x14ac:dyDescent="0.3">
      <c r="A31">
        <v>30</v>
      </c>
      <c r="B31" t="s">
        <v>139</v>
      </c>
      <c r="C31" t="s">
        <v>149</v>
      </c>
      <c r="D31" t="s">
        <v>154</v>
      </c>
      <c r="E31" t="s">
        <v>156</v>
      </c>
      <c r="F31" t="s">
        <v>161</v>
      </c>
      <c r="G31" t="s">
        <v>225</v>
      </c>
      <c r="H31">
        <v>358.04161496853476</v>
      </c>
      <c r="I31">
        <v>51</v>
      </c>
      <c r="J31">
        <v>1467466.1626493272</v>
      </c>
      <c r="K31">
        <v>95064000</v>
      </c>
      <c r="L31">
        <v>29</v>
      </c>
      <c r="M31">
        <v>-12.344555034601433</v>
      </c>
      <c r="N31">
        <v>-2</v>
      </c>
    </row>
    <row r="32" spans="1:14" x14ac:dyDescent="0.3">
      <c r="A32">
        <v>31</v>
      </c>
      <c r="B32" t="s">
        <v>139</v>
      </c>
      <c r="C32" t="s">
        <v>149</v>
      </c>
      <c r="D32" t="s">
        <v>154</v>
      </c>
      <c r="E32" t="s">
        <v>156</v>
      </c>
      <c r="F32" t="s">
        <v>161</v>
      </c>
      <c r="G32" t="s">
        <v>225</v>
      </c>
      <c r="H32">
        <v>358.04161496853476</v>
      </c>
      <c r="I32">
        <v>51</v>
      </c>
      <c r="J32">
        <v>1467466.1626493272</v>
      </c>
      <c r="K32">
        <v>95064000</v>
      </c>
      <c r="L32">
        <v>30</v>
      </c>
      <c r="M32">
        <v>-12.344555034601433</v>
      </c>
      <c r="N32">
        <v>-2</v>
      </c>
    </row>
    <row r="33" spans="1:14" x14ac:dyDescent="0.3">
      <c r="A33">
        <v>32</v>
      </c>
      <c r="B33" t="s">
        <v>139</v>
      </c>
      <c r="C33" t="s">
        <v>149</v>
      </c>
      <c r="D33" t="s">
        <v>154</v>
      </c>
      <c r="E33" t="s">
        <v>156</v>
      </c>
      <c r="F33" t="s">
        <v>161</v>
      </c>
      <c r="G33" t="s">
        <v>225</v>
      </c>
      <c r="H33">
        <v>358.04161496853476</v>
      </c>
      <c r="I33">
        <v>51</v>
      </c>
      <c r="J33">
        <v>1467466.1626493272</v>
      </c>
      <c r="K33">
        <v>95064000</v>
      </c>
      <c r="L33">
        <v>31</v>
      </c>
      <c r="M33">
        <v>-12.344555034601433</v>
      </c>
      <c r="N33">
        <v>-2</v>
      </c>
    </row>
    <row r="34" spans="1:14" x14ac:dyDescent="0.3">
      <c r="A34">
        <v>33</v>
      </c>
      <c r="B34" t="s">
        <v>139</v>
      </c>
      <c r="C34" t="s">
        <v>149</v>
      </c>
      <c r="D34" t="s">
        <v>154</v>
      </c>
      <c r="E34" t="s">
        <v>156</v>
      </c>
      <c r="F34" t="s">
        <v>161</v>
      </c>
      <c r="G34" t="s">
        <v>225</v>
      </c>
      <c r="H34">
        <v>358.04161496853476</v>
      </c>
      <c r="I34">
        <v>51</v>
      </c>
      <c r="J34">
        <v>1467466.1626493272</v>
      </c>
      <c r="K34">
        <v>95064000</v>
      </c>
      <c r="L34">
        <v>32</v>
      </c>
      <c r="M34">
        <v>-12.344555034601433</v>
      </c>
      <c r="N34">
        <v>-2</v>
      </c>
    </row>
    <row r="35" spans="1:14" x14ac:dyDescent="0.3">
      <c r="A35">
        <v>34</v>
      </c>
      <c r="B35" t="s">
        <v>139</v>
      </c>
      <c r="C35" t="s">
        <v>149</v>
      </c>
      <c r="D35" t="s">
        <v>154</v>
      </c>
      <c r="E35" t="s">
        <v>156</v>
      </c>
      <c r="F35" t="s">
        <v>161</v>
      </c>
      <c r="G35" t="s">
        <v>225</v>
      </c>
      <c r="H35">
        <v>358.04161496853476</v>
      </c>
      <c r="I35">
        <v>51</v>
      </c>
      <c r="J35">
        <v>1467466.1626493272</v>
      </c>
      <c r="K35">
        <v>95064000</v>
      </c>
      <c r="L35">
        <v>33</v>
      </c>
      <c r="M35">
        <v>-12.344555034601433</v>
      </c>
      <c r="N35">
        <v>-2</v>
      </c>
    </row>
    <row r="36" spans="1:14" x14ac:dyDescent="0.3">
      <c r="A36">
        <v>35</v>
      </c>
      <c r="B36" t="s">
        <v>139</v>
      </c>
      <c r="C36" t="s">
        <v>149</v>
      </c>
      <c r="D36" t="s">
        <v>154</v>
      </c>
      <c r="E36" t="s">
        <v>156</v>
      </c>
      <c r="F36" t="s">
        <v>161</v>
      </c>
      <c r="G36" t="s">
        <v>225</v>
      </c>
      <c r="H36">
        <v>358.04161496853476</v>
      </c>
      <c r="I36">
        <v>51</v>
      </c>
      <c r="J36">
        <v>1467466.1626493272</v>
      </c>
      <c r="K36">
        <v>95064000</v>
      </c>
      <c r="L36">
        <v>34</v>
      </c>
      <c r="M36">
        <v>-12.344555034601433</v>
      </c>
      <c r="N36">
        <v>-2</v>
      </c>
    </row>
    <row r="37" spans="1:14" x14ac:dyDescent="0.3">
      <c r="A37">
        <v>36</v>
      </c>
      <c r="B37" t="s">
        <v>139</v>
      </c>
      <c r="C37" t="s">
        <v>149</v>
      </c>
      <c r="D37" t="s">
        <v>154</v>
      </c>
      <c r="E37" t="s">
        <v>156</v>
      </c>
      <c r="F37" t="s">
        <v>161</v>
      </c>
      <c r="G37" t="s">
        <v>225</v>
      </c>
      <c r="H37">
        <v>358.04161496853476</v>
      </c>
      <c r="I37">
        <v>51</v>
      </c>
      <c r="J37">
        <v>1467466.1626493272</v>
      </c>
      <c r="K37">
        <v>95064000</v>
      </c>
      <c r="L37">
        <v>35</v>
      </c>
      <c r="M37">
        <v>-12.344555034601433</v>
      </c>
      <c r="N37">
        <v>-2</v>
      </c>
    </row>
    <row r="38" spans="1:14" x14ac:dyDescent="0.3">
      <c r="A38">
        <v>37</v>
      </c>
      <c r="B38" t="s">
        <v>139</v>
      </c>
      <c r="C38" t="s">
        <v>149</v>
      </c>
      <c r="D38" t="s">
        <v>154</v>
      </c>
      <c r="E38" t="s">
        <v>156</v>
      </c>
      <c r="F38" t="s">
        <v>161</v>
      </c>
      <c r="G38" t="s">
        <v>225</v>
      </c>
      <c r="H38">
        <v>358.04161496853476</v>
      </c>
      <c r="I38">
        <v>51</v>
      </c>
      <c r="J38">
        <v>1467466.1626493272</v>
      </c>
      <c r="K38">
        <v>95064000</v>
      </c>
      <c r="L38">
        <v>36</v>
      </c>
      <c r="M38">
        <v>-12.344555034601433</v>
      </c>
      <c r="N38">
        <v>-2</v>
      </c>
    </row>
    <row r="39" spans="1:14" x14ac:dyDescent="0.3">
      <c r="A39">
        <v>38</v>
      </c>
      <c r="B39" t="s">
        <v>139</v>
      </c>
      <c r="C39" t="s">
        <v>149</v>
      </c>
      <c r="D39" t="s">
        <v>154</v>
      </c>
      <c r="E39" t="s">
        <v>156</v>
      </c>
      <c r="F39" t="s">
        <v>161</v>
      </c>
      <c r="G39" t="s">
        <v>225</v>
      </c>
      <c r="H39">
        <v>358.04161496853476</v>
      </c>
      <c r="I39">
        <v>51</v>
      </c>
      <c r="J39">
        <v>1467466.1626493272</v>
      </c>
      <c r="K39">
        <v>95064000</v>
      </c>
      <c r="L39">
        <v>37</v>
      </c>
      <c r="M39">
        <v>-12.344555034601433</v>
      </c>
      <c r="N39">
        <v>-2</v>
      </c>
    </row>
    <row r="40" spans="1:14" x14ac:dyDescent="0.3">
      <c r="A40">
        <v>39</v>
      </c>
      <c r="B40" t="s">
        <v>139</v>
      </c>
      <c r="C40" t="s">
        <v>149</v>
      </c>
      <c r="D40" t="s">
        <v>154</v>
      </c>
      <c r="E40" t="s">
        <v>156</v>
      </c>
      <c r="F40" t="s">
        <v>161</v>
      </c>
      <c r="G40" t="s">
        <v>225</v>
      </c>
      <c r="H40">
        <v>358.04161496853476</v>
      </c>
      <c r="I40">
        <v>51</v>
      </c>
      <c r="J40">
        <v>1467466.1626493272</v>
      </c>
      <c r="K40">
        <v>95064000</v>
      </c>
      <c r="L40">
        <v>38</v>
      </c>
      <c r="M40">
        <v>-12.344555034601433</v>
      </c>
      <c r="N40">
        <v>-2</v>
      </c>
    </row>
    <row r="41" spans="1:14" x14ac:dyDescent="0.3">
      <c r="A41">
        <v>40</v>
      </c>
      <c r="B41" t="s">
        <v>139</v>
      </c>
      <c r="C41" t="s">
        <v>149</v>
      </c>
      <c r="D41" t="s">
        <v>154</v>
      </c>
      <c r="E41" t="s">
        <v>156</v>
      </c>
      <c r="F41" t="s">
        <v>161</v>
      </c>
      <c r="G41" t="s">
        <v>225</v>
      </c>
      <c r="H41">
        <v>358.04161496853476</v>
      </c>
      <c r="I41">
        <v>51</v>
      </c>
      <c r="J41">
        <v>1467466.1626493272</v>
      </c>
      <c r="K41">
        <v>95064000</v>
      </c>
      <c r="L41">
        <v>39</v>
      </c>
      <c r="M41">
        <v>-12.344555034601433</v>
      </c>
      <c r="N41">
        <v>-2</v>
      </c>
    </row>
    <row r="42" spans="1:14" x14ac:dyDescent="0.3">
      <c r="A42">
        <v>41</v>
      </c>
      <c r="B42" t="s">
        <v>139</v>
      </c>
      <c r="C42" t="s">
        <v>149</v>
      </c>
      <c r="D42" t="s">
        <v>154</v>
      </c>
      <c r="E42" t="s">
        <v>156</v>
      </c>
      <c r="F42" t="s">
        <v>161</v>
      </c>
      <c r="G42" t="s">
        <v>225</v>
      </c>
      <c r="H42">
        <v>358.04161496853476</v>
      </c>
      <c r="I42">
        <v>51</v>
      </c>
      <c r="J42">
        <v>1467466.1626493272</v>
      </c>
      <c r="K42">
        <v>95064000</v>
      </c>
      <c r="L42">
        <v>40</v>
      </c>
      <c r="M42">
        <v>-12.344555034601433</v>
      </c>
      <c r="N42">
        <v>-2</v>
      </c>
    </row>
    <row r="43" spans="1:14" x14ac:dyDescent="0.3">
      <c r="A43">
        <v>42</v>
      </c>
      <c r="B43" t="s">
        <v>139</v>
      </c>
      <c r="C43" t="s">
        <v>149</v>
      </c>
      <c r="D43" t="s">
        <v>154</v>
      </c>
      <c r="E43" t="s">
        <v>156</v>
      </c>
      <c r="F43" t="s">
        <v>161</v>
      </c>
      <c r="G43" t="s">
        <v>225</v>
      </c>
      <c r="H43">
        <v>358.04161496853476</v>
      </c>
      <c r="I43">
        <v>51</v>
      </c>
      <c r="J43">
        <v>1467466.1626493272</v>
      </c>
      <c r="K43">
        <v>95064000</v>
      </c>
      <c r="L43">
        <v>41</v>
      </c>
      <c r="M43">
        <v>-12.344555034601433</v>
      </c>
      <c r="N43">
        <v>-2</v>
      </c>
    </row>
    <row r="44" spans="1:14" x14ac:dyDescent="0.3">
      <c r="A44">
        <v>43</v>
      </c>
      <c r="B44" t="s">
        <v>139</v>
      </c>
      <c r="C44" t="s">
        <v>149</v>
      </c>
      <c r="D44" t="s">
        <v>154</v>
      </c>
      <c r="E44" t="s">
        <v>156</v>
      </c>
      <c r="F44" t="s">
        <v>161</v>
      </c>
      <c r="G44" t="s">
        <v>225</v>
      </c>
      <c r="H44">
        <v>358.04161496853476</v>
      </c>
      <c r="I44">
        <v>51</v>
      </c>
      <c r="J44">
        <v>1467466.1626493272</v>
      </c>
      <c r="K44">
        <v>95064000</v>
      </c>
      <c r="L44">
        <v>42</v>
      </c>
      <c r="M44">
        <v>-12.344555034601433</v>
      </c>
      <c r="N44">
        <v>-2</v>
      </c>
    </row>
    <row r="45" spans="1:14" x14ac:dyDescent="0.3">
      <c r="A45">
        <v>44</v>
      </c>
      <c r="B45" t="s">
        <v>139</v>
      </c>
      <c r="C45" t="s">
        <v>149</v>
      </c>
      <c r="D45" t="s">
        <v>154</v>
      </c>
      <c r="E45" t="s">
        <v>156</v>
      </c>
      <c r="F45" t="s">
        <v>161</v>
      </c>
      <c r="G45" t="s">
        <v>225</v>
      </c>
      <c r="H45">
        <v>358.04161496853476</v>
      </c>
      <c r="I45">
        <v>51</v>
      </c>
      <c r="J45">
        <v>1467466.1626493272</v>
      </c>
      <c r="K45">
        <v>95064000</v>
      </c>
      <c r="L45">
        <v>43</v>
      </c>
      <c r="M45">
        <v>-12.344555034601433</v>
      </c>
      <c r="N45">
        <v>-2</v>
      </c>
    </row>
    <row r="46" spans="1:14" x14ac:dyDescent="0.3">
      <c r="A46">
        <v>45</v>
      </c>
      <c r="B46" t="s">
        <v>139</v>
      </c>
      <c r="C46" t="s">
        <v>149</v>
      </c>
      <c r="D46" t="s">
        <v>154</v>
      </c>
      <c r="E46" t="s">
        <v>156</v>
      </c>
      <c r="F46" t="s">
        <v>161</v>
      </c>
      <c r="G46" t="s">
        <v>225</v>
      </c>
      <c r="H46">
        <v>358.04161496853476</v>
      </c>
      <c r="I46">
        <v>51</v>
      </c>
      <c r="J46">
        <v>1467466.1626493272</v>
      </c>
      <c r="K46">
        <v>95064000</v>
      </c>
      <c r="L46">
        <v>44</v>
      </c>
      <c r="M46">
        <v>-12.344555034601433</v>
      </c>
      <c r="N46">
        <v>-2</v>
      </c>
    </row>
    <row r="47" spans="1:14" x14ac:dyDescent="0.3">
      <c r="A47">
        <v>46</v>
      </c>
      <c r="B47" t="s">
        <v>139</v>
      </c>
      <c r="C47" t="s">
        <v>149</v>
      </c>
      <c r="D47" t="s">
        <v>154</v>
      </c>
      <c r="E47" t="s">
        <v>156</v>
      </c>
      <c r="F47" t="s">
        <v>161</v>
      </c>
      <c r="G47" t="s">
        <v>225</v>
      </c>
      <c r="H47">
        <v>358.04161496853476</v>
      </c>
      <c r="I47">
        <v>51</v>
      </c>
      <c r="J47">
        <v>1467466.1626493272</v>
      </c>
      <c r="K47">
        <v>95064000</v>
      </c>
      <c r="L47">
        <v>45</v>
      </c>
      <c r="M47">
        <v>-12.344555034601433</v>
      </c>
      <c r="N47">
        <v>-2</v>
      </c>
    </row>
    <row r="48" spans="1:14" x14ac:dyDescent="0.3">
      <c r="A48">
        <v>47</v>
      </c>
      <c r="B48" t="s">
        <v>139</v>
      </c>
      <c r="C48" t="s">
        <v>149</v>
      </c>
      <c r="D48" t="s">
        <v>154</v>
      </c>
      <c r="E48" t="s">
        <v>156</v>
      </c>
      <c r="F48" t="s">
        <v>161</v>
      </c>
      <c r="G48" t="s">
        <v>225</v>
      </c>
      <c r="H48">
        <v>358.04161496853476</v>
      </c>
      <c r="I48">
        <v>51</v>
      </c>
      <c r="J48">
        <v>1467466.1626493272</v>
      </c>
      <c r="K48">
        <v>95064000</v>
      </c>
      <c r="L48">
        <v>46</v>
      </c>
      <c r="M48">
        <v>-12.344555034601433</v>
      </c>
      <c r="N48">
        <v>-2</v>
      </c>
    </row>
    <row r="49" spans="1:14" x14ac:dyDescent="0.3">
      <c r="A49">
        <v>48</v>
      </c>
      <c r="B49" t="s">
        <v>139</v>
      </c>
      <c r="C49" t="s">
        <v>149</v>
      </c>
      <c r="D49" t="s">
        <v>154</v>
      </c>
      <c r="E49" t="s">
        <v>156</v>
      </c>
      <c r="F49" t="s">
        <v>161</v>
      </c>
      <c r="G49" t="s">
        <v>225</v>
      </c>
      <c r="H49">
        <v>358.04161496853476</v>
      </c>
      <c r="I49">
        <v>51</v>
      </c>
      <c r="J49">
        <v>1467466.1626493272</v>
      </c>
      <c r="K49">
        <v>95064000</v>
      </c>
      <c r="L49">
        <v>47</v>
      </c>
      <c r="M49">
        <v>-12.344555034601433</v>
      </c>
      <c r="N49">
        <v>-2</v>
      </c>
    </row>
    <row r="50" spans="1:14" x14ac:dyDescent="0.3">
      <c r="A50">
        <v>49</v>
      </c>
      <c r="B50" t="s">
        <v>139</v>
      </c>
      <c r="C50" t="s">
        <v>149</v>
      </c>
      <c r="D50" t="s">
        <v>154</v>
      </c>
      <c r="E50" t="s">
        <v>156</v>
      </c>
      <c r="F50" t="s">
        <v>161</v>
      </c>
      <c r="G50" t="s">
        <v>225</v>
      </c>
      <c r="H50">
        <v>358.04161496853476</v>
      </c>
      <c r="I50">
        <v>51</v>
      </c>
      <c r="J50">
        <v>1467466.1626493272</v>
      </c>
      <c r="K50">
        <v>95064000</v>
      </c>
      <c r="L50">
        <v>48</v>
      </c>
      <c r="M50">
        <v>-12.344555034601433</v>
      </c>
      <c r="N50">
        <v>-2</v>
      </c>
    </row>
    <row r="51" spans="1:14" x14ac:dyDescent="0.3">
      <c r="A51">
        <v>50</v>
      </c>
      <c r="B51" t="s">
        <v>139</v>
      </c>
      <c r="C51" t="s">
        <v>149</v>
      </c>
      <c r="D51" t="s">
        <v>154</v>
      </c>
      <c r="E51" t="s">
        <v>156</v>
      </c>
      <c r="F51" t="s">
        <v>161</v>
      </c>
      <c r="G51" t="s">
        <v>225</v>
      </c>
      <c r="H51">
        <v>358.04161496853476</v>
      </c>
      <c r="I51">
        <v>51</v>
      </c>
      <c r="J51">
        <v>1467466.1626493272</v>
      </c>
      <c r="K51">
        <v>95064000</v>
      </c>
      <c r="L51">
        <v>49</v>
      </c>
      <c r="M51">
        <v>-12.344555034601433</v>
      </c>
      <c r="N51">
        <v>-2</v>
      </c>
    </row>
    <row r="52" spans="1:14" x14ac:dyDescent="0.3">
      <c r="A52">
        <v>51</v>
      </c>
      <c r="B52" t="s">
        <v>139</v>
      </c>
      <c r="C52" t="s">
        <v>149</v>
      </c>
      <c r="D52" t="s">
        <v>154</v>
      </c>
      <c r="E52" t="s">
        <v>156</v>
      </c>
      <c r="F52" t="s">
        <v>161</v>
      </c>
      <c r="G52" t="s">
        <v>225</v>
      </c>
      <c r="H52">
        <v>358.04161496853476</v>
      </c>
      <c r="I52">
        <v>51</v>
      </c>
      <c r="J52">
        <v>1467466.1626493272</v>
      </c>
      <c r="K52">
        <v>95064000</v>
      </c>
      <c r="L52">
        <v>50</v>
      </c>
      <c r="M52">
        <v>-12.344555034601433</v>
      </c>
      <c r="N52">
        <v>-2</v>
      </c>
    </row>
    <row r="53" spans="1:14" x14ac:dyDescent="0.3">
      <c r="A53">
        <v>52</v>
      </c>
      <c r="B53" t="s">
        <v>139</v>
      </c>
      <c r="C53" t="s">
        <v>149</v>
      </c>
      <c r="D53" t="s">
        <v>154</v>
      </c>
      <c r="E53" t="s">
        <v>156</v>
      </c>
      <c r="F53" t="s">
        <v>161</v>
      </c>
      <c r="G53" t="s">
        <v>225</v>
      </c>
      <c r="H53">
        <v>358.04161496853476</v>
      </c>
      <c r="I53">
        <v>51</v>
      </c>
      <c r="J53">
        <v>1467466.1626493272</v>
      </c>
      <c r="K53">
        <v>95064000</v>
      </c>
      <c r="L53">
        <v>51</v>
      </c>
      <c r="M53">
        <v>-12.344555034601433</v>
      </c>
      <c r="N53">
        <v>-2</v>
      </c>
    </row>
    <row r="54" spans="1:14" x14ac:dyDescent="0.3">
      <c r="A54">
        <v>53</v>
      </c>
      <c r="B54" t="s">
        <v>139</v>
      </c>
      <c r="C54" t="s">
        <v>149</v>
      </c>
      <c r="D54" t="s">
        <v>154</v>
      </c>
      <c r="E54" t="s">
        <v>156</v>
      </c>
      <c r="F54" t="s">
        <v>161</v>
      </c>
      <c r="G54" t="s">
        <v>225</v>
      </c>
      <c r="H54">
        <v>358.04161496853476</v>
      </c>
      <c r="I54">
        <v>51</v>
      </c>
      <c r="J54">
        <v>1467466.1626493272</v>
      </c>
      <c r="K54">
        <v>95064000</v>
      </c>
      <c r="L54">
        <v>52</v>
      </c>
      <c r="M54">
        <v>-12.344555034601433</v>
      </c>
      <c r="N54">
        <v>-2</v>
      </c>
    </row>
    <row r="55" spans="1:14" x14ac:dyDescent="0.3">
      <c r="A55">
        <v>54</v>
      </c>
      <c r="B55" t="s">
        <v>139</v>
      </c>
      <c r="C55" t="s">
        <v>149</v>
      </c>
      <c r="D55" t="s">
        <v>154</v>
      </c>
      <c r="E55" t="s">
        <v>156</v>
      </c>
      <c r="F55" t="s">
        <v>161</v>
      </c>
      <c r="G55" t="s">
        <v>225</v>
      </c>
      <c r="H55">
        <v>358.04161496853476</v>
      </c>
      <c r="I55">
        <v>51</v>
      </c>
      <c r="J55">
        <v>1467466.1626493272</v>
      </c>
      <c r="K55">
        <v>95064000</v>
      </c>
      <c r="L55">
        <v>53</v>
      </c>
      <c r="M55">
        <v>-12.344555034601433</v>
      </c>
      <c r="N55">
        <v>-2</v>
      </c>
    </row>
    <row r="56" spans="1:14" x14ac:dyDescent="0.3">
      <c r="A56">
        <v>55</v>
      </c>
      <c r="B56" t="s">
        <v>139</v>
      </c>
      <c r="C56" t="s">
        <v>149</v>
      </c>
      <c r="D56" t="s">
        <v>154</v>
      </c>
      <c r="E56" t="s">
        <v>156</v>
      </c>
      <c r="F56" t="s">
        <v>161</v>
      </c>
      <c r="G56" t="s">
        <v>225</v>
      </c>
      <c r="H56">
        <v>358.04161496853476</v>
      </c>
      <c r="I56">
        <v>51</v>
      </c>
      <c r="J56">
        <v>1467466.1626493272</v>
      </c>
      <c r="K56">
        <v>95064000</v>
      </c>
      <c r="L56">
        <v>54</v>
      </c>
      <c r="M56">
        <v>-12.344555034601433</v>
      </c>
      <c r="N56">
        <v>-2</v>
      </c>
    </row>
    <row r="57" spans="1:14" x14ac:dyDescent="0.3">
      <c r="A57">
        <v>56</v>
      </c>
      <c r="B57" t="s">
        <v>139</v>
      </c>
      <c r="C57" t="s">
        <v>149</v>
      </c>
      <c r="D57" t="s">
        <v>154</v>
      </c>
      <c r="E57" t="s">
        <v>156</v>
      </c>
      <c r="F57" t="s">
        <v>161</v>
      </c>
      <c r="G57" t="s">
        <v>225</v>
      </c>
      <c r="H57">
        <v>358.04161496853476</v>
      </c>
      <c r="I57">
        <v>51</v>
      </c>
      <c r="J57">
        <v>1467466.1626493272</v>
      </c>
      <c r="K57">
        <v>95064000</v>
      </c>
      <c r="L57">
        <v>55</v>
      </c>
      <c r="M57">
        <v>-12.344555034601433</v>
      </c>
      <c r="N57">
        <v>-2</v>
      </c>
    </row>
    <row r="58" spans="1:14" x14ac:dyDescent="0.3">
      <c r="A58">
        <v>57</v>
      </c>
      <c r="B58" t="s">
        <v>139</v>
      </c>
      <c r="C58" t="s">
        <v>149</v>
      </c>
      <c r="D58" t="s">
        <v>154</v>
      </c>
      <c r="E58" t="s">
        <v>156</v>
      </c>
      <c r="F58" t="s">
        <v>161</v>
      </c>
      <c r="G58" t="s">
        <v>225</v>
      </c>
      <c r="H58">
        <v>358.04161496853476</v>
      </c>
      <c r="I58">
        <v>51</v>
      </c>
      <c r="J58">
        <v>1467466.1626493272</v>
      </c>
      <c r="K58">
        <v>95064000</v>
      </c>
      <c r="L58">
        <v>56</v>
      </c>
      <c r="M58">
        <v>-12.344555034601433</v>
      </c>
      <c r="N58">
        <v>-2</v>
      </c>
    </row>
    <row r="59" spans="1:14" x14ac:dyDescent="0.3">
      <c r="A59">
        <v>58</v>
      </c>
      <c r="B59" t="s">
        <v>139</v>
      </c>
      <c r="C59" t="s">
        <v>149</v>
      </c>
      <c r="D59" t="s">
        <v>154</v>
      </c>
      <c r="E59" t="s">
        <v>156</v>
      </c>
      <c r="F59" t="s">
        <v>161</v>
      </c>
      <c r="G59" t="s">
        <v>225</v>
      </c>
      <c r="H59">
        <v>358.04161496853476</v>
      </c>
      <c r="I59">
        <v>51</v>
      </c>
      <c r="J59">
        <v>1467466.1626493272</v>
      </c>
      <c r="K59">
        <v>95064000</v>
      </c>
      <c r="L59">
        <v>57</v>
      </c>
      <c r="M59">
        <v>-12.344555034601433</v>
      </c>
      <c r="N59">
        <v>-2</v>
      </c>
    </row>
    <row r="60" spans="1:14" x14ac:dyDescent="0.3">
      <c r="A60">
        <v>59</v>
      </c>
      <c r="B60" t="s">
        <v>139</v>
      </c>
      <c r="C60" t="s">
        <v>149</v>
      </c>
      <c r="D60" t="s">
        <v>154</v>
      </c>
      <c r="E60" t="s">
        <v>156</v>
      </c>
      <c r="F60" t="s">
        <v>161</v>
      </c>
      <c r="G60" t="s">
        <v>225</v>
      </c>
      <c r="H60">
        <v>358.04161496853476</v>
      </c>
      <c r="I60">
        <v>51</v>
      </c>
      <c r="J60">
        <v>1467466.1626493272</v>
      </c>
      <c r="K60">
        <v>95064000</v>
      </c>
      <c r="L60">
        <v>58</v>
      </c>
      <c r="M60">
        <v>-12.344555034601433</v>
      </c>
      <c r="N60">
        <v>-2</v>
      </c>
    </row>
    <row r="61" spans="1:14" x14ac:dyDescent="0.3">
      <c r="A61">
        <v>60</v>
      </c>
      <c r="B61" t="s">
        <v>139</v>
      </c>
      <c r="C61" t="s">
        <v>149</v>
      </c>
      <c r="D61" t="s">
        <v>154</v>
      </c>
      <c r="E61" t="s">
        <v>156</v>
      </c>
      <c r="F61" t="s">
        <v>161</v>
      </c>
      <c r="G61" t="s">
        <v>225</v>
      </c>
      <c r="H61">
        <v>358.04161496853476</v>
      </c>
      <c r="I61">
        <v>51</v>
      </c>
      <c r="J61">
        <v>1467466.1626493272</v>
      </c>
      <c r="K61">
        <v>95064000</v>
      </c>
      <c r="L61">
        <v>59</v>
      </c>
      <c r="M61">
        <v>-12.344555034601433</v>
      </c>
      <c r="N61">
        <v>-2</v>
      </c>
    </row>
    <row r="62" spans="1:14" x14ac:dyDescent="0.3">
      <c r="A62">
        <v>61</v>
      </c>
      <c r="B62" t="s">
        <v>139</v>
      </c>
      <c r="C62" t="s">
        <v>149</v>
      </c>
      <c r="D62" t="s">
        <v>154</v>
      </c>
      <c r="E62" t="s">
        <v>156</v>
      </c>
      <c r="F62" t="s">
        <v>161</v>
      </c>
      <c r="G62" t="s">
        <v>225</v>
      </c>
      <c r="H62">
        <v>358.04161496853476</v>
      </c>
      <c r="I62">
        <v>51</v>
      </c>
      <c r="J62">
        <v>1467466.1626493272</v>
      </c>
      <c r="K62">
        <v>95064000</v>
      </c>
      <c r="L62">
        <v>60</v>
      </c>
      <c r="M62">
        <v>-12.344555034601433</v>
      </c>
      <c r="N62">
        <v>-2</v>
      </c>
    </row>
    <row r="63" spans="1:14" x14ac:dyDescent="0.3">
      <c r="A63">
        <v>62</v>
      </c>
      <c r="B63" t="s">
        <v>139</v>
      </c>
      <c r="C63" t="s">
        <v>149</v>
      </c>
      <c r="D63" t="s">
        <v>154</v>
      </c>
      <c r="E63" t="s">
        <v>156</v>
      </c>
      <c r="F63" t="s">
        <v>161</v>
      </c>
      <c r="G63" t="s">
        <v>225</v>
      </c>
      <c r="H63">
        <v>358.04161496853476</v>
      </c>
      <c r="I63">
        <v>51</v>
      </c>
      <c r="J63">
        <v>1467466.1626493272</v>
      </c>
      <c r="K63">
        <v>95064000</v>
      </c>
      <c r="L63">
        <v>61</v>
      </c>
      <c r="M63">
        <v>-12.344555034601433</v>
      </c>
      <c r="N63">
        <v>-2</v>
      </c>
    </row>
    <row r="64" spans="1:14" x14ac:dyDescent="0.3">
      <c r="A64">
        <v>63</v>
      </c>
      <c r="B64" t="s">
        <v>139</v>
      </c>
      <c r="C64" t="s">
        <v>149</v>
      </c>
      <c r="D64" t="s">
        <v>154</v>
      </c>
      <c r="E64" t="s">
        <v>156</v>
      </c>
      <c r="F64" t="s">
        <v>161</v>
      </c>
      <c r="G64" t="s">
        <v>225</v>
      </c>
      <c r="H64">
        <v>358.04161496853476</v>
      </c>
      <c r="I64">
        <v>51</v>
      </c>
      <c r="J64">
        <v>1467466.1626493272</v>
      </c>
      <c r="K64">
        <v>95064000</v>
      </c>
      <c r="L64">
        <v>62</v>
      </c>
      <c r="M64">
        <v>-12.344555034601433</v>
      </c>
      <c r="N64">
        <v>-2</v>
      </c>
    </row>
    <row r="65" spans="1:14" x14ac:dyDescent="0.3">
      <c r="A65">
        <v>64</v>
      </c>
      <c r="B65" t="s">
        <v>139</v>
      </c>
      <c r="C65" t="s">
        <v>149</v>
      </c>
      <c r="D65" t="s">
        <v>154</v>
      </c>
      <c r="E65" t="s">
        <v>156</v>
      </c>
      <c r="F65" t="s">
        <v>161</v>
      </c>
      <c r="G65" t="s">
        <v>225</v>
      </c>
      <c r="H65">
        <v>358.04161496853476</v>
      </c>
      <c r="I65">
        <v>51</v>
      </c>
      <c r="J65">
        <v>1467466.1626493272</v>
      </c>
      <c r="K65">
        <v>95064000</v>
      </c>
      <c r="L65">
        <v>63</v>
      </c>
      <c r="M65">
        <v>-12.344555034601433</v>
      </c>
      <c r="N65">
        <v>-2</v>
      </c>
    </row>
    <row r="66" spans="1:14" x14ac:dyDescent="0.3">
      <c r="A66">
        <v>65</v>
      </c>
      <c r="B66" t="s">
        <v>139</v>
      </c>
      <c r="C66" t="s">
        <v>149</v>
      </c>
      <c r="D66" t="s">
        <v>154</v>
      </c>
      <c r="E66" t="s">
        <v>156</v>
      </c>
      <c r="F66" t="s">
        <v>161</v>
      </c>
      <c r="G66" t="s">
        <v>225</v>
      </c>
      <c r="H66">
        <v>358.04161496853476</v>
      </c>
      <c r="I66">
        <v>51</v>
      </c>
      <c r="J66">
        <v>1467466.1626493272</v>
      </c>
      <c r="K66">
        <v>95064000</v>
      </c>
      <c r="L66">
        <v>64</v>
      </c>
      <c r="M66">
        <v>-12.344555034601433</v>
      </c>
      <c r="N66">
        <v>-2</v>
      </c>
    </row>
    <row r="67" spans="1:14" x14ac:dyDescent="0.3">
      <c r="A67">
        <v>66</v>
      </c>
      <c r="B67" t="s">
        <v>139</v>
      </c>
      <c r="C67" t="s">
        <v>149</v>
      </c>
      <c r="D67" t="s">
        <v>154</v>
      </c>
      <c r="E67" t="s">
        <v>156</v>
      </c>
      <c r="F67" t="s">
        <v>161</v>
      </c>
      <c r="G67" t="s">
        <v>225</v>
      </c>
      <c r="H67">
        <v>358.04161496853476</v>
      </c>
      <c r="I67">
        <v>51</v>
      </c>
      <c r="J67">
        <v>1467466.1626493272</v>
      </c>
      <c r="K67">
        <v>95064000</v>
      </c>
      <c r="L67">
        <v>65</v>
      </c>
      <c r="M67">
        <v>-12.344555034601433</v>
      </c>
      <c r="N67">
        <v>-2</v>
      </c>
    </row>
    <row r="68" spans="1:14" x14ac:dyDescent="0.3">
      <c r="A68">
        <v>67</v>
      </c>
      <c r="B68" t="s">
        <v>139</v>
      </c>
      <c r="C68" t="s">
        <v>149</v>
      </c>
      <c r="D68" t="s">
        <v>154</v>
      </c>
      <c r="E68" t="s">
        <v>156</v>
      </c>
      <c r="F68" t="s">
        <v>161</v>
      </c>
      <c r="G68" t="s">
        <v>225</v>
      </c>
      <c r="H68">
        <v>358.04161496853476</v>
      </c>
      <c r="I68">
        <v>51</v>
      </c>
      <c r="J68">
        <v>1467466.1626493272</v>
      </c>
      <c r="K68">
        <v>95064000</v>
      </c>
      <c r="L68">
        <v>66</v>
      </c>
      <c r="M68">
        <v>-12.344555034601433</v>
      </c>
      <c r="N68">
        <v>-2</v>
      </c>
    </row>
    <row r="69" spans="1:14" x14ac:dyDescent="0.3">
      <c r="A69">
        <v>68</v>
      </c>
      <c r="B69" t="s">
        <v>139</v>
      </c>
      <c r="C69" t="s">
        <v>149</v>
      </c>
      <c r="D69" t="s">
        <v>154</v>
      </c>
      <c r="E69" t="s">
        <v>156</v>
      </c>
      <c r="F69" t="s">
        <v>161</v>
      </c>
      <c r="G69" t="s">
        <v>225</v>
      </c>
      <c r="H69">
        <v>358.04161496853476</v>
      </c>
      <c r="I69">
        <v>51</v>
      </c>
      <c r="J69">
        <v>1467466.1626493272</v>
      </c>
      <c r="K69">
        <v>95064000</v>
      </c>
      <c r="L69">
        <v>67</v>
      </c>
      <c r="M69">
        <v>-12.344555034601433</v>
      </c>
      <c r="N69">
        <v>-2</v>
      </c>
    </row>
    <row r="70" spans="1:14" x14ac:dyDescent="0.3">
      <c r="A70">
        <v>69</v>
      </c>
      <c r="B70" t="s">
        <v>139</v>
      </c>
      <c r="C70" t="s">
        <v>149</v>
      </c>
      <c r="D70" t="s">
        <v>154</v>
      </c>
      <c r="E70" t="s">
        <v>156</v>
      </c>
      <c r="F70" t="s">
        <v>161</v>
      </c>
      <c r="G70" t="s">
        <v>225</v>
      </c>
      <c r="H70">
        <v>369.45971184565326</v>
      </c>
      <c r="I70">
        <v>53</v>
      </c>
      <c r="J70">
        <v>1591285.7730883497</v>
      </c>
      <c r="K70">
        <v>98792000</v>
      </c>
      <c r="L70">
        <v>68</v>
      </c>
      <c r="M70">
        <v>-21.823791689854922</v>
      </c>
      <c r="N70">
        <v>-6</v>
      </c>
    </row>
    <row r="71" spans="1:14" x14ac:dyDescent="0.3">
      <c r="A71">
        <v>70</v>
      </c>
      <c r="B71" t="s">
        <v>139</v>
      </c>
      <c r="C71" t="s">
        <v>149</v>
      </c>
      <c r="D71" t="s">
        <v>154</v>
      </c>
      <c r="E71" t="s">
        <v>156</v>
      </c>
      <c r="F71" t="s">
        <v>161</v>
      </c>
      <c r="G71" t="s">
        <v>225</v>
      </c>
      <c r="H71">
        <v>369.45971184565326</v>
      </c>
      <c r="I71">
        <v>53</v>
      </c>
      <c r="J71">
        <v>1591285.7730883497</v>
      </c>
      <c r="K71">
        <v>98792000</v>
      </c>
      <c r="L71">
        <v>69</v>
      </c>
      <c r="M71">
        <v>-21.823791689854922</v>
      </c>
      <c r="N71">
        <v>-6</v>
      </c>
    </row>
    <row r="72" spans="1:14" x14ac:dyDescent="0.3">
      <c r="A72">
        <v>71</v>
      </c>
      <c r="B72" t="s">
        <v>139</v>
      </c>
      <c r="C72" t="s">
        <v>149</v>
      </c>
      <c r="D72" t="s">
        <v>154</v>
      </c>
      <c r="E72" t="s">
        <v>156</v>
      </c>
      <c r="F72" t="s">
        <v>161</v>
      </c>
      <c r="G72" t="s">
        <v>225</v>
      </c>
      <c r="H72">
        <v>369.45971184565326</v>
      </c>
      <c r="I72">
        <v>53</v>
      </c>
      <c r="J72">
        <v>1591285.7730883497</v>
      </c>
      <c r="K72">
        <v>98792000</v>
      </c>
      <c r="L72">
        <v>70</v>
      </c>
      <c r="M72">
        <v>-21.823791689854922</v>
      </c>
      <c r="N72">
        <v>-6</v>
      </c>
    </row>
    <row r="73" spans="1:14" x14ac:dyDescent="0.3">
      <c r="A73">
        <v>72</v>
      </c>
      <c r="B73" t="s">
        <v>139</v>
      </c>
      <c r="C73" t="s">
        <v>149</v>
      </c>
      <c r="D73" t="s">
        <v>154</v>
      </c>
      <c r="E73" t="s">
        <v>156</v>
      </c>
      <c r="F73" t="s">
        <v>161</v>
      </c>
      <c r="G73" t="s">
        <v>225</v>
      </c>
      <c r="H73">
        <v>369.45971184565326</v>
      </c>
      <c r="I73">
        <v>53</v>
      </c>
      <c r="J73">
        <v>1591285.7730883497</v>
      </c>
      <c r="K73">
        <v>98792000</v>
      </c>
      <c r="L73">
        <v>71</v>
      </c>
      <c r="M73">
        <v>-21.823791689854922</v>
      </c>
      <c r="N73">
        <v>-6</v>
      </c>
    </row>
    <row r="74" spans="1:14" x14ac:dyDescent="0.3">
      <c r="A74">
        <v>73</v>
      </c>
      <c r="B74" t="s">
        <v>139</v>
      </c>
      <c r="C74" t="s">
        <v>149</v>
      </c>
      <c r="D74" t="s">
        <v>154</v>
      </c>
      <c r="E74" t="s">
        <v>156</v>
      </c>
      <c r="F74" t="s">
        <v>161</v>
      </c>
      <c r="G74" t="s">
        <v>225</v>
      </c>
      <c r="H74">
        <v>369.45971184565326</v>
      </c>
      <c r="I74">
        <v>53</v>
      </c>
      <c r="J74">
        <v>1591285.7730883497</v>
      </c>
      <c r="K74">
        <v>98792000</v>
      </c>
      <c r="L74">
        <v>72</v>
      </c>
      <c r="M74">
        <v>-21.823791689854922</v>
      </c>
      <c r="N74">
        <v>-6</v>
      </c>
    </row>
    <row r="75" spans="1:14" x14ac:dyDescent="0.3">
      <c r="A75">
        <v>74</v>
      </c>
      <c r="B75" t="s">
        <v>139</v>
      </c>
      <c r="C75" t="s">
        <v>149</v>
      </c>
      <c r="D75" t="s">
        <v>154</v>
      </c>
      <c r="E75" t="s">
        <v>156</v>
      </c>
      <c r="F75" t="s">
        <v>161</v>
      </c>
      <c r="G75" t="s">
        <v>225</v>
      </c>
      <c r="H75">
        <v>369.45971184565326</v>
      </c>
      <c r="I75">
        <v>53</v>
      </c>
      <c r="J75">
        <v>1591285.7730883497</v>
      </c>
      <c r="K75">
        <v>98792000</v>
      </c>
      <c r="L75">
        <v>73</v>
      </c>
      <c r="M75">
        <v>-21.823791689854922</v>
      </c>
      <c r="N75">
        <v>-6</v>
      </c>
    </row>
    <row r="76" spans="1:14" x14ac:dyDescent="0.3">
      <c r="A76">
        <v>75</v>
      </c>
      <c r="B76" t="s">
        <v>139</v>
      </c>
      <c r="C76" t="s">
        <v>149</v>
      </c>
      <c r="D76" t="s">
        <v>154</v>
      </c>
      <c r="E76" t="s">
        <v>156</v>
      </c>
      <c r="F76" t="s">
        <v>161</v>
      </c>
      <c r="G76" t="s">
        <v>225</v>
      </c>
      <c r="H76">
        <v>369.45971184565326</v>
      </c>
      <c r="I76">
        <v>53</v>
      </c>
      <c r="J76">
        <v>1591285.7730883497</v>
      </c>
      <c r="K76">
        <v>98792000</v>
      </c>
      <c r="L76">
        <v>74</v>
      </c>
      <c r="M76">
        <v>-21.823791689854922</v>
      </c>
      <c r="N76">
        <v>-6</v>
      </c>
    </row>
    <row r="77" spans="1:14" x14ac:dyDescent="0.3">
      <c r="A77">
        <v>76</v>
      </c>
      <c r="B77" t="s">
        <v>139</v>
      </c>
      <c r="C77" t="s">
        <v>149</v>
      </c>
      <c r="D77" t="s">
        <v>154</v>
      </c>
      <c r="E77" t="s">
        <v>156</v>
      </c>
      <c r="F77" t="s">
        <v>161</v>
      </c>
      <c r="G77" t="s">
        <v>225</v>
      </c>
      <c r="H77">
        <v>369.45971184565326</v>
      </c>
      <c r="I77">
        <v>53</v>
      </c>
      <c r="J77">
        <v>1591285.7730883497</v>
      </c>
      <c r="K77">
        <v>98792000</v>
      </c>
      <c r="L77">
        <v>75</v>
      </c>
      <c r="M77">
        <v>-21.823791689854922</v>
      </c>
      <c r="N77">
        <v>-6</v>
      </c>
    </row>
    <row r="78" spans="1:14" x14ac:dyDescent="0.3">
      <c r="A78">
        <v>77</v>
      </c>
      <c r="B78" t="s">
        <v>139</v>
      </c>
      <c r="C78" t="s">
        <v>149</v>
      </c>
      <c r="D78" t="s">
        <v>154</v>
      </c>
      <c r="E78" t="s">
        <v>156</v>
      </c>
      <c r="F78" t="s">
        <v>161</v>
      </c>
      <c r="G78" t="s">
        <v>225</v>
      </c>
      <c r="H78">
        <v>369.45971184565326</v>
      </c>
      <c r="I78">
        <v>53</v>
      </c>
      <c r="J78">
        <v>1591285.7730883497</v>
      </c>
      <c r="K78">
        <v>98792000</v>
      </c>
      <c r="L78">
        <v>76</v>
      </c>
      <c r="M78">
        <v>-21.823791689854922</v>
      </c>
      <c r="N78">
        <v>-6</v>
      </c>
    </row>
    <row r="79" spans="1:14" x14ac:dyDescent="0.3">
      <c r="A79">
        <v>78</v>
      </c>
      <c r="B79" t="s">
        <v>139</v>
      </c>
      <c r="C79" t="s">
        <v>149</v>
      </c>
      <c r="D79" t="s">
        <v>154</v>
      </c>
      <c r="E79" t="s">
        <v>156</v>
      </c>
      <c r="F79" t="s">
        <v>161</v>
      </c>
      <c r="G79" t="s">
        <v>225</v>
      </c>
      <c r="H79">
        <v>369.45971184565326</v>
      </c>
      <c r="I79">
        <v>53</v>
      </c>
      <c r="J79">
        <v>1591285.7730883497</v>
      </c>
      <c r="K79">
        <v>98792000</v>
      </c>
      <c r="L79">
        <v>77</v>
      </c>
      <c r="M79">
        <v>-21.823791689854922</v>
      </c>
      <c r="N79">
        <v>-6</v>
      </c>
    </row>
    <row r="80" spans="1:14" x14ac:dyDescent="0.3">
      <c r="A80">
        <v>79</v>
      </c>
      <c r="B80" t="s">
        <v>139</v>
      </c>
      <c r="C80" t="s">
        <v>149</v>
      </c>
      <c r="D80" t="s">
        <v>154</v>
      </c>
      <c r="E80" t="s">
        <v>156</v>
      </c>
      <c r="F80" t="s">
        <v>161</v>
      </c>
      <c r="G80" t="s">
        <v>225</v>
      </c>
      <c r="H80">
        <v>369.45971184565326</v>
      </c>
      <c r="I80">
        <v>53</v>
      </c>
      <c r="J80">
        <v>1591285.7730883497</v>
      </c>
      <c r="K80">
        <v>98792000</v>
      </c>
      <c r="L80">
        <v>78</v>
      </c>
      <c r="M80">
        <v>-21.823791689854922</v>
      </c>
      <c r="N80">
        <v>-6</v>
      </c>
    </row>
    <row r="81" spans="1:14" x14ac:dyDescent="0.3">
      <c r="A81">
        <v>80</v>
      </c>
      <c r="B81" t="s">
        <v>139</v>
      </c>
      <c r="C81" t="s">
        <v>149</v>
      </c>
      <c r="D81" t="s">
        <v>154</v>
      </c>
      <c r="E81" t="s">
        <v>156</v>
      </c>
      <c r="F81" t="s">
        <v>161</v>
      </c>
      <c r="G81" t="s">
        <v>225</v>
      </c>
      <c r="H81">
        <v>369.45971184565326</v>
      </c>
      <c r="I81">
        <v>53</v>
      </c>
      <c r="J81">
        <v>1591285.7730883497</v>
      </c>
      <c r="K81">
        <v>98792000</v>
      </c>
      <c r="L81">
        <v>79</v>
      </c>
      <c r="M81">
        <v>-21.823791689854922</v>
      </c>
      <c r="N81">
        <v>-6</v>
      </c>
    </row>
    <row r="82" spans="1:14" x14ac:dyDescent="0.3">
      <c r="A82">
        <v>81</v>
      </c>
      <c r="B82" t="s">
        <v>139</v>
      </c>
      <c r="C82" t="s">
        <v>149</v>
      </c>
      <c r="D82" t="s">
        <v>154</v>
      </c>
      <c r="E82" t="s">
        <v>156</v>
      </c>
      <c r="F82" t="s">
        <v>161</v>
      </c>
      <c r="G82" t="s">
        <v>225</v>
      </c>
      <c r="H82">
        <v>369.45971184565326</v>
      </c>
      <c r="I82">
        <v>53</v>
      </c>
      <c r="J82">
        <v>1591285.7730883497</v>
      </c>
      <c r="K82">
        <v>98792000</v>
      </c>
      <c r="L82">
        <v>80</v>
      </c>
      <c r="M82">
        <v>-21.823791689854922</v>
      </c>
      <c r="N82">
        <v>-6</v>
      </c>
    </row>
    <row r="83" spans="1:14" x14ac:dyDescent="0.3">
      <c r="A83">
        <v>82</v>
      </c>
      <c r="B83" t="s">
        <v>139</v>
      </c>
      <c r="C83" t="s">
        <v>149</v>
      </c>
      <c r="D83" t="s">
        <v>154</v>
      </c>
      <c r="E83" t="s">
        <v>156</v>
      </c>
      <c r="F83" t="s">
        <v>161</v>
      </c>
      <c r="G83" t="s">
        <v>225</v>
      </c>
      <c r="H83">
        <v>369.45971184565326</v>
      </c>
      <c r="I83">
        <v>53</v>
      </c>
      <c r="J83">
        <v>1591285.7730883497</v>
      </c>
      <c r="K83">
        <v>98792000</v>
      </c>
      <c r="L83">
        <v>81</v>
      </c>
      <c r="M83">
        <v>-21.823791689854922</v>
      </c>
      <c r="N83">
        <v>-6</v>
      </c>
    </row>
    <row r="84" spans="1:14" x14ac:dyDescent="0.3">
      <c r="A84">
        <v>83</v>
      </c>
      <c r="B84" t="s">
        <v>139</v>
      </c>
      <c r="C84" t="s">
        <v>149</v>
      </c>
      <c r="D84" t="s">
        <v>154</v>
      </c>
      <c r="E84" t="s">
        <v>156</v>
      </c>
      <c r="F84" t="s">
        <v>161</v>
      </c>
      <c r="G84" t="s">
        <v>225</v>
      </c>
      <c r="H84">
        <v>369.45971184565326</v>
      </c>
      <c r="I84">
        <v>53</v>
      </c>
      <c r="J84">
        <v>1591285.7730883497</v>
      </c>
      <c r="K84">
        <v>98792000</v>
      </c>
      <c r="L84">
        <v>82</v>
      </c>
      <c r="M84">
        <v>-21.823791689854922</v>
      </c>
      <c r="N84">
        <v>-6</v>
      </c>
    </row>
    <row r="85" spans="1:14" x14ac:dyDescent="0.3">
      <c r="A85">
        <v>84</v>
      </c>
      <c r="B85" t="s">
        <v>139</v>
      </c>
      <c r="C85" t="s">
        <v>149</v>
      </c>
      <c r="D85" t="s">
        <v>154</v>
      </c>
      <c r="E85" t="s">
        <v>156</v>
      </c>
      <c r="F85" t="s">
        <v>161</v>
      </c>
      <c r="G85" t="s">
        <v>225</v>
      </c>
      <c r="H85">
        <v>369.45971184565326</v>
      </c>
      <c r="I85">
        <v>53</v>
      </c>
      <c r="J85">
        <v>1591285.7730883497</v>
      </c>
      <c r="K85">
        <v>98792000</v>
      </c>
      <c r="L85">
        <v>83</v>
      </c>
      <c r="M85">
        <v>-21.823791689854922</v>
      </c>
      <c r="N85">
        <v>-6</v>
      </c>
    </row>
    <row r="86" spans="1:14" x14ac:dyDescent="0.3">
      <c r="A86">
        <v>85</v>
      </c>
      <c r="B86" t="s">
        <v>139</v>
      </c>
      <c r="C86" t="s">
        <v>149</v>
      </c>
      <c r="D86" t="s">
        <v>154</v>
      </c>
      <c r="E86" t="s">
        <v>156</v>
      </c>
      <c r="F86" t="s">
        <v>161</v>
      </c>
      <c r="G86" t="s">
        <v>225</v>
      </c>
      <c r="H86">
        <v>369.45971184565326</v>
      </c>
      <c r="I86">
        <v>53</v>
      </c>
      <c r="J86">
        <v>1591285.7730883497</v>
      </c>
      <c r="K86">
        <v>98792000</v>
      </c>
      <c r="L86">
        <v>84</v>
      </c>
      <c r="M86">
        <v>-21.823791689854922</v>
      </c>
      <c r="N86">
        <v>-6</v>
      </c>
    </row>
    <row r="87" spans="1:14" x14ac:dyDescent="0.3">
      <c r="A87">
        <v>86</v>
      </c>
      <c r="B87" t="s">
        <v>139</v>
      </c>
      <c r="C87" t="s">
        <v>149</v>
      </c>
      <c r="D87" t="s">
        <v>154</v>
      </c>
      <c r="E87" t="s">
        <v>156</v>
      </c>
      <c r="F87" t="s">
        <v>161</v>
      </c>
      <c r="G87" t="s">
        <v>225</v>
      </c>
      <c r="H87">
        <v>369.45971184565326</v>
      </c>
      <c r="I87">
        <v>53</v>
      </c>
      <c r="J87">
        <v>1591285.7730883497</v>
      </c>
      <c r="K87">
        <v>98792000</v>
      </c>
      <c r="L87">
        <v>85</v>
      </c>
      <c r="M87">
        <v>-21.823791689854922</v>
      </c>
      <c r="N87">
        <v>-6</v>
      </c>
    </row>
    <row r="88" spans="1:14" x14ac:dyDescent="0.3">
      <c r="A88">
        <v>87</v>
      </c>
      <c r="B88" t="s">
        <v>139</v>
      </c>
      <c r="C88" t="s">
        <v>149</v>
      </c>
      <c r="D88" t="s">
        <v>154</v>
      </c>
      <c r="E88" t="s">
        <v>156</v>
      </c>
      <c r="F88" t="s">
        <v>161</v>
      </c>
      <c r="G88" t="s">
        <v>225</v>
      </c>
      <c r="H88">
        <v>369.45971184565326</v>
      </c>
      <c r="I88">
        <v>53</v>
      </c>
      <c r="J88">
        <v>1591285.7730883497</v>
      </c>
      <c r="K88">
        <v>98792000</v>
      </c>
      <c r="L88">
        <v>86</v>
      </c>
      <c r="M88">
        <v>-21.823791689854922</v>
      </c>
      <c r="N88">
        <v>-6</v>
      </c>
    </row>
    <row r="89" spans="1:14" x14ac:dyDescent="0.3">
      <c r="A89">
        <v>88</v>
      </c>
      <c r="B89" t="s">
        <v>139</v>
      </c>
      <c r="C89" t="s">
        <v>149</v>
      </c>
      <c r="D89" t="s">
        <v>154</v>
      </c>
      <c r="E89" t="s">
        <v>156</v>
      </c>
      <c r="F89" t="s">
        <v>161</v>
      </c>
      <c r="G89" t="s">
        <v>225</v>
      </c>
      <c r="H89">
        <v>369.45971184565326</v>
      </c>
      <c r="I89">
        <v>53</v>
      </c>
      <c r="J89">
        <v>1591285.7730883497</v>
      </c>
      <c r="K89">
        <v>98792000</v>
      </c>
      <c r="L89">
        <v>87</v>
      </c>
      <c r="M89">
        <v>-21.823791689854922</v>
      </c>
      <c r="N89">
        <v>-6</v>
      </c>
    </row>
    <row r="90" spans="1:14" x14ac:dyDescent="0.3">
      <c r="A90">
        <v>89</v>
      </c>
      <c r="B90" t="s">
        <v>139</v>
      </c>
      <c r="C90" t="s">
        <v>149</v>
      </c>
      <c r="D90" t="s">
        <v>154</v>
      </c>
      <c r="E90" t="s">
        <v>156</v>
      </c>
      <c r="F90" t="s">
        <v>161</v>
      </c>
      <c r="G90" t="s">
        <v>225</v>
      </c>
      <c r="H90">
        <v>369.45971184565326</v>
      </c>
      <c r="I90">
        <v>53</v>
      </c>
      <c r="J90">
        <v>1591285.7730883497</v>
      </c>
      <c r="K90">
        <v>98792000</v>
      </c>
      <c r="L90">
        <v>88</v>
      </c>
      <c r="M90">
        <v>-21.823791689854922</v>
      </c>
      <c r="N90">
        <v>-6</v>
      </c>
    </row>
    <row r="91" spans="1:14" x14ac:dyDescent="0.3">
      <c r="A91">
        <v>90</v>
      </c>
      <c r="B91" t="s">
        <v>139</v>
      </c>
      <c r="C91" t="s">
        <v>149</v>
      </c>
      <c r="D91" t="s">
        <v>154</v>
      </c>
      <c r="E91" t="s">
        <v>156</v>
      </c>
      <c r="F91" t="s">
        <v>161</v>
      </c>
      <c r="G91" t="s">
        <v>225</v>
      </c>
      <c r="H91">
        <v>369.45971184565326</v>
      </c>
      <c r="I91">
        <v>53</v>
      </c>
      <c r="J91">
        <v>1591285.7730883497</v>
      </c>
      <c r="K91">
        <v>98792000</v>
      </c>
      <c r="L91">
        <v>89</v>
      </c>
      <c r="M91">
        <v>-21.823791689854922</v>
      </c>
      <c r="N91">
        <v>-6</v>
      </c>
    </row>
    <row r="92" spans="1:14" x14ac:dyDescent="0.3">
      <c r="A92">
        <v>91</v>
      </c>
      <c r="B92" t="s">
        <v>139</v>
      </c>
      <c r="C92" t="s">
        <v>149</v>
      </c>
      <c r="D92" t="s">
        <v>154</v>
      </c>
      <c r="E92" t="s">
        <v>156</v>
      </c>
      <c r="F92" t="s">
        <v>161</v>
      </c>
      <c r="G92" t="s">
        <v>225</v>
      </c>
      <c r="H92">
        <v>369.45971184565326</v>
      </c>
      <c r="I92">
        <v>53</v>
      </c>
      <c r="J92">
        <v>1591285.7730883497</v>
      </c>
      <c r="K92">
        <v>98792000</v>
      </c>
      <c r="L92">
        <v>90</v>
      </c>
      <c r="M92">
        <v>-21.823791689854922</v>
      </c>
      <c r="N92">
        <v>-6</v>
      </c>
    </row>
    <row r="93" spans="1:14" x14ac:dyDescent="0.3">
      <c r="A93">
        <v>92</v>
      </c>
      <c r="B93" t="s">
        <v>139</v>
      </c>
      <c r="C93" t="s">
        <v>149</v>
      </c>
      <c r="D93" t="s">
        <v>154</v>
      </c>
      <c r="E93" t="s">
        <v>156</v>
      </c>
      <c r="F93" t="s">
        <v>161</v>
      </c>
      <c r="G93" t="s">
        <v>225</v>
      </c>
      <c r="H93">
        <v>369.45971184565326</v>
      </c>
      <c r="I93">
        <v>53</v>
      </c>
      <c r="J93">
        <v>1591285.7730883497</v>
      </c>
      <c r="K93">
        <v>98792000</v>
      </c>
      <c r="L93">
        <v>91</v>
      </c>
      <c r="M93">
        <v>-21.823791689854922</v>
      </c>
      <c r="N93">
        <v>-6</v>
      </c>
    </row>
    <row r="94" spans="1:14" x14ac:dyDescent="0.3">
      <c r="A94">
        <v>93</v>
      </c>
      <c r="B94" t="s">
        <v>139</v>
      </c>
      <c r="C94" t="s">
        <v>149</v>
      </c>
      <c r="D94" t="s">
        <v>154</v>
      </c>
      <c r="E94" t="s">
        <v>156</v>
      </c>
      <c r="F94" t="s">
        <v>161</v>
      </c>
      <c r="G94" t="s">
        <v>225</v>
      </c>
      <c r="H94">
        <v>369.45971184565326</v>
      </c>
      <c r="I94">
        <v>53</v>
      </c>
      <c r="J94">
        <v>1591285.7730883497</v>
      </c>
      <c r="K94">
        <v>98792000</v>
      </c>
      <c r="L94">
        <v>92</v>
      </c>
      <c r="M94">
        <v>-21.823791689854922</v>
      </c>
      <c r="N94">
        <v>-6</v>
      </c>
    </row>
    <row r="95" spans="1:14" x14ac:dyDescent="0.3">
      <c r="A95">
        <v>94</v>
      </c>
      <c r="B95" t="s">
        <v>139</v>
      </c>
      <c r="C95" t="s">
        <v>149</v>
      </c>
      <c r="D95" t="s">
        <v>154</v>
      </c>
      <c r="E95" t="s">
        <v>156</v>
      </c>
      <c r="F95" t="s">
        <v>161</v>
      </c>
      <c r="G95" t="s">
        <v>225</v>
      </c>
      <c r="H95">
        <v>369.45971184565326</v>
      </c>
      <c r="I95">
        <v>53</v>
      </c>
      <c r="J95">
        <v>1591285.7730883497</v>
      </c>
      <c r="K95">
        <v>98792000</v>
      </c>
      <c r="L95">
        <v>93</v>
      </c>
      <c r="M95">
        <v>-21.823791689854922</v>
      </c>
      <c r="N95">
        <v>-6</v>
      </c>
    </row>
    <row r="96" spans="1:14" x14ac:dyDescent="0.3">
      <c r="A96">
        <v>95</v>
      </c>
      <c r="B96" t="s">
        <v>139</v>
      </c>
      <c r="C96" t="s">
        <v>149</v>
      </c>
      <c r="D96" t="s">
        <v>154</v>
      </c>
      <c r="E96" t="s">
        <v>156</v>
      </c>
      <c r="F96" t="s">
        <v>161</v>
      </c>
      <c r="G96" t="s">
        <v>225</v>
      </c>
      <c r="H96">
        <v>369.45971184565326</v>
      </c>
      <c r="I96">
        <v>53</v>
      </c>
      <c r="J96">
        <v>1591285.7730883497</v>
      </c>
      <c r="K96">
        <v>98792000</v>
      </c>
      <c r="L96">
        <v>94</v>
      </c>
      <c r="M96">
        <v>-21.823791689854922</v>
      </c>
      <c r="N96">
        <v>-6</v>
      </c>
    </row>
    <row r="97" spans="1:14" x14ac:dyDescent="0.3">
      <c r="A97">
        <v>96</v>
      </c>
      <c r="B97" t="s">
        <v>139</v>
      </c>
      <c r="C97" t="s">
        <v>149</v>
      </c>
      <c r="D97" t="s">
        <v>154</v>
      </c>
      <c r="E97" t="s">
        <v>156</v>
      </c>
      <c r="F97" t="s">
        <v>161</v>
      </c>
      <c r="G97" t="s">
        <v>225</v>
      </c>
      <c r="H97">
        <v>369.45971184565326</v>
      </c>
      <c r="I97">
        <v>53</v>
      </c>
      <c r="J97">
        <v>1591285.7730883497</v>
      </c>
      <c r="K97">
        <v>98792000</v>
      </c>
      <c r="L97">
        <v>95</v>
      </c>
      <c r="M97">
        <v>-21.823791689854922</v>
      </c>
      <c r="N97">
        <v>-6</v>
      </c>
    </row>
    <row r="98" spans="1:14" x14ac:dyDescent="0.3">
      <c r="A98">
        <v>97</v>
      </c>
      <c r="B98" t="s">
        <v>139</v>
      </c>
      <c r="C98" t="s">
        <v>149</v>
      </c>
      <c r="D98" t="s">
        <v>154</v>
      </c>
      <c r="E98" t="s">
        <v>156</v>
      </c>
      <c r="F98" t="s">
        <v>161</v>
      </c>
      <c r="G98" t="s">
        <v>225</v>
      </c>
      <c r="H98">
        <v>369.45971184565326</v>
      </c>
      <c r="I98">
        <v>53</v>
      </c>
      <c r="J98">
        <v>1591285.7730883497</v>
      </c>
      <c r="K98">
        <v>98792000</v>
      </c>
      <c r="L98">
        <v>96</v>
      </c>
      <c r="M98">
        <v>-21.823791689854922</v>
      </c>
      <c r="N98">
        <v>-6</v>
      </c>
    </row>
    <row r="99" spans="1:14" x14ac:dyDescent="0.3">
      <c r="A99">
        <v>98</v>
      </c>
      <c r="B99" t="s">
        <v>139</v>
      </c>
      <c r="C99" t="s">
        <v>149</v>
      </c>
      <c r="D99" t="s">
        <v>154</v>
      </c>
      <c r="E99" t="s">
        <v>156</v>
      </c>
      <c r="F99" t="s">
        <v>161</v>
      </c>
      <c r="G99" t="s">
        <v>225</v>
      </c>
      <c r="H99">
        <v>369.45971184565326</v>
      </c>
      <c r="I99">
        <v>53</v>
      </c>
      <c r="J99">
        <v>1591285.7730883497</v>
      </c>
      <c r="K99">
        <v>98792000</v>
      </c>
      <c r="L99">
        <v>97</v>
      </c>
      <c r="M99">
        <v>-21.823791689854922</v>
      </c>
      <c r="N99">
        <v>-6</v>
      </c>
    </row>
    <row r="100" spans="1:14" x14ac:dyDescent="0.3">
      <c r="A100">
        <v>99</v>
      </c>
      <c r="B100" t="s">
        <v>139</v>
      </c>
      <c r="C100" t="s">
        <v>149</v>
      </c>
      <c r="D100" t="s">
        <v>154</v>
      </c>
      <c r="E100" t="s">
        <v>156</v>
      </c>
      <c r="F100" t="s">
        <v>161</v>
      </c>
      <c r="G100" t="s">
        <v>225</v>
      </c>
      <c r="H100">
        <v>369.45971184565326</v>
      </c>
      <c r="I100">
        <v>53</v>
      </c>
      <c r="J100">
        <v>1591285.7730883497</v>
      </c>
      <c r="K100">
        <v>98792000</v>
      </c>
      <c r="L100">
        <v>98</v>
      </c>
      <c r="M100">
        <v>-21.823791689854922</v>
      </c>
      <c r="N100">
        <v>-6</v>
      </c>
    </row>
    <row r="101" spans="1:14" x14ac:dyDescent="0.3">
      <c r="A101">
        <v>100</v>
      </c>
      <c r="B101" t="s">
        <v>139</v>
      </c>
      <c r="C101" t="s">
        <v>149</v>
      </c>
      <c r="D101" t="s">
        <v>154</v>
      </c>
      <c r="E101" t="s">
        <v>156</v>
      </c>
      <c r="F101" t="s">
        <v>161</v>
      </c>
      <c r="G101" t="s">
        <v>225</v>
      </c>
      <c r="H101">
        <v>369.45971184565326</v>
      </c>
      <c r="I101">
        <v>53</v>
      </c>
      <c r="J101">
        <v>1591285.7730883497</v>
      </c>
      <c r="K101">
        <v>98792000</v>
      </c>
      <c r="L101">
        <v>99</v>
      </c>
      <c r="M101">
        <v>-21.823791689854922</v>
      </c>
      <c r="N101">
        <v>-6</v>
      </c>
    </row>
    <row r="102" spans="1:14" x14ac:dyDescent="0.3">
      <c r="A102">
        <v>101</v>
      </c>
      <c r="B102" t="s">
        <v>139</v>
      </c>
      <c r="C102" t="s">
        <v>149</v>
      </c>
      <c r="D102" t="s">
        <v>154</v>
      </c>
      <c r="E102" t="s">
        <v>156</v>
      </c>
      <c r="F102" t="s">
        <v>161</v>
      </c>
      <c r="G102" t="s">
        <v>225</v>
      </c>
      <c r="H102">
        <v>369.45971184565326</v>
      </c>
      <c r="I102">
        <v>53</v>
      </c>
      <c r="J102">
        <v>1591285.7730883497</v>
      </c>
      <c r="K102">
        <v>98792000</v>
      </c>
      <c r="L102">
        <v>100</v>
      </c>
      <c r="M102">
        <v>-21.823791689854922</v>
      </c>
      <c r="N102">
        <v>-6</v>
      </c>
    </row>
    <row r="103" spans="1:14" x14ac:dyDescent="0.3">
      <c r="A103">
        <v>102</v>
      </c>
      <c r="B103" t="s">
        <v>139</v>
      </c>
      <c r="C103" t="s">
        <v>149</v>
      </c>
      <c r="D103" t="s">
        <v>154</v>
      </c>
      <c r="E103" t="s">
        <v>156</v>
      </c>
      <c r="F103" t="s">
        <v>161</v>
      </c>
      <c r="G103" t="s">
        <v>225</v>
      </c>
      <c r="H103">
        <v>369.45971184565326</v>
      </c>
      <c r="I103">
        <v>53</v>
      </c>
      <c r="J103">
        <v>1591285.7730883497</v>
      </c>
      <c r="K103">
        <v>98792000</v>
      </c>
      <c r="L103">
        <v>101</v>
      </c>
      <c r="M103">
        <v>-21.823791689854922</v>
      </c>
      <c r="N103">
        <v>-6</v>
      </c>
    </row>
    <row r="104" spans="1:14" x14ac:dyDescent="0.3">
      <c r="A104">
        <v>103</v>
      </c>
      <c r="B104" t="s">
        <v>139</v>
      </c>
      <c r="C104" t="s">
        <v>149</v>
      </c>
      <c r="D104" t="s">
        <v>154</v>
      </c>
      <c r="E104" t="s">
        <v>156</v>
      </c>
      <c r="F104" t="s">
        <v>161</v>
      </c>
      <c r="G104" t="s">
        <v>225</v>
      </c>
      <c r="H104">
        <v>369.45971184565326</v>
      </c>
      <c r="I104">
        <v>53</v>
      </c>
      <c r="J104">
        <v>1591285.7730883497</v>
      </c>
      <c r="K104">
        <v>98792000</v>
      </c>
      <c r="L104">
        <v>102</v>
      </c>
      <c r="M104">
        <v>-21.823791689854922</v>
      </c>
      <c r="N104">
        <v>-6</v>
      </c>
    </row>
    <row r="105" spans="1:14" x14ac:dyDescent="0.3">
      <c r="A105">
        <v>104</v>
      </c>
      <c r="B105" t="s">
        <v>139</v>
      </c>
      <c r="C105" t="s">
        <v>149</v>
      </c>
      <c r="D105" t="s">
        <v>154</v>
      </c>
      <c r="E105" t="s">
        <v>156</v>
      </c>
      <c r="F105" t="s">
        <v>161</v>
      </c>
      <c r="G105" t="s">
        <v>225</v>
      </c>
      <c r="H105">
        <v>369.45971184565326</v>
      </c>
      <c r="I105">
        <v>53</v>
      </c>
      <c r="J105">
        <v>1591285.7730883497</v>
      </c>
      <c r="K105">
        <v>98792000</v>
      </c>
      <c r="L105">
        <v>103</v>
      </c>
      <c r="M105">
        <v>-21.823791689854922</v>
      </c>
      <c r="N105">
        <v>-6</v>
      </c>
    </row>
    <row r="106" spans="1:14" x14ac:dyDescent="0.3">
      <c r="A106">
        <v>105</v>
      </c>
      <c r="B106" t="s">
        <v>139</v>
      </c>
      <c r="C106" t="s">
        <v>149</v>
      </c>
      <c r="D106" t="s">
        <v>154</v>
      </c>
      <c r="E106" t="s">
        <v>156</v>
      </c>
      <c r="F106" t="s">
        <v>161</v>
      </c>
      <c r="G106" t="s">
        <v>225</v>
      </c>
      <c r="H106">
        <v>369.45971184565326</v>
      </c>
      <c r="I106">
        <v>53</v>
      </c>
      <c r="J106">
        <v>1591285.7730883497</v>
      </c>
      <c r="K106">
        <v>98792000</v>
      </c>
      <c r="L106">
        <v>104</v>
      </c>
      <c r="M106">
        <v>-21.823791689854922</v>
      </c>
      <c r="N106">
        <v>-6</v>
      </c>
    </row>
    <row r="107" spans="1:14" x14ac:dyDescent="0.3">
      <c r="A107">
        <v>106</v>
      </c>
      <c r="B107" t="s">
        <v>139</v>
      </c>
      <c r="C107" t="s">
        <v>149</v>
      </c>
      <c r="D107" t="s">
        <v>154</v>
      </c>
      <c r="E107" t="s">
        <v>156</v>
      </c>
      <c r="F107" t="s">
        <v>161</v>
      </c>
      <c r="G107" t="s">
        <v>225</v>
      </c>
      <c r="H107">
        <v>369.45971184565326</v>
      </c>
      <c r="I107">
        <v>53</v>
      </c>
      <c r="J107">
        <v>1591285.7730883497</v>
      </c>
      <c r="K107">
        <v>98792000</v>
      </c>
      <c r="L107">
        <v>105</v>
      </c>
      <c r="M107">
        <v>-21.823791689854922</v>
      </c>
      <c r="N107">
        <v>-6</v>
      </c>
    </row>
    <row r="108" spans="1:14" x14ac:dyDescent="0.3">
      <c r="A108">
        <v>107</v>
      </c>
      <c r="B108" t="s">
        <v>139</v>
      </c>
      <c r="C108" t="s">
        <v>149</v>
      </c>
      <c r="D108" t="s">
        <v>154</v>
      </c>
      <c r="E108" t="s">
        <v>156</v>
      </c>
      <c r="F108" t="s">
        <v>161</v>
      </c>
      <c r="G108" t="s">
        <v>225</v>
      </c>
      <c r="H108">
        <v>369.45971184565326</v>
      </c>
      <c r="I108">
        <v>53</v>
      </c>
      <c r="J108">
        <v>1591285.7730883497</v>
      </c>
      <c r="K108">
        <v>98792000</v>
      </c>
      <c r="L108">
        <v>106</v>
      </c>
      <c r="M108">
        <v>-21.823791689854922</v>
      </c>
      <c r="N108">
        <v>-6</v>
      </c>
    </row>
    <row r="109" spans="1:14" x14ac:dyDescent="0.3">
      <c r="A109">
        <v>108</v>
      </c>
      <c r="B109" t="s">
        <v>139</v>
      </c>
      <c r="C109" t="s">
        <v>149</v>
      </c>
      <c r="D109" t="s">
        <v>154</v>
      </c>
      <c r="E109" t="s">
        <v>156</v>
      </c>
      <c r="F109" t="s">
        <v>161</v>
      </c>
      <c r="G109" t="s">
        <v>225</v>
      </c>
      <c r="H109">
        <v>369.45971184565326</v>
      </c>
      <c r="I109">
        <v>53</v>
      </c>
      <c r="J109">
        <v>1591285.7730883497</v>
      </c>
      <c r="K109">
        <v>98792000</v>
      </c>
      <c r="L109">
        <v>107</v>
      </c>
      <c r="M109">
        <v>-21.823791689854922</v>
      </c>
      <c r="N109">
        <v>-6</v>
      </c>
    </row>
    <row r="110" spans="1:14" x14ac:dyDescent="0.3">
      <c r="A110">
        <v>109</v>
      </c>
      <c r="B110" t="s">
        <v>139</v>
      </c>
      <c r="C110" t="s">
        <v>149</v>
      </c>
      <c r="D110" t="s">
        <v>154</v>
      </c>
      <c r="E110" t="s">
        <v>156</v>
      </c>
      <c r="F110" t="s">
        <v>161</v>
      </c>
      <c r="G110" t="s">
        <v>225</v>
      </c>
      <c r="H110">
        <v>369.45971184565326</v>
      </c>
      <c r="I110">
        <v>53</v>
      </c>
      <c r="J110">
        <v>1591285.7730883497</v>
      </c>
      <c r="K110">
        <v>98792000</v>
      </c>
      <c r="L110">
        <v>108</v>
      </c>
      <c r="M110">
        <v>-21.823791689854922</v>
      </c>
      <c r="N110">
        <v>-6</v>
      </c>
    </row>
    <row r="111" spans="1:14" x14ac:dyDescent="0.3">
      <c r="A111">
        <v>110</v>
      </c>
      <c r="B111" t="s">
        <v>139</v>
      </c>
      <c r="C111" t="s">
        <v>149</v>
      </c>
      <c r="D111" t="s">
        <v>154</v>
      </c>
      <c r="E111" t="s">
        <v>156</v>
      </c>
      <c r="F111" t="s">
        <v>161</v>
      </c>
      <c r="G111" t="s">
        <v>225</v>
      </c>
      <c r="H111">
        <v>369.45971184565326</v>
      </c>
      <c r="I111">
        <v>53</v>
      </c>
      <c r="J111">
        <v>1591285.7730883497</v>
      </c>
      <c r="K111">
        <v>98792000</v>
      </c>
      <c r="L111">
        <v>109</v>
      </c>
      <c r="M111">
        <v>-21.823791689854922</v>
      </c>
      <c r="N111">
        <v>-6</v>
      </c>
    </row>
    <row r="112" spans="1:14" x14ac:dyDescent="0.3">
      <c r="A112">
        <v>111</v>
      </c>
      <c r="B112" t="s">
        <v>139</v>
      </c>
      <c r="C112" t="s">
        <v>149</v>
      </c>
      <c r="D112" t="s">
        <v>154</v>
      </c>
      <c r="E112" t="s">
        <v>156</v>
      </c>
      <c r="F112" t="s">
        <v>161</v>
      </c>
      <c r="G112" t="s">
        <v>225</v>
      </c>
      <c r="H112">
        <v>369.45971184565326</v>
      </c>
      <c r="I112">
        <v>53</v>
      </c>
      <c r="J112">
        <v>1591285.7730883497</v>
      </c>
      <c r="K112">
        <v>98792000</v>
      </c>
      <c r="L112">
        <v>110</v>
      </c>
      <c r="M112">
        <v>-21.823791689854922</v>
      </c>
      <c r="N112">
        <v>-6</v>
      </c>
    </row>
    <row r="113" spans="1:14" x14ac:dyDescent="0.3">
      <c r="A113">
        <v>112</v>
      </c>
      <c r="B113" t="s">
        <v>139</v>
      </c>
      <c r="C113" t="s">
        <v>149</v>
      </c>
      <c r="D113" t="s">
        <v>154</v>
      </c>
      <c r="E113" t="s">
        <v>156</v>
      </c>
      <c r="F113" t="s">
        <v>161</v>
      </c>
      <c r="G113" t="s">
        <v>225</v>
      </c>
      <c r="H113">
        <v>369.45971184565326</v>
      </c>
      <c r="I113">
        <v>53</v>
      </c>
      <c r="J113">
        <v>1591285.7730883497</v>
      </c>
      <c r="K113">
        <v>98792000</v>
      </c>
      <c r="L113">
        <v>111</v>
      </c>
      <c r="M113">
        <v>-21.823791689854922</v>
      </c>
      <c r="N113">
        <v>-6</v>
      </c>
    </row>
    <row r="114" spans="1:14" x14ac:dyDescent="0.3">
      <c r="A114">
        <v>113</v>
      </c>
      <c r="B114" t="s">
        <v>139</v>
      </c>
      <c r="C114" t="s">
        <v>149</v>
      </c>
      <c r="D114" t="s">
        <v>154</v>
      </c>
      <c r="E114" t="s">
        <v>156</v>
      </c>
      <c r="F114" t="s">
        <v>161</v>
      </c>
      <c r="G114" t="s">
        <v>225</v>
      </c>
      <c r="H114">
        <v>369.45971184565326</v>
      </c>
      <c r="I114">
        <v>53</v>
      </c>
      <c r="J114">
        <v>1591285.7730883497</v>
      </c>
      <c r="K114">
        <v>98792000</v>
      </c>
      <c r="L114">
        <v>112</v>
      </c>
      <c r="M114">
        <v>-21.823791689854922</v>
      </c>
      <c r="N114">
        <v>-6</v>
      </c>
    </row>
    <row r="115" spans="1:14" x14ac:dyDescent="0.3">
      <c r="A115">
        <v>114</v>
      </c>
      <c r="B115" t="s">
        <v>139</v>
      </c>
      <c r="C115" t="s">
        <v>149</v>
      </c>
      <c r="D115" t="s">
        <v>154</v>
      </c>
      <c r="E115" t="s">
        <v>156</v>
      </c>
      <c r="F115" t="s">
        <v>161</v>
      </c>
      <c r="G115" t="s">
        <v>225</v>
      </c>
      <c r="H115">
        <v>348.46663274479295</v>
      </c>
      <c r="I115">
        <v>50</v>
      </c>
      <c r="J115">
        <v>1469847.780314507</v>
      </c>
      <c r="K115">
        <v>93200000</v>
      </c>
      <c r="L115">
        <v>113</v>
      </c>
      <c r="M115">
        <v>-12.52688412924585</v>
      </c>
      <c r="N115">
        <v>0</v>
      </c>
    </row>
    <row r="116" spans="1:14" x14ac:dyDescent="0.3">
      <c r="A116">
        <v>115</v>
      </c>
      <c r="B116" t="s">
        <v>139</v>
      </c>
      <c r="C116" t="s">
        <v>149</v>
      </c>
      <c r="D116" t="s">
        <v>154</v>
      </c>
      <c r="E116" t="s">
        <v>156</v>
      </c>
      <c r="F116" t="s">
        <v>161</v>
      </c>
      <c r="G116" t="s">
        <v>225</v>
      </c>
      <c r="H116">
        <v>348.46663274479295</v>
      </c>
      <c r="I116">
        <v>50</v>
      </c>
      <c r="J116">
        <v>1469847.780314507</v>
      </c>
      <c r="K116">
        <v>93200000</v>
      </c>
      <c r="L116">
        <v>114</v>
      </c>
      <c r="M116">
        <v>-12.52688412924585</v>
      </c>
      <c r="N116">
        <v>0</v>
      </c>
    </row>
    <row r="117" spans="1:14" x14ac:dyDescent="0.3">
      <c r="A117">
        <v>116</v>
      </c>
      <c r="B117" t="s">
        <v>139</v>
      </c>
      <c r="C117" t="s">
        <v>149</v>
      </c>
      <c r="D117" t="s">
        <v>154</v>
      </c>
      <c r="E117" t="s">
        <v>156</v>
      </c>
      <c r="F117" t="s">
        <v>161</v>
      </c>
      <c r="G117" t="s">
        <v>225</v>
      </c>
      <c r="H117">
        <v>348.46663274479295</v>
      </c>
      <c r="I117">
        <v>50</v>
      </c>
      <c r="J117">
        <v>1469847.780314507</v>
      </c>
      <c r="K117">
        <v>93200000</v>
      </c>
      <c r="L117">
        <v>115</v>
      </c>
      <c r="M117">
        <v>-12.52688412924585</v>
      </c>
      <c r="N117">
        <v>0</v>
      </c>
    </row>
    <row r="118" spans="1:14" x14ac:dyDescent="0.3">
      <c r="A118">
        <v>117</v>
      </c>
      <c r="B118" t="s">
        <v>139</v>
      </c>
      <c r="C118" t="s">
        <v>149</v>
      </c>
      <c r="D118" t="s">
        <v>154</v>
      </c>
      <c r="E118" t="s">
        <v>156</v>
      </c>
      <c r="F118" t="s">
        <v>161</v>
      </c>
      <c r="G118" t="s">
        <v>225</v>
      </c>
      <c r="H118">
        <v>348.46663274479295</v>
      </c>
      <c r="I118">
        <v>50</v>
      </c>
      <c r="J118">
        <v>1469847.780314507</v>
      </c>
      <c r="K118">
        <v>93200000</v>
      </c>
      <c r="L118">
        <v>116</v>
      </c>
      <c r="M118">
        <v>-12.52688412924585</v>
      </c>
      <c r="N118">
        <v>0</v>
      </c>
    </row>
    <row r="119" spans="1:14" x14ac:dyDescent="0.3">
      <c r="A119">
        <v>118</v>
      </c>
      <c r="B119" t="s">
        <v>139</v>
      </c>
      <c r="C119" t="s">
        <v>149</v>
      </c>
      <c r="D119" t="s">
        <v>154</v>
      </c>
      <c r="E119" t="s">
        <v>156</v>
      </c>
      <c r="F119" t="s">
        <v>161</v>
      </c>
      <c r="G119" t="s">
        <v>225</v>
      </c>
      <c r="H119">
        <v>348.46663274479295</v>
      </c>
      <c r="I119">
        <v>50</v>
      </c>
      <c r="J119">
        <v>1469847.780314507</v>
      </c>
      <c r="K119">
        <v>93200000</v>
      </c>
      <c r="L119">
        <v>117</v>
      </c>
      <c r="M119">
        <v>-12.52688412924585</v>
      </c>
      <c r="N119">
        <v>0</v>
      </c>
    </row>
    <row r="120" spans="1:14" x14ac:dyDescent="0.3">
      <c r="A120">
        <v>119</v>
      </c>
      <c r="B120" t="s">
        <v>139</v>
      </c>
      <c r="C120" t="s">
        <v>149</v>
      </c>
      <c r="D120" t="s">
        <v>154</v>
      </c>
      <c r="E120" t="s">
        <v>156</v>
      </c>
      <c r="F120" t="s">
        <v>161</v>
      </c>
      <c r="G120" t="s">
        <v>225</v>
      </c>
      <c r="H120">
        <v>348.46663274479295</v>
      </c>
      <c r="I120">
        <v>50</v>
      </c>
      <c r="J120">
        <v>1469847.780314507</v>
      </c>
      <c r="K120">
        <v>93200000</v>
      </c>
      <c r="L120">
        <v>118</v>
      </c>
      <c r="M120">
        <v>-12.52688412924585</v>
      </c>
      <c r="N120">
        <v>0</v>
      </c>
    </row>
    <row r="121" spans="1:14" x14ac:dyDescent="0.3">
      <c r="A121">
        <v>120</v>
      </c>
      <c r="B121" t="s">
        <v>139</v>
      </c>
      <c r="C121" t="s">
        <v>149</v>
      </c>
      <c r="D121" t="s">
        <v>154</v>
      </c>
      <c r="E121" t="s">
        <v>156</v>
      </c>
      <c r="F121" t="s">
        <v>161</v>
      </c>
      <c r="G121" t="s">
        <v>225</v>
      </c>
      <c r="H121">
        <v>348.46663274479295</v>
      </c>
      <c r="I121">
        <v>50</v>
      </c>
      <c r="J121">
        <v>1469847.780314507</v>
      </c>
      <c r="K121">
        <v>93200000</v>
      </c>
      <c r="L121">
        <v>119</v>
      </c>
      <c r="M121">
        <v>-12.52688412924585</v>
      </c>
      <c r="N121">
        <v>0</v>
      </c>
    </row>
    <row r="122" spans="1:14" x14ac:dyDescent="0.3">
      <c r="A122">
        <v>121</v>
      </c>
      <c r="B122" t="s">
        <v>139</v>
      </c>
      <c r="C122" t="s">
        <v>149</v>
      </c>
      <c r="D122" t="s">
        <v>154</v>
      </c>
      <c r="E122" t="s">
        <v>156</v>
      </c>
      <c r="F122" t="s">
        <v>161</v>
      </c>
      <c r="G122" t="s">
        <v>225</v>
      </c>
      <c r="H122">
        <v>348.46663274479295</v>
      </c>
      <c r="I122">
        <v>50</v>
      </c>
      <c r="J122">
        <v>1469847.780314507</v>
      </c>
      <c r="K122">
        <v>93200000</v>
      </c>
      <c r="L122">
        <v>120</v>
      </c>
      <c r="M122">
        <v>-12.52688412924585</v>
      </c>
      <c r="N122">
        <v>0</v>
      </c>
    </row>
    <row r="123" spans="1:14" x14ac:dyDescent="0.3">
      <c r="A123">
        <v>122</v>
      </c>
      <c r="B123" t="s">
        <v>139</v>
      </c>
      <c r="C123" t="s">
        <v>149</v>
      </c>
      <c r="D123" t="s">
        <v>154</v>
      </c>
      <c r="E123" t="s">
        <v>156</v>
      </c>
      <c r="F123" t="s">
        <v>161</v>
      </c>
      <c r="G123" t="s">
        <v>225</v>
      </c>
      <c r="H123">
        <v>348.46663274479295</v>
      </c>
      <c r="I123">
        <v>50</v>
      </c>
      <c r="J123">
        <v>1469847.780314507</v>
      </c>
      <c r="K123">
        <v>93200000</v>
      </c>
      <c r="L123">
        <v>121</v>
      </c>
      <c r="M123">
        <v>-12.52688412924585</v>
      </c>
      <c r="N123">
        <v>0</v>
      </c>
    </row>
    <row r="124" spans="1:14" x14ac:dyDescent="0.3">
      <c r="A124">
        <v>123</v>
      </c>
      <c r="B124" t="s">
        <v>139</v>
      </c>
      <c r="C124" t="s">
        <v>149</v>
      </c>
      <c r="D124" t="s">
        <v>154</v>
      </c>
      <c r="E124" t="s">
        <v>156</v>
      </c>
      <c r="F124" t="s">
        <v>161</v>
      </c>
      <c r="G124" t="s">
        <v>225</v>
      </c>
      <c r="H124">
        <v>348.46663274479295</v>
      </c>
      <c r="I124">
        <v>50</v>
      </c>
      <c r="J124">
        <v>1469847.780314507</v>
      </c>
      <c r="K124">
        <v>93200000</v>
      </c>
      <c r="L124">
        <v>122</v>
      </c>
      <c r="M124">
        <v>-12.52688412924585</v>
      </c>
      <c r="N124">
        <v>0</v>
      </c>
    </row>
    <row r="125" spans="1:14" x14ac:dyDescent="0.3">
      <c r="A125">
        <v>124</v>
      </c>
      <c r="B125" t="s">
        <v>139</v>
      </c>
      <c r="C125" t="s">
        <v>149</v>
      </c>
      <c r="D125" t="s">
        <v>154</v>
      </c>
      <c r="E125" t="s">
        <v>156</v>
      </c>
      <c r="F125" t="s">
        <v>161</v>
      </c>
      <c r="G125" t="s">
        <v>225</v>
      </c>
      <c r="H125">
        <v>348.46663274479295</v>
      </c>
      <c r="I125">
        <v>50</v>
      </c>
      <c r="J125">
        <v>1469847.780314507</v>
      </c>
      <c r="K125">
        <v>93200000</v>
      </c>
      <c r="L125">
        <v>123</v>
      </c>
      <c r="M125">
        <v>-12.52688412924585</v>
      </c>
      <c r="N125">
        <v>0</v>
      </c>
    </row>
    <row r="126" spans="1:14" x14ac:dyDescent="0.3">
      <c r="A126">
        <v>125</v>
      </c>
      <c r="B126" t="s">
        <v>139</v>
      </c>
      <c r="C126" t="s">
        <v>149</v>
      </c>
      <c r="D126" t="s">
        <v>154</v>
      </c>
      <c r="E126" t="s">
        <v>156</v>
      </c>
      <c r="F126" t="s">
        <v>161</v>
      </c>
      <c r="G126" t="s">
        <v>225</v>
      </c>
      <c r="H126">
        <v>348.46663274479295</v>
      </c>
      <c r="I126">
        <v>50</v>
      </c>
      <c r="J126">
        <v>1469847.780314507</v>
      </c>
      <c r="K126">
        <v>93200000</v>
      </c>
      <c r="L126">
        <v>124</v>
      </c>
      <c r="M126">
        <v>-12.52688412924585</v>
      </c>
      <c r="N126">
        <v>0</v>
      </c>
    </row>
    <row r="127" spans="1:14" x14ac:dyDescent="0.3">
      <c r="A127">
        <v>126</v>
      </c>
      <c r="B127" t="s">
        <v>139</v>
      </c>
      <c r="C127" t="s">
        <v>149</v>
      </c>
      <c r="D127" t="s">
        <v>154</v>
      </c>
      <c r="E127" t="s">
        <v>156</v>
      </c>
      <c r="F127" t="s">
        <v>161</v>
      </c>
      <c r="G127" t="s">
        <v>225</v>
      </c>
      <c r="H127">
        <v>348.46663274479295</v>
      </c>
      <c r="I127">
        <v>50</v>
      </c>
      <c r="J127">
        <v>1469847.780314507</v>
      </c>
      <c r="K127">
        <v>93200000</v>
      </c>
      <c r="L127">
        <v>125</v>
      </c>
      <c r="M127">
        <v>-12.52688412924585</v>
      </c>
      <c r="N127">
        <v>0</v>
      </c>
    </row>
    <row r="128" spans="1:14" x14ac:dyDescent="0.3">
      <c r="A128">
        <v>127</v>
      </c>
      <c r="B128" t="s">
        <v>139</v>
      </c>
      <c r="C128" t="s">
        <v>149</v>
      </c>
      <c r="D128" t="s">
        <v>154</v>
      </c>
      <c r="E128" t="s">
        <v>156</v>
      </c>
      <c r="F128" t="s">
        <v>161</v>
      </c>
      <c r="G128" t="s">
        <v>225</v>
      </c>
      <c r="H128">
        <v>348.46663274479295</v>
      </c>
      <c r="I128">
        <v>50</v>
      </c>
      <c r="J128">
        <v>1469847.780314507</v>
      </c>
      <c r="K128">
        <v>93200000</v>
      </c>
      <c r="L128">
        <v>126</v>
      </c>
      <c r="M128">
        <v>-12.52688412924585</v>
      </c>
      <c r="N128">
        <v>0</v>
      </c>
    </row>
    <row r="129" spans="1:14" x14ac:dyDescent="0.3">
      <c r="A129">
        <v>128</v>
      </c>
      <c r="B129" t="s">
        <v>139</v>
      </c>
      <c r="C129" t="s">
        <v>149</v>
      </c>
      <c r="D129" t="s">
        <v>154</v>
      </c>
      <c r="E129" t="s">
        <v>156</v>
      </c>
      <c r="F129" t="s">
        <v>161</v>
      </c>
      <c r="G129" t="s">
        <v>225</v>
      </c>
      <c r="H129">
        <v>348.46663274479295</v>
      </c>
      <c r="I129">
        <v>50</v>
      </c>
      <c r="J129">
        <v>1469847.780314507</v>
      </c>
      <c r="K129">
        <v>93200000</v>
      </c>
      <c r="L129">
        <v>127</v>
      </c>
      <c r="M129">
        <v>-12.52688412924585</v>
      </c>
      <c r="N129">
        <v>0</v>
      </c>
    </row>
    <row r="130" spans="1:14" x14ac:dyDescent="0.3">
      <c r="A130">
        <v>129</v>
      </c>
      <c r="B130" t="s">
        <v>139</v>
      </c>
      <c r="C130" t="s">
        <v>149</v>
      </c>
      <c r="D130" t="s">
        <v>154</v>
      </c>
      <c r="E130" t="s">
        <v>156</v>
      </c>
      <c r="F130" t="s">
        <v>161</v>
      </c>
      <c r="G130" t="s">
        <v>225</v>
      </c>
      <c r="H130">
        <v>348.46663274479295</v>
      </c>
      <c r="I130">
        <v>50</v>
      </c>
      <c r="J130">
        <v>1469847.780314507</v>
      </c>
      <c r="K130">
        <v>93200000</v>
      </c>
      <c r="L130">
        <v>128</v>
      </c>
      <c r="M130">
        <v>-12.52688412924585</v>
      </c>
      <c r="N130">
        <v>0</v>
      </c>
    </row>
    <row r="131" spans="1:14" x14ac:dyDescent="0.3">
      <c r="A131">
        <v>130</v>
      </c>
      <c r="B131" t="s">
        <v>139</v>
      </c>
      <c r="C131" t="s">
        <v>149</v>
      </c>
      <c r="D131" t="s">
        <v>154</v>
      </c>
      <c r="E131" t="s">
        <v>156</v>
      </c>
      <c r="F131" t="s">
        <v>161</v>
      </c>
      <c r="G131" t="s">
        <v>225</v>
      </c>
      <c r="H131">
        <v>348.46663274479295</v>
      </c>
      <c r="I131">
        <v>50</v>
      </c>
      <c r="J131">
        <v>1469847.780314507</v>
      </c>
      <c r="K131">
        <v>93200000</v>
      </c>
      <c r="L131">
        <v>129</v>
      </c>
      <c r="M131">
        <v>-12.52688412924585</v>
      </c>
      <c r="N131">
        <v>0</v>
      </c>
    </row>
    <row r="132" spans="1:14" x14ac:dyDescent="0.3">
      <c r="A132">
        <v>131</v>
      </c>
      <c r="B132" t="s">
        <v>139</v>
      </c>
      <c r="C132" t="s">
        <v>149</v>
      </c>
      <c r="D132" t="s">
        <v>154</v>
      </c>
      <c r="E132" t="s">
        <v>156</v>
      </c>
      <c r="F132" t="s">
        <v>161</v>
      </c>
      <c r="G132" t="s">
        <v>225</v>
      </c>
      <c r="H132">
        <v>348.46663274479295</v>
      </c>
      <c r="I132">
        <v>50</v>
      </c>
      <c r="J132">
        <v>1469847.780314507</v>
      </c>
      <c r="K132">
        <v>93200000</v>
      </c>
      <c r="L132">
        <v>130</v>
      </c>
      <c r="M132">
        <v>-12.52688412924585</v>
      </c>
      <c r="N132">
        <v>0</v>
      </c>
    </row>
    <row r="133" spans="1:14" x14ac:dyDescent="0.3">
      <c r="A133">
        <v>132</v>
      </c>
      <c r="B133" t="s">
        <v>139</v>
      </c>
      <c r="C133" t="s">
        <v>149</v>
      </c>
      <c r="D133" t="s">
        <v>154</v>
      </c>
      <c r="E133" t="s">
        <v>156</v>
      </c>
      <c r="F133" t="s">
        <v>161</v>
      </c>
      <c r="G133" t="s">
        <v>225</v>
      </c>
      <c r="H133">
        <v>348.46663274479295</v>
      </c>
      <c r="I133">
        <v>50</v>
      </c>
      <c r="J133">
        <v>1469847.780314507</v>
      </c>
      <c r="K133">
        <v>93200000</v>
      </c>
      <c r="L133">
        <v>131</v>
      </c>
      <c r="M133">
        <v>-12.52688412924585</v>
      </c>
      <c r="N133">
        <v>0</v>
      </c>
    </row>
    <row r="134" spans="1:14" x14ac:dyDescent="0.3">
      <c r="A134">
        <v>133</v>
      </c>
      <c r="B134" t="s">
        <v>139</v>
      </c>
      <c r="C134" t="s">
        <v>149</v>
      </c>
      <c r="D134" t="s">
        <v>154</v>
      </c>
      <c r="E134" t="s">
        <v>156</v>
      </c>
      <c r="F134" t="s">
        <v>161</v>
      </c>
      <c r="G134" t="s">
        <v>225</v>
      </c>
      <c r="H134">
        <v>348.46663274479295</v>
      </c>
      <c r="I134">
        <v>50</v>
      </c>
      <c r="J134">
        <v>1469847.780314507</v>
      </c>
      <c r="K134">
        <v>93200000</v>
      </c>
      <c r="L134">
        <v>132</v>
      </c>
      <c r="M134">
        <v>-12.52688412924585</v>
      </c>
      <c r="N134">
        <v>0</v>
      </c>
    </row>
    <row r="135" spans="1:14" x14ac:dyDescent="0.3">
      <c r="A135">
        <v>134</v>
      </c>
      <c r="B135" t="s">
        <v>139</v>
      </c>
      <c r="C135" t="s">
        <v>149</v>
      </c>
      <c r="D135" t="s">
        <v>154</v>
      </c>
      <c r="E135" t="s">
        <v>156</v>
      </c>
      <c r="F135" t="s">
        <v>161</v>
      </c>
      <c r="G135" t="s">
        <v>225</v>
      </c>
      <c r="H135">
        <v>348.46663274479295</v>
      </c>
      <c r="I135">
        <v>50</v>
      </c>
      <c r="J135">
        <v>1469847.780314507</v>
      </c>
      <c r="K135">
        <v>93200000</v>
      </c>
      <c r="L135">
        <v>133</v>
      </c>
      <c r="M135">
        <v>-12.52688412924585</v>
      </c>
      <c r="N135">
        <v>0</v>
      </c>
    </row>
    <row r="136" spans="1:14" x14ac:dyDescent="0.3">
      <c r="A136">
        <v>135</v>
      </c>
      <c r="B136" t="s">
        <v>139</v>
      </c>
      <c r="C136" t="s">
        <v>149</v>
      </c>
      <c r="D136" t="s">
        <v>154</v>
      </c>
      <c r="E136" t="s">
        <v>156</v>
      </c>
      <c r="F136" t="s">
        <v>161</v>
      </c>
      <c r="G136" t="s">
        <v>225</v>
      </c>
      <c r="H136">
        <v>348.46663274479295</v>
      </c>
      <c r="I136">
        <v>50</v>
      </c>
      <c r="J136">
        <v>1469847.780314507</v>
      </c>
      <c r="K136">
        <v>93200000</v>
      </c>
      <c r="L136">
        <v>134</v>
      </c>
      <c r="M136">
        <v>-12.52688412924585</v>
      </c>
      <c r="N136">
        <v>0</v>
      </c>
    </row>
    <row r="137" spans="1:14" x14ac:dyDescent="0.3">
      <c r="A137">
        <v>136</v>
      </c>
      <c r="B137" t="s">
        <v>139</v>
      </c>
      <c r="C137" t="s">
        <v>149</v>
      </c>
      <c r="D137" t="s">
        <v>154</v>
      </c>
      <c r="E137" t="s">
        <v>156</v>
      </c>
      <c r="F137" t="s">
        <v>161</v>
      </c>
      <c r="G137" t="s">
        <v>225</v>
      </c>
      <c r="H137">
        <v>348.46663274479295</v>
      </c>
      <c r="I137">
        <v>50</v>
      </c>
      <c r="J137">
        <v>1469847.780314507</v>
      </c>
      <c r="K137">
        <v>93200000</v>
      </c>
      <c r="L137">
        <v>135</v>
      </c>
      <c r="M137">
        <v>-12.52688412924585</v>
      </c>
      <c r="N137">
        <v>0</v>
      </c>
    </row>
    <row r="138" spans="1:14" x14ac:dyDescent="0.3">
      <c r="A138">
        <v>137</v>
      </c>
      <c r="B138" t="s">
        <v>139</v>
      </c>
      <c r="C138" t="s">
        <v>149</v>
      </c>
      <c r="D138" t="s">
        <v>154</v>
      </c>
      <c r="E138" t="s">
        <v>156</v>
      </c>
      <c r="F138" t="s">
        <v>161</v>
      </c>
      <c r="G138" t="s">
        <v>225</v>
      </c>
      <c r="H138">
        <v>348.46663274479295</v>
      </c>
      <c r="I138">
        <v>50</v>
      </c>
      <c r="J138">
        <v>1469847.780314507</v>
      </c>
      <c r="K138">
        <v>93200000</v>
      </c>
      <c r="L138">
        <v>136</v>
      </c>
      <c r="M138">
        <v>-12.52688412924585</v>
      </c>
      <c r="N138">
        <v>0</v>
      </c>
    </row>
    <row r="139" spans="1:14" x14ac:dyDescent="0.3">
      <c r="A139">
        <v>138</v>
      </c>
      <c r="B139" t="s">
        <v>139</v>
      </c>
      <c r="C139" t="s">
        <v>149</v>
      </c>
      <c r="D139" t="s">
        <v>154</v>
      </c>
      <c r="E139" t="s">
        <v>156</v>
      </c>
      <c r="F139" t="s">
        <v>161</v>
      </c>
      <c r="G139" t="s">
        <v>225</v>
      </c>
      <c r="H139">
        <v>348.46663274479295</v>
      </c>
      <c r="I139">
        <v>50</v>
      </c>
      <c r="J139">
        <v>1469847.780314507</v>
      </c>
      <c r="K139">
        <v>93200000</v>
      </c>
      <c r="L139">
        <v>137</v>
      </c>
      <c r="M139">
        <v>-12.52688412924585</v>
      </c>
      <c r="N139">
        <v>0</v>
      </c>
    </row>
    <row r="140" spans="1:14" x14ac:dyDescent="0.3">
      <c r="A140">
        <v>139</v>
      </c>
      <c r="B140" t="s">
        <v>139</v>
      </c>
      <c r="C140" t="s">
        <v>149</v>
      </c>
      <c r="D140" t="s">
        <v>154</v>
      </c>
      <c r="E140" t="s">
        <v>156</v>
      </c>
      <c r="F140" t="s">
        <v>161</v>
      </c>
      <c r="G140" t="s">
        <v>225</v>
      </c>
      <c r="H140">
        <v>348.46663274479295</v>
      </c>
      <c r="I140">
        <v>50</v>
      </c>
      <c r="J140">
        <v>1469847.780314507</v>
      </c>
      <c r="K140">
        <v>93200000</v>
      </c>
      <c r="L140">
        <v>138</v>
      </c>
      <c r="M140">
        <v>-12.52688412924585</v>
      </c>
      <c r="N140">
        <v>0</v>
      </c>
    </row>
    <row r="141" spans="1:14" x14ac:dyDescent="0.3">
      <c r="A141">
        <v>140</v>
      </c>
      <c r="B141" t="s">
        <v>139</v>
      </c>
      <c r="C141" t="s">
        <v>149</v>
      </c>
      <c r="D141" t="s">
        <v>154</v>
      </c>
      <c r="E141" t="s">
        <v>156</v>
      </c>
      <c r="F141" t="s">
        <v>161</v>
      </c>
      <c r="G141" t="s">
        <v>225</v>
      </c>
      <c r="H141">
        <v>348.46663274479295</v>
      </c>
      <c r="I141">
        <v>50</v>
      </c>
      <c r="J141">
        <v>1469847.780314507</v>
      </c>
      <c r="K141">
        <v>93200000</v>
      </c>
      <c r="L141">
        <v>139</v>
      </c>
      <c r="M141">
        <v>-12.52688412924585</v>
      </c>
      <c r="N141">
        <v>0</v>
      </c>
    </row>
    <row r="142" spans="1:14" x14ac:dyDescent="0.3">
      <c r="A142">
        <v>141</v>
      </c>
      <c r="B142" t="s">
        <v>139</v>
      </c>
      <c r="C142" t="s">
        <v>149</v>
      </c>
      <c r="D142" t="s">
        <v>154</v>
      </c>
      <c r="E142" t="s">
        <v>156</v>
      </c>
      <c r="F142" t="s">
        <v>161</v>
      </c>
      <c r="G142" t="s">
        <v>225</v>
      </c>
      <c r="H142">
        <v>348.46663274479295</v>
      </c>
      <c r="I142">
        <v>50</v>
      </c>
      <c r="J142">
        <v>1469847.780314507</v>
      </c>
      <c r="K142">
        <v>93200000</v>
      </c>
      <c r="L142">
        <v>140</v>
      </c>
      <c r="M142">
        <v>-12.52688412924585</v>
      </c>
      <c r="N142">
        <v>0</v>
      </c>
    </row>
    <row r="143" spans="1:14" x14ac:dyDescent="0.3">
      <c r="A143">
        <v>142</v>
      </c>
      <c r="B143" t="s">
        <v>139</v>
      </c>
      <c r="C143" t="s">
        <v>149</v>
      </c>
      <c r="D143" t="s">
        <v>154</v>
      </c>
      <c r="E143" t="s">
        <v>156</v>
      </c>
      <c r="F143" t="s">
        <v>161</v>
      </c>
      <c r="G143" t="s">
        <v>225</v>
      </c>
      <c r="H143">
        <v>348.46663274479295</v>
      </c>
      <c r="I143">
        <v>50</v>
      </c>
      <c r="J143">
        <v>1469847.780314507</v>
      </c>
      <c r="K143">
        <v>93200000</v>
      </c>
      <c r="L143">
        <v>141</v>
      </c>
      <c r="M143">
        <v>-12.52688412924585</v>
      </c>
      <c r="N143">
        <v>0</v>
      </c>
    </row>
    <row r="144" spans="1:14" x14ac:dyDescent="0.3">
      <c r="A144">
        <v>143</v>
      </c>
      <c r="B144" t="s">
        <v>139</v>
      </c>
      <c r="C144" t="s">
        <v>149</v>
      </c>
      <c r="D144" t="s">
        <v>154</v>
      </c>
      <c r="E144" t="s">
        <v>156</v>
      </c>
      <c r="F144" t="s">
        <v>161</v>
      </c>
      <c r="G144" t="s">
        <v>225</v>
      </c>
      <c r="H144">
        <v>348.46663274479295</v>
      </c>
      <c r="I144">
        <v>50</v>
      </c>
      <c r="J144">
        <v>1469847.780314507</v>
      </c>
      <c r="K144">
        <v>93200000</v>
      </c>
      <c r="L144">
        <v>142</v>
      </c>
      <c r="M144">
        <v>-12.52688412924585</v>
      </c>
      <c r="N144">
        <v>0</v>
      </c>
    </row>
    <row r="145" spans="1:14" x14ac:dyDescent="0.3">
      <c r="A145">
        <v>144</v>
      </c>
      <c r="B145" t="s">
        <v>139</v>
      </c>
      <c r="C145" t="s">
        <v>149</v>
      </c>
      <c r="D145" t="s">
        <v>154</v>
      </c>
      <c r="E145" t="s">
        <v>156</v>
      </c>
      <c r="F145" t="s">
        <v>161</v>
      </c>
      <c r="G145" t="s">
        <v>225</v>
      </c>
      <c r="H145">
        <v>348.46663274479295</v>
      </c>
      <c r="I145">
        <v>50</v>
      </c>
      <c r="J145">
        <v>1469847.780314507</v>
      </c>
      <c r="K145">
        <v>93200000</v>
      </c>
      <c r="L145">
        <v>143</v>
      </c>
      <c r="M145">
        <v>-12.52688412924585</v>
      </c>
      <c r="N145">
        <v>0</v>
      </c>
    </row>
    <row r="146" spans="1:14" x14ac:dyDescent="0.3">
      <c r="A146">
        <v>145</v>
      </c>
      <c r="B146" t="s">
        <v>139</v>
      </c>
      <c r="C146" t="s">
        <v>149</v>
      </c>
      <c r="D146" t="s">
        <v>154</v>
      </c>
      <c r="E146" t="s">
        <v>156</v>
      </c>
      <c r="F146" t="s">
        <v>161</v>
      </c>
      <c r="G146" t="s">
        <v>225</v>
      </c>
      <c r="H146">
        <v>348.46663274479295</v>
      </c>
      <c r="I146">
        <v>50</v>
      </c>
      <c r="J146">
        <v>1469847.780314507</v>
      </c>
      <c r="K146">
        <v>93200000</v>
      </c>
      <c r="L146">
        <v>144</v>
      </c>
      <c r="M146">
        <v>-12.52688412924585</v>
      </c>
      <c r="N146">
        <v>0</v>
      </c>
    </row>
    <row r="147" spans="1:14" x14ac:dyDescent="0.3">
      <c r="A147">
        <v>146</v>
      </c>
      <c r="B147" t="s">
        <v>139</v>
      </c>
      <c r="C147" t="s">
        <v>149</v>
      </c>
      <c r="D147" t="s">
        <v>154</v>
      </c>
      <c r="E147" t="s">
        <v>156</v>
      </c>
      <c r="F147" t="s">
        <v>161</v>
      </c>
      <c r="G147" t="s">
        <v>225</v>
      </c>
      <c r="H147">
        <v>348.46663274479295</v>
      </c>
      <c r="I147">
        <v>50</v>
      </c>
      <c r="J147">
        <v>1469847.780314507</v>
      </c>
      <c r="K147">
        <v>93200000</v>
      </c>
      <c r="L147">
        <v>145</v>
      </c>
      <c r="M147">
        <v>-12.52688412924585</v>
      </c>
      <c r="N147">
        <v>0</v>
      </c>
    </row>
    <row r="148" spans="1:14" x14ac:dyDescent="0.3">
      <c r="A148">
        <v>147</v>
      </c>
      <c r="B148" t="s">
        <v>139</v>
      </c>
      <c r="C148" t="s">
        <v>149</v>
      </c>
      <c r="D148" t="s">
        <v>154</v>
      </c>
      <c r="E148" t="s">
        <v>156</v>
      </c>
      <c r="F148" t="s">
        <v>161</v>
      </c>
      <c r="G148" t="s">
        <v>225</v>
      </c>
      <c r="H148">
        <v>348.46663274479295</v>
      </c>
      <c r="I148">
        <v>50</v>
      </c>
      <c r="J148">
        <v>1469847.780314507</v>
      </c>
      <c r="K148">
        <v>93200000</v>
      </c>
      <c r="L148">
        <v>146</v>
      </c>
      <c r="M148">
        <v>-12.52688412924585</v>
      </c>
      <c r="N148">
        <v>0</v>
      </c>
    </row>
    <row r="149" spans="1:14" x14ac:dyDescent="0.3">
      <c r="A149">
        <v>148</v>
      </c>
      <c r="B149" t="s">
        <v>139</v>
      </c>
      <c r="C149" t="s">
        <v>149</v>
      </c>
      <c r="D149" t="s">
        <v>154</v>
      </c>
      <c r="E149" t="s">
        <v>156</v>
      </c>
      <c r="F149" t="s">
        <v>161</v>
      </c>
      <c r="G149" t="s">
        <v>225</v>
      </c>
      <c r="H149">
        <v>348.46663274479295</v>
      </c>
      <c r="I149">
        <v>50</v>
      </c>
      <c r="J149">
        <v>1469847.780314507</v>
      </c>
      <c r="K149">
        <v>93200000</v>
      </c>
      <c r="L149">
        <v>147</v>
      </c>
      <c r="M149">
        <v>-12.52688412924585</v>
      </c>
      <c r="N149">
        <v>0</v>
      </c>
    </row>
    <row r="150" spans="1:14" x14ac:dyDescent="0.3">
      <c r="A150">
        <v>149</v>
      </c>
      <c r="B150" t="s">
        <v>139</v>
      </c>
      <c r="C150" t="s">
        <v>149</v>
      </c>
      <c r="D150" t="s">
        <v>154</v>
      </c>
      <c r="E150" t="s">
        <v>156</v>
      </c>
      <c r="F150" t="s">
        <v>161</v>
      </c>
      <c r="G150" t="s">
        <v>225</v>
      </c>
      <c r="H150">
        <v>348.46663274479295</v>
      </c>
      <c r="I150">
        <v>50</v>
      </c>
      <c r="J150">
        <v>1469847.780314507</v>
      </c>
      <c r="K150">
        <v>93200000</v>
      </c>
      <c r="L150">
        <v>148</v>
      </c>
      <c r="M150">
        <v>-12.52688412924585</v>
      </c>
      <c r="N150">
        <v>0</v>
      </c>
    </row>
    <row r="151" spans="1:14" x14ac:dyDescent="0.3">
      <c r="A151">
        <v>150</v>
      </c>
      <c r="B151" t="s">
        <v>139</v>
      </c>
      <c r="C151" t="s">
        <v>149</v>
      </c>
      <c r="D151" t="s">
        <v>154</v>
      </c>
      <c r="E151" t="s">
        <v>156</v>
      </c>
      <c r="F151" t="s">
        <v>161</v>
      </c>
      <c r="G151" t="s">
        <v>225</v>
      </c>
      <c r="H151">
        <v>348.46663274479295</v>
      </c>
      <c r="I151">
        <v>50</v>
      </c>
      <c r="J151">
        <v>1469847.780314507</v>
      </c>
      <c r="K151">
        <v>93200000</v>
      </c>
      <c r="L151">
        <v>149</v>
      </c>
      <c r="M151">
        <v>-12.52688412924585</v>
      </c>
      <c r="N151">
        <v>0</v>
      </c>
    </row>
    <row r="152" spans="1:14" x14ac:dyDescent="0.3">
      <c r="A152">
        <v>151</v>
      </c>
      <c r="B152" t="s">
        <v>139</v>
      </c>
      <c r="C152" t="s">
        <v>149</v>
      </c>
      <c r="D152" t="s">
        <v>154</v>
      </c>
      <c r="E152" t="s">
        <v>156</v>
      </c>
      <c r="F152" t="s">
        <v>161</v>
      </c>
      <c r="G152" t="s">
        <v>225</v>
      </c>
      <c r="H152">
        <v>348.46663274479295</v>
      </c>
      <c r="I152">
        <v>50</v>
      </c>
      <c r="J152">
        <v>1469847.780314507</v>
      </c>
      <c r="K152">
        <v>93200000</v>
      </c>
      <c r="L152">
        <v>150</v>
      </c>
      <c r="M152">
        <v>-12.52688412924585</v>
      </c>
      <c r="N152">
        <v>0</v>
      </c>
    </row>
    <row r="153" spans="1:14" x14ac:dyDescent="0.3">
      <c r="A153">
        <v>152</v>
      </c>
      <c r="B153" t="s">
        <v>139</v>
      </c>
      <c r="C153" t="s">
        <v>149</v>
      </c>
      <c r="D153" t="s">
        <v>154</v>
      </c>
      <c r="E153" t="s">
        <v>156</v>
      </c>
      <c r="F153" t="s">
        <v>161</v>
      </c>
      <c r="G153" t="s">
        <v>225</v>
      </c>
      <c r="H153">
        <v>348.46663274479295</v>
      </c>
      <c r="I153">
        <v>50</v>
      </c>
      <c r="J153">
        <v>1469847.780314507</v>
      </c>
      <c r="K153">
        <v>93200000</v>
      </c>
      <c r="L153">
        <v>151</v>
      </c>
      <c r="M153">
        <v>-12.52688412924585</v>
      </c>
      <c r="N153">
        <v>0</v>
      </c>
    </row>
    <row r="154" spans="1:14" x14ac:dyDescent="0.3">
      <c r="A154">
        <v>153</v>
      </c>
      <c r="B154" t="s">
        <v>139</v>
      </c>
      <c r="C154" t="s">
        <v>149</v>
      </c>
      <c r="D154" t="s">
        <v>154</v>
      </c>
      <c r="E154" t="s">
        <v>156</v>
      </c>
      <c r="F154" t="s">
        <v>161</v>
      </c>
      <c r="G154" t="s">
        <v>225</v>
      </c>
      <c r="H154">
        <v>348.46663274479295</v>
      </c>
      <c r="I154">
        <v>50</v>
      </c>
      <c r="J154">
        <v>1469847.780314507</v>
      </c>
      <c r="K154">
        <v>93200000</v>
      </c>
      <c r="L154">
        <v>152</v>
      </c>
      <c r="M154">
        <v>-12.52688412924585</v>
      </c>
      <c r="N154">
        <v>0</v>
      </c>
    </row>
    <row r="155" spans="1:14" x14ac:dyDescent="0.3">
      <c r="A155">
        <v>154</v>
      </c>
      <c r="B155" t="s">
        <v>139</v>
      </c>
      <c r="C155" t="s">
        <v>149</v>
      </c>
      <c r="D155" t="s">
        <v>154</v>
      </c>
      <c r="E155" t="s">
        <v>156</v>
      </c>
      <c r="F155" t="s">
        <v>161</v>
      </c>
      <c r="G155" t="s">
        <v>225</v>
      </c>
      <c r="H155">
        <v>348.46663274479295</v>
      </c>
      <c r="I155">
        <v>50</v>
      </c>
      <c r="J155">
        <v>1469847.780314507</v>
      </c>
      <c r="K155">
        <v>93200000</v>
      </c>
      <c r="L155">
        <v>153</v>
      </c>
      <c r="M155">
        <v>-12.52688412924585</v>
      </c>
      <c r="N155">
        <v>0</v>
      </c>
    </row>
    <row r="156" spans="1:14" x14ac:dyDescent="0.3">
      <c r="A156">
        <v>155</v>
      </c>
      <c r="B156" t="s">
        <v>139</v>
      </c>
      <c r="C156" t="s">
        <v>149</v>
      </c>
      <c r="D156" t="s">
        <v>154</v>
      </c>
      <c r="E156" t="s">
        <v>156</v>
      </c>
      <c r="F156" t="s">
        <v>161</v>
      </c>
      <c r="G156" t="s">
        <v>225</v>
      </c>
      <c r="H156">
        <v>348.46663274479295</v>
      </c>
      <c r="I156">
        <v>50</v>
      </c>
      <c r="J156">
        <v>1469847.780314507</v>
      </c>
      <c r="K156">
        <v>93200000</v>
      </c>
      <c r="L156">
        <v>154</v>
      </c>
      <c r="M156">
        <v>-12.52688412924585</v>
      </c>
      <c r="N156">
        <v>0</v>
      </c>
    </row>
    <row r="157" spans="1:14" x14ac:dyDescent="0.3">
      <c r="A157">
        <v>156</v>
      </c>
      <c r="B157" t="s">
        <v>139</v>
      </c>
      <c r="C157" t="s">
        <v>149</v>
      </c>
      <c r="D157" t="s">
        <v>154</v>
      </c>
      <c r="E157" t="s">
        <v>156</v>
      </c>
      <c r="F157" t="s">
        <v>161</v>
      </c>
      <c r="G157" t="s">
        <v>225</v>
      </c>
      <c r="H157">
        <v>348.46663274479295</v>
      </c>
      <c r="I157">
        <v>50</v>
      </c>
      <c r="J157">
        <v>1469847.780314507</v>
      </c>
      <c r="K157">
        <v>93200000</v>
      </c>
      <c r="L157">
        <v>155</v>
      </c>
      <c r="M157">
        <v>-12.52688412924585</v>
      </c>
      <c r="N157">
        <v>0</v>
      </c>
    </row>
    <row r="158" spans="1:14" x14ac:dyDescent="0.3">
      <c r="A158">
        <v>157</v>
      </c>
      <c r="B158" t="s">
        <v>139</v>
      </c>
      <c r="C158" t="s">
        <v>149</v>
      </c>
      <c r="D158" t="s">
        <v>154</v>
      </c>
      <c r="E158" t="s">
        <v>156</v>
      </c>
      <c r="F158" t="s">
        <v>161</v>
      </c>
      <c r="G158" t="s">
        <v>225</v>
      </c>
      <c r="H158">
        <v>348.46663274479295</v>
      </c>
      <c r="I158">
        <v>50</v>
      </c>
      <c r="J158">
        <v>1469847.780314507</v>
      </c>
      <c r="K158">
        <v>93200000</v>
      </c>
      <c r="L158">
        <v>156</v>
      </c>
      <c r="M158">
        <v>-12.52688412924585</v>
      </c>
      <c r="N158">
        <v>0</v>
      </c>
    </row>
    <row r="159" spans="1:14" x14ac:dyDescent="0.3">
      <c r="A159">
        <v>158</v>
      </c>
      <c r="B159" t="s">
        <v>139</v>
      </c>
      <c r="C159" t="s">
        <v>149</v>
      </c>
      <c r="D159" t="s">
        <v>154</v>
      </c>
      <c r="E159" t="s">
        <v>156</v>
      </c>
      <c r="F159" t="s">
        <v>161</v>
      </c>
      <c r="G159" t="s">
        <v>225</v>
      </c>
      <c r="H159">
        <v>348.46663274479295</v>
      </c>
      <c r="I159">
        <v>50</v>
      </c>
      <c r="J159">
        <v>1469847.780314507</v>
      </c>
      <c r="K159">
        <v>93200000</v>
      </c>
      <c r="L159">
        <v>157</v>
      </c>
      <c r="M159">
        <v>-12.52688412924585</v>
      </c>
      <c r="N159">
        <v>0</v>
      </c>
    </row>
    <row r="160" spans="1:14" x14ac:dyDescent="0.3">
      <c r="A160">
        <v>159</v>
      </c>
      <c r="B160" t="s">
        <v>139</v>
      </c>
      <c r="C160" t="s">
        <v>149</v>
      </c>
      <c r="D160" t="s">
        <v>154</v>
      </c>
      <c r="E160" t="s">
        <v>156</v>
      </c>
      <c r="F160" t="s">
        <v>161</v>
      </c>
      <c r="G160" t="s">
        <v>225</v>
      </c>
      <c r="H160">
        <v>349.34026623684247</v>
      </c>
      <c r="I160">
        <v>50</v>
      </c>
      <c r="J160">
        <v>1299063.2070642037</v>
      </c>
      <c r="K160">
        <v>93200000</v>
      </c>
      <c r="L160">
        <v>158</v>
      </c>
      <c r="M160">
        <v>0.5478411195737829</v>
      </c>
      <c r="N160">
        <v>0</v>
      </c>
    </row>
    <row r="161" spans="1:14" x14ac:dyDescent="0.3">
      <c r="A161">
        <v>160</v>
      </c>
      <c r="B161" t="s">
        <v>139</v>
      </c>
      <c r="C161" t="s">
        <v>149</v>
      </c>
      <c r="D161" t="s">
        <v>154</v>
      </c>
      <c r="E161" t="s">
        <v>156</v>
      </c>
      <c r="F161" t="s">
        <v>161</v>
      </c>
      <c r="G161" t="s">
        <v>225</v>
      </c>
      <c r="H161">
        <v>349.34026623684247</v>
      </c>
      <c r="I161">
        <v>50</v>
      </c>
      <c r="J161">
        <v>1299063.2070642037</v>
      </c>
      <c r="K161">
        <v>93200000</v>
      </c>
      <c r="L161">
        <v>159</v>
      </c>
      <c r="M161">
        <v>0.5478411195737829</v>
      </c>
      <c r="N161">
        <v>0</v>
      </c>
    </row>
    <row r="162" spans="1:14" x14ac:dyDescent="0.3">
      <c r="A162">
        <v>161</v>
      </c>
      <c r="B162" t="s">
        <v>139</v>
      </c>
      <c r="C162" t="s">
        <v>149</v>
      </c>
      <c r="D162" t="s">
        <v>154</v>
      </c>
      <c r="E162" t="s">
        <v>156</v>
      </c>
      <c r="F162" t="s">
        <v>161</v>
      </c>
      <c r="G162" t="s">
        <v>225</v>
      </c>
      <c r="H162">
        <v>349.34026623684247</v>
      </c>
      <c r="I162">
        <v>50</v>
      </c>
      <c r="J162">
        <v>1299063.2070642037</v>
      </c>
      <c r="K162">
        <v>93200000</v>
      </c>
      <c r="L162">
        <v>160</v>
      </c>
      <c r="M162">
        <v>0.5478411195737829</v>
      </c>
      <c r="N162">
        <v>0</v>
      </c>
    </row>
    <row r="163" spans="1:14" x14ac:dyDescent="0.3">
      <c r="A163">
        <v>162</v>
      </c>
      <c r="B163" t="s">
        <v>139</v>
      </c>
      <c r="C163" t="s">
        <v>149</v>
      </c>
      <c r="D163" t="s">
        <v>154</v>
      </c>
      <c r="E163" t="s">
        <v>156</v>
      </c>
      <c r="F163" t="s">
        <v>161</v>
      </c>
      <c r="G163" t="s">
        <v>225</v>
      </c>
      <c r="H163">
        <v>349.34026623684247</v>
      </c>
      <c r="I163">
        <v>50</v>
      </c>
      <c r="J163">
        <v>1299063.2070642037</v>
      </c>
      <c r="K163">
        <v>93200000</v>
      </c>
      <c r="L163">
        <v>161</v>
      </c>
      <c r="M163">
        <v>0.5478411195737829</v>
      </c>
      <c r="N163">
        <v>0</v>
      </c>
    </row>
    <row r="164" spans="1:14" x14ac:dyDescent="0.3">
      <c r="A164">
        <v>163</v>
      </c>
      <c r="B164" t="s">
        <v>139</v>
      </c>
      <c r="C164" t="s">
        <v>149</v>
      </c>
      <c r="D164" t="s">
        <v>154</v>
      </c>
      <c r="E164" t="s">
        <v>156</v>
      </c>
      <c r="F164" t="s">
        <v>161</v>
      </c>
      <c r="G164" t="s">
        <v>225</v>
      </c>
      <c r="H164">
        <v>349.34026623684247</v>
      </c>
      <c r="I164">
        <v>50</v>
      </c>
      <c r="J164">
        <v>1299063.2070642037</v>
      </c>
      <c r="K164">
        <v>93200000</v>
      </c>
      <c r="L164">
        <v>162</v>
      </c>
      <c r="M164">
        <v>0.5478411195737829</v>
      </c>
      <c r="N164">
        <v>0</v>
      </c>
    </row>
    <row r="165" spans="1:14" x14ac:dyDescent="0.3">
      <c r="A165">
        <v>164</v>
      </c>
      <c r="B165" t="s">
        <v>139</v>
      </c>
      <c r="C165" t="s">
        <v>149</v>
      </c>
      <c r="D165" t="s">
        <v>154</v>
      </c>
      <c r="E165" t="s">
        <v>156</v>
      </c>
      <c r="F165" t="s">
        <v>161</v>
      </c>
      <c r="G165" t="s">
        <v>225</v>
      </c>
      <c r="H165">
        <v>349.34026623684247</v>
      </c>
      <c r="I165">
        <v>50</v>
      </c>
      <c r="J165">
        <v>1299063.2070642037</v>
      </c>
      <c r="K165">
        <v>93200000</v>
      </c>
      <c r="L165">
        <v>163</v>
      </c>
      <c r="M165">
        <v>0.5478411195737829</v>
      </c>
      <c r="N165">
        <v>0</v>
      </c>
    </row>
    <row r="166" spans="1:14" x14ac:dyDescent="0.3">
      <c r="A166">
        <v>165</v>
      </c>
      <c r="B166" t="s">
        <v>139</v>
      </c>
      <c r="C166" t="s">
        <v>149</v>
      </c>
      <c r="D166" t="s">
        <v>154</v>
      </c>
      <c r="E166" t="s">
        <v>156</v>
      </c>
      <c r="F166" t="s">
        <v>161</v>
      </c>
      <c r="G166" t="s">
        <v>225</v>
      </c>
      <c r="H166">
        <v>349.34026623684247</v>
      </c>
      <c r="I166">
        <v>50</v>
      </c>
      <c r="J166">
        <v>1299063.2070642037</v>
      </c>
      <c r="K166">
        <v>93200000</v>
      </c>
      <c r="L166">
        <v>164</v>
      </c>
      <c r="M166">
        <v>0.5478411195737829</v>
      </c>
      <c r="N166">
        <v>0</v>
      </c>
    </row>
    <row r="167" spans="1:14" x14ac:dyDescent="0.3">
      <c r="A167">
        <v>166</v>
      </c>
      <c r="B167" t="s">
        <v>139</v>
      </c>
      <c r="C167" t="s">
        <v>149</v>
      </c>
      <c r="D167" t="s">
        <v>154</v>
      </c>
      <c r="E167" t="s">
        <v>156</v>
      </c>
      <c r="F167" t="s">
        <v>161</v>
      </c>
      <c r="G167" t="s">
        <v>225</v>
      </c>
      <c r="H167">
        <v>349.34026623684247</v>
      </c>
      <c r="I167">
        <v>50</v>
      </c>
      <c r="J167">
        <v>1299063.2070642037</v>
      </c>
      <c r="K167">
        <v>93200000</v>
      </c>
      <c r="L167">
        <v>165</v>
      </c>
      <c r="M167">
        <v>0.5478411195737829</v>
      </c>
      <c r="N167">
        <v>0</v>
      </c>
    </row>
    <row r="168" spans="1:14" x14ac:dyDescent="0.3">
      <c r="A168">
        <v>167</v>
      </c>
      <c r="B168" t="s">
        <v>139</v>
      </c>
      <c r="C168" t="s">
        <v>149</v>
      </c>
      <c r="D168" t="s">
        <v>154</v>
      </c>
      <c r="E168" t="s">
        <v>156</v>
      </c>
      <c r="F168" t="s">
        <v>161</v>
      </c>
      <c r="G168" t="s">
        <v>225</v>
      </c>
      <c r="H168">
        <v>349.34026623684247</v>
      </c>
      <c r="I168">
        <v>50</v>
      </c>
      <c r="J168">
        <v>1299063.2070642037</v>
      </c>
      <c r="K168">
        <v>93200000</v>
      </c>
      <c r="L168">
        <v>166</v>
      </c>
      <c r="M168">
        <v>0.5478411195737829</v>
      </c>
      <c r="N168">
        <v>0</v>
      </c>
    </row>
    <row r="169" spans="1:14" x14ac:dyDescent="0.3">
      <c r="A169">
        <v>168</v>
      </c>
      <c r="B169" t="s">
        <v>139</v>
      </c>
      <c r="C169" t="s">
        <v>149</v>
      </c>
      <c r="D169" t="s">
        <v>154</v>
      </c>
      <c r="E169" t="s">
        <v>156</v>
      </c>
      <c r="F169" t="s">
        <v>161</v>
      </c>
      <c r="G169" t="s">
        <v>225</v>
      </c>
      <c r="H169">
        <v>349.34026623684247</v>
      </c>
      <c r="I169">
        <v>50</v>
      </c>
      <c r="J169">
        <v>1299063.2070642037</v>
      </c>
      <c r="K169">
        <v>93200000</v>
      </c>
      <c r="L169">
        <v>167</v>
      </c>
      <c r="M169">
        <v>0.5478411195737829</v>
      </c>
      <c r="N169">
        <v>0</v>
      </c>
    </row>
    <row r="170" spans="1:14" x14ac:dyDescent="0.3">
      <c r="A170">
        <v>169</v>
      </c>
      <c r="B170" t="s">
        <v>139</v>
      </c>
      <c r="C170" t="s">
        <v>149</v>
      </c>
      <c r="D170" t="s">
        <v>154</v>
      </c>
      <c r="E170" t="s">
        <v>156</v>
      </c>
      <c r="F170" t="s">
        <v>161</v>
      </c>
      <c r="G170" t="s">
        <v>225</v>
      </c>
      <c r="H170">
        <v>349.34026623684247</v>
      </c>
      <c r="I170">
        <v>50</v>
      </c>
      <c r="J170">
        <v>1299063.2070642037</v>
      </c>
      <c r="K170">
        <v>93200000</v>
      </c>
      <c r="L170">
        <v>168</v>
      </c>
      <c r="M170">
        <v>0.5478411195737829</v>
      </c>
      <c r="N170">
        <v>0</v>
      </c>
    </row>
    <row r="171" spans="1:14" x14ac:dyDescent="0.3">
      <c r="A171">
        <v>170</v>
      </c>
      <c r="B171" t="s">
        <v>139</v>
      </c>
      <c r="C171" t="s">
        <v>149</v>
      </c>
      <c r="D171" t="s">
        <v>154</v>
      </c>
      <c r="E171" t="s">
        <v>156</v>
      </c>
      <c r="F171" t="s">
        <v>161</v>
      </c>
      <c r="G171" t="s">
        <v>225</v>
      </c>
      <c r="H171">
        <v>349.34026623684247</v>
      </c>
      <c r="I171">
        <v>50</v>
      </c>
      <c r="J171">
        <v>1299063.2070642037</v>
      </c>
      <c r="K171">
        <v>93200000</v>
      </c>
      <c r="L171">
        <v>169</v>
      </c>
      <c r="M171">
        <v>0.5478411195737829</v>
      </c>
      <c r="N171">
        <v>0</v>
      </c>
    </row>
    <row r="172" spans="1:14" x14ac:dyDescent="0.3">
      <c r="A172">
        <v>171</v>
      </c>
      <c r="B172" t="s">
        <v>139</v>
      </c>
      <c r="C172" t="s">
        <v>149</v>
      </c>
      <c r="D172" t="s">
        <v>154</v>
      </c>
      <c r="E172" t="s">
        <v>156</v>
      </c>
      <c r="F172" t="s">
        <v>161</v>
      </c>
      <c r="G172" t="s">
        <v>225</v>
      </c>
      <c r="H172">
        <v>349.34026623684247</v>
      </c>
      <c r="I172">
        <v>50</v>
      </c>
      <c r="J172">
        <v>1299063.2070642037</v>
      </c>
      <c r="K172">
        <v>93200000</v>
      </c>
      <c r="L172">
        <v>170</v>
      </c>
      <c r="M172">
        <v>0.5478411195737829</v>
      </c>
      <c r="N172">
        <v>0</v>
      </c>
    </row>
    <row r="173" spans="1:14" x14ac:dyDescent="0.3">
      <c r="A173">
        <v>172</v>
      </c>
      <c r="B173" t="s">
        <v>139</v>
      </c>
      <c r="C173" t="s">
        <v>149</v>
      </c>
      <c r="D173" t="s">
        <v>154</v>
      </c>
      <c r="E173" t="s">
        <v>156</v>
      </c>
      <c r="F173" t="s">
        <v>161</v>
      </c>
      <c r="G173" t="s">
        <v>225</v>
      </c>
      <c r="H173">
        <v>349.34026623684247</v>
      </c>
      <c r="I173">
        <v>50</v>
      </c>
      <c r="J173">
        <v>1299063.2070642037</v>
      </c>
      <c r="K173">
        <v>93200000</v>
      </c>
      <c r="L173">
        <v>171</v>
      </c>
      <c r="M173">
        <v>0.5478411195737829</v>
      </c>
      <c r="N173">
        <v>0</v>
      </c>
    </row>
    <row r="174" spans="1:14" x14ac:dyDescent="0.3">
      <c r="A174">
        <v>173</v>
      </c>
      <c r="B174" t="s">
        <v>139</v>
      </c>
      <c r="C174" t="s">
        <v>149</v>
      </c>
      <c r="D174" t="s">
        <v>154</v>
      </c>
      <c r="E174" t="s">
        <v>156</v>
      </c>
      <c r="F174" t="s">
        <v>161</v>
      </c>
      <c r="G174" t="s">
        <v>225</v>
      </c>
      <c r="H174">
        <v>349.34026623684247</v>
      </c>
      <c r="I174">
        <v>50</v>
      </c>
      <c r="J174">
        <v>1299063.2070642037</v>
      </c>
      <c r="K174">
        <v>93200000</v>
      </c>
      <c r="L174">
        <v>172</v>
      </c>
      <c r="M174">
        <v>0.5478411195737829</v>
      </c>
      <c r="N174">
        <v>0</v>
      </c>
    </row>
    <row r="175" spans="1:14" x14ac:dyDescent="0.3">
      <c r="A175">
        <v>174</v>
      </c>
      <c r="B175" t="s">
        <v>139</v>
      </c>
      <c r="C175" t="s">
        <v>149</v>
      </c>
      <c r="D175" t="s">
        <v>154</v>
      </c>
      <c r="E175" t="s">
        <v>156</v>
      </c>
      <c r="F175" t="s">
        <v>161</v>
      </c>
      <c r="G175" t="s">
        <v>225</v>
      </c>
      <c r="H175">
        <v>349.34026623684247</v>
      </c>
      <c r="I175">
        <v>50</v>
      </c>
      <c r="J175">
        <v>1299063.2070642037</v>
      </c>
      <c r="K175">
        <v>93200000</v>
      </c>
      <c r="L175">
        <v>173</v>
      </c>
      <c r="M175">
        <v>0.5478411195737829</v>
      </c>
      <c r="N175">
        <v>0</v>
      </c>
    </row>
    <row r="176" spans="1:14" x14ac:dyDescent="0.3">
      <c r="A176">
        <v>175</v>
      </c>
      <c r="B176" t="s">
        <v>139</v>
      </c>
      <c r="C176" t="s">
        <v>149</v>
      </c>
      <c r="D176" t="s">
        <v>154</v>
      </c>
      <c r="E176" t="s">
        <v>156</v>
      </c>
      <c r="F176" t="s">
        <v>161</v>
      </c>
      <c r="G176" t="s">
        <v>225</v>
      </c>
      <c r="H176">
        <v>349.34026623684247</v>
      </c>
      <c r="I176">
        <v>50</v>
      </c>
      <c r="J176">
        <v>1299063.2070642037</v>
      </c>
      <c r="K176">
        <v>93200000</v>
      </c>
      <c r="L176">
        <v>174</v>
      </c>
      <c r="M176">
        <v>0.5478411195737829</v>
      </c>
      <c r="N176">
        <v>0</v>
      </c>
    </row>
    <row r="177" spans="1:14" x14ac:dyDescent="0.3">
      <c r="A177">
        <v>176</v>
      </c>
      <c r="B177" t="s">
        <v>139</v>
      </c>
      <c r="C177" t="s">
        <v>149</v>
      </c>
      <c r="D177" t="s">
        <v>154</v>
      </c>
      <c r="E177" t="s">
        <v>156</v>
      </c>
      <c r="F177" t="s">
        <v>161</v>
      </c>
      <c r="G177" t="s">
        <v>225</v>
      </c>
      <c r="H177">
        <v>349.34026623684247</v>
      </c>
      <c r="I177">
        <v>50</v>
      </c>
      <c r="J177">
        <v>1299063.2070642037</v>
      </c>
      <c r="K177">
        <v>93200000</v>
      </c>
      <c r="L177">
        <v>175</v>
      </c>
      <c r="M177">
        <v>0.5478411195737829</v>
      </c>
      <c r="N177">
        <v>0</v>
      </c>
    </row>
    <row r="178" spans="1:14" x14ac:dyDescent="0.3">
      <c r="A178">
        <v>177</v>
      </c>
      <c r="B178" t="s">
        <v>139</v>
      </c>
      <c r="C178" t="s">
        <v>149</v>
      </c>
      <c r="D178" t="s">
        <v>154</v>
      </c>
      <c r="E178" t="s">
        <v>156</v>
      </c>
      <c r="F178" t="s">
        <v>161</v>
      </c>
      <c r="G178" t="s">
        <v>225</v>
      </c>
      <c r="H178">
        <v>349.34026623684247</v>
      </c>
      <c r="I178">
        <v>50</v>
      </c>
      <c r="J178">
        <v>1299063.2070642037</v>
      </c>
      <c r="K178">
        <v>93200000</v>
      </c>
      <c r="L178">
        <v>176</v>
      </c>
      <c r="M178">
        <v>0.5478411195737829</v>
      </c>
      <c r="N178">
        <v>0</v>
      </c>
    </row>
    <row r="179" spans="1:14" x14ac:dyDescent="0.3">
      <c r="A179">
        <v>178</v>
      </c>
      <c r="B179" t="s">
        <v>139</v>
      </c>
      <c r="C179" t="s">
        <v>149</v>
      </c>
      <c r="D179" t="s">
        <v>154</v>
      </c>
      <c r="E179" t="s">
        <v>156</v>
      </c>
      <c r="F179" t="s">
        <v>161</v>
      </c>
      <c r="G179" t="s">
        <v>225</v>
      </c>
      <c r="H179">
        <v>349.34026623684247</v>
      </c>
      <c r="I179">
        <v>50</v>
      </c>
      <c r="J179">
        <v>1299063.2070642037</v>
      </c>
      <c r="K179">
        <v>93200000</v>
      </c>
      <c r="L179">
        <v>177</v>
      </c>
      <c r="M179">
        <v>0.5478411195737829</v>
      </c>
      <c r="N179">
        <v>0</v>
      </c>
    </row>
    <row r="180" spans="1:14" x14ac:dyDescent="0.3">
      <c r="A180">
        <v>179</v>
      </c>
      <c r="B180" t="s">
        <v>139</v>
      </c>
      <c r="C180" t="s">
        <v>149</v>
      </c>
      <c r="D180" t="s">
        <v>154</v>
      </c>
      <c r="E180" t="s">
        <v>156</v>
      </c>
      <c r="F180" t="s">
        <v>161</v>
      </c>
      <c r="G180" t="s">
        <v>225</v>
      </c>
      <c r="H180">
        <v>349.34026623684247</v>
      </c>
      <c r="I180">
        <v>50</v>
      </c>
      <c r="J180">
        <v>1299063.2070642037</v>
      </c>
      <c r="K180">
        <v>93200000</v>
      </c>
      <c r="L180">
        <v>178</v>
      </c>
      <c r="M180">
        <v>0.5478411195737829</v>
      </c>
      <c r="N180">
        <v>0</v>
      </c>
    </row>
    <row r="181" spans="1:14" x14ac:dyDescent="0.3">
      <c r="A181">
        <v>180</v>
      </c>
      <c r="B181" t="s">
        <v>139</v>
      </c>
      <c r="C181" t="s">
        <v>149</v>
      </c>
      <c r="D181" t="s">
        <v>154</v>
      </c>
      <c r="E181" t="s">
        <v>156</v>
      </c>
      <c r="F181" t="s">
        <v>161</v>
      </c>
      <c r="G181" t="s">
        <v>225</v>
      </c>
      <c r="H181">
        <v>349.34026623684247</v>
      </c>
      <c r="I181">
        <v>50</v>
      </c>
      <c r="J181">
        <v>1299063.2070642037</v>
      </c>
      <c r="K181">
        <v>93200000</v>
      </c>
      <c r="L181">
        <v>179</v>
      </c>
      <c r="M181">
        <v>0.5478411195737829</v>
      </c>
      <c r="N181">
        <v>0</v>
      </c>
    </row>
    <row r="182" spans="1:14" x14ac:dyDescent="0.3">
      <c r="A182">
        <v>181</v>
      </c>
      <c r="B182" t="s">
        <v>139</v>
      </c>
      <c r="C182" t="s">
        <v>149</v>
      </c>
      <c r="D182" t="s">
        <v>154</v>
      </c>
      <c r="E182" t="s">
        <v>156</v>
      </c>
      <c r="F182" t="s">
        <v>161</v>
      </c>
      <c r="G182" t="s">
        <v>225</v>
      </c>
      <c r="H182">
        <v>349.34026623684247</v>
      </c>
      <c r="I182">
        <v>50</v>
      </c>
      <c r="J182">
        <v>1299063.2070642037</v>
      </c>
      <c r="K182">
        <v>93200000</v>
      </c>
      <c r="L182">
        <v>180</v>
      </c>
      <c r="M182">
        <v>0.5478411195737829</v>
      </c>
      <c r="N182">
        <v>0</v>
      </c>
    </row>
    <row r="183" spans="1:14" x14ac:dyDescent="0.3">
      <c r="A183">
        <v>182</v>
      </c>
      <c r="B183" t="s">
        <v>139</v>
      </c>
      <c r="C183" t="s">
        <v>149</v>
      </c>
      <c r="D183" t="s">
        <v>154</v>
      </c>
      <c r="E183" t="s">
        <v>156</v>
      </c>
      <c r="F183" t="s">
        <v>161</v>
      </c>
      <c r="G183" t="s">
        <v>225</v>
      </c>
      <c r="H183">
        <v>349.34026623684247</v>
      </c>
      <c r="I183">
        <v>50</v>
      </c>
      <c r="J183">
        <v>1299063.2070642037</v>
      </c>
      <c r="K183">
        <v>93200000</v>
      </c>
      <c r="L183">
        <v>181</v>
      </c>
      <c r="M183">
        <v>0.5478411195737829</v>
      </c>
      <c r="N183">
        <v>0</v>
      </c>
    </row>
    <row r="184" spans="1:14" x14ac:dyDescent="0.3">
      <c r="A184">
        <v>183</v>
      </c>
      <c r="B184" t="s">
        <v>139</v>
      </c>
      <c r="C184" t="s">
        <v>149</v>
      </c>
      <c r="D184" t="s">
        <v>154</v>
      </c>
      <c r="E184" t="s">
        <v>156</v>
      </c>
      <c r="F184" t="s">
        <v>161</v>
      </c>
      <c r="G184" t="s">
        <v>225</v>
      </c>
      <c r="H184">
        <v>349.34026623684247</v>
      </c>
      <c r="I184">
        <v>50</v>
      </c>
      <c r="J184">
        <v>1299063.2070642037</v>
      </c>
      <c r="K184">
        <v>93200000</v>
      </c>
      <c r="L184">
        <v>182</v>
      </c>
      <c r="M184">
        <v>0.5478411195737829</v>
      </c>
      <c r="N184">
        <v>0</v>
      </c>
    </row>
    <row r="185" spans="1:14" x14ac:dyDescent="0.3">
      <c r="A185">
        <v>184</v>
      </c>
      <c r="B185" t="s">
        <v>139</v>
      </c>
      <c r="C185" t="s">
        <v>149</v>
      </c>
      <c r="D185" t="s">
        <v>154</v>
      </c>
      <c r="E185" t="s">
        <v>156</v>
      </c>
      <c r="F185" t="s">
        <v>161</v>
      </c>
      <c r="G185" t="s">
        <v>225</v>
      </c>
      <c r="H185">
        <v>349.34026623684247</v>
      </c>
      <c r="I185">
        <v>50</v>
      </c>
      <c r="J185">
        <v>1299063.2070642037</v>
      </c>
      <c r="K185">
        <v>93200000</v>
      </c>
      <c r="L185">
        <v>183</v>
      </c>
      <c r="M185">
        <v>0.5478411195737829</v>
      </c>
      <c r="N185">
        <v>0</v>
      </c>
    </row>
    <row r="186" spans="1:14" x14ac:dyDescent="0.3">
      <c r="A186">
        <v>185</v>
      </c>
      <c r="B186" t="s">
        <v>139</v>
      </c>
      <c r="C186" t="s">
        <v>149</v>
      </c>
      <c r="D186" t="s">
        <v>154</v>
      </c>
      <c r="E186" t="s">
        <v>156</v>
      </c>
      <c r="F186" t="s">
        <v>161</v>
      </c>
      <c r="G186" t="s">
        <v>225</v>
      </c>
      <c r="H186">
        <v>349.34026623684247</v>
      </c>
      <c r="I186">
        <v>50</v>
      </c>
      <c r="J186">
        <v>1299063.2070642037</v>
      </c>
      <c r="K186">
        <v>93200000</v>
      </c>
      <c r="L186">
        <v>184</v>
      </c>
      <c r="M186">
        <v>0.5478411195737829</v>
      </c>
      <c r="N186">
        <v>0</v>
      </c>
    </row>
    <row r="187" spans="1:14" x14ac:dyDescent="0.3">
      <c r="A187">
        <v>186</v>
      </c>
      <c r="B187" t="s">
        <v>139</v>
      </c>
      <c r="C187" t="s">
        <v>149</v>
      </c>
      <c r="D187" t="s">
        <v>154</v>
      </c>
      <c r="E187" t="s">
        <v>156</v>
      </c>
      <c r="F187" t="s">
        <v>161</v>
      </c>
      <c r="G187" t="s">
        <v>225</v>
      </c>
      <c r="H187">
        <v>349.34026623684247</v>
      </c>
      <c r="I187">
        <v>50</v>
      </c>
      <c r="J187">
        <v>1299063.2070642037</v>
      </c>
      <c r="K187">
        <v>93200000</v>
      </c>
      <c r="L187">
        <v>185</v>
      </c>
      <c r="M187">
        <v>0.5478411195737829</v>
      </c>
      <c r="N187">
        <v>0</v>
      </c>
    </row>
    <row r="188" spans="1:14" x14ac:dyDescent="0.3">
      <c r="A188">
        <v>187</v>
      </c>
      <c r="B188" t="s">
        <v>139</v>
      </c>
      <c r="C188" t="s">
        <v>149</v>
      </c>
      <c r="D188" t="s">
        <v>154</v>
      </c>
      <c r="E188" t="s">
        <v>156</v>
      </c>
      <c r="F188" t="s">
        <v>161</v>
      </c>
      <c r="G188" t="s">
        <v>225</v>
      </c>
      <c r="H188">
        <v>349.34026623684247</v>
      </c>
      <c r="I188">
        <v>50</v>
      </c>
      <c r="J188">
        <v>1299063.2070642037</v>
      </c>
      <c r="K188">
        <v>93200000</v>
      </c>
      <c r="L188">
        <v>186</v>
      </c>
      <c r="M188">
        <v>0.5478411195737829</v>
      </c>
      <c r="N188">
        <v>0</v>
      </c>
    </row>
    <row r="189" spans="1:14" x14ac:dyDescent="0.3">
      <c r="A189">
        <v>188</v>
      </c>
      <c r="B189" t="s">
        <v>139</v>
      </c>
      <c r="C189" t="s">
        <v>149</v>
      </c>
      <c r="D189" t="s">
        <v>154</v>
      </c>
      <c r="E189" t="s">
        <v>156</v>
      </c>
      <c r="F189" t="s">
        <v>161</v>
      </c>
      <c r="G189" t="s">
        <v>225</v>
      </c>
      <c r="H189">
        <v>349.34026623684247</v>
      </c>
      <c r="I189">
        <v>50</v>
      </c>
      <c r="J189">
        <v>1299063.2070642037</v>
      </c>
      <c r="K189">
        <v>93200000</v>
      </c>
      <c r="L189">
        <v>187</v>
      </c>
      <c r="M189">
        <v>0.5478411195737829</v>
      </c>
      <c r="N189">
        <v>0</v>
      </c>
    </row>
    <row r="190" spans="1:14" x14ac:dyDescent="0.3">
      <c r="A190">
        <v>189</v>
      </c>
      <c r="B190" t="s">
        <v>139</v>
      </c>
      <c r="C190" t="s">
        <v>149</v>
      </c>
      <c r="D190" t="s">
        <v>154</v>
      </c>
      <c r="E190" t="s">
        <v>156</v>
      </c>
      <c r="F190" t="s">
        <v>161</v>
      </c>
      <c r="G190" t="s">
        <v>225</v>
      </c>
      <c r="H190">
        <v>349.34026623684247</v>
      </c>
      <c r="I190">
        <v>50</v>
      </c>
      <c r="J190">
        <v>1299063.2070642037</v>
      </c>
      <c r="K190">
        <v>93200000</v>
      </c>
      <c r="L190">
        <v>188</v>
      </c>
      <c r="M190">
        <v>0.5478411195737829</v>
      </c>
      <c r="N190">
        <v>0</v>
      </c>
    </row>
    <row r="191" spans="1:14" x14ac:dyDescent="0.3">
      <c r="A191">
        <v>190</v>
      </c>
      <c r="B191" t="s">
        <v>139</v>
      </c>
      <c r="C191" t="s">
        <v>149</v>
      </c>
      <c r="D191" t="s">
        <v>154</v>
      </c>
      <c r="E191" t="s">
        <v>156</v>
      </c>
      <c r="F191" t="s">
        <v>161</v>
      </c>
      <c r="G191" t="s">
        <v>225</v>
      </c>
      <c r="H191">
        <v>349.34026623684247</v>
      </c>
      <c r="I191">
        <v>50</v>
      </c>
      <c r="J191">
        <v>1299063.2070642037</v>
      </c>
      <c r="K191">
        <v>93200000</v>
      </c>
      <c r="L191">
        <v>189</v>
      </c>
      <c r="M191">
        <v>0.5478411195737829</v>
      </c>
      <c r="N191">
        <v>0</v>
      </c>
    </row>
    <row r="192" spans="1:14" x14ac:dyDescent="0.3">
      <c r="A192">
        <v>191</v>
      </c>
      <c r="B192" t="s">
        <v>139</v>
      </c>
      <c r="C192" t="s">
        <v>149</v>
      </c>
      <c r="D192" t="s">
        <v>154</v>
      </c>
      <c r="E192" t="s">
        <v>156</v>
      </c>
      <c r="F192" t="s">
        <v>161</v>
      </c>
      <c r="G192" t="s">
        <v>225</v>
      </c>
      <c r="H192">
        <v>349.34026623684247</v>
      </c>
      <c r="I192">
        <v>50</v>
      </c>
      <c r="J192">
        <v>1299063.2070642037</v>
      </c>
      <c r="K192">
        <v>93200000</v>
      </c>
      <c r="L192">
        <v>190</v>
      </c>
      <c r="M192">
        <v>0.5478411195737829</v>
      </c>
      <c r="N192">
        <v>0</v>
      </c>
    </row>
    <row r="193" spans="1:14" x14ac:dyDescent="0.3">
      <c r="A193">
        <v>192</v>
      </c>
      <c r="B193" t="s">
        <v>139</v>
      </c>
      <c r="C193" t="s">
        <v>149</v>
      </c>
      <c r="D193" t="s">
        <v>154</v>
      </c>
      <c r="E193" t="s">
        <v>156</v>
      </c>
      <c r="F193" t="s">
        <v>161</v>
      </c>
      <c r="G193" t="s">
        <v>225</v>
      </c>
      <c r="H193">
        <v>349.34026623684247</v>
      </c>
      <c r="I193">
        <v>50</v>
      </c>
      <c r="J193">
        <v>1299063.2070642037</v>
      </c>
      <c r="K193">
        <v>93200000</v>
      </c>
      <c r="L193">
        <v>191</v>
      </c>
      <c r="M193">
        <v>0.5478411195737829</v>
      </c>
      <c r="N193">
        <v>0</v>
      </c>
    </row>
    <row r="194" spans="1:14" x14ac:dyDescent="0.3">
      <c r="A194">
        <v>193</v>
      </c>
      <c r="B194" t="s">
        <v>139</v>
      </c>
      <c r="C194" t="s">
        <v>149</v>
      </c>
      <c r="D194" t="s">
        <v>154</v>
      </c>
      <c r="E194" t="s">
        <v>156</v>
      </c>
      <c r="F194" t="s">
        <v>161</v>
      </c>
      <c r="G194" t="s">
        <v>225</v>
      </c>
      <c r="H194">
        <v>349.34026623684247</v>
      </c>
      <c r="I194">
        <v>50</v>
      </c>
      <c r="J194">
        <v>1299063.2070642037</v>
      </c>
      <c r="K194">
        <v>93200000</v>
      </c>
      <c r="L194">
        <v>192</v>
      </c>
      <c r="M194">
        <v>0.5478411195737829</v>
      </c>
      <c r="N194">
        <v>0</v>
      </c>
    </row>
    <row r="195" spans="1:14" x14ac:dyDescent="0.3">
      <c r="A195">
        <v>194</v>
      </c>
      <c r="B195" t="s">
        <v>139</v>
      </c>
      <c r="C195" t="s">
        <v>149</v>
      </c>
      <c r="D195" t="s">
        <v>154</v>
      </c>
      <c r="E195" t="s">
        <v>156</v>
      </c>
      <c r="F195" t="s">
        <v>161</v>
      </c>
      <c r="G195" t="s">
        <v>225</v>
      </c>
      <c r="H195">
        <v>349.34026623684247</v>
      </c>
      <c r="I195">
        <v>50</v>
      </c>
      <c r="J195">
        <v>1299063.2070642037</v>
      </c>
      <c r="K195">
        <v>93200000</v>
      </c>
      <c r="L195">
        <v>193</v>
      </c>
      <c r="M195">
        <v>0.5478411195737829</v>
      </c>
      <c r="N195">
        <v>0</v>
      </c>
    </row>
    <row r="196" spans="1:14" x14ac:dyDescent="0.3">
      <c r="A196">
        <v>195</v>
      </c>
      <c r="B196" t="s">
        <v>139</v>
      </c>
      <c r="C196" t="s">
        <v>149</v>
      </c>
      <c r="D196" t="s">
        <v>154</v>
      </c>
      <c r="E196" t="s">
        <v>156</v>
      </c>
      <c r="F196" t="s">
        <v>161</v>
      </c>
      <c r="G196" t="s">
        <v>225</v>
      </c>
      <c r="H196">
        <v>349.34026623684247</v>
      </c>
      <c r="I196">
        <v>50</v>
      </c>
      <c r="J196">
        <v>1299063.2070642037</v>
      </c>
      <c r="K196">
        <v>93200000</v>
      </c>
      <c r="L196">
        <v>194</v>
      </c>
      <c r="M196">
        <v>0.5478411195737829</v>
      </c>
      <c r="N196">
        <v>0</v>
      </c>
    </row>
    <row r="197" spans="1:14" x14ac:dyDescent="0.3">
      <c r="A197">
        <v>196</v>
      </c>
      <c r="B197" t="s">
        <v>139</v>
      </c>
      <c r="C197" t="s">
        <v>149</v>
      </c>
      <c r="D197" t="s">
        <v>154</v>
      </c>
      <c r="E197" t="s">
        <v>156</v>
      </c>
      <c r="F197" t="s">
        <v>161</v>
      </c>
      <c r="G197" t="s">
        <v>225</v>
      </c>
      <c r="H197">
        <v>349.34026623684247</v>
      </c>
      <c r="I197">
        <v>50</v>
      </c>
      <c r="J197">
        <v>1299063.2070642037</v>
      </c>
      <c r="K197">
        <v>93200000</v>
      </c>
      <c r="L197">
        <v>195</v>
      </c>
      <c r="M197">
        <v>0.5478411195737829</v>
      </c>
      <c r="N197">
        <v>0</v>
      </c>
    </row>
    <row r="198" spans="1:14" x14ac:dyDescent="0.3">
      <c r="A198">
        <v>197</v>
      </c>
      <c r="B198" t="s">
        <v>139</v>
      </c>
      <c r="C198" t="s">
        <v>149</v>
      </c>
      <c r="D198" t="s">
        <v>154</v>
      </c>
      <c r="E198" t="s">
        <v>156</v>
      </c>
      <c r="F198" t="s">
        <v>161</v>
      </c>
      <c r="G198" t="s">
        <v>225</v>
      </c>
      <c r="H198">
        <v>349.34026623684247</v>
      </c>
      <c r="I198">
        <v>50</v>
      </c>
      <c r="J198">
        <v>1299063.2070642037</v>
      </c>
      <c r="K198">
        <v>93200000</v>
      </c>
      <c r="L198">
        <v>196</v>
      </c>
      <c r="M198">
        <v>0.5478411195737829</v>
      </c>
      <c r="N198">
        <v>0</v>
      </c>
    </row>
    <row r="199" spans="1:14" x14ac:dyDescent="0.3">
      <c r="A199">
        <v>198</v>
      </c>
      <c r="B199" t="s">
        <v>139</v>
      </c>
      <c r="C199" t="s">
        <v>149</v>
      </c>
      <c r="D199" t="s">
        <v>154</v>
      </c>
      <c r="E199" t="s">
        <v>156</v>
      </c>
      <c r="F199" t="s">
        <v>161</v>
      </c>
      <c r="G199" t="s">
        <v>225</v>
      </c>
      <c r="H199">
        <v>349.34026623684247</v>
      </c>
      <c r="I199">
        <v>50</v>
      </c>
      <c r="J199">
        <v>1299063.2070642037</v>
      </c>
      <c r="K199">
        <v>93200000</v>
      </c>
      <c r="L199">
        <v>197</v>
      </c>
      <c r="M199">
        <v>0.5478411195737829</v>
      </c>
      <c r="N199">
        <v>0</v>
      </c>
    </row>
    <row r="200" spans="1:14" x14ac:dyDescent="0.3">
      <c r="A200">
        <v>199</v>
      </c>
      <c r="B200" t="s">
        <v>139</v>
      </c>
      <c r="C200" t="s">
        <v>149</v>
      </c>
      <c r="D200" t="s">
        <v>154</v>
      </c>
      <c r="E200" t="s">
        <v>156</v>
      </c>
      <c r="F200" t="s">
        <v>161</v>
      </c>
      <c r="G200" t="s">
        <v>225</v>
      </c>
      <c r="H200">
        <v>349.34026623684247</v>
      </c>
      <c r="I200">
        <v>50</v>
      </c>
      <c r="J200">
        <v>1299063.2070642037</v>
      </c>
      <c r="K200">
        <v>93200000</v>
      </c>
      <c r="L200">
        <v>198</v>
      </c>
      <c r="M200">
        <v>0.5478411195737829</v>
      </c>
      <c r="N200">
        <v>0</v>
      </c>
    </row>
    <row r="201" spans="1:14" x14ac:dyDescent="0.3">
      <c r="A201">
        <v>200</v>
      </c>
      <c r="B201" t="s">
        <v>139</v>
      </c>
      <c r="C201" t="s">
        <v>149</v>
      </c>
      <c r="D201" t="s">
        <v>154</v>
      </c>
      <c r="E201" t="s">
        <v>156</v>
      </c>
      <c r="F201" t="s">
        <v>161</v>
      </c>
      <c r="G201" t="s">
        <v>225</v>
      </c>
      <c r="H201">
        <v>349.34026623684247</v>
      </c>
      <c r="I201">
        <v>50</v>
      </c>
      <c r="J201">
        <v>1299063.2070642037</v>
      </c>
      <c r="K201">
        <v>93200000</v>
      </c>
      <c r="L201">
        <v>199</v>
      </c>
      <c r="M201">
        <v>0.5478411195737829</v>
      </c>
      <c r="N201">
        <v>0</v>
      </c>
    </row>
    <row r="202" spans="1:14" x14ac:dyDescent="0.3">
      <c r="A202">
        <v>201</v>
      </c>
      <c r="B202" t="s">
        <v>139</v>
      </c>
      <c r="C202" t="s">
        <v>149</v>
      </c>
      <c r="D202" t="s">
        <v>154</v>
      </c>
      <c r="E202" t="s">
        <v>156</v>
      </c>
      <c r="F202" t="s">
        <v>161</v>
      </c>
      <c r="G202" t="s">
        <v>225</v>
      </c>
      <c r="H202">
        <v>349.34026623684247</v>
      </c>
      <c r="I202">
        <v>50</v>
      </c>
      <c r="J202">
        <v>1299063.2070642037</v>
      </c>
      <c r="K202">
        <v>93200000</v>
      </c>
      <c r="L202">
        <v>200</v>
      </c>
      <c r="M202">
        <v>0.5478411195737829</v>
      </c>
      <c r="N202">
        <v>0</v>
      </c>
    </row>
    <row r="203" spans="1:14" x14ac:dyDescent="0.3">
      <c r="A203">
        <v>202</v>
      </c>
      <c r="B203" t="s">
        <v>139</v>
      </c>
      <c r="C203" t="s">
        <v>149</v>
      </c>
      <c r="D203" t="s">
        <v>154</v>
      </c>
      <c r="E203" t="s">
        <v>156</v>
      </c>
      <c r="F203" t="s">
        <v>161</v>
      </c>
      <c r="G203" t="s">
        <v>225</v>
      </c>
      <c r="H203">
        <v>349.34026623684247</v>
      </c>
      <c r="I203">
        <v>50</v>
      </c>
      <c r="J203">
        <v>1299063.2070642037</v>
      </c>
      <c r="K203">
        <v>93200000</v>
      </c>
      <c r="L203">
        <v>201</v>
      </c>
      <c r="M203">
        <v>0.5478411195737829</v>
      </c>
      <c r="N203">
        <v>0</v>
      </c>
    </row>
    <row r="204" spans="1:14" x14ac:dyDescent="0.3">
      <c r="A204">
        <v>203</v>
      </c>
      <c r="B204" t="s">
        <v>139</v>
      </c>
      <c r="C204" t="s">
        <v>149</v>
      </c>
      <c r="D204" t="s">
        <v>154</v>
      </c>
      <c r="E204" t="s">
        <v>156</v>
      </c>
      <c r="F204" t="s">
        <v>161</v>
      </c>
      <c r="G204" t="s">
        <v>225</v>
      </c>
      <c r="H204">
        <v>349.34026623684247</v>
      </c>
      <c r="I204">
        <v>50</v>
      </c>
      <c r="J204">
        <v>1299063.2070642037</v>
      </c>
      <c r="K204">
        <v>93200000</v>
      </c>
      <c r="L204">
        <v>202</v>
      </c>
      <c r="M204">
        <v>0.5478411195737829</v>
      </c>
      <c r="N204">
        <v>0</v>
      </c>
    </row>
    <row r="205" spans="1:14" x14ac:dyDescent="0.3">
      <c r="A205">
        <v>204</v>
      </c>
      <c r="B205" t="s">
        <v>139</v>
      </c>
      <c r="C205" t="s">
        <v>149</v>
      </c>
      <c r="D205" t="s">
        <v>154</v>
      </c>
      <c r="E205" t="s">
        <v>156</v>
      </c>
      <c r="F205" t="s">
        <v>161</v>
      </c>
      <c r="G205" t="s">
        <v>225</v>
      </c>
      <c r="H205">
        <v>355.27921778820877</v>
      </c>
      <c r="I205">
        <v>51</v>
      </c>
      <c r="J205">
        <v>1449009.1212732214</v>
      </c>
      <c r="K205">
        <v>95064000</v>
      </c>
      <c r="L205">
        <v>203</v>
      </c>
      <c r="M205">
        <v>-10.931542487238641</v>
      </c>
      <c r="N205">
        <v>-2</v>
      </c>
    </row>
    <row r="206" spans="1:14" x14ac:dyDescent="0.3">
      <c r="A206">
        <v>205</v>
      </c>
      <c r="B206" t="s">
        <v>139</v>
      </c>
      <c r="C206" t="s">
        <v>149</v>
      </c>
      <c r="D206" t="s">
        <v>154</v>
      </c>
      <c r="E206" t="s">
        <v>156</v>
      </c>
      <c r="F206" t="s">
        <v>161</v>
      </c>
      <c r="G206" t="s">
        <v>225</v>
      </c>
      <c r="H206">
        <v>355.27921778820877</v>
      </c>
      <c r="I206">
        <v>51</v>
      </c>
      <c r="J206">
        <v>1449009.1212732214</v>
      </c>
      <c r="K206">
        <v>95064000</v>
      </c>
      <c r="L206">
        <v>204</v>
      </c>
      <c r="M206">
        <v>-10.931542487238641</v>
      </c>
      <c r="N206">
        <v>-2</v>
      </c>
    </row>
    <row r="207" spans="1:14" x14ac:dyDescent="0.3">
      <c r="A207">
        <v>206</v>
      </c>
      <c r="B207" t="s">
        <v>139</v>
      </c>
      <c r="C207" t="s">
        <v>149</v>
      </c>
      <c r="D207" t="s">
        <v>154</v>
      </c>
      <c r="E207" t="s">
        <v>156</v>
      </c>
      <c r="F207" t="s">
        <v>161</v>
      </c>
      <c r="G207" t="s">
        <v>225</v>
      </c>
      <c r="H207">
        <v>355.27921778820877</v>
      </c>
      <c r="I207">
        <v>51</v>
      </c>
      <c r="J207">
        <v>1449009.1212732214</v>
      </c>
      <c r="K207">
        <v>95064000</v>
      </c>
      <c r="L207">
        <v>205</v>
      </c>
      <c r="M207">
        <v>-10.931542487238641</v>
      </c>
      <c r="N207">
        <v>-2</v>
      </c>
    </row>
    <row r="208" spans="1:14" x14ac:dyDescent="0.3">
      <c r="A208">
        <v>207</v>
      </c>
      <c r="B208" t="s">
        <v>139</v>
      </c>
      <c r="C208" t="s">
        <v>149</v>
      </c>
      <c r="D208" t="s">
        <v>154</v>
      </c>
      <c r="E208" t="s">
        <v>156</v>
      </c>
      <c r="F208" t="s">
        <v>161</v>
      </c>
      <c r="G208" t="s">
        <v>225</v>
      </c>
      <c r="H208">
        <v>355.27921778820877</v>
      </c>
      <c r="I208">
        <v>51</v>
      </c>
      <c r="J208">
        <v>1449009.1212732214</v>
      </c>
      <c r="K208">
        <v>95064000</v>
      </c>
      <c r="L208">
        <v>206</v>
      </c>
      <c r="M208">
        <v>-10.931542487238641</v>
      </c>
      <c r="N208">
        <v>-2</v>
      </c>
    </row>
    <row r="209" spans="1:14" x14ac:dyDescent="0.3">
      <c r="A209">
        <v>208</v>
      </c>
      <c r="B209" t="s">
        <v>139</v>
      </c>
      <c r="C209" t="s">
        <v>149</v>
      </c>
      <c r="D209" t="s">
        <v>154</v>
      </c>
      <c r="E209" t="s">
        <v>156</v>
      </c>
      <c r="F209" t="s">
        <v>161</v>
      </c>
      <c r="G209" t="s">
        <v>225</v>
      </c>
      <c r="H209">
        <v>355.27921778820877</v>
      </c>
      <c r="I209">
        <v>51</v>
      </c>
      <c r="J209">
        <v>1449009.1212732214</v>
      </c>
      <c r="K209">
        <v>95064000</v>
      </c>
      <c r="L209">
        <v>207</v>
      </c>
      <c r="M209">
        <v>-10.931542487238641</v>
      </c>
      <c r="N209">
        <v>-2</v>
      </c>
    </row>
    <row r="210" spans="1:14" x14ac:dyDescent="0.3">
      <c r="A210">
        <v>209</v>
      </c>
      <c r="B210" t="s">
        <v>139</v>
      </c>
      <c r="C210" t="s">
        <v>149</v>
      </c>
      <c r="D210" t="s">
        <v>154</v>
      </c>
      <c r="E210" t="s">
        <v>156</v>
      </c>
      <c r="F210" t="s">
        <v>161</v>
      </c>
      <c r="G210" t="s">
        <v>225</v>
      </c>
      <c r="H210">
        <v>355.27921778820877</v>
      </c>
      <c r="I210">
        <v>51</v>
      </c>
      <c r="J210">
        <v>1449009.1212732214</v>
      </c>
      <c r="K210">
        <v>95064000</v>
      </c>
      <c r="L210">
        <v>208</v>
      </c>
      <c r="M210">
        <v>-10.931542487238641</v>
      </c>
      <c r="N210">
        <v>-2</v>
      </c>
    </row>
    <row r="211" spans="1:14" x14ac:dyDescent="0.3">
      <c r="A211">
        <v>210</v>
      </c>
      <c r="B211" t="s">
        <v>139</v>
      </c>
      <c r="C211" t="s">
        <v>149</v>
      </c>
      <c r="D211" t="s">
        <v>154</v>
      </c>
      <c r="E211" t="s">
        <v>156</v>
      </c>
      <c r="F211" t="s">
        <v>161</v>
      </c>
      <c r="G211" t="s">
        <v>225</v>
      </c>
      <c r="H211">
        <v>355.27921778820877</v>
      </c>
      <c r="I211">
        <v>51</v>
      </c>
      <c r="J211">
        <v>1449009.1212732214</v>
      </c>
      <c r="K211">
        <v>95064000</v>
      </c>
      <c r="L211">
        <v>209</v>
      </c>
      <c r="M211">
        <v>-10.931542487238641</v>
      </c>
      <c r="N211">
        <v>-2</v>
      </c>
    </row>
    <row r="212" spans="1:14" x14ac:dyDescent="0.3">
      <c r="A212">
        <v>211</v>
      </c>
      <c r="B212" t="s">
        <v>139</v>
      </c>
      <c r="C212" t="s">
        <v>149</v>
      </c>
      <c r="D212" t="s">
        <v>154</v>
      </c>
      <c r="E212" t="s">
        <v>156</v>
      </c>
      <c r="F212" t="s">
        <v>161</v>
      </c>
      <c r="G212" t="s">
        <v>225</v>
      </c>
      <c r="H212">
        <v>355.27921778820877</v>
      </c>
      <c r="I212">
        <v>51</v>
      </c>
      <c r="J212">
        <v>1449009.1212732214</v>
      </c>
      <c r="K212">
        <v>95064000</v>
      </c>
      <c r="L212">
        <v>210</v>
      </c>
      <c r="M212">
        <v>-10.931542487238641</v>
      </c>
      <c r="N212">
        <v>-2</v>
      </c>
    </row>
    <row r="213" spans="1:14" x14ac:dyDescent="0.3">
      <c r="A213">
        <v>212</v>
      </c>
      <c r="B213" t="s">
        <v>139</v>
      </c>
      <c r="C213" t="s">
        <v>149</v>
      </c>
      <c r="D213" t="s">
        <v>154</v>
      </c>
      <c r="E213" t="s">
        <v>156</v>
      </c>
      <c r="F213" t="s">
        <v>161</v>
      </c>
      <c r="G213" t="s">
        <v>225</v>
      </c>
      <c r="H213">
        <v>355.27921778820877</v>
      </c>
      <c r="I213">
        <v>51</v>
      </c>
      <c r="J213">
        <v>1449009.1212732214</v>
      </c>
      <c r="K213">
        <v>95064000</v>
      </c>
      <c r="L213">
        <v>211</v>
      </c>
      <c r="M213">
        <v>-10.931542487238641</v>
      </c>
      <c r="N213">
        <v>-2</v>
      </c>
    </row>
    <row r="214" spans="1:14" x14ac:dyDescent="0.3">
      <c r="A214">
        <v>213</v>
      </c>
      <c r="B214" t="s">
        <v>139</v>
      </c>
      <c r="C214" t="s">
        <v>149</v>
      </c>
      <c r="D214" t="s">
        <v>154</v>
      </c>
      <c r="E214" t="s">
        <v>156</v>
      </c>
      <c r="F214" t="s">
        <v>161</v>
      </c>
      <c r="G214" t="s">
        <v>225</v>
      </c>
      <c r="H214">
        <v>355.27921778820877</v>
      </c>
      <c r="I214">
        <v>51</v>
      </c>
      <c r="J214">
        <v>1449009.1212732214</v>
      </c>
      <c r="K214">
        <v>95064000</v>
      </c>
      <c r="L214">
        <v>212</v>
      </c>
      <c r="M214">
        <v>-10.931542487238641</v>
      </c>
      <c r="N214">
        <v>-2</v>
      </c>
    </row>
    <row r="215" spans="1:14" x14ac:dyDescent="0.3">
      <c r="A215">
        <v>214</v>
      </c>
      <c r="B215" t="s">
        <v>139</v>
      </c>
      <c r="C215" t="s">
        <v>149</v>
      </c>
      <c r="D215" t="s">
        <v>154</v>
      </c>
      <c r="E215" t="s">
        <v>156</v>
      </c>
      <c r="F215" t="s">
        <v>161</v>
      </c>
      <c r="G215" t="s">
        <v>225</v>
      </c>
      <c r="H215">
        <v>355.27921778820877</v>
      </c>
      <c r="I215">
        <v>51</v>
      </c>
      <c r="J215">
        <v>1449009.1212732214</v>
      </c>
      <c r="K215">
        <v>95064000</v>
      </c>
      <c r="L215">
        <v>213</v>
      </c>
      <c r="M215">
        <v>-10.931542487238641</v>
      </c>
      <c r="N215">
        <v>-2</v>
      </c>
    </row>
    <row r="216" spans="1:14" x14ac:dyDescent="0.3">
      <c r="A216">
        <v>215</v>
      </c>
      <c r="B216" t="s">
        <v>139</v>
      </c>
      <c r="C216" t="s">
        <v>149</v>
      </c>
      <c r="D216" t="s">
        <v>154</v>
      </c>
      <c r="E216" t="s">
        <v>156</v>
      </c>
      <c r="F216" t="s">
        <v>161</v>
      </c>
      <c r="G216" t="s">
        <v>225</v>
      </c>
      <c r="H216">
        <v>355.27921778820877</v>
      </c>
      <c r="I216">
        <v>51</v>
      </c>
      <c r="J216">
        <v>1449009.1212732214</v>
      </c>
      <c r="K216">
        <v>95064000</v>
      </c>
      <c r="L216">
        <v>214</v>
      </c>
      <c r="M216">
        <v>-10.931542487238641</v>
      </c>
      <c r="N216">
        <v>-2</v>
      </c>
    </row>
    <row r="217" spans="1:14" x14ac:dyDescent="0.3">
      <c r="A217">
        <v>216</v>
      </c>
      <c r="B217" t="s">
        <v>139</v>
      </c>
      <c r="C217" t="s">
        <v>149</v>
      </c>
      <c r="D217" t="s">
        <v>154</v>
      </c>
      <c r="E217" t="s">
        <v>156</v>
      </c>
      <c r="F217" t="s">
        <v>161</v>
      </c>
      <c r="G217" t="s">
        <v>225</v>
      </c>
      <c r="H217">
        <v>355.27921778820877</v>
      </c>
      <c r="I217">
        <v>51</v>
      </c>
      <c r="J217">
        <v>1449009.1212732214</v>
      </c>
      <c r="K217">
        <v>95064000</v>
      </c>
      <c r="L217">
        <v>215</v>
      </c>
      <c r="M217">
        <v>-10.931542487238641</v>
      </c>
      <c r="N217">
        <v>-2</v>
      </c>
    </row>
    <row r="218" spans="1:14" x14ac:dyDescent="0.3">
      <c r="A218">
        <v>217</v>
      </c>
      <c r="B218" t="s">
        <v>139</v>
      </c>
      <c r="C218" t="s">
        <v>149</v>
      </c>
      <c r="D218" t="s">
        <v>154</v>
      </c>
      <c r="E218" t="s">
        <v>156</v>
      </c>
      <c r="F218" t="s">
        <v>161</v>
      </c>
      <c r="G218" t="s">
        <v>225</v>
      </c>
      <c r="H218">
        <v>355.27921778820877</v>
      </c>
      <c r="I218">
        <v>51</v>
      </c>
      <c r="J218">
        <v>1449009.1212732214</v>
      </c>
      <c r="K218">
        <v>95064000</v>
      </c>
      <c r="L218">
        <v>216</v>
      </c>
      <c r="M218">
        <v>-10.931542487238641</v>
      </c>
      <c r="N218">
        <v>-2</v>
      </c>
    </row>
    <row r="219" spans="1:14" x14ac:dyDescent="0.3">
      <c r="A219">
        <v>218</v>
      </c>
      <c r="B219" t="s">
        <v>139</v>
      </c>
      <c r="C219" t="s">
        <v>149</v>
      </c>
      <c r="D219" t="s">
        <v>154</v>
      </c>
      <c r="E219" t="s">
        <v>156</v>
      </c>
      <c r="F219" t="s">
        <v>161</v>
      </c>
      <c r="G219" t="s">
        <v>225</v>
      </c>
      <c r="H219">
        <v>355.27921778820877</v>
      </c>
      <c r="I219">
        <v>51</v>
      </c>
      <c r="J219">
        <v>1449009.1212732214</v>
      </c>
      <c r="K219">
        <v>95064000</v>
      </c>
      <c r="L219">
        <v>217</v>
      </c>
      <c r="M219">
        <v>-10.931542487238641</v>
      </c>
      <c r="N219">
        <v>-2</v>
      </c>
    </row>
    <row r="220" spans="1:14" x14ac:dyDescent="0.3">
      <c r="A220">
        <v>219</v>
      </c>
      <c r="B220" t="s">
        <v>139</v>
      </c>
      <c r="C220" t="s">
        <v>149</v>
      </c>
      <c r="D220" t="s">
        <v>154</v>
      </c>
      <c r="E220" t="s">
        <v>156</v>
      </c>
      <c r="F220" t="s">
        <v>161</v>
      </c>
      <c r="G220" t="s">
        <v>225</v>
      </c>
      <c r="H220">
        <v>355.27921778820877</v>
      </c>
      <c r="I220">
        <v>51</v>
      </c>
      <c r="J220">
        <v>1449009.1212732214</v>
      </c>
      <c r="K220">
        <v>95064000</v>
      </c>
      <c r="L220">
        <v>218</v>
      </c>
      <c r="M220">
        <v>-10.931542487238641</v>
      </c>
      <c r="N220">
        <v>-2</v>
      </c>
    </row>
    <row r="221" spans="1:14" x14ac:dyDescent="0.3">
      <c r="A221">
        <v>220</v>
      </c>
      <c r="B221" t="s">
        <v>139</v>
      </c>
      <c r="C221" t="s">
        <v>149</v>
      </c>
      <c r="D221" t="s">
        <v>154</v>
      </c>
      <c r="E221" t="s">
        <v>156</v>
      </c>
      <c r="F221" t="s">
        <v>161</v>
      </c>
      <c r="G221" t="s">
        <v>225</v>
      </c>
      <c r="H221">
        <v>355.27921778820877</v>
      </c>
      <c r="I221">
        <v>51</v>
      </c>
      <c r="J221">
        <v>1449009.1212732214</v>
      </c>
      <c r="K221">
        <v>95064000</v>
      </c>
      <c r="L221">
        <v>219</v>
      </c>
      <c r="M221">
        <v>-10.931542487238641</v>
      </c>
      <c r="N221">
        <v>-2</v>
      </c>
    </row>
    <row r="222" spans="1:14" x14ac:dyDescent="0.3">
      <c r="A222">
        <v>221</v>
      </c>
      <c r="B222" t="s">
        <v>139</v>
      </c>
      <c r="C222" t="s">
        <v>149</v>
      </c>
      <c r="D222" t="s">
        <v>154</v>
      </c>
      <c r="E222" t="s">
        <v>156</v>
      </c>
      <c r="F222" t="s">
        <v>161</v>
      </c>
      <c r="G222" t="s">
        <v>225</v>
      </c>
      <c r="H222">
        <v>355.27921778820877</v>
      </c>
      <c r="I222">
        <v>51</v>
      </c>
      <c r="J222">
        <v>1449009.1212732214</v>
      </c>
      <c r="K222">
        <v>95064000</v>
      </c>
      <c r="L222">
        <v>220</v>
      </c>
      <c r="M222">
        <v>-10.931542487238641</v>
      </c>
      <c r="N222">
        <v>-2</v>
      </c>
    </row>
    <row r="223" spans="1:14" x14ac:dyDescent="0.3">
      <c r="A223">
        <v>222</v>
      </c>
      <c r="B223" t="s">
        <v>139</v>
      </c>
      <c r="C223" t="s">
        <v>149</v>
      </c>
      <c r="D223" t="s">
        <v>154</v>
      </c>
      <c r="E223" t="s">
        <v>156</v>
      </c>
      <c r="F223" t="s">
        <v>161</v>
      </c>
      <c r="G223" t="s">
        <v>225</v>
      </c>
      <c r="H223">
        <v>355.27921778820877</v>
      </c>
      <c r="I223">
        <v>51</v>
      </c>
      <c r="J223">
        <v>1449009.1212732214</v>
      </c>
      <c r="K223">
        <v>95064000</v>
      </c>
      <c r="L223">
        <v>221</v>
      </c>
      <c r="M223">
        <v>-10.931542487238641</v>
      </c>
      <c r="N223">
        <v>-2</v>
      </c>
    </row>
    <row r="224" spans="1:14" x14ac:dyDescent="0.3">
      <c r="A224">
        <v>223</v>
      </c>
      <c r="B224" t="s">
        <v>139</v>
      </c>
      <c r="C224" t="s">
        <v>149</v>
      </c>
      <c r="D224" t="s">
        <v>154</v>
      </c>
      <c r="E224" t="s">
        <v>156</v>
      </c>
      <c r="F224" t="s">
        <v>161</v>
      </c>
      <c r="G224" t="s">
        <v>225</v>
      </c>
      <c r="H224">
        <v>355.27921778820877</v>
      </c>
      <c r="I224">
        <v>51</v>
      </c>
      <c r="J224">
        <v>1449009.1212732214</v>
      </c>
      <c r="K224">
        <v>95064000</v>
      </c>
      <c r="L224">
        <v>222</v>
      </c>
      <c r="M224">
        <v>-10.931542487238641</v>
      </c>
      <c r="N224">
        <v>-2</v>
      </c>
    </row>
    <row r="225" spans="1:14" x14ac:dyDescent="0.3">
      <c r="A225">
        <v>224</v>
      </c>
      <c r="B225" t="s">
        <v>139</v>
      </c>
      <c r="C225" t="s">
        <v>149</v>
      </c>
      <c r="D225" t="s">
        <v>154</v>
      </c>
      <c r="E225" t="s">
        <v>156</v>
      </c>
      <c r="F225" t="s">
        <v>161</v>
      </c>
      <c r="G225" t="s">
        <v>225</v>
      </c>
      <c r="H225">
        <v>355.27921778820877</v>
      </c>
      <c r="I225">
        <v>51</v>
      </c>
      <c r="J225">
        <v>1449009.1212732214</v>
      </c>
      <c r="K225">
        <v>95064000</v>
      </c>
      <c r="L225">
        <v>223</v>
      </c>
      <c r="M225">
        <v>-10.931542487238641</v>
      </c>
      <c r="N225">
        <v>-2</v>
      </c>
    </row>
    <row r="226" spans="1:14" x14ac:dyDescent="0.3">
      <c r="A226">
        <v>225</v>
      </c>
      <c r="B226" t="s">
        <v>139</v>
      </c>
      <c r="C226" t="s">
        <v>149</v>
      </c>
      <c r="D226" t="s">
        <v>154</v>
      </c>
      <c r="E226" t="s">
        <v>156</v>
      </c>
      <c r="F226" t="s">
        <v>161</v>
      </c>
      <c r="G226" t="s">
        <v>225</v>
      </c>
      <c r="H226">
        <v>355.27921778820877</v>
      </c>
      <c r="I226">
        <v>51</v>
      </c>
      <c r="J226">
        <v>1449009.1212732214</v>
      </c>
      <c r="K226">
        <v>95064000</v>
      </c>
      <c r="L226">
        <v>224</v>
      </c>
      <c r="M226">
        <v>-10.931542487238641</v>
      </c>
      <c r="N226">
        <v>-2</v>
      </c>
    </row>
    <row r="227" spans="1:14" x14ac:dyDescent="0.3">
      <c r="A227">
        <v>226</v>
      </c>
      <c r="B227" t="s">
        <v>139</v>
      </c>
      <c r="C227" t="s">
        <v>149</v>
      </c>
      <c r="D227" t="s">
        <v>154</v>
      </c>
      <c r="E227" t="s">
        <v>156</v>
      </c>
      <c r="F227" t="s">
        <v>161</v>
      </c>
      <c r="G227" t="s">
        <v>225</v>
      </c>
      <c r="H227">
        <v>355.27921778820877</v>
      </c>
      <c r="I227">
        <v>51</v>
      </c>
      <c r="J227">
        <v>1449009.1212732214</v>
      </c>
      <c r="K227">
        <v>95064000</v>
      </c>
      <c r="L227">
        <v>225</v>
      </c>
      <c r="M227">
        <v>-10.931542487238641</v>
      </c>
      <c r="N227">
        <v>-2</v>
      </c>
    </row>
    <row r="228" spans="1:14" x14ac:dyDescent="0.3">
      <c r="A228">
        <v>227</v>
      </c>
      <c r="B228" t="s">
        <v>139</v>
      </c>
      <c r="C228" t="s">
        <v>149</v>
      </c>
      <c r="D228" t="s">
        <v>154</v>
      </c>
      <c r="E228" t="s">
        <v>156</v>
      </c>
      <c r="F228" t="s">
        <v>161</v>
      </c>
      <c r="G228" t="s">
        <v>225</v>
      </c>
      <c r="H228">
        <v>355.27921778820877</v>
      </c>
      <c r="I228">
        <v>51</v>
      </c>
      <c r="J228">
        <v>1449009.1212732214</v>
      </c>
      <c r="K228">
        <v>95064000</v>
      </c>
      <c r="L228">
        <v>226</v>
      </c>
      <c r="M228">
        <v>-10.931542487238641</v>
      </c>
      <c r="N228">
        <v>-2</v>
      </c>
    </row>
    <row r="229" spans="1:14" x14ac:dyDescent="0.3">
      <c r="A229">
        <v>228</v>
      </c>
      <c r="B229" t="s">
        <v>139</v>
      </c>
      <c r="C229" t="s">
        <v>149</v>
      </c>
      <c r="D229" t="s">
        <v>154</v>
      </c>
      <c r="E229" t="s">
        <v>156</v>
      </c>
      <c r="F229" t="s">
        <v>161</v>
      </c>
      <c r="G229" t="s">
        <v>225</v>
      </c>
      <c r="H229">
        <v>355.27921778820877</v>
      </c>
      <c r="I229">
        <v>51</v>
      </c>
      <c r="J229">
        <v>1449009.1212732214</v>
      </c>
      <c r="K229">
        <v>95064000</v>
      </c>
      <c r="L229">
        <v>227</v>
      </c>
      <c r="M229">
        <v>-10.931542487238641</v>
      </c>
      <c r="N229">
        <v>-2</v>
      </c>
    </row>
    <row r="230" spans="1:14" x14ac:dyDescent="0.3">
      <c r="A230">
        <v>229</v>
      </c>
      <c r="B230" t="s">
        <v>139</v>
      </c>
      <c r="C230" t="s">
        <v>149</v>
      </c>
      <c r="D230" t="s">
        <v>154</v>
      </c>
      <c r="E230" t="s">
        <v>156</v>
      </c>
      <c r="F230" t="s">
        <v>161</v>
      </c>
      <c r="G230" t="s">
        <v>225</v>
      </c>
      <c r="H230">
        <v>355.27921778820877</v>
      </c>
      <c r="I230">
        <v>51</v>
      </c>
      <c r="J230">
        <v>1449009.1212732214</v>
      </c>
      <c r="K230">
        <v>95064000</v>
      </c>
      <c r="L230">
        <v>228</v>
      </c>
      <c r="M230">
        <v>-10.931542487238641</v>
      </c>
      <c r="N230">
        <v>-2</v>
      </c>
    </row>
    <row r="231" spans="1:14" x14ac:dyDescent="0.3">
      <c r="A231">
        <v>230</v>
      </c>
      <c r="B231" t="s">
        <v>139</v>
      </c>
      <c r="C231" t="s">
        <v>149</v>
      </c>
      <c r="D231" t="s">
        <v>154</v>
      </c>
      <c r="E231" t="s">
        <v>156</v>
      </c>
      <c r="F231" t="s">
        <v>161</v>
      </c>
      <c r="G231" t="s">
        <v>225</v>
      </c>
      <c r="H231">
        <v>355.27921778820877</v>
      </c>
      <c r="I231">
        <v>51</v>
      </c>
      <c r="J231">
        <v>1449009.1212732214</v>
      </c>
      <c r="K231">
        <v>95064000</v>
      </c>
      <c r="L231">
        <v>229</v>
      </c>
      <c r="M231">
        <v>-10.931542487238641</v>
      </c>
      <c r="N231">
        <v>-2</v>
      </c>
    </row>
    <row r="232" spans="1:14" x14ac:dyDescent="0.3">
      <c r="A232">
        <v>231</v>
      </c>
      <c r="B232" t="s">
        <v>139</v>
      </c>
      <c r="C232" t="s">
        <v>149</v>
      </c>
      <c r="D232" t="s">
        <v>154</v>
      </c>
      <c r="E232" t="s">
        <v>156</v>
      </c>
      <c r="F232" t="s">
        <v>161</v>
      </c>
      <c r="G232" t="s">
        <v>225</v>
      </c>
      <c r="H232">
        <v>355.27921778820877</v>
      </c>
      <c r="I232">
        <v>51</v>
      </c>
      <c r="J232">
        <v>1449009.1212732214</v>
      </c>
      <c r="K232">
        <v>95064000</v>
      </c>
      <c r="L232">
        <v>230</v>
      </c>
      <c r="M232">
        <v>-10.931542487238641</v>
      </c>
      <c r="N232">
        <v>-2</v>
      </c>
    </row>
    <row r="233" spans="1:14" x14ac:dyDescent="0.3">
      <c r="A233">
        <v>232</v>
      </c>
      <c r="B233" t="s">
        <v>139</v>
      </c>
      <c r="C233" t="s">
        <v>149</v>
      </c>
      <c r="D233" t="s">
        <v>154</v>
      </c>
      <c r="E233" t="s">
        <v>156</v>
      </c>
      <c r="F233" t="s">
        <v>161</v>
      </c>
      <c r="G233" t="s">
        <v>225</v>
      </c>
      <c r="H233">
        <v>355.27921778820877</v>
      </c>
      <c r="I233">
        <v>51</v>
      </c>
      <c r="J233">
        <v>1449009.1212732214</v>
      </c>
      <c r="K233">
        <v>95064000</v>
      </c>
      <c r="L233">
        <v>231</v>
      </c>
      <c r="M233">
        <v>-10.931542487238641</v>
      </c>
      <c r="N233">
        <v>-2</v>
      </c>
    </row>
    <row r="234" spans="1:14" x14ac:dyDescent="0.3">
      <c r="A234">
        <v>233</v>
      </c>
      <c r="B234" t="s">
        <v>139</v>
      </c>
      <c r="C234" t="s">
        <v>149</v>
      </c>
      <c r="D234" t="s">
        <v>154</v>
      </c>
      <c r="E234" t="s">
        <v>156</v>
      </c>
      <c r="F234" t="s">
        <v>161</v>
      </c>
      <c r="G234" t="s">
        <v>225</v>
      </c>
      <c r="H234">
        <v>355.27921778820877</v>
      </c>
      <c r="I234">
        <v>51</v>
      </c>
      <c r="J234">
        <v>1449009.1212732214</v>
      </c>
      <c r="K234">
        <v>95064000</v>
      </c>
      <c r="L234">
        <v>232</v>
      </c>
      <c r="M234">
        <v>-10.931542487238641</v>
      </c>
      <c r="N234">
        <v>-2</v>
      </c>
    </row>
    <row r="235" spans="1:14" x14ac:dyDescent="0.3">
      <c r="A235">
        <v>234</v>
      </c>
      <c r="B235" t="s">
        <v>139</v>
      </c>
      <c r="C235" t="s">
        <v>149</v>
      </c>
      <c r="D235" t="s">
        <v>154</v>
      </c>
      <c r="E235" t="s">
        <v>156</v>
      </c>
      <c r="F235" t="s">
        <v>161</v>
      </c>
      <c r="G235" t="s">
        <v>225</v>
      </c>
      <c r="H235">
        <v>355.27921778820877</v>
      </c>
      <c r="I235">
        <v>51</v>
      </c>
      <c r="J235">
        <v>1449009.1212732214</v>
      </c>
      <c r="K235">
        <v>95064000</v>
      </c>
      <c r="L235">
        <v>233</v>
      </c>
      <c r="M235">
        <v>-10.931542487238641</v>
      </c>
      <c r="N235">
        <v>-2</v>
      </c>
    </row>
    <row r="236" spans="1:14" x14ac:dyDescent="0.3">
      <c r="A236">
        <v>235</v>
      </c>
      <c r="B236" t="s">
        <v>139</v>
      </c>
      <c r="C236" t="s">
        <v>149</v>
      </c>
      <c r="D236" t="s">
        <v>154</v>
      </c>
      <c r="E236" t="s">
        <v>156</v>
      </c>
      <c r="F236" t="s">
        <v>161</v>
      </c>
      <c r="G236" t="s">
        <v>225</v>
      </c>
      <c r="H236">
        <v>355.27921778820877</v>
      </c>
      <c r="I236">
        <v>51</v>
      </c>
      <c r="J236">
        <v>1449009.1212732214</v>
      </c>
      <c r="K236">
        <v>95064000</v>
      </c>
      <c r="L236">
        <v>234</v>
      </c>
      <c r="M236">
        <v>-10.931542487238641</v>
      </c>
      <c r="N236">
        <v>-2</v>
      </c>
    </row>
    <row r="237" spans="1:14" x14ac:dyDescent="0.3">
      <c r="A237">
        <v>236</v>
      </c>
      <c r="B237" t="s">
        <v>139</v>
      </c>
      <c r="C237" t="s">
        <v>149</v>
      </c>
      <c r="D237" t="s">
        <v>154</v>
      </c>
      <c r="E237" t="s">
        <v>156</v>
      </c>
      <c r="F237" t="s">
        <v>161</v>
      </c>
      <c r="G237" t="s">
        <v>225</v>
      </c>
      <c r="H237">
        <v>355.27921778820877</v>
      </c>
      <c r="I237">
        <v>51</v>
      </c>
      <c r="J237">
        <v>1449009.1212732214</v>
      </c>
      <c r="K237">
        <v>95064000</v>
      </c>
      <c r="L237">
        <v>235</v>
      </c>
      <c r="M237">
        <v>-10.931542487238641</v>
      </c>
      <c r="N237">
        <v>-2</v>
      </c>
    </row>
    <row r="238" spans="1:14" x14ac:dyDescent="0.3">
      <c r="A238">
        <v>237</v>
      </c>
      <c r="B238" t="s">
        <v>139</v>
      </c>
      <c r="C238" t="s">
        <v>149</v>
      </c>
      <c r="D238" t="s">
        <v>154</v>
      </c>
      <c r="E238" t="s">
        <v>156</v>
      </c>
      <c r="F238" t="s">
        <v>161</v>
      </c>
      <c r="G238" t="s">
        <v>225</v>
      </c>
      <c r="H238">
        <v>355.27921778820877</v>
      </c>
      <c r="I238">
        <v>51</v>
      </c>
      <c r="J238">
        <v>1449009.1212732214</v>
      </c>
      <c r="K238">
        <v>95064000</v>
      </c>
      <c r="L238">
        <v>236</v>
      </c>
      <c r="M238">
        <v>-10.931542487238641</v>
      </c>
      <c r="N238">
        <v>-2</v>
      </c>
    </row>
    <row r="239" spans="1:14" x14ac:dyDescent="0.3">
      <c r="A239">
        <v>238</v>
      </c>
      <c r="B239" t="s">
        <v>139</v>
      </c>
      <c r="C239" t="s">
        <v>149</v>
      </c>
      <c r="D239" t="s">
        <v>154</v>
      </c>
      <c r="E239" t="s">
        <v>156</v>
      </c>
      <c r="F239" t="s">
        <v>161</v>
      </c>
      <c r="G239" t="s">
        <v>225</v>
      </c>
      <c r="H239">
        <v>355.27921778820877</v>
      </c>
      <c r="I239">
        <v>51</v>
      </c>
      <c r="J239">
        <v>1449009.1212732214</v>
      </c>
      <c r="K239">
        <v>95064000</v>
      </c>
      <c r="L239">
        <v>237</v>
      </c>
      <c r="M239">
        <v>-10.931542487238641</v>
      </c>
      <c r="N239">
        <v>-2</v>
      </c>
    </row>
    <row r="240" spans="1:14" x14ac:dyDescent="0.3">
      <c r="A240">
        <v>239</v>
      </c>
      <c r="B240" t="s">
        <v>139</v>
      </c>
      <c r="C240" t="s">
        <v>149</v>
      </c>
      <c r="D240" t="s">
        <v>154</v>
      </c>
      <c r="E240" t="s">
        <v>156</v>
      </c>
      <c r="F240" t="s">
        <v>161</v>
      </c>
      <c r="G240" t="s">
        <v>225</v>
      </c>
      <c r="H240">
        <v>355.27921778820877</v>
      </c>
      <c r="I240">
        <v>51</v>
      </c>
      <c r="J240">
        <v>1449009.1212732214</v>
      </c>
      <c r="K240">
        <v>95064000</v>
      </c>
      <c r="L240">
        <v>238</v>
      </c>
      <c r="M240">
        <v>-10.931542487238641</v>
      </c>
      <c r="N240">
        <v>-2</v>
      </c>
    </row>
    <row r="241" spans="1:14" x14ac:dyDescent="0.3">
      <c r="A241">
        <v>240</v>
      </c>
      <c r="B241" t="s">
        <v>139</v>
      </c>
      <c r="C241" t="s">
        <v>149</v>
      </c>
      <c r="D241" t="s">
        <v>154</v>
      </c>
      <c r="E241" t="s">
        <v>156</v>
      </c>
      <c r="F241" t="s">
        <v>161</v>
      </c>
      <c r="G241" t="s">
        <v>225</v>
      </c>
      <c r="H241">
        <v>355.27921778820877</v>
      </c>
      <c r="I241">
        <v>51</v>
      </c>
      <c r="J241">
        <v>1449009.1212732214</v>
      </c>
      <c r="K241">
        <v>95064000</v>
      </c>
      <c r="L241">
        <v>239</v>
      </c>
      <c r="M241">
        <v>-10.931542487238641</v>
      </c>
      <c r="N241">
        <v>-2</v>
      </c>
    </row>
    <row r="242" spans="1:14" x14ac:dyDescent="0.3">
      <c r="A242">
        <v>241</v>
      </c>
      <c r="B242" t="s">
        <v>139</v>
      </c>
      <c r="C242" t="s">
        <v>149</v>
      </c>
      <c r="D242" t="s">
        <v>154</v>
      </c>
      <c r="E242" t="s">
        <v>156</v>
      </c>
      <c r="F242" t="s">
        <v>161</v>
      </c>
      <c r="G242" t="s">
        <v>225</v>
      </c>
      <c r="H242">
        <v>355.27921778820877</v>
      </c>
      <c r="I242">
        <v>51</v>
      </c>
      <c r="J242">
        <v>1449009.1212732214</v>
      </c>
      <c r="K242">
        <v>95064000</v>
      </c>
      <c r="L242">
        <v>240</v>
      </c>
      <c r="M242">
        <v>-10.931542487238641</v>
      </c>
      <c r="N242">
        <v>-2</v>
      </c>
    </row>
    <row r="243" spans="1:14" x14ac:dyDescent="0.3">
      <c r="A243">
        <v>242</v>
      </c>
      <c r="B243" t="s">
        <v>139</v>
      </c>
      <c r="C243" t="s">
        <v>149</v>
      </c>
      <c r="D243" t="s">
        <v>154</v>
      </c>
      <c r="E243" t="s">
        <v>156</v>
      </c>
      <c r="F243" t="s">
        <v>161</v>
      </c>
      <c r="G243" t="s">
        <v>225</v>
      </c>
      <c r="H243">
        <v>355.27921778820877</v>
      </c>
      <c r="I243">
        <v>51</v>
      </c>
      <c r="J243">
        <v>1449009.1212732214</v>
      </c>
      <c r="K243">
        <v>95064000</v>
      </c>
      <c r="L243">
        <v>241</v>
      </c>
      <c r="M243">
        <v>-10.931542487238641</v>
      </c>
      <c r="N243">
        <v>-2</v>
      </c>
    </row>
    <row r="244" spans="1:14" x14ac:dyDescent="0.3">
      <c r="A244">
        <v>243</v>
      </c>
      <c r="B244" t="s">
        <v>139</v>
      </c>
      <c r="C244" t="s">
        <v>149</v>
      </c>
      <c r="D244" t="s">
        <v>154</v>
      </c>
      <c r="E244" t="s">
        <v>156</v>
      </c>
      <c r="F244" t="s">
        <v>161</v>
      </c>
      <c r="G244" t="s">
        <v>225</v>
      </c>
      <c r="H244">
        <v>355.27921778820877</v>
      </c>
      <c r="I244">
        <v>51</v>
      </c>
      <c r="J244">
        <v>1449009.1212732214</v>
      </c>
      <c r="K244">
        <v>95064000</v>
      </c>
      <c r="L244">
        <v>242</v>
      </c>
      <c r="M244">
        <v>-10.931542487238641</v>
      </c>
      <c r="N244">
        <v>-2</v>
      </c>
    </row>
    <row r="245" spans="1:14" x14ac:dyDescent="0.3">
      <c r="A245">
        <v>244</v>
      </c>
      <c r="B245" t="s">
        <v>139</v>
      </c>
      <c r="C245" t="s">
        <v>149</v>
      </c>
      <c r="D245" t="s">
        <v>154</v>
      </c>
      <c r="E245" t="s">
        <v>156</v>
      </c>
      <c r="F245" t="s">
        <v>161</v>
      </c>
      <c r="G245" t="s">
        <v>225</v>
      </c>
      <c r="H245">
        <v>355.27921778820877</v>
      </c>
      <c r="I245">
        <v>51</v>
      </c>
      <c r="J245">
        <v>1449009.1212732214</v>
      </c>
      <c r="K245">
        <v>95064000</v>
      </c>
      <c r="L245">
        <v>243</v>
      </c>
      <c r="M245">
        <v>-10.931542487238641</v>
      </c>
      <c r="N245">
        <v>-2</v>
      </c>
    </row>
    <row r="246" spans="1:14" x14ac:dyDescent="0.3">
      <c r="A246">
        <v>245</v>
      </c>
      <c r="B246" t="s">
        <v>139</v>
      </c>
      <c r="C246" t="s">
        <v>149</v>
      </c>
      <c r="D246" t="s">
        <v>154</v>
      </c>
      <c r="E246" t="s">
        <v>156</v>
      </c>
      <c r="F246" t="s">
        <v>161</v>
      </c>
      <c r="G246" t="s">
        <v>225</v>
      </c>
      <c r="H246">
        <v>355.27921778820877</v>
      </c>
      <c r="I246">
        <v>51</v>
      </c>
      <c r="J246">
        <v>1449009.1212732214</v>
      </c>
      <c r="K246">
        <v>95064000</v>
      </c>
      <c r="L246">
        <v>244</v>
      </c>
      <c r="M246">
        <v>-10.931542487238641</v>
      </c>
      <c r="N246">
        <v>-2</v>
      </c>
    </row>
    <row r="247" spans="1:14" x14ac:dyDescent="0.3">
      <c r="A247">
        <v>246</v>
      </c>
      <c r="B247" t="s">
        <v>139</v>
      </c>
      <c r="C247" t="s">
        <v>149</v>
      </c>
      <c r="D247" t="s">
        <v>154</v>
      </c>
      <c r="E247" t="s">
        <v>156</v>
      </c>
      <c r="F247" t="s">
        <v>161</v>
      </c>
      <c r="G247" t="s">
        <v>225</v>
      </c>
      <c r="H247">
        <v>355.27921778820877</v>
      </c>
      <c r="I247">
        <v>51</v>
      </c>
      <c r="J247">
        <v>1449009.1212732214</v>
      </c>
      <c r="K247">
        <v>95064000</v>
      </c>
      <c r="L247">
        <v>245</v>
      </c>
      <c r="M247">
        <v>-10.931542487238641</v>
      </c>
      <c r="N247">
        <v>-2</v>
      </c>
    </row>
    <row r="248" spans="1:14" x14ac:dyDescent="0.3">
      <c r="A248">
        <v>247</v>
      </c>
      <c r="B248" t="s">
        <v>139</v>
      </c>
      <c r="C248" t="s">
        <v>149</v>
      </c>
      <c r="D248" t="s">
        <v>154</v>
      </c>
      <c r="E248" t="s">
        <v>156</v>
      </c>
      <c r="F248" t="s">
        <v>161</v>
      </c>
      <c r="G248" t="s">
        <v>225</v>
      </c>
      <c r="H248">
        <v>355.27921778820877</v>
      </c>
      <c r="I248">
        <v>51</v>
      </c>
      <c r="J248">
        <v>1449009.1212732214</v>
      </c>
      <c r="K248">
        <v>95064000</v>
      </c>
      <c r="L248">
        <v>246</v>
      </c>
      <c r="M248">
        <v>-10.931542487238641</v>
      </c>
      <c r="N248">
        <v>-2</v>
      </c>
    </row>
    <row r="249" spans="1:14" x14ac:dyDescent="0.3">
      <c r="A249">
        <v>248</v>
      </c>
      <c r="B249" t="s">
        <v>139</v>
      </c>
      <c r="C249" t="s">
        <v>149</v>
      </c>
      <c r="D249" t="s">
        <v>154</v>
      </c>
      <c r="E249" t="s">
        <v>156</v>
      </c>
      <c r="F249" t="s">
        <v>161</v>
      </c>
      <c r="G249" t="s">
        <v>225</v>
      </c>
      <c r="H249">
        <v>355.27921778820877</v>
      </c>
      <c r="I249">
        <v>51</v>
      </c>
      <c r="J249">
        <v>1449009.1212732214</v>
      </c>
      <c r="K249">
        <v>95064000</v>
      </c>
      <c r="L249">
        <v>247</v>
      </c>
      <c r="M249">
        <v>-10.931542487238641</v>
      </c>
      <c r="N249">
        <v>-2</v>
      </c>
    </row>
    <row r="250" spans="1:14" x14ac:dyDescent="0.3">
      <c r="A250">
        <v>249</v>
      </c>
      <c r="B250" t="s">
        <v>139</v>
      </c>
      <c r="C250" t="s">
        <v>149</v>
      </c>
      <c r="D250" t="s">
        <v>154</v>
      </c>
      <c r="E250" t="s">
        <v>156</v>
      </c>
      <c r="F250" t="s">
        <v>161</v>
      </c>
      <c r="G250" t="s">
        <v>225</v>
      </c>
      <c r="H250">
        <v>366.10103995591322</v>
      </c>
      <c r="I250">
        <v>53</v>
      </c>
      <c r="J250">
        <v>1589521.8750326005</v>
      </c>
      <c r="K250">
        <v>98792000</v>
      </c>
      <c r="L250">
        <v>248</v>
      </c>
      <c r="M250">
        <v>-21.688753249280733</v>
      </c>
      <c r="N250">
        <v>-6</v>
      </c>
    </row>
    <row r="251" spans="1:14" x14ac:dyDescent="0.3">
      <c r="A251">
        <v>250</v>
      </c>
      <c r="B251" t="s">
        <v>139</v>
      </c>
      <c r="C251" t="s">
        <v>149</v>
      </c>
      <c r="D251" t="s">
        <v>154</v>
      </c>
      <c r="E251" t="s">
        <v>156</v>
      </c>
      <c r="F251" t="s">
        <v>161</v>
      </c>
      <c r="G251" t="s">
        <v>225</v>
      </c>
      <c r="H251">
        <v>366.10103995591322</v>
      </c>
      <c r="I251">
        <v>53</v>
      </c>
      <c r="J251">
        <v>1589521.8750326005</v>
      </c>
      <c r="K251">
        <v>98792000</v>
      </c>
      <c r="L251">
        <v>249</v>
      </c>
      <c r="M251">
        <v>-21.688753249280733</v>
      </c>
      <c r="N251">
        <v>-6</v>
      </c>
    </row>
    <row r="252" spans="1:14" x14ac:dyDescent="0.3">
      <c r="A252">
        <v>251</v>
      </c>
      <c r="B252" t="s">
        <v>139</v>
      </c>
      <c r="C252" t="s">
        <v>149</v>
      </c>
      <c r="D252" t="s">
        <v>154</v>
      </c>
      <c r="E252" t="s">
        <v>156</v>
      </c>
      <c r="F252" t="s">
        <v>161</v>
      </c>
      <c r="G252" t="s">
        <v>225</v>
      </c>
      <c r="H252">
        <v>366.10103995591322</v>
      </c>
      <c r="I252">
        <v>53</v>
      </c>
      <c r="J252">
        <v>1589521.8750326005</v>
      </c>
      <c r="K252">
        <v>98792000</v>
      </c>
      <c r="L252">
        <v>250</v>
      </c>
      <c r="M252">
        <v>-21.688753249280733</v>
      </c>
      <c r="N252">
        <v>-6</v>
      </c>
    </row>
    <row r="253" spans="1:14" x14ac:dyDescent="0.3">
      <c r="A253">
        <v>252</v>
      </c>
      <c r="B253" t="s">
        <v>139</v>
      </c>
      <c r="C253" t="s">
        <v>149</v>
      </c>
      <c r="D253" t="s">
        <v>154</v>
      </c>
      <c r="E253" t="s">
        <v>156</v>
      </c>
      <c r="F253" t="s">
        <v>161</v>
      </c>
      <c r="G253" t="s">
        <v>225</v>
      </c>
      <c r="H253">
        <v>366.10103995591322</v>
      </c>
      <c r="I253">
        <v>53</v>
      </c>
      <c r="J253">
        <v>1589521.8750326005</v>
      </c>
      <c r="K253">
        <v>98792000</v>
      </c>
      <c r="L253">
        <v>251</v>
      </c>
      <c r="M253">
        <v>-21.688753249280733</v>
      </c>
      <c r="N253">
        <v>-6</v>
      </c>
    </row>
    <row r="254" spans="1:14" x14ac:dyDescent="0.3">
      <c r="A254">
        <v>253</v>
      </c>
      <c r="B254" t="s">
        <v>139</v>
      </c>
      <c r="C254" t="s">
        <v>149</v>
      </c>
      <c r="D254" t="s">
        <v>154</v>
      </c>
      <c r="E254" t="s">
        <v>156</v>
      </c>
      <c r="F254" t="s">
        <v>161</v>
      </c>
      <c r="G254" t="s">
        <v>225</v>
      </c>
      <c r="H254">
        <v>366.10103995591322</v>
      </c>
      <c r="I254">
        <v>53</v>
      </c>
      <c r="J254">
        <v>1589521.8750326005</v>
      </c>
      <c r="K254">
        <v>98792000</v>
      </c>
      <c r="L254">
        <v>252</v>
      </c>
      <c r="M254">
        <v>-21.688753249280733</v>
      </c>
      <c r="N254">
        <v>-6</v>
      </c>
    </row>
    <row r="255" spans="1:14" x14ac:dyDescent="0.3">
      <c r="A255">
        <v>254</v>
      </c>
      <c r="B255" t="s">
        <v>139</v>
      </c>
      <c r="C255" t="s">
        <v>149</v>
      </c>
      <c r="D255" t="s">
        <v>154</v>
      </c>
      <c r="E255" t="s">
        <v>156</v>
      </c>
      <c r="F255" t="s">
        <v>161</v>
      </c>
      <c r="G255" t="s">
        <v>225</v>
      </c>
      <c r="H255">
        <v>366.10103995591322</v>
      </c>
      <c r="I255">
        <v>53</v>
      </c>
      <c r="J255">
        <v>1589521.8750326005</v>
      </c>
      <c r="K255">
        <v>98792000</v>
      </c>
      <c r="L255">
        <v>253</v>
      </c>
      <c r="M255">
        <v>-21.688753249280733</v>
      </c>
      <c r="N255">
        <v>-6</v>
      </c>
    </row>
    <row r="256" spans="1:14" x14ac:dyDescent="0.3">
      <c r="A256">
        <v>255</v>
      </c>
      <c r="B256" t="s">
        <v>139</v>
      </c>
      <c r="C256" t="s">
        <v>149</v>
      </c>
      <c r="D256" t="s">
        <v>154</v>
      </c>
      <c r="E256" t="s">
        <v>156</v>
      </c>
      <c r="F256" t="s">
        <v>161</v>
      </c>
      <c r="G256" t="s">
        <v>225</v>
      </c>
      <c r="H256">
        <v>366.10103995591322</v>
      </c>
      <c r="I256">
        <v>53</v>
      </c>
      <c r="J256">
        <v>1589521.8750326005</v>
      </c>
      <c r="K256">
        <v>98792000</v>
      </c>
      <c r="L256">
        <v>254</v>
      </c>
      <c r="M256">
        <v>-21.688753249280733</v>
      </c>
      <c r="N256">
        <v>-6</v>
      </c>
    </row>
    <row r="257" spans="1:14" x14ac:dyDescent="0.3">
      <c r="A257">
        <v>256</v>
      </c>
      <c r="B257" t="s">
        <v>139</v>
      </c>
      <c r="C257" t="s">
        <v>149</v>
      </c>
      <c r="D257" t="s">
        <v>154</v>
      </c>
      <c r="E257" t="s">
        <v>156</v>
      </c>
      <c r="F257" t="s">
        <v>161</v>
      </c>
      <c r="G257" t="s">
        <v>225</v>
      </c>
      <c r="H257">
        <v>366.10103995591322</v>
      </c>
      <c r="I257">
        <v>53</v>
      </c>
      <c r="J257">
        <v>1589521.8750326005</v>
      </c>
      <c r="K257">
        <v>98792000</v>
      </c>
      <c r="L257">
        <v>255</v>
      </c>
      <c r="M257">
        <v>-21.688753249280733</v>
      </c>
      <c r="N257">
        <v>-6</v>
      </c>
    </row>
    <row r="258" spans="1:14" x14ac:dyDescent="0.3">
      <c r="A258">
        <v>257</v>
      </c>
      <c r="B258" t="s">
        <v>139</v>
      </c>
      <c r="C258" t="s">
        <v>149</v>
      </c>
      <c r="D258" t="s">
        <v>154</v>
      </c>
      <c r="E258" t="s">
        <v>156</v>
      </c>
      <c r="F258" t="s">
        <v>161</v>
      </c>
      <c r="G258" t="s">
        <v>225</v>
      </c>
      <c r="H258">
        <v>366.10103995591322</v>
      </c>
      <c r="I258">
        <v>53</v>
      </c>
      <c r="J258">
        <v>1589521.8750326005</v>
      </c>
      <c r="K258">
        <v>98792000</v>
      </c>
      <c r="L258">
        <v>256</v>
      </c>
      <c r="M258">
        <v>-21.688753249280733</v>
      </c>
      <c r="N258">
        <v>-6</v>
      </c>
    </row>
    <row r="259" spans="1:14" x14ac:dyDescent="0.3">
      <c r="A259">
        <v>258</v>
      </c>
      <c r="B259" t="s">
        <v>139</v>
      </c>
      <c r="C259" t="s">
        <v>149</v>
      </c>
      <c r="D259" t="s">
        <v>154</v>
      </c>
      <c r="E259" t="s">
        <v>156</v>
      </c>
      <c r="F259" t="s">
        <v>161</v>
      </c>
      <c r="G259" t="s">
        <v>225</v>
      </c>
      <c r="H259">
        <v>366.10103995591322</v>
      </c>
      <c r="I259">
        <v>53</v>
      </c>
      <c r="J259">
        <v>1589521.8750326005</v>
      </c>
      <c r="K259">
        <v>98792000</v>
      </c>
      <c r="L259">
        <v>257</v>
      </c>
      <c r="M259">
        <v>-21.688753249280733</v>
      </c>
      <c r="N259">
        <v>-6</v>
      </c>
    </row>
    <row r="260" spans="1:14" x14ac:dyDescent="0.3">
      <c r="A260">
        <v>259</v>
      </c>
      <c r="B260" t="s">
        <v>139</v>
      </c>
      <c r="C260" t="s">
        <v>149</v>
      </c>
      <c r="D260" t="s">
        <v>154</v>
      </c>
      <c r="E260" t="s">
        <v>156</v>
      </c>
      <c r="F260" t="s">
        <v>161</v>
      </c>
      <c r="G260" t="s">
        <v>225</v>
      </c>
      <c r="H260">
        <v>366.10103995591322</v>
      </c>
      <c r="I260">
        <v>53</v>
      </c>
      <c r="J260">
        <v>1589521.8750326005</v>
      </c>
      <c r="K260">
        <v>98792000</v>
      </c>
      <c r="L260">
        <v>258</v>
      </c>
      <c r="M260">
        <v>-21.688753249280733</v>
      </c>
      <c r="N260">
        <v>-6</v>
      </c>
    </row>
    <row r="261" spans="1:14" x14ac:dyDescent="0.3">
      <c r="A261">
        <v>260</v>
      </c>
      <c r="B261" t="s">
        <v>139</v>
      </c>
      <c r="C261" t="s">
        <v>149</v>
      </c>
      <c r="D261" t="s">
        <v>154</v>
      </c>
      <c r="E261" t="s">
        <v>156</v>
      </c>
      <c r="F261" t="s">
        <v>161</v>
      </c>
      <c r="G261" t="s">
        <v>225</v>
      </c>
      <c r="H261">
        <v>366.10103995591322</v>
      </c>
      <c r="I261">
        <v>53</v>
      </c>
      <c r="J261">
        <v>1589521.8750326005</v>
      </c>
      <c r="K261">
        <v>98792000</v>
      </c>
      <c r="L261">
        <v>259</v>
      </c>
      <c r="M261">
        <v>-21.688753249280733</v>
      </c>
      <c r="N261">
        <v>-6</v>
      </c>
    </row>
    <row r="262" spans="1:14" x14ac:dyDescent="0.3">
      <c r="A262">
        <v>261</v>
      </c>
      <c r="B262" t="s">
        <v>139</v>
      </c>
      <c r="C262" t="s">
        <v>149</v>
      </c>
      <c r="D262" t="s">
        <v>154</v>
      </c>
      <c r="E262" t="s">
        <v>156</v>
      </c>
      <c r="F262" t="s">
        <v>161</v>
      </c>
      <c r="G262" t="s">
        <v>225</v>
      </c>
      <c r="H262">
        <v>366.10103995591322</v>
      </c>
      <c r="I262">
        <v>53</v>
      </c>
      <c r="J262">
        <v>1589521.8750326005</v>
      </c>
      <c r="K262">
        <v>98792000</v>
      </c>
      <c r="L262">
        <v>260</v>
      </c>
      <c r="M262">
        <v>-21.688753249280733</v>
      </c>
      <c r="N262">
        <v>-6</v>
      </c>
    </row>
    <row r="263" spans="1:14" x14ac:dyDescent="0.3">
      <c r="A263">
        <v>262</v>
      </c>
      <c r="B263" t="s">
        <v>139</v>
      </c>
      <c r="C263" t="s">
        <v>149</v>
      </c>
      <c r="D263" t="s">
        <v>154</v>
      </c>
      <c r="E263" t="s">
        <v>156</v>
      </c>
      <c r="F263" t="s">
        <v>161</v>
      </c>
      <c r="G263" t="s">
        <v>225</v>
      </c>
      <c r="H263">
        <v>366.10103995591322</v>
      </c>
      <c r="I263">
        <v>53</v>
      </c>
      <c r="J263">
        <v>1589521.8750326005</v>
      </c>
      <c r="K263">
        <v>98792000</v>
      </c>
      <c r="L263">
        <v>261</v>
      </c>
      <c r="M263">
        <v>-21.688753249280733</v>
      </c>
      <c r="N263">
        <v>-6</v>
      </c>
    </row>
    <row r="264" spans="1:14" x14ac:dyDescent="0.3">
      <c r="A264">
        <v>263</v>
      </c>
      <c r="B264" t="s">
        <v>139</v>
      </c>
      <c r="C264" t="s">
        <v>149</v>
      </c>
      <c r="D264" t="s">
        <v>154</v>
      </c>
      <c r="E264" t="s">
        <v>156</v>
      </c>
      <c r="F264" t="s">
        <v>161</v>
      </c>
      <c r="G264" t="s">
        <v>225</v>
      </c>
      <c r="H264">
        <v>366.10103995591322</v>
      </c>
      <c r="I264">
        <v>53</v>
      </c>
      <c r="J264">
        <v>1589521.8750326005</v>
      </c>
      <c r="K264">
        <v>98792000</v>
      </c>
      <c r="L264">
        <v>262</v>
      </c>
      <c r="M264">
        <v>-21.688753249280733</v>
      </c>
      <c r="N264">
        <v>-6</v>
      </c>
    </row>
    <row r="265" spans="1:14" x14ac:dyDescent="0.3">
      <c r="A265">
        <v>264</v>
      </c>
      <c r="B265" t="s">
        <v>139</v>
      </c>
      <c r="C265" t="s">
        <v>149</v>
      </c>
      <c r="D265" t="s">
        <v>154</v>
      </c>
      <c r="E265" t="s">
        <v>156</v>
      </c>
      <c r="F265" t="s">
        <v>161</v>
      </c>
      <c r="G265" t="s">
        <v>225</v>
      </c>
      <c r="H265">
        <v>366.10103995591322</v>
      </c>
      <c r="I265">
        <v>53</v>
      </c>
      <c r="J265">
        <v>1589521.8750326005</v>
      </c>
      <c r="K265">
        <v>98792000</v>
      </c>
      <c r="L265">
        <v>263</v>
      </c>
      <c r="M265">
        <v>-21.688753249280733</v>
      </c>
      <c r="N265">
        <v>-6</v>
      </c>
    </row>
    <row r="266" spans="1:14" x14ac:dyDescent="0.3">
      <c r="A266">
        <v>265</v>
      </c>
      <c r="B266" t="s">
        <v>139</v>
      </c>
      <c r="C266" t="s">
        <v>149</v>
      </c>
      <c r="D266" t="s">
        <v>154</v>
      </c>
      <c r="E266" t="s">
        <v>156</v>
      </c>
      <c r="F266" t="s">
        <v>161</v>
      </c>
      <c r="G266" t="s">
        <v>225</v>
      </c>
      <c r="H266">
        <v>366.10103995591322</v>
      </c>
      <c r="I266">
        <v>53</v>
      </c>
      <c r="J266">
        <v>1589521.8750326005</v>
      </c>
      <c r="K266">
        <v>98792000</v>
      </c>
      <c r="L266">
        <v>264</v>
      </c>
      <c r="M266">
        <v>-21.688753249280733</v>
      </c>
      <c r="N266">
        <v>-6</v>
      </c>
    </row>
    <row r="267" spans="1:14" x14ac:dyDescent="0.3">
      <c r="A267">
        <v>266</v>
      </c>
      <c r="B267" t="s">
        <v>139</v>
      </c>
      <c r="C267" t="s">
        <v>149</v>
      </c>
      <c r="D267" t="s">
        <v>154</v>
      </c>
      <c r="E267" t="s">
        <v>156</v>
      </c>
      <c r="F267" t="s">
        <v>161</v>
      </c>
      <c r="G267" t="s">
        <v>225</v>
      </c>
      <c r="H267">
        <v>366.10103995591322</v>
      </c>
      <c r="I267">
        <v>53</v>
      </c>
      <c r="J267">
        <v>1589521.8750326005</v>
      </c>
      <c r="K267">
        <v>98792000</v>
      </c>
      <c r="L267">
        <v>265</v>
      </c>
      <c r="M267">
        <v>-21.688753249280733</v>
      </c>
      <c r="N267">
        <v>-6</v>
      </c>
    </row>
    <row r="268" spans="1:14" x14ac:dyDescent="0.3">
      <c r="A268">
        <v>267</v>
      </c>
      <c r="B268" t="s">
        <v>139</v>
      </c>
      <c r="C268" t="s">
        <v>149</v>
      </c>
      <c r="D268" t="s">
        <v>154</v>
      </c>
      <c r="E268" t="s">
        <v>156</v>
      </c>
      <c r="F268" t="s">
        <v>161</v>
      </c>
      <c r="G268" t="s">
        <v>225</v>
      </c>
      <c r="H268">
        <v>366.10103995591322</v>
      </c>
      <c r="I268">
        <v>53</v>
      </c>
      <c r="J268">
        <v>1589521.8750326005</v>
      </c>
      <c r="K268">
        <v>98792000</v>
      </c>
      <c r="L268">
        <v>266</v>
      </c>
      <c r="M268">
        <v>-21.688753249280733</v>
      </c>
      <c r="N268">
        <v>-6</v>
      </c>
    </row>
    <row r="269" spans="1:14" x14ac:dyDescent="0.3">
      <c r="A269">
        <v>268</v>
      </c>
      <c r="B269" t="s">
        <v>139</v>
      </c>
      <c r="C269" t="s">
        <v>149</v>
      </c>
      <c r="D269" t="s">
        <v>154</v>
      </c>
      <c r="E269" t="s">
        <v>156</v>
      </c>
      <c r="F269" t="s">
        <v>161</v>
      </c>
      <c r="G269" t="s">
        <v>225</v>
      </c>
      <c r="H269">
        <v>366.10103995591322</v>
      </c>
      <c r="I269">
        <v>53</v>
      </c>
      <c r="J269">
        <v>1589521.8750326005</v>
      </c>
      <c r="K269">
        <v>98792000</v>
      </c>
      <c r="L269">
        <v>267</v>
      </c>
      <c r="M269">
        <v>-21.688753249280733</v>
      </c>
      <c r="N269">
        <v>-6</v>
      </c>
    </row>
    <row r="270" spans="1:14" x14ac:dyDescent="0.3">
      <c r="A270">
        <v>269</v>
      </c>
      <c r="B270" t="s">
        <v>139</v>
      </c>
      <c r="C270" t="s">
        <v>149</v>
      </c>
      <c r="D270" t="s">
        <v>154</v>
      </c>
      <c r="E270" t="s">
        <v>156</v>
      </c>
      <c r="F270" t="s">
        <v>161</v>
      </c>
      <c r="G270" t="s">
        <v>225</v>
      </c>
      <c r="H270">
        <v>366.10103995591322</v>
      </c>
      <c r="I270">
        <v>53</v>
      </c>
      <c r="J270">
        <v>1589521.8750326005</v>
      </c>
      <c r="K270">
        <v>98792000</v>
      </c>
      <c r="L270">
        <v>268</v>
      </c>
      <c r="M270">
        <v>-21.688753249280733</v>
      </c>
      <c r="N270">
        <v>-6</v>
      </c>
    </row>
    <row r="271" spans="1:14" x14ac:dyDescent="0.3">
      <c r="A271">
        <v>270</v>
      </c>
      <c r="B271" t="s">
        <v>139</v>
      </c>
      <c r="C271" t="s">
        <v>149</v>
      </c>
      <c r="D271" t="s">
        <v>154</v>
      </c>
      <c r="E271" t="s">
        <v>156</v>
      </c>
      <c r="F271" t="s">
        <v>161</v>
      </c>
      <c r="G271" t="s">
        <v>225</v>
      </c>
      <c r="H271">
        <v>366.10103995591322</v>
      </c>
      <c r="I271">
        <v>53</v>
      </c>
      <c r="J271">
        <v>1589521.8750326005</v>
      </c>
      <c r="K271">
        <v>98792000</v>
      </c>
      <c r="L271">
        <v>269</v>
      </c>
      <c r="M271">
        <v>-21.688753249280733</v>
      </c>
      <c r="N271">
        <v>-6</v>
      </c>
    </row>
    <row r="272" spans="1:14" x14ac:dyDescent="0.3">
      <c r="A272">
        <v>271</v>
      </c>
      <c r="B272" t="s">
        <v>139</v>
      </c>
      <c r="C272" t="s">
        <v>149</v>
      </c>
      <c r="D272" t="s">
        <v>154</v>
      </c>
      <c r="E272" t="s">
        <v>156</v>
      </c>
      <c r="F272" t="s">
        <v>161</v>
      </c>
      <c r="G272" t="s">
        <v>225</v>
      </c>
      <c r="H272">
        <v>366.10103995591322</v>
      </c>
      <c r="I272">
        <v>53</v>
      </c>
      <c r="J272">
        <v>1589521.8750326005</v>
      </c>
      <c r="K272">
        <v>98792000</v>
      </c>
      <c r="L272">
        <v>270</v>
      </c>
      <c r="M272">
        <v>-21.688753249280733</v>
      </c>
      <c r="N272">
        <v>-6</v>
      </c>
    </row>
    <row r="273" spans="1:14" x14ac:dyDescent="0.3">
      <c r="A273">
        <v>272</v>
      </c>
      <c r="B273" t="s">
        <v>139</v>
      </c>
      <c r="C273" t="s">
        <v>149</v>
      </c>
      <c r="D273" t="s">
        <v>154</v>
      </c>
      <c r="E273" t="s">
        <v>156</v>
      </c>
      <c r="F273" t="s">
        <v>161</v>
      </c>
      <c r="G273" t="s">
        <v>225</v>
      </c>
      <c r="H273">
        <v>366.10103995591322</v>
      </c>
      <c r="I273">
        <v>53</v>
      </c>
      <c r="J273">
        <v>1589521.8750326005</v>
      </c>
      <c r="K273">
        <v>98792000</v>
      </c>
      <c r="L273">
        <v>271</v>
      </c>
      <c r="M273">
        <v>-21.688753249280733</v>
      </c>
      <c r="N273">
        <v>-6</v>
      </c>
    </row>
    <row r="274" spans="1:14" x14ac:dyDescent="0.3">
      <c r="A274">
        <v>273</v>
      </c>
      <c r="B274" t="s">
        <v>139</v>
      </c>
      <c r="C274" t="s">
        <v>149</v>
      </c>
      <c r="D274" t="s">
        <v>154</v>
      </c>
      <c r="E274" t="s">
        <v>156</v>
      </c>
      <c r="F274" t="s">
        <v>161</v>
      </c>
      <c r="G274" t="s">
        <v>225</v>
      </c>
      <c r="H274">
        <v>366.10103995591322</v>
      </c>
      <c r="I274">
        <v>53</v>
      </c>
      <c r="J274">
        <v>1589521.8750326005</v>
      </c>
      <c r="K274">
        <v>98792000</v>
      </c>
      <c r="L274">
        <v>272</v>
      </c>
      <c r="M274">
        <v>-21.688753249280733</v>
      </c>
      <c r="N274">
        <v>-6</v>
      </c>
    </row>
    <row r="275" spans="1:14" x14ac:dyDescent="0.3">
      <c r="A275">
        <v>274</v>
      </c>
      <c r="B275" t="s">
        <v>139</v>
      </c>
      <c r="C275" t="s">
        <v>149</v>
      </c>
      <c r="D275" t="s">
        <v>154</v>
      </c>
      <c r="E275" t="s">
        <v>156</v>
      </c>
      <c r="F275" t="s">
        <v>161</v>
      </c>
      <c r="G275" t="s">
        <v>225</v>
      </c>
      <c r="H275">
        <v>366.10103995591322</v>
      </c>
      <c r="I275">
        <v>53</v>
      </c>
      <c r="J275">
        <v>1589521.8750326005</v>
      </c>
      <c r="K275">
        <v>98792000</v>
      </c>
      <c r="L275">
        <v>273</v>
      </c>
      <c r="M275">
        <v>-21.688753249280733</v>
      </c>
      <c r="N275">
        <v>-6</v>
      </c>
    </row>
    <row r="276" spans="1:14" x14ac:dyDescent="0.3">
      <c r="A276">
        <v>275</v>
      </c>
      <c r="B276" t="s">
        <v>139</v>
      </c>
      <c r="C276" t="s">
        <v>149</v>
      </c>
      <c r="D276" t="s">
        <v>154</v>
      </c>
      <c r="E276" t="s">
        <v>156</v>
      </c>
      <c r="F276" t="s">
        <v>161</v>
      </c>
      <c r="G276" t="s">
        <v>225</v>
      </c>
      <c r="H276">
        <v>366.10103995591322</v>
      </c>
      <c r="I276">
        <v>53</v>
      </c>
      <c r="J276">
        <v>1589521.8750326005</v>
      </c>
      <c r="K276">
        <v>98792000</v>
      </c>
      <c r="L276">
        <v>274</v>
      </c>
      <c r="M276">
        <v>-21.688753249280733</v>
      </c>
      <c r="N276">
        <v>-6</v>
      </c>
    </row>
    <row r="277" spans="1:14" x14ac:dyDescent="0.3">
      <c r="A277">
        <v>276</v>
      </c>
      <c r="B277" t="s">
        <v>139</v>
      </c>
      <c r="C277" t="s">
        <v>149</v>
      </c>
      <c r="D277" t="s">
        <v>154</v>
      </c>
      <c r="E277" t="s">
        <v>156</v>
      </c>
      <c r="F277" t="s">
        <v>161</v>
      </c>
      <c r="G277" t="s">
        <v>225</v>
      </c>
      <c r="H277">
        <v>366.10103995591322</v>
      </c>
      <c r="I277">
        <v>53</v>
      </c>
      <c r="J277">
        <v>1589521.8750326005</v>
      </c>
      <c r="K277">
        <v>98792000</v>
      </c>
      <c r="L277">
        <v>275</v>
      </c>
      <c r="M277">
        <v>-21.688753249280733</v>
      </c>
      <c r="N277">
        <v>-6</v>
      </c>
    </row>
    <row r="278" spans="1:14" x14ac:dyDescent="0.3">
      <c r="A278">
        <v>277</v>
      </c>
      <c r="B278" t="s">
        <v>139</v>
      </c>
      <c r="C278" t="s">
        <v>149</v>
      </c>
      <c r="D278" t="s">
        <v>154</v>
      </c>
      <c r="E278" t="s">
        <v>156</v>
      </c>
      <c r="F278" t="s">
        <v>161</v>
      </c>
      <c r="G278" t="s">
        <v>225</v>
      </c>
      <c r="H278">
        <v>366.10103995591322</v>
      </c>
      <c r="I278">
        <v>53</v>
      </c>
      <c r="J278">
        <v>1589521.8750326005</v>
      </c>
      <c r="K278">
        <v>98792000</v>
      </c>
      <c r="L278">
        <v>276</v>
      </c>
      <c r="M278">
        <v>-21.688753249280733</v>
      </c>
      <c r="N278">
        <v>-6</v>
      </c>
    </row>
    <row r="279" spans="1:14" x14ac:dyDescent="0.3">
      <c r="A279">
        <v>278</v>
      </c>
      <c r="B279" t="s">
        <v>139</v>
      </c>
      <c r="C279" t="s">
        <v>149</v>
      </c>
      <c r="D279" t="s">
        <v>154</v>
      </c>
      <c r="E279" t="s">
        <v>156</v>
      </c>
      <c r="F279" t="s">
        <v>161</v>
      </c>
      <c r="G279" t="s">
        <v>225</v>
      </c>
      <c r="H279">
        <v>366.10103995591322</v>
      </c>
      <c r="I279">
        <v>53</v>
      </c>
      <c r="J279">
        <v>1589521.8750326005</v>
      </c>
      <c r="K279">
        <v>98792000</v>
      </c>
      <c r="L279">
        <v>277</v>
      </c>
      <c r="M279">
        <v>-21.688753249280733</v>
      </c>
      <c r="N279">
        <v>-6</v>
      </c>
    </row>
    <row r="280" spans="1:14" x14ac:dyDescent="0.3">
      <c r="A280">
        <v>279</v>
      </c>
      <c r="B280" t="s">
        <v>139</v>
      </c>
      <c r="C280" t="s">
        <v>149</v>
      </c>
      <c r="D280" t="s">
        <v>154</v>
      </c>
      <c r="E280" t="s">
        <v>156</v>
      </c>
      <c r="F280" t="s">
        <v>161</v>
      </c>
      <c r="G280" t="s">
        <v>225</v>
      </c>
      <c r="H280">
        <v>366.10103995591322</v>
      </c>
      <c r="I280">
        <v>53</v>
      </c>
      <c r="J280">
        <v>1589521.8750326005</v>
      </c>
      <c r="K280">
        <v>98792000</v>
      </c>
      <c r="L280">
        <v>278</v>
      </c>
      <c r="M280">
        <v>-21.688753249280733</v>
      </c>
      <c r="N280">
        <v>-6</v>
      </c>
    </row>
    <row r="281" spans="1:14" x14ac:dyDescent="0.3">
      <c r="A281">
        <v>280</v>
      </c>
      <c r="B281" t="s">
        <v>139</v>
      </c>
      <c r="C281" t="s">
        <v>149</v>
      </c>
      <c r="D281" t="s">
        <v>154</v>
      </c>
      <c r="E281" t="s">
        <v>156</v>
      </c>
      <c r="F281" t="s">
        <v>161</v>
      </c>
      <c r="G281" t="s">
        <v>225</v>
      </c>
      <c r="H281">
        <v>366.10103995591322</v>
      </c>
      <c r="I281">
        <v>53</v>
      </c>
      <c r="J281">
        <v>1589521.8750326005</v>
      </c>
      <c r="K281">
        <v>98792000</v>
      </c>
      <c r="L281">
        <v>279</v>
      </c>
      <c r="M281">
        <v>-21.688753249280733</v>
      </c>
      <c r="N281">
        <v>-6</v>
      </c>
    </row>
    <row r="282" spans="1:14" x14ac:dyDescent="0.3">
      <c r="A282">
        <v>281</v>
      </c>
      <c r="B282" t="s">
        <v>139</v>
      </c>
      <c r="C282" t="s">
        <v>149</v>
      </c>
      <c r="D282" t="s">
        <v>154</v>
      </c>
      <c r="E282" t="s">
        <v>156</v>
      </c>
      <c r="F282" t="s">
        <v>161</v>
      </c>
      <c r="G282" t="s">
        <v>225</v>
      </c>
      <c r="H282">
        <v>366.10103995591322</v>
      </c>
      <c r="I282">
        <v>53</v>
      </c>
      <c r="J282">
        <v>1589521.8750326005</v>
      </c>
      <c r="K282">
        <v>98792000</v>
      </c>
      <c r="L282">
        <v>280</v>
      </c>
      <c r="M282">
        <v>-21.688753249280733</v>
      </c>
      <c r="N282">
        <v>-6</v>
      </c>
    </row>
    <row r="283" spans="1:14" x14ac:dyDescent="0.3">
      <c r="A283">
        <v>282</v>
      </c>
      <c r="B283" t="s">
        <v>139</v>
      </c>
      <c r="C283" t="s">
        <v>149</v>
      </c>
      <c r="D283" t="s">
        <v>154</v>
      </c>
      <c r="E283" t="s">
        <v>156</v>
      </c>
      <c r="F283" t="s">
        <v>161</v>
      </c>
      <c r="G283" t="s">
        <v>225</v>
      </c>
      <c r="H283">
        <v>366.10103995591322</v>
      </c>
      <c r="I283">
        <v>53</v>
      </c>
      <c r="J283">
        <v>1589521.8750326005</v>
      </c>
      <c r="K283">
        <v>98792000</v>
      </c>
      <c r="L283">
        <v>281</v>
      </c>
      <c r="M283">
        <v>-21.688753249280733</v>
      </c>
      <c r="N283">
        <v>-6</v>
      </c>
    </row>
    <row r="284" spans="1:14" x14ac:dyDescent="0.3">
      <c r="A284">
        <v>283</v>
      </c>
      <c r="B284" t="s">
        <v>139</v>
      </c>
      <c r="C284" t="s">
        <v>149</v>
      </c>
      <c r="D284" t="s">
        <v>154</v>
      </c>
      <c r="E284" t="s">
        <v>156</v>
      </c>
      <c r="F284" t="s">
        <v>161</v>
      </c>
      <c r="G284" t="s">
        <v>225</v>
      </c>
      <c r="H284">
        <v>366.10103995591322</v>
      </c>
      <c r="I284">
        <v>53</v>
      </c>
      <c r="J284">
        <v>1589521.8750326005</v>
      </c>
      <c r="K284">
        <v>98792000</v>
      </c>
      <c r="L284">
        <v>282</v>
      </c>
      <c r="M284">
        <v>-21.688753249280733</v>
      </c>
      <c r="N284">
        <v>-6</v>
      </c>
    </row>
    <row r="285" spans="1:14" x14ac:dyDescent="0.3">
      <c r="A285">
        <v>284</v>
      </c>
      <c r="B285" t="s">
        <v>139</v>
      </c>
      <c r="C285" t="s">
        <v>149</v>
      </c>
      <c r="D285" t="s">
        <v>154</v>
      </c>
      <c r="E285" t="s">
        <v>156</v>
      </c>
      <c r="F285" t="s">
        <v>161</v>
      </c>
      <c r="G285" t="s">
        <v>225</v>
      </c>
      <c r="H285">
        <v>366.10103995591322</v>
      </c>
      <c r="I285">
        <v>53</v>
      </c>
      <c r="J285">
        <v>1589521.8750326005</v>
      </c>
      <c r="K285">
        <v>98792000</v>
      </c>
      <c r="L285">
        <v>283</v>
      </c>
      <c r="M285">
        <v>-21.688753249280733</v>
      </c>
      <c r="N285">
        <v>-6</v>
      </c>
    </row>
    <row r="286" spans="1:14" x14ac:dyDescent="0.3">
      <c r="A286">
        <v>285</v>
      </c>
      <c r="B286" t="s">
        <v>139</v>
      </c>
      <c r="C286" t="s">
        <v>149</v>
      </c>
      <c r="D286" t="s">
        <v>154</v>
      </c>
      <c r="E286" t="s">
        <v>156</v>
      </c>
      <c r="F286" t="s">
        <v>161</v>
      </c>
      <c r="G286" t="s">
        <v>225</v>
      </c>
      <c r="H286">
        <v>366.10103995591322</v>
      </c>
      <c r="I286">
        <v>53</v>
      </c>
      <c r="J286">
        <v>1589521.8750326005</v>
      </c>
      <c r="K286">
        <v>98792000</v>
      </c>
      <c r="L286">
        <v>284</v>
      </c>
      <c r="M286">
        <v>-21.688753249280733</v>
      </c>
      <c r="N286">
        <v>-6</v>
      </c>
    </row>
    <row r="287" spans="1:14" x14ac:dyDescent="0.3">
      <c r="A287">
        <v>286</v>
      </c>
      <c r="B287" t="s">
        <v>139</v>
      </c>
      <c r="C287" t="s">
        <v>149</v>
      </c>
      <c r="D287" t="s">
        <v>154</v>
      </c>
      <c r="E287" t="s">
        <v>156</v>
      </c>
      <c r="F287" t="s">
        <v>161</v>
      </c>
      <c r="G287" t="s">
        <v>225</v>
      </c>
      <c r="H287">
        <v>366.10103995591322</v>
      </c>
      <c r="I287">
        <v>53</v>
      </c>
      <c r="J287">
        <v>1589521.8750326005</v>
      </c>
      <c r="K287">
        <v>98792000</v>
      </c>
      <c r="L287">
        <v>285</v>
      </c>
      <c r="M287">
        <v>-21.688753249280733</v>
      </c>
      <c r="N287">
        <v>-6</v>
      </c>
    </row>
    <row r="288" spans="1:14" x14ac:dyDescent="0.3">
      <c r="A288">
        <v>287</v>
      </c>
      <c r="B288" t="s">
        <v>139</v>
      </c>
      <c r="C288" t="s">
        <v>149</v>
      </c>
      <c r="D288" t="s">
        <v>154</v>
      </c>
      <c r="E288" t="s">
        <v>156</v>
      </c>
      <c r="F288" t="s">
        <v>161</v>
      </c>
      <c r="G288" t="s">
        <v>225</v>
      </c>
      <c r="H288">
        <v>366.10103995591322</v>
      </c>
      <c r="I288">
        <v>53</v>
      </c>
      <c r="J288">
        <v>1589521.8750326005</v>
      </c>
      <c r="K288">
        <v>98792000</v>
      </c>
      <c r="L288">
        <v>286</v>
      </c>
      <c r="M288">
        <v>-21.688753249280733</v>
      </c>
      <c r="N288">
        <v>-6</v>
      </c>
    </row>
    <row r="289" spans="1:14" x14ac:dyDescent="0.3">
      <c r="A289">
        <v>288</v>
      </c>
      <c r="B289" t="s">
        <v>139</v>
      </c>
      <c r="C289" t="s">
        <v>149</v>
      </c>
      <c r="D289" t="s">
        <v>154</v>
      </c>
      <c r="E289" t="s">
        <v>156</v>
      </c>
      <c r="F289" t="s">
        <v>161</v>
      </c>
      <c r="G289" t="s">
        <v>225</v>
      </c>
      <c r="H289">
        <v>366.10103995591322</v>
      </c>
      <c r="I289">
        <v>53</v>
      </c>
      <c r="J289">
        <v>1589521.8750326005</v>
      </c>
      <c r="K289">
        <v>98792000</v>
      </c>
      <c r="L289">
        <v>287</v>
      </c>
      <c r="M289">
        <v>-21.688753249280733</v>
      </c>
      <c r="N289">
        <v>-6</v>
      </c>
    </row>
    <row r="290" spans="1:14" x14ac:dyDescent="0.3">
      <c r="A290">
        <v>289</v>
      </c>
      <c r="B290" t="s">
        <v>139</v>
      </c>
      <c r="C290" t="s">
        <v>149</v>
      </c>
      <c r="D290" t="s">
        <v>154</v>
      </c>
      <c r="E290" t="s">
        <v>156</v>
      </c>
      <c r="F290" t="s">
        <v>161</v>
      </c>
      <c r="G290" t="s">
        <v>225</v>
      </c>
      <c r="H290">
        <v>366.10103995591322</v>
      </c>
      <c r="I290">
        <v>53</v>
      </c>
      <c r="J290">
        <v>1589521.8750326005</v>
      </c>
      <c r="K290">
        <v>98792000</v>
      </c>
      <c r="L290">
        <v>288</v>
      </c>
      <c r="M290">
        <v>-21.688753249280733</v>
      </c>
      <c r="N290">
        <v>-6</v>
      </c>
    </row>
    <row r="291" spans="1:14" x14ac:dyDescent="0.3">
      <c r="A291">
        <v>290</v>
      </c>
      <c r="B291" t="s">
        <v>139</v>
      </c>
      <c r="C291" t="s">
        <v>149</v>
      </c>
      <c r="D291" t="s">
        <v>154</v>
      </c>
      <c r="E291" t="s">
        <v>156</v>
      </c>
      <c r="F291" t="s">
        <v>161</v>
      </c>
      <c r="G291" t="s">
        <v>225</v>
      </c>
      <c r="H291">
        <v>366.10103995591322</v>
      </c>
      <c r="I291">
        <v>53</v>
      </c>
      <c r="J291">
        <v>1589521.8750326005</v>
      </c>
      <c r="K291">
        <v>98792000</v>
      </c>
      <c r="L291">
        <v>289</v>
      </c>
      <c r="M291">
        <v>-21.688753249280733</v>
      </c>
      <c r="N291">
        <v>-6</v>
      </c>
    </row>
    <row r="292" spans="1:14" x14ac:dyDescent="0.3">
      <c r="A292">
        <v>291</v>
      </c>
      <c r="B292" t="s">
        <v>139</v>
      </c>
      <c r="C292" t="s">
        <v>149</v>
      </c>
      <c r="D292" t="s">
        <v>154</v>
      </c>
      <c r="E292" t="s">
        <v>156</v>
      </c>
      <c r="F292" t="s">
        <v>161</v>
      </c>
      <c r="G292" t="s">
        <v>225</v>
      </c>
      <c r="H292">
        <v>366.10103995591322</v>
      </c>
      <c r="I292">
        <v>53</v>
      </c>
      <c r="J292">
        <v>1589521.8750326005</v>
      </c>
      <c r="K292">
        <v>98792000</v>
      </c>
      <c r="L292">
        <v>290</v>
      </c>
      <c r="M292">
        <v>-21.688753249280733</v>
      </c>
      <c r="N292">
        <v>-6</v>
      </c>
    </row>
    <row r="293" spans="1:14" x14ac:dyDescent="0.3">
      <c r="A293">
        <v>292</v>
      </c>
      <c r="B293" t="s">
        <v>139</v>
      </c>
      <c r="C293" t="s">
        <v>149</v>
      </c>
      <c r="D293" t="s">
        <v>154</v>
      </c>
      <c r="E293" t="s">
        <v>156</v>
      </c>
      <c r="F293" t="s">
        <v>161</v>
      </c>
      <c r="G293" t="s">
        <v>225</v>
      </c>
      <c r="H293">
        <v>366.10103995591322</v>
      </c>
      <c r="I293">
        <v>53</v>
      </c>
      <c r="J293">
        <v>1589521.8750326005</v>
      </c>
      <c r="K293">
        <v>98792000</v>
      </c>
      <c r="L293">
        <v>291</v>
      </c>
      <c r="M293">
        <v>-21.688753249280733</v>
      </c>
      <c r="N293">
        <v>-6</v>
      </c>
    </row>
    <row r="294" spans="1:14" x14ac:dyDescent="0.3">
      <c r="A294">
        <v>293</v>
      </c>
      <c r="B294" t="s">
        <v>139</v>
      </c>
      <c r="C294" t="s">
        <v>149</v>
      </c>
      <c r="D294" t="s">
        <v>154</v>
      </c>
      <c r="E294" t="s">
        <v>156</v>
      </c>
      <c r="F294" t="s">
        <v>161</v>
      </c>
      <c r="G294" t="s">
        <v>225</v>
      </c>
      <c r="H294">
        <v>366.10103995591322</v>
      </c>
      <c r="I294">
        <v>53</v>
      </c>
      <c r="J294">
        <v>1589521.8750326005</v>
      </c>
      <c r="K294">
        <v>98792000</v>
      </c>
      <c r="L294">
        <v>292</v>
      </c>
      <c r="M294">
        <v>-21.688753249280733</v>
      </c>
      <c r="N294">
        <v>-6</v>
      </c>
    </row>
    <row r="295" spans="1:14" x14ac:dyDescent="0.3">
      <c r="A295">
        <v>294</v>
      </c>
      <c r="B295" t="s">
        <v>139</v>
      </c>
      <c r="C295" t="s">
        <v>149</v>
      </c>
      <c r="D295" t="s">
        <v>154</v>
      </c>
      <c r="E295" t="s">
        <v>156</v>
      </c>
      <c r="F295" t="s">
        <v>161</v>
      </c>
      <c r="G295" t="s">
        <v>225</v>
      </c>
      <c r="H295">
        <v>334.36256603755874</v>
      </c>
      <c r="I295">
        <v>48</v>
      </c>
      <c r="J295">
        <v>1448282.4619822181</v>
      </c>
      <c r="K295">
        <v>89472000</v>
      </c>
      <c r="L295">
        <v>293</v>
      </c>
      <c r="M295">
        <v>-10.875911756672323</v>
      </c>
      <c r="N295">
        <v>4</v>
      </c>
    </row>
    <row r="296" spans="1:14" x14ac:dyDescent="0.3">
      <c r="A296">
        <v>295</v>
      </c>
      <c r="B296" t="s">
        <v>139</v>
      </c>
      <c r="C296" t="s">
        <v>149</v>
      </c>
      <c r="D296" t="s">
        <v>154</v>
      </c>
      <c r="E296" t="s">
        <v>156</v>
      </c>
      <c r="F296" t="s">
        <v>161</v>
      </c>
      <c r="G296" t="s">
        <v>225</v>
      </c>
      <c r="H296">
        <v>334.36256603755874</v>
      </c>
      <c r="I296">
        <v>48</v>
      </c>
      <c r="J296">
        <v>1448282.4619822181</v>
      </c>
      <c r="K296">
        <v>89472000</v>
      </c>
      <c r="L296">
        <v>294</v>
      </c>
      <c r="M296">
        <v>-10.875911756672323</v>
      </c>
      <c r="N296">
        <v>4</v>
      </c>
    </row>
    <row r="297" spans="1:14" x14ac:dyDescent="0.3">
      <c r="A297">
        <v>296</v>
      </c>
      <c r="B297" t="s">
        <v>139</v>
      </c>
      <c r="C297" t="s">
        <v>149</v>
      </c>
      <c r="D297" t="s">
        <v>154</v>
      </c>
      <c r="E297" t="s">
        <v>156</v>
      </c>
      <c r="F297" t="s">
        <v>161</v>
      </c>
      <c r="G297" t="s">
        <v>225</v>
      </c>
      <c r="H297">
        <v>334.36256603755874</v>
      </c>
      <c r="I297">
        <v>48</v>
      </c>
      <c r="J297">
        <v>1448282.4619822181</v>
      </c>
      <c r="K297">
        <v>89472000</v>
      </c>
      <c r="L297">
        <v>295</v>
      </c>
      <c r="M297">
        <v>-10.875911756672323</v>
      </c>
      <c r="N297">
        <v>4</v>
      </c>
    </row>
    <row r="298" spans="1:14" x14ac:dyDescent="0.3">
      <c r="A298">
        <v>297</v>
      </c>
      <c r="B298" t="s">
        <v>139</v>
      </c>
      <c r="C298" t="s">
        <v>149</v>
      </c>
      <c r="D298" t="s">
        <v>154</v>
      </c>
      <c r="E298" t="s">
        <v>156</v>
      </c>
      <c r="F298" t="s">
        <v>161</v>
      </c>
      <c r="G298" t="s">
        <v>225</v>
      </c>
      <c r="H298">
        <v>334.36256603755874</v>
      </c>
      <c r="I298">
        <v>48</v>
      </c>
      <c r="J298">
        <v>1448282.4619822181</v>
      </c>
      <c r="K298">
        <v>89472000</v>
      </c>
      <c r="L298">
        <v>296</v>
      </c>
      <c r="M298">
        <v>-10.875911756672323</v>
      </c>
      <c r="N298">
        <v>4</v>
      </c>
    </row>
    <row r="299" spans="1:14" x14ac:dyDescent="0.3">
      <c r="A299">
        <v>298</v>
      </c>
      <c r="B299" t="s">
        <v>139</v>
      </c>
      <c r="C299" t="s">
        <v>149</v>
      </c>
      <c r="D299" t="s">
        <v>154</v>
      </c>
      <c r="E299" t="s">
        <v>156</v>
      </c>
      <c r="F299" t="s">
        <v>161</v>
      </c>
      <c r="G299" t="s">
        <v>225</v>
      </c>
      <c r="H299">
        <v>334.36256603755874</v>
      </c>
      <c r="I299">
        <v>48</v>
      </c>
      <c r="J299">
        <v>1448282.4619822181</v>
      </c>
      <c r="K299">
        <v>89472000</v>
      </c>
      <c r="L299">
        <v>297</v>
      </c>
      <c r="M299">
        <v>-10.875911756672323</v>
      </c>
      <c r="N299">
        <v>4</v>
      </c>
    </row>
    <row r="300" spans="1:14" x14ac:dyDescent="0.3">
      <c r="A300">
        <v>299</v>
      </c>
      <c r="B300" t="s">
        <v>139</v>
      </c>
      <c r="C300" t="s">
        <v>149</v>
      </c>
      <c r="D300" t="s">
        <v>154</v>
      </c>
      <c r="E300" t="s">
        <v>156</v>
      </c>
      <c r="F300" t="s">
        <v>161</v>
      </c>
      <c r="G300" t="s">
        <v>225</v>
      </c>
      <c r="H300">
        <v>334.36256603755874</v>
      </c>
      <c r="I300">
        <v>48</v>
      </c>
      <c r="J300">
        <v>1448282.4619822181</v>
      </c>
      <c r="K300">
        <v>89472000</v>
      </c>
      <c r="L300">
        <v>298</v>
      </c>
      <c r="M300">
        <v>-10.875911756672323</v>
      </c>
      <c r="N300">
        <v>4</v>
      </c>
    </row>
    <row r="301" spans="1:14" x14ac:dyDescent="0.3">
      <c r="A301">
        <v>300</v>
      </c>
      <c r="B301" t="s">
        <v>139</v>
      </c>
      <c r="C301" t="s">
        <v>149</v>
      </c>
      <c r="D301" t="s">
        <v>154</v>
      </c>
      <c r="E301" t="s">
        <v>156</v>
      </c>
      <c r="F301" t="s">
        <v>161</v>
      </c>
      <c r="G301" t="s">
        <v>225</v>
      </c>
      <c r="H301">
        <v>334.36256603755874</v>
      </c>
      <c r="I301">
        <v>48</v>
      </c>
      <c r="J301">
        <v>1448282.4619822181</v>
      </c>
      <c r="K301">
        <v>89472000</v>
      </c>
      <c r="L301">
        <v>299</v>
      </c>
      <c r="M301">
        <v>-10.875911756672323</v>
      </c>
      <c r="N301">
        <v>4</v>
      </c>
    </row>
    <row r="302" spans="1:14" x14ac:dyDescent="0.3">
      <c r="A302">
        <v>301</v>
      </c>
      <c r="B302" t="s">
        <v>139</v>
      </c>
      <c r="C302" t="s">
        <v>149</v>
      </c>
      <c r="D302" t="s">
        <v>154</v>
      </c>
      <c r="E302" t="s">
        <v>156</v>
      </c>
      <c r="F302" t="s">
        <v>161</v>
      </c>
      <c r="G302" t="s">
        <v>225</v>
      </c>
      <c r="H302">
        <v>334.36256603755874</v>
      </c>
      <c r="I302">
        <v>48</v>
      </c>
      <c r="J302">
        <v>1448282.4619822181</v>
      </c>
      <c r="K302">
        <v>89472000</v>
      </c>
      <c r="L302">
        <v>300</v>
      </c>
      <c r="M302">
        <v>-10.875911756672323</v>
      </c>
      <c r="N302">
        <v>4</v>
      </c>
    </row>
    <row r="303" spans="1:14" x14ac:dyDescent="0.3">
      <c r="A303">
        <v>302</v>
      </c>
      <c r="B303" t="s">
        <v>139</v>
      </c>
      <c r="C303" t="s">
        <v>149</v>
      </c>
      <c r="D303" t="s">
        <v>154</v>
      </c>
      <c r="E303" t="s">
        <v>156</v>
      </c>
      <c r="F303" t="s">
        <v>161</v>
      </c>
      <c r="G303" t="s">
        <v>225</v>
      </c>
      <c r="H303">
        <v>334.36256603755874</v>
      </c>
      <c r="I303">
        <v>48</v>
      </c>
      <c r="J303">
        <v>1448282.4619822181</v>
      </c>
      <c r="K303">
        <v>89472000</v>
      </c>
      <c r="L303">
        <v>301</v>
      </c>
      <c r="M303">
        <v>-10.875911756672323</v>
      </c>
      <c r="N303">
        <v>4</v>
      </c>
    </row>
    <row r="304" spans="1:14" x14ac:dyDescent="0.3">
      <c r="A304">
        <v>303</v>
      </c>
      <c r="B304" t="s">
        <v>139</v>
      </c>
      <c r="C304" t="s">
        <v>149</v>
      </c>
      <c r="D304" t="s">
        <v>154</v>
      </c>
      <c r="E304" t="s">
        <v>156</v>
      </c>
      <c r="F304" t="s">
        <v>161</v>
      </c>
      <c r="G304" t="s">
        <v>225</v>
      </c>
      <c r="H304">
        <v>334.36256603755874</v>
      </c>
      <c r="I304">
        <v>48</v>
      </c>
      <c r="J304">
        <v>1448282.4619822181</v>
      </c>
      <c r="K304">
        <v>89472000</v>
      </c>
      <c r="L304">
        <v>302</v>
      </c>
      <c r="M304">
        <v>-10.875911756672323</v>
      </c>
      <c r="N304">
        <v>4</v>
      </c>
    </row>
    <row r="305" spans="1:14" x14ac:dyDescent="0.3">
      <c r="A305">
        <v>304</v>
      </c>
      <c r="B305" t="s">
        <v>139</v>
      </c>
      <c r="C305" t="s">
        <v>149</v>
      </c>
      <c r="D305" t="s">
        <v>154</v>
      </c>
      <c r="E305" t="s">
        <v>156</v>
      </c>
      <c r="F305" t="s">
        <v>161</v>
      </c>
      <c r="G305" t="s">
        <v>225</v>
      </c>
      <c r="H305">
        <v>334.36256603755874</v>
      </c>
      <c r="I305">
        <v>48</v>
      </c>
      <c r="J305">
        <v>1448282.4619822181</v>
      </c>
      <c r="K305">
        <v>89472000</v>
      </c>
      <c r="L305">
        <v>303</v>
      </c>
      <c r="M305">
        <v>-10.875911756672323</v>
      </c>
      <c r="N305">
        <v>4</v>
      </c>
    </row>
    <row r="306" spans="1:14" x14ac:dyDescent="0.3">
      <c r="A306">
        <v>305</v>
      </c>
      <c r="B306" t="s">
        <v>139</v>
      </c>
      <c r="C306" t="s">
        <v>149</v>
      </c>
      <c r="D306" t="s">
        <v>154</v>
      </c>
      <c r="E306" t="s">
        <v>156</v>
      </c>
      <c r="F306" t="s">
        <v>161</v>
      </c>
      <c r="G306" t="s">
        <v>225</v>
      </c>
      <c r="H306">
        <v>334.36256603755874</v>
      </c>
      <c r="I306">
        <v>48</v>
      </c>
      <c r="J306">
        <v>1448282.4619822181</v>
      </c>
      <c r="K306">
        <v>89472000</v>
      </c>
      <c r="L306">
        <v>304</v>
      </c>
      <c r="M306">
        <v>-10.875911756672323</v>
      </c>
      <c r="N306">
        <v>4</v>
      </c>
    </row>
    <row r="307" spans="1:14" x14ac:dyDescent="0.3">
      <c r="A307">
        <v>306</v>
      </c>
      <c r="B307" t="s">
        <v>139</v>
      </c>
      <c r="C307" t="s">
        <v>149</v>
      </c>
      <c r="D307" t="s">
        <v>154</v>
      </c>
      <c r="E307" t="s">
        <v>156</v>
      </c>
      <c r="F307" t="s">
        <v>161</v>
      </c>
      <c r="G307" t="s">
        <v>225</v>
      </c>
      <c r="H307">
        <v>334.36256603755874</v>
      </c>
      <c r="I307">
        <v>48</v>
      </c>
      <c r="J307">
        <v>1448282.4619822181</v>
      </c>
      <c r="K307">
        <v>89472000</v>
      </c>
      <c r="L307">
        <v>305</v>
      </c>
      <c r="M307">
        <v>-10.875911756672323</v>
      </c>
      <c r="N307">
        <v>4</v>
      </c>
    </row>
    <row r="308" spans="1:14" x14ac:dyDescent="0.3">
      <c r="A308">
        <v>307</v>
      </c>
      <c r="B308" t="s">
        <v>139</v>
      </c>
      <c r="C308" t="s">
        <v>149</v>
      </c>
      <c r="D308" t="s">
        <v>154</v>
      </c>
      <c r="E308" t="s">
        <v>156</v>
      </c>
      <c r="F308" t="s">
        <v>161</v>
      </c>
      <c r="G308" t="s">
        <v>225</v>
      </c>
      <c r="H308">
        <v>334.36256603755874</v>
      </c>
      <c r="I308">
        <v>48</v>
      </c>
      <c r="J308">
        <v>1448282.4619822181</v>
      </c>
      <c r="K308">
        <v>89472000</v>
      </c>
      <c r="L308">
        <v>306</v>
      </c>
      <c r="M308">
        <v>-10.875911756672323</v>
      </c>
      <c r="N308">
        <v>4</v>
      </c>
    </row>
    <row r="309" spans="1:14" x14ac:dyDescent="0.3">
      <c r="A309">
        <v>308</v>
      </c>
      <c r="B309" t="s">
        <v>139</v>
      </c>
      <c r="C309" t="s">
        <v>149</v>
      </c>
      <c r="D309" t="s">
        <v>154</v>
      </c>
      <c r="E309" t="s">
        <v>156</v>
      </c>
      <c r="F309" t="s">
        <v>161</v>
      </c>
      <c r="G309" t="s">
        <v>225</v>
      </c>
      <c r="H309">
        <v>334.36256603755874</v>
      </c>
      <c r="I309">
        <v>48</v>
      </c>
      <c r="J309">
        <v>1448282.4619822181</v>
      </c>
      <c r="K309">
        <v>89472000</v>
      </c>
      <c r="L309">
        <v>307</v>
      </c>
      <c r="M309">
        <v>-10.875911756672323</v>
      </c>
      <c r="N309">
        <v>4</v>
      </c>
    </row>
    <row r="310" spans="1:14" x14ac:dyDescent="0.3">
      <c r="A310">
        <v>309</v>
      </c>
      <c r="B310" t="s">
        <v>139</v>
      </c>
      <c r="C310" t="s">
        <v>149</v>
      </c>
      <c r="D310" t="s">
        <v>154</v>
      </c>
      <c r="E310" t="s">
        <v>156</v>
      </c>
      <c r="F310" t="s">
        <v>161</v>
      </c>
      <c r="G310" t="s">
        <v>225</v>
      </c>
      <c r="H310">
        <v>334.36256603755874</v>
      </c>
      <c r="I310">
        <v>48</v>
      </c>
      <c r="J310">
        <v>1448282.4619822181</v>
      </c>
      <c r="K310">
        <v>89472000</v>
      </c>
      <c r="L310">
        <v>308</v>
      </c>
      <c r="M310">
        <v>-10.875911756672323</v>
      </c>
      <c r="N310">
        <v>4</v>
      </c>
    </row>
    <row r="311" spans="1:14" x14ac:dyDescent="0.3">
      <c r="A311">
        <v>310</v>
      </c>
      <c r="B311" t="s">
        <v>139</v>
      </c>
      <c r="C311" t="s">
        <v>149</v>
      </c>
      <c r="D311" t="s">
        <v>154</v>
      </c>
      <c r="E311" t="s">
        <v>156</v>
      </c>
      <c r="F311" t="s">
        <v>161</v>
      </c>
      <c r="G311" t="s">
        <v>225</v>
      </c>
      <c r="H311">
        <v>334.36256603755874</v>
      </c>
      <c r="I311">
        <v>48</v>
      </c>
      <c r="J311">
        <v>1448282.4619822181</v>
      </c>
      <c r="K311">
        <v>89472000</v>
      </c>
      <c r="L311">
        <v>309</v>
      </c>
      <c r="M311">
        <v>-10.875911756672323</v>
      </c>
      <c r="N311">
        <v>4</v>
      </c>
    </row>
    <row r="312" spans="1:14" x14ac:dyDescent="0.3">
      <c r="A312">
        <v>311</v>
      </c>
      <c r="B312" t="s">
        <v>139</v>
      </c>
      <c r="C312" t="s">
        <v>149</v>
      </c>
      <c r="D312" t="s">
        <v>154</v>
      </c>
      <c r="E312" t="s">
        <v>156</v>
      </c>
      <c r="F312" t="s">
        <v>161</v>
      </c>
      <c r="G312" t="s">
        <v>225</v>
      </c>
      <c r="H312">
        <v>334.36256603755874</v>
      </c>
      <c r="I312">
        <v>48</v>
      </c>
      <c r="J312">
        <v>1448282.4619822181</v>
      </c>
      <c r="K312">
        <v>89472000</v>
      </c>
      <c r="L312">
        <v>310</v>
      </c>
      <c r="M312">
        <v>-10.875911756672323</v>
      </c>
      <c r="N312">
        <v>4</v>
      </c>
    </row>
    <row r="313" spans="1:14" x14ac:dyDescent="0.3">
      <c r="A313">
        <v>312</v>
      </c>
      <c r="B313" t="s">
        <v>139</v>
      </c>
      <c r="C313" t="s">
        <v>149</v>
      </c>
      <c r="D313" t="s">
        <v>154</v>
      </c>
      <c r="E313" t="s">
        <v>156</v>
      </c>
      <c r="F313" t="s">
        <v>161</v>
      </c>
      <c r="G313" t="s">
        <v>225</v>
      </c>
      <c r="H313">
        <v>334.36256603755874</v>
      </c>
      <c r="I313">
        <v>48</v>
      </c>
      <c r="J313">
        <v>1448282.4619822181</v>
      </c>
      <c r="K313">
        <v>89472000</v>
      </c>
      <c r="L313">
        <v>311</v>
      </c>
      <c r="M313">
        <v>-10.875911756672323</v>
      </c>
      <c r="N313">
        <v>4</v>
      </c>
    </row>
    <row r="314" spans="1:14" x14ac:dyDescent="0.3">
      <c r="A314">
        <v>313</v>
      </c>
      <c r="B314" t="s">
        <v>139</v>
      </c>
      <c r="C314" t="s">
        <v>149</v>
      </c>
      <c r="D314" t="s">
        <v>154</v>
      </c>
      <c r="E314" t="s">
        <v>156</v>
      </c>
      <c r="F314" t="s">
        <v>161</v>
      </c>
      <c r="G314" t="s">
        <v>225</v>
      </c>
      <c r="H314">
        <v>334.36256603755874</v>
      </c>
      <c r="I314">
        <v>48</v>
      </c>
      <c r="J314">
        <v>1448282.4619822181</v>
      </c>
      <c r="K314">
        <v>89472000</v>
      </c>
      <c r="L314">
        <v>312</v>
      </c>
      <c r="M314">
        <v>-10.875911756672323</v>
      </c>
      <c r="N314">
        <v>4</v>
      </c>
    </row>
    <row r="315" spans="1:14" x14ac:dyDescent="0.3">
      <c r="A315">
        <v>314</v>
      </c>
      <c r="B315" t="s">
        <v>139</v>
      </c>
      <c r="C315" t="s">
        <v>149</v>
      </c>
      <c r="D315" t="s">
        <v>154</v>
      </c>
      <c r="E315" t="s">
        <v>156</v>
      </c>
      <c r="F315" t="s">
        <v>161</v>
      </c>
      <c r="G315" t="s">
        <v>225</v>
      </c>
      <c r="H315">
        <v>334.36256603755874</v>
      </c>
      <c r="I315">
        <v>48</v>
      </c>
      <c r="J315">
        <v>1448282.4619822181</v>
      </c>
      <c r="K315">
        <v>89472000</v>
      </c>
      <c r="L315">
        <v>313</v>
      </c>
      <c r="M315">
        <v>-10.875911756672323</v>
      </c>
      <c r="N315">
        <v>4</v>
      </c>
    </row>
    <row r="316" spans="1:14" x14ac:dyDescent="0.3">
      <c r="A316">
        <v>315</v>
      </c>
      <c r="B316" t="s">
        <v>139</v>
      </c>
      <c r="C316" t="s">
        <v>149</v>
      </c>
      <c r="D316" t="s">
        <v>154</v>
      </c>
      <c r="E316" t="s">
        <v>156</v>
      </c>
      <c r="F316" t="s">
        <v>161</v>
      </c>
      <c r="G316" t="s">
        <v>225</v>
      </c>
      <c r="H316">
        <v>334.36256603755874</v>
      </c>
      <c r="I316">
        <v>48</v>
      </c>
      <c r="J316">
        <v>1448282.4619822181</v>
      </c>
      <c r="K316">
        <v>89472000</v>
      </c>
      <c r="L316">
        <v>314</v>
      </c>
      <c r="M316">
        <v>-10.875911756672323</v>
      </c>
      <c r="N316">
        <v>4</v>
      </c>
    </row>
    <row r="317" spans="1:14" x14ac:dyDescent="0.3">
      <c r="A317">
        <v>316</v>
      </c>
      <c r="B317" t="s">
        <v>139</v>
      </c>
      <c r="C317" t="s">
        <v>149</v>
      </c>
      <c r="D317" t="s">
        <v>154</v>
      </c>
      <c r="E317" t="s">
        <v>156</v>
      </c>
      <c r="F317" t="s">
        <v>161</v>
      </c>
      <c r="G317" t="s">
        <v>225</v>
      </c>
      <c r="H317">
        <v>334.36256603755874</v>
      </c>
      <c r="I317">
        <v>48</v>
      </c>
      <c r="J317">
        <v>1448282.4619822181</v>
      </c>
      <c r="K317">
        <v>89472000</v>
      </c>
      <c r="L317">
        <v>315</v>
      </c>
      <c r="M317">
        <v>-10.875911756672323</v>
      </c>
      <c r="N317">
        <v>4</v>
      </c>
    </row>
    <row r="318" spans="1:14" x14ac:dyDescent="0.3">
      <c r="A318">
        <v>317</v>
      </c>
      <c r="B318" t="s">
        <v>139</v>
      </c>
      <c r="C318" t="s">
        <v>149</v>
      </c>
      <c r="D318" t="s">
        <v>154</v>
      </c>
      <c r="E318" t="s">
        <v>156</v>
      </c>
      <c r="F318" t="s">
        <v>161</v>
      </c>
      <c r="G318" t="s">
        <v>225</v>
      </c>
      <c r="H318">
        <v>334.36256603755874</v>
      </c>
      <c r="I318">
        <v>48</v>
      </c>
      <c r="J318">
        <v>1448282.4619822181</v>
      </c>
      <c r="K318">
        <v>89472000</v>
      </c>
      <c r="L318">
        <v>316</v>
      </c>
      <c r="M318">
        <v>-10.875911756672323</v>
      </c>
      <c r="N318">
        <v>4</v>
      </c>
    </row>
    <row r="319" spans="1:14" x14ac:dyDescent="0.3">
      <c r="A319">
        <v>318</v>
      </c>
      <c r="B319" t="s">
        <v>139</v>
      </c>
      <c r="C319" t="s">
        <v>149</v>
      </c>
      <c r="D319" t="s">
        <v>154</v>
      </c>
      <c r="E319" t="s">
        <v>156</v>
      </c>
      <c r="F319" t="s">
        <v>161</v>
      </c>
      <c r="G319" t="s">
        <v>225</v>
      </c>
      <c r="H319">
        <v>334.36256603755874</v>
      </c>
      <c r="I319">
        <v>48</v>
      </c>
      <c r="J319">
        <v>1448282.4619822181</v>
      </c>
      <c r="K319">
        <v>89472000</v>
      </c>
      <c r="L319">
        <v>317</v>
      </c>
      <c r="M319">
        <v>-10.875911756672323</v>
      </c>
      <c r="N319">
        <v>4</v>
      </c>
    </row>
    <row r="320" spans="1:14" x14ac:dyDescent="0.3">
      <c r="A320">
        <v>319</v>
      </c>
      <c r="B320" t="s">
        <v>139</v>
      </c>
      <c r="C320" t="s">
        <v>149</v>
      </c>
      <c r="D320" t="s">
        <v>154</v>
      </c>
      <c r="E320" t="s">
        <v>156</v>
      </c>
      <c r="F320" t="s">
        <v>161</v>
      </c>
      <c r="G320" t="s">
        <v>225</v>
      </c>
      <c r="H320">
        <v>334.36256603755874</v>
      </c>
      <c r="I320">
        <v>48</v>
      </c>
      <c r="J320">
        <v>1448282.4619822181</v>
      </c>
      <c r="K320">
        <v>89472000</v>
      </c>
      <c r="L320">
        <v>318</v>
      </c>
      <c r="M320">
        <v>-10.875911756672323</v>
      </c>
      <c r="N320">
        <v>4</v>
      </c>
    </row>
    <row r="321" spans="1:14" x14ac:dyDescent="0.3">
      <c r="A321">
        <v>320</v>
      </c>
      <c r="B321" t="s">
        <v>139</v>
      </c>
      <c r="C321" t="s">
        <v>149</v>
      </c>
      <c r="D321" t="s">
        <v>154</v>
      </c>
      <c r="E321" t="s">
        <v>156</v>
      </c>
      <c r="F321" t="s">
        <v>161</v>
      </c>
      <c r="G321" t="s">
        <v>225</v>
      </c>
      <c r="H321">
        <v>334.36256603755874</v>
      </c>
      <c r="I321">
        <v>48</v>
      </c>
      <c r="J321">
        <v>1448282.4619822181</v>
      </c>
      <c r="K321">
        <v>89472000</v>
      </c>
      <c r="L321">
        <v>319</v>
      </c>
      <c r="M321">
        <v>-10.875911756672323</v>
      </c>
      <c r="N321">
        <v>4</v>
      </c>
    </row>
    <row r="322" spans="1:14" x14ac:dyDescent="0.3">
      <c r="A322">
        <v>321</v>
      </c>
      <c r="B322" t="s">
        <v>139</v>
      </c>
      <c r="C322" t="s">
        <v>149</v>
      </c>
      <c r="D322" t="s">
        <v>154</v>
      </c>
      <c r="E322" t="s">
        <v>156</v>
      </c>
      <c r="F322" t="s">
        <v>161</v>
      </c>
      <c r="G322" t="s">
        <v>225</v>
      </c>
      <c r="H322">
        <v>334.36256603755874</v>
      </c>
      <c r="I322">
        <v>48</v>
      </c>
      <c r="J322">
        <v>1448282.4619822181</v>
      </c>
      <c r="K322">
        <v>89472000</v>
      </c>
      <c r="L322">
        <v>320</v>
      </c>
      <c r="M322">
        <v>-10.875911756672323</v>
      </c>
      <c r="N322">
        <v>4</v>
      </c>
    </row>
    <row r="323" spans="1:14" x14ac:dyDescent="0.3">
      <c r="A323">
        <v>322</v>
      </c>
      <c r="B323" t="s">
        <v>139</v>
      </c>
      <c r="C323" t="s">
        <v>149</v>
      </c>
      <c r="D323" t="s">
        <v>154</v>
      </c>
      <c r="E323" t="s">
        <v>156</v>
      </c>
      <c r="F323" t="s">
        <v>161</v>
      </c>
      <c r="G323" t="s">
        <v>225</v>
      </c>
      <c r="H323">
        <v>334.36256603755874</v>
      </c>
      <c r="I323">
        <v>48</v>
      </c>
      <c r="J323">
        <v>1448282.4619822181</v>
      </c>
      <c r="K323">
        <v>89472000</v>
      </c>
      <c r="L323">
        <v>321</v>
      </c>
      <c r="M323">
        <v>-10.875911756672323</v>
      </c>
      <c r="N323">
        <v>4</v>
      </c>
    </row>
    <row r="324" spans="1:14" x14ac:dyDescent="0.3">
      <c r="A324">
        <v>323</v>
      </c>
      <c r="B324" t="s">
        <v>139</v>
      </c>
      <c r="C324" t="s">
        <v>149</v>
      </c>
      <c r="D324" t="s">
        <v>154</v>
      </c>
      <c r="E324" t="s">
        <v>156</v>
      </c>
      <c r="F324" t="s">
        <v>161</v>
      </c>
      <c r="G324" t="s">
        <v>225</v>
      </c>
      <c r="H324">
        <v>334.36256603755874</v>
      </c>
      <c r="I324">
        <v>48</v>
      </c>
      <c r="J324">
        <v>1448282.4619822181</v>
      </c>
      <c r="K324">
        <v>89472000</v>
      </c>
      <c r="L324">
        <v>322</v>
      </c>
      <c r="M324">
        <v>-10.875911756672323</v>
      </c>
      <c r="N324">
        <v>4</v>
      </c>
    </row>
    <row r="325" spans="1:14" x14ac:dyDescent="0.3">
      <c r="A325">
        <v>324</v>
      </c>
      <c r="B325" t="s">
        <v>139</v>
      </c>
      <c r="C325" t="s">
        <v>149</v>
      </c>
      <c r="D325" t="s">
        <v>154</v>
      </c>
      <c r="E325" t="s">
        <v>156</v>
      </c>
      <c r="F325" t="s">
        <v>161</v>
      </c>
      <c r="G325" t="s">
        <v>225</v>
      </c>
      <c r="H325">
        <v>334.36256603755874</v>
      </c>
      <c r="I325">
        <v>48</v>
      </c>
      <c r="J325">
        <v>1448282.4619822181</v>
      </c>
      <c r="K325">
        <v>89472000</v>
      </c>
      <c r="L325">
        <v>323</v>
      </c>
      <c r="M325">
        <v>-10.875911756672323</v>
      </c>
      <c r="N325">
        <v>4</v>
      </c>
    </row>
    <row r="326" spans="1:14" x14ac:dyDescent="0.3">
      <c r="A326">
        <v>325</v>
      </c>
      <c r="B326" t="s">
        <v>139</v>
      </c>
      <c r="C326" t="s">
        <v>149</v>
      </c>
      <c r="D326" t="s">
        <v>154</v>
      </c>
      <c r="E326" t="s">
        <v>156</v>
      </c>
      <c r="F326" t="s">
        <v>161</v>
      </c>
      <c r="G326" t="s">
        <v>225</v>
      </c>
      <c r="H326">
        <v>334.36256603755874</v>
      </c>
      <c r="I326">
        <v>48</v>
      </c>
      <c r="J326">
        <v>1448282.4619822181</v>
      </c>
      <c r="K326">
        <v>89472000</v>
      </c>
      <c r="L326">
        <v>324</v>
      </c>
      <c r="M326">
        <v>-10.875911756672323</v>
      </c>
      <c r="N326">
        <v>4</v>
      </c>
    </row>
    <row r="327" spans="1:14" x14ac:dyDescent="0.3">
      <c r="A327">
        <v>326</v>
      </c>
      <c r="B327" t="s">
        <v>139</v>
      </c>
      <c r="C327" t="s">
        <v>149</v>
      </c>
      <c r="D327" t="s">
        <v>154</v>
      </c>
      <c r="E327" t="s">
        <v>156</v>
      </c>
      <c r="F327" t="s">
        <v>161</v>
      </c>
      <c r="G327" t="s">
        <v>225</v>
      </c>
      <c r="H327">
        <v>334.36256603755874</v>
      </c>
      <c r="I327">
        <v>48</v>
      </c>
      <c r="J327">
        <v>1448282.4619822181</v>
      </c>
      <c r="K327">
        <v>89472000</v>
      </c>
      <c r="L327">
        <v>325</v>
      </c>
      <c r="M327">
        <v>-10.875911756672323</v>
      </c>
      <c r="N327">
        <v>4</v>
      </c>
    </row>
    <row r="328" spans="1:14" x14ac:dyDescent="0.3">
      <c r="A328">
        <v>327</v>
      </c>
      <c r="B328" t="s">
        <v>139</v>
      </c>
      <c r="C328" t="s">
        <v>149</v>
      </c>
      <c r="D328" t="s">
        <v>154</v>
      </c>
      <c r="E328" t="s">
        <v>156</v>
      </c>
      <c r="F328" t="s">
        <v>161</v>
      </c>
      <c r="G328" t="s">
        <v>225</v>
      </c>
      <c r="H328">
        <v>334.36256603755874</v>
      </c>
      <c r="I328">
        <v>48</v>
      </c>
      <c r="J328">
        <v>1448282.4619822181</v>
      </c>
      <c r="K328">
        <v>89472000</v>
      </c>
      <c r="L328">
        <v>326</v>
      </c>
      <c r="M328">
        <v>-10.875911756672323</v>
      </c>
      <c r="N328">
        <v>4</v>
      </c>
    </row>
    <row r="329" spans="1:14" x14ac:dyDescent="0.3">
      <c r="A329">
        <v>328</v>
      </c>
      <c r="B329" t="s">
        <v>139</v>
      </c>
      <c r="C329" t="s">
        <v>149</v>
      </c>
      <c r="D329" t="s">
        <v>154</v>
      </c>
      <c r="E329" t="s">
        <v>156</v>
      </c>
      <c r="F329" t="s">
        <v>161</v>
      </c>
      <c r="G329" t="s">
        <v>225</v>
      </c>
      <c r="H329">
        <v>334.36256603755874</v>
      </c>
      <c r="I329">
        <v>48</v>
      </c>
      <c r="J329">
        <v>1448282.4619822181</v>
      </c>
      <c r="K329">
        <v>89472000</v>
      </c>
      <c r="L329">
        <v>327</v>
      </c>
      <c r="M329">
        <v>-10.875911756672323</v>
      </c>
      <c r="N329">
        <v>4</v>
      </c>
    </row>
    <row r="330" spans="1:14" x14ac:dyDescent="0.3">
      <c r="A330">
        <v>329</v>
      </c>
      <c r="B330" t="s">
        <v>139</v>
      </c>
      <c r="C330" t="s">
        <v>149</v>
      </c>
      <c r="D330" t="s">
        <v>154</v>
      </c>
      <c r="E330" t="s">
        <v>156</v>
      </c>
      <c r="F330" t="s">
        <v>161</v>
      </c>
      <c r="G330" t="s">
        <v>225</v>
      </c>
      <c r="H330">
        <v>334.36256603755874</v>
      </c>
      <c r="I330">
        <v>48</v>
      </c>
      <c r="J330">
        <v>1448282.4619822181</v>
      </c>
      <c r="K330">
        <v>89472000</v>
      </c>
      <c r="L330">
        <v>328</v>
      </c>
      <c r="M330">
        <v>-10.875911756672323</v>
      </c>
      <c r="N330">
        <v>4</v>
      </c>
    </row>
    <row r="331" spans="1:14" x14ac:dyDescent="0.3">
      <c r="A331">
        <v>330</v>
      </c>
      <c r="B331" t="s">
        <v>139</v>
      </c>
      <c r="C331" t="s">
        <v>149</v>
      </c>
      <c r="D331" t="s">
        <v>154</v>
      </c>
      <c r="E331" t="s">
        <v>156</v>
      </c>
      <c r="F331" t="s">
        <v>161</v>
      </c>
      <c r="G331" t="s">
        <v>225</v>
      </c>
      <c r="H331">
        <v>334.36256603755874</v>
      </c>
      <c r="I331">
        <v>48</v>
      </c>
      <c r="J331">
        <v>1448282.4619822181</v>
      </c>
      <c r="K331">
        <v>89472000</v>
      </c>
      <c r="L331">
        <v>329</v>
      </c>
      <c r="M331">
        <v>-10.875911756672323</v>
      </c>
      <c r="N331">
        <v>4</v>
      </c>
    </row>
    <row r="332" spans="1:14" x14ac:dyDescent="0.3">
      <c r="A332">
        <v>331</v>
      </c>
      <c r="B332" t="s">
        <v>139</v>
      </c>
      <c r="C332" t="s">
        <v>149</v>
      </c>
      <c r="D332" t="s">
        <v>154</v>
      </c>
      <c r="E332" t="s">
        <v>156</v>
      </c>
      <c r="F332" t="s">
        <v>161</v>
      </c>
      <c r="G332" t="s">
        <v>225</v>
      </c>
      <c r="H332">
        <v>334.36256603755874</v>
      </c>
      <c r="I332">
        <v>48</v>
      </c>
      <c r="J332">
        <v>1448282.4619822181</v>
      </c>
      <c r="K332">
        <v>89472000</v>
      </c>
      <c r="L332">
        <v>330</v>
      </c>
      <c r="M332">
        <v>-10.875911756672323</v>
      </c>
      <c r="N332">
        <v>4</v>
      </c>
    </row>
    <row r="333" spans="1:14" x14ac:dyDescent="0.3">
      <c r="A333">
        <v>332</v>
      </c>
      <c r="B333" t="s">
        <v>139</v>
      </c>
      <c r="C333" t="s">
        <v>149</v>
      </c>
      <c r="D333" t="s">
        <v>154</v>
      </c>
      <c r="E333" t="s">
        <v>156</v>
      </c>
      <c r="F333" t="s">
        <v>161</v>
      </c>
      <c r="G333" t="s">
        <v>225</v>
      </c>
      <c r="H333">
        <v>334.36256603755874</v>
      </c>
      <c r="I333">
        <v>48</v>
      </c>
      <c r="J333">
        <v>1448282.4619822181</v>
      </c>
      <c r="K333">
        <v>89472000</v>
      </c>
      <c r="L333">
        <v>331</v>
      </c>
      <c r="M333">
        <v>-10.875911756672323</v>
      </c>
      <c r="N333">
        <v>4</v>
      </c>
    </row>
    <row r="334" spans="1:14" x14ac:dyDescent="0.3">
      <c r="A334">
        <v>333</v>
      </c>
      <c r="B334" t="s">
        <v>139</v>
      </c>
      <c r="C334" t="s">
        <v>149</v>
      </c>
      <c r="D334" t="s">
        <v>154</v>
      </c>
      <c r="E334" t="s">
        <v>156</v>
      </c>
      <c r="F334" t="s">
        <v>161</v>
      </c>
      <c r="G334" t="s">
        <v>225</v>
      </c>
      <c r="H334">
        <v>334.36256603755874</v>
      </c>
      <c r="I334">
        <v>48</v>
      </c>
      <c r="J334">
        <v>1448282.4619822181</v>
      </c>
      <c r="K334">
        <v>89472000</v>
      </c>
      <c r="L334">
        <v>332</v>
      </c>
      <c r="M334">
        <v>-10.875911756672323</v>
      </c>
      <c r="N334">
        <v>4</v>
      </c>
    </row>
    <row r="335" spans="1:14" x14ac:dyDescent="0.3">
      <c r="A335">
        <v>334</v>
      </c>
      <c r="B335" t="s">
        <v>139</v>
      </c>
      <c r="C335" t="s">
        <v>149</v>
      </c>
      <c r="D335" t="s">
        <v>154</v>
      </c>
      <c r="E335" t="s">
        <v>156</v>
      </c>
      <c r="F335" t="s">
        <v>161</v>
      </c>
      <c r="G335" t="s">
        <v>225</v>
      </c>
      <c r="H335">
        <v>334.36256603755874</v>
      </c>
      <c r="I335">
        <v>48</v>
      </c>
      <c r="J335">
        <v>1448282.4619822181</v>
      </c>
      <c r="K335">
        <v>89472000</v>
      </c>
      <c r="L335">
        <v>333</v>
      </c>
      <c r="M335">
        <v>-10.875911756672323</v>
      </c>
      <c r="N335">
        <v>4</v>
      </c>
    </row>
    <row r="336" spans="1:14" x14ac:dyDescent="0.3">
      <c r="A336">
        <v>335</v>
      </c>
      <c r="B336" t="s">
        <v>139</v>
      </c>
      <c r="C336" t="s">
        <v>149</v>
      </c>
      <c r="D336" t="s">
        <v>154</v>
      </c>
      <c r="E336" t="s">
        <v>156</v>
      </c>
      <c r="F336" t="s">
        <v>161</v>
      </c>
      <c r="G336" t="s">
        <v>225</v>
      </c>
      <c r="H336">
        <v>334.36256603755874</v>
      </c>
      <c r="I336">
        <v>48</v>
      </c>
      <c r="J336">
        <v>1448282.4619822181</v>
      </c>
      <c r="K336">
        <v>89472000</v>
      </c>
      <c r="L336">
        <v>334</v>
      </c>
      <c r="M336">
        <v>-10.875911756672323</v>
      </c>
      <c r="N336">
        <v>4</v>
      </c>
    </row>
    <row r="337" spans="1:14" x14ac:dyDescent="0.3">
      <c r="A337">
        <v>336</v>
      </c>
      <c r="B337" t="s">
        <v>139</v>
      </c>
      <c r="C337" t="s">
        <v>149</v>
      </c>
      <c r="D337" t="s">
        <v>154</v>
      </c>
      <c r="E337" t="s">
        <v>156</v>
      </c>
      <c r="F337" t="s">
        <v>161</v>
      </c>
      <c r="G337" t="s">
        <v>225</v>
      </c>
      <c r="H337">
        <v>334.36256603755874</v>
      </c>
      <c r="I337">
        <v>48</v>
      </c>
      <c r="J337">
        <v>1448282.4619822181</v>
      </c>
      <c r="K337">
        <v>89472000</v>
      </c>
      <c r="L337">
        <v>335</v>
      </c>
      <c r="M337">
        <v>-10.875911756672323</v>
      </c>
      <c r="N337">
        <v>4</v>
      </c>
    </row>
    <row r="338" spans="1:14" x14ac:dyDescent="0.3">
      <c r="A338">
        <v>337</v>
      </c>
      <c r="B338" t="s">
        <v>139</v>
      </c>
      <c r="C338" t="s">
        <v>149</v>
      </c>
      <c r="D338" t="s">
        <v>154</v>
      </c>
      <c r="E338" t="s">
        <v>156</v>
      </c>
      <c r="F338" t="s">
        <v>161</v>
      </c>
      <c r="G338" t="s">
        <v>225</v>
      </c>
      <c r="H338">
        <v>334.36256603755874</v>
      </c>
      <c r="I338">
        <v>48</v>
      </c>
      <c r="J338">
        <v>1448282.4619822181</v>
      </c>
      <c r="K338">
        <v>89472000</v>
      </c>
      <c r="L338">
        <v>336</v>
      </c>
      <c r="M338">
        <v>-10.875911756672323</v>
      </c>
      <c r="N338">
        <v>4</v>
      </c>
    </row>
    <row r="339" spans="1:14" x14ac:dyDescent="0.3">
      <c r="A339">
        <v>338</v>
      </c>
      <c r="B339" t="s">
        <v>139</v>
      </c>
      <c r="C339" t="s">
        <v>149</v>
      </c>
      <c r="D339" t="s">
        <v>154</v>
      </c>
      <c r="E339" t="s">
        <v>156</v>
      </c>
      <c r="F339" t="s">
        <v>161</v>
      </c>
      <c r="G339" t="s">
        <v>225</v>
      </c>
      <c r="H339">
        <v>334.36256603755874</v>
      </c>
      <c r="I339">
        <v>48</v>
      </c>
      <c r="J339">
        <v>1448282.4619822181</v>
      </c>
      <c r="K339">
        <v>89472000</v>
      </c>
      <c r="L339">
        <v>337</v>
      </c>
      <c r="M339">
        <v>-10.875911756672323</v>
      </c>
      <c r="N339">
        <v>4</v>
      </c>
    </row>
    <row r="340" spans="1:14" x14ac:dyDescent="0.3">
      <c r="A340">
        <v>339</v>
      </c>
      <c r="B340" t="s">
        <v>139</v>
      </c>
      <c r="C340" t="s">
        <v>149</v>
      </c>
      <c r="D340" t="s">
        <v>154</v>
      </c>
      <c r="E340" t="s">
        <v>156</v>
      </c>
      <c r="F340" t="s">
        <v>161</v>
      </c>
      <c r="G340" t="s">
        <v>225</v>
      </c>
      <c r="H340">
        <v>346.46170260031312</v>
      </c>
      <c r="I340">
        <v>50</v>
      </c>
      <c r="J340">
        <v>1306219.2130249273</v>
      </c>
      <c r="K340">
        <v>93200000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149</v>
      </c>
      <c r="D341" t="s">
        <v>154</v>
      </c>
      <c r="E341" t="s">
        <v>156</v>
      </c>
      <c r="F341" t="s">
        <v>161</v>
      </c>
      <c r="G341" t="s">
        <v>225</v>
      </c>
      <c r="H341">
        <v>346.46170260031312</v>
      </c>
      <c r="I341">
        <v>50</v>
      </c>
      <c r="J341">
        <v>1306219.2130249273</v>
      </c>
      <c r="K341">
        <v>93200000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149</v>
      </c>
      <c r="D342" t="s">
        <v>154</v>
      </c>
      <c r="E342" t="s">
        <v>156</v>
      </c>
      <c r="F342" t="s">
        <v>161</v>
      </c>
      <c r="G342" t="s">
        <v>225</v>
      </c>
      <c r="H342">
        <v>346.46170260031312</v>
      </c>
      <c r="I342">
        <v>50</v>
      </c>
      <c r="J342">
        <v>1306219.2130249273</v>
      </c>
      <c r="K342">
        <v>93200000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149</v>
      </c>
      <c r="D343" t="s">
        <v>154</v>
      </c>
      <c r="E343" t="s">
        <v>156</v>
      </c>
      <c r="F343" t="s">
        <v>161</v>
      </c>
      <c r="G343" t="s">
        <v>225</v>
      </c>
      <c r="H343">
        <v>346.46170260031312</v>
      </c>
      <c r="I343">
        <v>50</v>
      </c>
      <c r="J343">
        <v>1306219.2130249273</v>
      </c>
      <c r="K343">
        <v>93200000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149</v>
      </c>
      <c r="D344" t="s">
        <v>154</v>
      </c>
      <c r="E344" t="s">
        <v>156</v>
      </c>
      <c r="F344" t="s">
        <v>161</v>
      </c>
      <c r="G344" t="s">
        <v>225</v>
      </c>
      <c r="H344">
        <v>346.46170260031312</v>
      </c>
      <c r="I344">
        <v>50</v>
      </c>
      <c r="J344">
        <v>1306219.2130249273</v>
      </c>
      <c r="K344">
        <v>93200000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149</v>
      </c>
      <c r="D345" t="s">
        <v>154</v>
      </c>
      <c r="E345" t="s">
        <v>156</v>
      </c>
      <c r="F345" t="s">
        <v>161</v>
      </c>
      <c r="G345" t="s">
        <v>225</v>
      </c>
      <c r="H345">
        <v>346.46170260031312</v>
      </c>
      <c r="I345">
        <v>50</v>
      </c>
      <c r="J345">
        <v>1306219.2130249273</v>
      </c>
      <c r="K345">
        <v>93200000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149</v>
      </c>
      <c r="D346" t="s">
        <v>154</v>
      </c>
      <c r="E346" t="s">
        <v>156</v>
      </c>
      <c r="F346" t="s">
        <v>161</v>
      </c>
      <c r="G346" t="s">
        <v>225</v>
      </c>
      <c r="H346">
        <v>346.46170260031312</v>
      </c>
      <c r="I346">
        <v>50</v>
      </c>
      <c r="J346">
        <v>1306219.2130249273</v>
      </c>
      <c r="K346">
        <v>93200000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149</v>
      </c>
      <c r="D347" t="s">
        <v>154</v>
      </c>
      <c r="E347" t="s">
        <v>156</v>
      </c>
      <c r="F347" t="s">
        <v>161</v>
      </c>
      <c r="G347" t="s">
        <v>225</v>
      </c>
      <c r="H347">
        <v>346.46170260031312</v>
      </c>
      <c r="I347">
        <v>50</v>
      </c>
      <c r="J347">
        <v>1306219.2130249273</v>
      </c>
      <c r="K347">
        <v>93200000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149</v>
      </c>
      <c r="D348" t="s">
        <v>154</v>
      </c>
      <c r="E348" t="s">
        <v>156</v>
      </c>
      <c r="F348" t="s">
        <v>161</v>
      </c>
      <c r="G348" t="s">
        <v>225</v>
      </c>
      <c r="H348">
        <v>346.46170260031312</v>
      </c>
      <c r="I348">
        <v>50</v>
      </c>
      <c r="J348">
        <v>1306219.2130249273</v>
      </c>
      <c r="K348">
        <v>93200000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149</v>
      </c>
      <c r="D349" t="s">
        <v>154</v>
      </c>
      <c r="E349" t="s">
        <v>156</v>
      </c>
      <c r="F349" t="s">
        <v>161</v>
      </c>
      <c r="G349" t="s">
        <v>225</v>
      </c>
      <c r="H349">
        <v>346.46170260031312</v>
      </c>
      <c r="I349">
        <v>50</v>
      </c>
      <c r="J349">
        <v>1306219.2130249273</v>
      </c>
      <c r="K349">
        <v>93200000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149</v>
      </c>
      <c r="D350" t="s">
        <v>154</v>
      </c>
      <c r="E350" t="s">
        <v>156</v>
      </c>
      <c r="F350" t="s">
        <v>161</v>
      </c>
      <c r="G350" t="s">
        <v>225</v>
      </c>
      <c r="H350">
        <v>346.46170260031312</v>
      </c>
      <c r="I350">
        <v>50</v>
      </c>
      <c r="J350">
        <v>1306219.2130249273</v>
      </c>
      <c r="K350">
        <v>93200000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149</v>
      </c>
      <c r="D351" t="s">
        <v>154</v>
      </c>
      <c r="E351" t="s">
        <v>156</v>
      </c>
      <c r="F351" t="s">
        <v>161</v>
      </c>
      <c r="G351" t="s">
        <v>225</v>
      </c>
      <c r="H351">
        <v>346.46170260031312</v>
      </c>
      <c r="I351">
        <v>50</v>
      </c>
      <c r="J351">
        <v>1306219.2130249273</v>
      </c>
      <c r="K351">
        <v>93200000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149</v>
      </c>
      <c r="D352" t="s">
        <v>154</v>
      </c>
      <c r="E352" t="s">
        <v>156</v>
      </c>
      <c r="F352" t="s">
        <v>161</v>
      </c>
      <c r="G352" t="s">
        <v>225</v>
      </c>
      <c r="H352">
        <v>346.46170260031312</v>
      </c>
      <c r="I352">
        <v>50</v>
      </c>
      <c r="J352">
        <v>1306219.2130249273</v>
      </c>
      <c r="K352">
        <v>93200000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149</v>
      </c>
      <c r="D353" t="s">
        <v>154</v>
      </c>
      <c r="E353" t="s">
        <v>156</v>
      </c>
      <c r="F353" t="s">
        <v>161</v>
      </c>
      <c r="G353" t="s">
        <v>225</v>
      </c>
      <c r="H353">
        <v>346.46170260031312</v>
      </c>
      <c r="I353">
        <v>50</v>
      </c>
      <c r="J353">
        <v>1306219.2130249273</v>
      </c>
      <c r="K353">
        <v>93200000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149</v>
      </c>
      <c r="D354" t="s">
        <v>154</v>
      </c>
      <c r="E354" t="s">
        <v>156</v>
      </c>
      <c r="F354" t="s">
        <v>161</v>
      </c>
      <c r="G354" t="s">
        <v>225</v>
      </c>
      <c r="H354">
        <v>346.46170260031312</v>
      </c>
      <c r="I354">
        <v>50</v>
      </c>
      <c r="J354">
        <v>1306219.2130249273</v>
      </c>
      <c r="K354">
        <v>93200000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149</v>
      </c>
      <c r="D355" t="s">
        <v>154</v>
      </c>
      <c r="E355" t="s">
        <v>156</v>
      </c>
      <c r="F355" t="s">
        <v>161</v>
      </c>
      <c r="G355" t="s">
        <v>225</v>
      </c>
      <c r="H355">
        <v>346.46170260031312</v>
      </c>
      <c r="I355">
        <v>50</v>
      </c>
      <c r="J355">
        <v>1306219.2130249273</v>
      </c>
      <c r="K355">
        <v>93200000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149</v>
      </c>
      <c r="D356" t="s">
        <v>154</v>
      </c>
      <c r="E356" t="s">
        <v>156</v>
      </c>
      <c r="F356" t="s">
        <v>161</v>
      </c>
      <c r="G356" t="s">
        <v>225</v>
      </c>
      <c r="H356">
        <v>346.46170260031312</v>
      </c>
      <c r="I356">
        <v>50</v>
      </c>
      <c r="J356">
        <v>1306219.2130249273</v>
      </c>
      <c r="K356">
        <v>93200000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149</v>
      </c>
      <c r="D357" t="s">
        <v>154</v>
      </c>
      <c r="E357" t="s">
        <v>156</v>
      </c>
      <c r="F357" t="s">
        <v>161</v>
      </c>
      <c r="G357" t="s">
        <v>225</v>
      </c>
      <c r="H357">
        <v>346.46170260031312</v>
      </c>
      <c r="I357">
        <v>50</v>
      </c>
      <c r="J357">
        <v>1306219.2130249273</v>
      </c>
      <c r="K357">
        <v>93200000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149</v>
      </c>
      <c r="D358" t="s">
        <v>154</v>
      </c>
      <c r="E358" t="s">
        <v>156</v>
      </c>
      <c r="F358" t="s">
        <v>161</v>
      </c>
      <c r="G358" t="s">
        <v>225</v>
      </c>
      <c r="H358">
        <v>346.46170260031312</v>
      </c>
      <c r="I358">
        <v>50</v>
      </c>
      <c r="J358">
        <v>1306219.2130249273</v>
      </c>
      <c r="K358">
        <v>93200000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149</v>
      </c>
      <c r="D359" t="s">
        <v>154</v>
      </c>
      <c r="E359" t="s">
        <v>156</v>
      </c>
      <c r="F359" t="s">
        <v>161</v>
      </c>
      <c r="G359" t="s">
        <v>225</v>
      </c>
      <c r="H359">
        <v>346.46170260031312</v>
      </c>
      <c r="I359">
        <v>50</v>
      </c>
      <c r="J359">
        <v>1306219.2130249273</v>
      </c>
      <c r="K359">
        <v>93200000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149</v>
      </c>
      <c r="D360" t="s">
        <v>154</v>
      </c>
      <c r="E360" t="s">
        <v>156</v>
      </c>
      <c r="F360" t="s">
        <v>161</v>
      </c>
      <c r="G360" t="s">
        <v>225</v>
      </c>
      <c r="H360">
        <v>346.46170260031312</v>
      </c>
      <c r="I360">
        <v>50</v>
      </c>
      <c r="J360">
        <v>1306219.2130249273</v>
      </c>
      <c r="K360">
        <v>93200000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149</v>
      </c>
      <c r="D361" t="s">
        <v>154</v>
      </c>
      <c r="E361" t="s">
        <v>156</v>
      </c>
      <c r="F361" t="s">
        <v>161</v>
      </c>
      <c r="G361" t="s">
        <v>225</v>
      </c>
      <c r="H361">
        <v>346.46170260031312</v>
      </c>
      <c r="I361">
        <v>50</v>
      </c>
      <c r="J361">
        <v>1306219.2130249273</v>
      </c>
      <c r="K361">
        <v>93200000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47F0E-0BC4-4C82-8CF0-9DC9E334C0BB}">
  <sheetPr codeName="Sheet21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141</v>
      </c>
      <c r="C2" t="s">
        <v>149</v>
      </c>
      <c r="D2" t="s">
        <v>155</v>
      </c>
      <c r="E2" t="s">
        <v>156</v>
      </c>
      <c r="F2" t="s">
        <v>161</v>
      </c>
      <c r="G2" t="s">
        <v>225</v>
      </c>
      <c r="H2">
        <v>360.14952981672008</v>
      </c>
      <c r="I2">
        <v>52</v>
      </c>
      <c r="J2">
        <v>1347608.3486908672</v>
      </c>
      <c r="K2">
        <v>96928000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141</v>
      </c>
      <c r="C3" t="s">
        <v>149</v>
      </c>
      <c r="D3" t="s">
        <v>155</v>
      </c>
      <c r="E3" t="s">
        <v>156</v>
      </c>
      <c r="F3" t="s">
        <v>161</v>
      </c>
      <c r="G3" t="s">
        <v>225</v>
      </c>
      <c r="H3">
        <v>360.14952981672008</v>
      </c>
      <c r="I3">
        <v>52</v>
      </c>
      <c r="J3">
        <v>1347608.3486908672</v>
      </c>
      <c r="K3">
        <v>96928000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141</v>
      </c>
      <c r="C4" t="s">
        <v>149</v>
      </c>
      <c r="D4" t="s">
        <v>155</v>
      </c>
      <c r="E4" t="s">
        <v>156</v>
      </c>
      <c r="F4" t="s">
        <v>161</v>
      </c>
      <c r="G4" t="s">
        <v>225</v>
      </c>
      <c r="H4">
        <v>360.14952981672008</v>
      </c>
      <c r="I4">
        <v>52</v>
      </c>
      <c r="J4">
        <v>1347608.3486908672</v>
      </c>
      <c r="K4">
        <v>96928000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141</v>
      </c>
      <c r="C5" t="s">
        <v>149</v>
      </c>
      <c r="D5" t="s">
        <v>155</v>
      </c>
      <c r="E5" t="s">
        <v>156</v>
      </c>
      <c r="F5" t="s">
        <v>161</v>
      </c>
      <c r="G5" t="s">
        <v>225</v>
      </c>
      <c r="H5">
        <v>360.14952981672008</v>
      </c>
      <c r="I5">
        <v>52</v>
      </c>
      <c r="J5">
        <v>1347608.3486908672</v>
      </c>
      <c r="K5">
        <v>96928000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141</v>
      </c>
      <c r="C6" t="s">
        <v>149</v>
      </c>
      <c r="D6" t="s">
        <v>155</v>
      </c>
      <c r="E6" t="s">
        <v>156</v>
      </c>
      <c r="F6" t="s">
        <v>161</v>
      </c>
      <c r="G6" t="s">
        <v>225</v>
      </c>
      <c r="H6">
        <v>360.14952981672008</v>
      </c>
      <c r="I6">
        <v>52</v>
      </c>
      <c r="J6">
        <v>1347608.3486908672</v>
      </c>
      <c r="K6">
        <v>96928000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141</v>
      </c>
      <c r="C7" t="s">
        <v>149</v>
      </c>
      <c r="D7" t="s">
        <v>155</v>
      </c>
      <c r="E7" t="s">
        <v>156</v>
      </c>
      <c r="F7" t="s">
        <v>161</v>
      </c>
      <c r="G7" t="s">
        <v>225</v>
      </c>
      <c r="H7">
        <v>360.14952981672008</v>
      </c>
      <c r="I7">
        <v>52</v>
      </c>
      <c r="J7">
        <v>1347608.3486908672</v>
      </c>
      <c r="K7">
        <v>96928000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141</v>
      </c>
      <c r="C8" t="s">
        <v>149</v>
      </c>
      <c r="D8" t="s">
        <v>155</v>
      </c>
      <c r="E8" t="s">
        <v>156</v>
      </c>
      <c r="F8" t="s">
        <v>161</v>
      </c>
      <c r="G8" t="s">
        <v>225</v>
      </c>
      <c r="H8">
        <v>360.14952981672008</v>
      </c>
      <c r="I8">
        <v>52</v>
      </c>
      <c r="J8">
        <v>1347608.3486908672</v>
      </c>
      <c r="K8">
        <v>96928000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141</v>
      </c>
      <c r="C9" t="s">
        <v>149</v>
      </c>
      <c r="D9" t="s">
        <v>155</v>
      </c>
      <c r="E9" t="s">
        <v>156</v>
      </c>
      <c r="F9" t="s">
        <v>161</v>
      </c>
      <c r="G9" t="s">
        <v>225</v>
      </c>
      <c r="H9">
        <v>360.14952981672008</v>
      </c>
      <c r="I9">
        <v>52</v>
      </c>
      <c r="J9">
        <v>1347608.3486908672</v>
      </c>
      <c r="K9">
        <v>96928000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141</v>
      </c>
      <c r="C10" t="s">
        <v>149</v>
      </c>
      <c r="D10" t="s">
        <v>155</v>
      </c>
      <c r="E10" t="s">
        <v>156</v>
      </c>
      <c r="F10" t="s">
        <v>161</v>
      </c>
      <c r="G10" t="s">
        <v>225</v>
      </c>
      <c r="H10">
        <v>360.14952981672008</v>
      </c>
      <c r="I10">
        <v>52</v>
      </c>
      <c r="J10">
        <v>1347608.3486908672</v>
      </c>
      <c r="K10">
        <v>96928000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141</v>
      </c>
      <c r="C11" t="s">
        <v>149</v>
      </c>
      <c r="D11" t="s">
        <v>155</v>
      </c>
      <c r="E11" t="s">
        <v>156</v>
      </c>
      <c r="F11" t="s">
        <v>161</v>
      </c>
      <c r="G11" t="s">
        <v>225</v>
      </c>
      <c r="H11">
        <v>360.14952981672008</v>
      </c>
      <c r="I11">
        <v>52</v>
      </c>
      <c r="J11">
        <v>1347608.3486908672</v>
      </c>
      <c r="K11">
        <v>96928000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141</v>
      </c>
      <c r="C12" t="s">
        <v>149</v>
      </c>
      <c r="D12" t="s">
        <v>155</v>
      </c>
      <c r="E12" t="s">
        <v>156</v>
      </c>
      <c r="F12" t="s">
        <v>161</v>
      </c>
      <c r="G12" t="s">
        <v>225</v>
      </c>
      <c r="H12">
        <v>360.14952981672008</v>
      </c>
      <c r="I12">
        <v>52</v>
      </c>
      <c r="J12">
        <v>1347608.3486908672</v>
      </c>
      <c r="K12">
        <v>96928000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141</v>
      </c>
      <c r="C13" t="s">
        <v>149</v>
      </c>
      <c r="D13" t="s">
        <v>155</v>
      </c>
      <c r="E13" t="s">
        <v>156</v>
      </c>
      <c r="F13" t="s">
        <v>161</v>
      </c>
      <c r="G13" t="s">
        <v>225</v>
      </c>
      <c r="H13">
        <v>360.14952981672008</v>
      </c>
      <c r="I13">
        <v>52</v>
      </c>
      <c r="J13">
        <v>1347608.3486908672</v>
      </c>
      <c r="K13">
        <v>96928000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141</v>
      </c>
      <c r="C14" t="s">
        <v>149</v>
      </c>
      <c r="D14" t="s">
        <v>155</v>
      </c>
      <c r="E14" t="s">
        <v>156</v>
      </c>
      <c r="F14" t="s">
        <v>161</v>
      </c>
      <c r="G14" t="s">
        <v>225</v>
      </c>
      <c r="H14">
        <v>360.14952981672008</v>
      </c>
      <c r="I14">
        <v>52</v>
      </c>
      <c r="J14">
        <v>1347608.3486908672</v>
      </c>
      <c r="K14">
        <v>96928000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141</v>
      </c>
      <c r="C15" t="s">
        <v>149</v>
      </c>
      <c r="D15" t="s">
        <v>155</v>
      </c>
      <c r="E15" t="s">
        <v>156</v>
      </c>
      <c r="F15" t="s">
        <v>161</v>
      </c>
      <c r="G15" t="s">
        <v>225</v>
      </c>
      <c r="H15">
        <v>360.14952981672008</v>
      </c>
      <c r="I15">
        <v>52</v>
      </c>
      <c r="J15">
        <v>1347608.3486908672</v>
      </c>
      <c r="K15">
        <v>96928000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141</v>
      </c>
      <c r="C16" t="s">
        <v>149</v>
      </c>
      <c r="D16" t="s">
        <v>155</v>
      </c>
      <c r="E16" t="s">
        <v>156</v>
      </c>
      <c r="F16" t="s">
        <v>161</v>
      </c>
      <c r="G16" t="s">
        <v>225</v>
      </c>
      <c r="H16">
        <v>360.14952981672008</v>
      </c>
      <c r="I16">
        <v>52</v>
      </c>
      <c r="J16">
        <v>1347608.3486908672</v>
      </c>
      <c r="K16">
        <v>96928000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141</v>
      </c>
      <c r="C17" t="s">
        <v>149</v>
      </c>
      <c r="D17" t="s">
        <v>155</v>
      </c>
      <c r="E17" t="s">
        <v>156</v>
      </c>
      <c r="F17" t="s">
        <v>161</v>
      </c>
      <c r="G17" t="s">
        <v>225</v>
      </c>
      <c r="H17">
        <v>360.14952981672008</v>
      </c>
      <c r="I17">
        <v>52</v>
      </c>
      <c r="J17">
        <v>1347608.3486908672</v>
      </c>
      <c r="K17">
        <v>96928000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141</v>
      </c>
      <c r="C18" t="s">
        <v>149</v>
      </c>
      <c r="D18" t="s">
        <v>155</v>
      </c>
      <c r="E18" t="s">
        <v>156</v>
      </c>
      <c r="F18" t="s">
        <v>161</v>
      </c>
      <c r="G18" t="s">
        <v>225</v>
      </c>
      <c r="H18">
        <v>360.14952981672008</v>
      </c>
      <c r="I18">
        <v>52</v>
      </c>
      <c r="J18">
        <v>1347608.3486908672</v>
      </c>
      <c r="K18">
        <v>96928000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141</v>
      </c>
      <c r="C19" t="s">
        <v>149</v>
      </c>
      <c r="D19" t="s">
        <v>155</v>
      </c>
      <c r="E19" t="s">
        <v>156</v>
      </c>
      <c r="F19" t="s">
        <v>161</v>
      </c>
      <c r="G19" t="s">
        <v>225</v>
      </c>
      <c r="H19">
        <v>360.14952981672008</v>
      </c>
      <c r="I19">
        <v>52</v>
      </c>
      <c r="J19">
        <v>1347608.3486908672</v>
      </c>
      <c r="K19">
        <v>96928000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141</v>
      </c>
      <c r="C20" t="s">
        <v>149</v>
      </c>
      <c r="D20" t="s">
        <v>155</v>
      </c>
      <c r="E20" t="s">
        <v>156</v>
      </c>
      <c r="F20" t="s">
        <v>161</v>
      </c>
      <c r="G20" t="s">
        <v>225</v>
      </c>
      <c r="H20">
        <v>360.14952981672008</v>
      </c>
      <c r="I20">
        <v>52</v>
      </c>
      <c r="J20">
        <v>1347608.3486908672</v>
      </c>
      <c r="K20">
        <v>96928000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141</v>
      </c>
      <c r="C21" t="s">
        <v>149</v>
      </c>
      <c r="D21" t="s">
        <v>155</v>
      </c>
      <c r="E21" t="s">
        <v>156</v>
      </c>
      <c r="F21" t="s">
        <v>161</v>
      </c>
      <c r="G21" t="s">
        <v>225</v>
      </c>
      <c r="H21">
        <v>360.14952981672008</v>
      </c>
      <c r="I21">
        <v>52</v>
      </c>
      <c r="J21">
        <v>1347608.3486908672</v>
      </c>
      <c r="K21">
        <v>96928000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141</v>
      </c>
      <c r="C22" t="s">
        <v>149</v>
      </c>
      <c r="D22" t="s">
        <v>155</v>
      </c>
      <c r="E22" t="s">
        <v>156</v>
      </c>
      <c r="F22" t="s">
        <v>161</v>
      </c>
      <c r="G22" t="s">
        <v>225</v>
      </c>
      <c r="H22">
        <v>360.14952981672008</v>
      </c>
      <c r="I22">
        <v>52</v>
      </c>
      <c r="J22">
        <v>1347608.3486908672</v>
      </c>
      <c r="K22">
        <v>96928000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141</v>
      </c>
      <c r="C23" t="s">
        <v>149</v>
      </c>
      <c r="D23" t="s">
        <v>155</v>
      </c>
      <c r="E23" t="s">
        <v>156</v>
      </c>
      <c r="F23" t="s">
        <v>161</v>
      </c>
      <c r="G23" t="s">
        <v>225</v>
      </c>
      <c r="H23">
        <v>360.14952981672008</v>
      </c>
      <c r="I23">
        <v>52</v>
      </c>
      <c r="J23">
        <v>1347608.3486908672</v>
      </c>
      <c r="K23">
        <v>96928000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141</v>
      </c>
      <c r="C24" t="s">
        <v>149</v>
      </c>
      <c r="D24" t="s">
        <v>155</v>
      </c>
      <c r="E24" t="s">
        <v>156</v>
      </c>
      <c r="F24" t="s">
        <v>161</v>
      </c>
      <c r="G24" t="s">
        <v>225</v>
      </c>
      <c r="H24">
        <v>360.14952981672008</v>
      </c>
      <c r="I24">
        <v>52</v>
      </c>
      <c r="J24">
        <v>1347608.3486908672</v>
      </c>
      <c r="K24">
        <v>96928000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141</v>
      </c>
      <c r="C25" t="s">
        <v>149</v>
      </c>
      <c r="D25" t="s">
        <v>155</v>
      </c>
      <c r="E25" t="s">
        <v>156</v>
      </c>
      <c r="F25" t="s">
        <v>161</v>
      </c>
      <c r="G25" t="s">
        <v>225</v>
      </c>
      <c r="H25">
        <v>372.24651060461167</v>
      </c>
      <c r="I25">
        <v>53</v>
      </c>
      <c r="J25">
        <v>1515691.7993529052</v>
      </c>
      <c r="K25">
        <v>98792000</v>
      </c>
      <c r="L25">
        <v>23</v>
      </c>
      <c r="M25">
        <v>-12.472722569975362</v>
      </c>
      <c r="N25">
        <v>-1.9230769230769231</v>
      </c>
    </row>
    <row r="26" spans="1:14" x14ac:dyDescent="0.3">
      <c r="A26">
        <v>25</v>
      </c>
      <c r="B26" t="s">
        <v>141</v>
      </c>
      <c r="C26" t="s">
        <v>149</v>
      </c>
      <c r="D26" t="s">
        <v>155</v>
      </c>
      <c r="E26" t="s">
        <v>156</v>
      </c>
      <c r="F26" t="s">
        <v>161</v>
      </c>
      <c r="G26" t="s">
        <v>225</v>
      </c>
      <c r="H26">
        <v>372.24651060461167</v>
      </c>
      <c r="I26">
        <v>53</v>
      </c>
      <c r="J26">
        <v>1515691.7993529052</v>
      </c>
      <c r="K26">
        <v>98792000</v>
      </c>
      <c r="L26">
        <v>24</v>
      </c>
      <c r="M26">
        <v>-12.472722569975362</v>
      </c>
      <c r="N26">
        <v>-1.9230769230769231</v>
      </c>
    </row>
    <row r="27" spans="1:14" x14ac:dyDescent="0.3">
      <c r="A27">
        <v>26</v>
      </c>
      <c r="B27" t="s">
        <v>141</v>
      </c>
      <c r="C27" t="s">
        <v>149</v>
      </c>
      <c r="D27" t="s">
        <v>155</v>
      </c>
      <c r="E27" t="s">
        <v>156</v>
      </c>
      <c r="F27" t="s">
        <v>161</v>
      </c>
      <c r="G27" t="s">
        <v>225</v>
      </c>
      <c r="H27">
        <v>372.24651060461167</v>
      </c>
      <c r="I27">
        <v>53</v>
      </c>
      <c r="J27">
        <v>1515691.7993529052</v>
      </c>
      <c r="K27">
        <v>98792000</v>
      </c>
      <c r="L27">
        <v>25</v>
      </c>
      <c r="M27">
        <v>-12.472722569975362</v>
      </c>
      <c r="N27">
        <v>-1.9230769230769231</v>
      </c>
    </row>
    <row r="28" spans="1:14" x14ac:dyDescent="0.3">
      <c r="A28">
        <v>27</v>
      </c>
      <c r="B28" t="s">
        <v>141</v>
      </c>
      <c r="C28" t="s">
        <v>149</v>
      </c>
      <c r="D28" t="s">
        <v>155</v>
      </c>
      <c r="E28" t="s">
        <v>156</v>
      </c>
      <c r="F28" t="s">
        <v>161</v>
      </c>
      <c r="G28" t="s">
        <v>225</v>
      </c>
      <c r="H28">
        <v>372.24651060461167</v>
      </c>
      <c r="I28">
        <v>53</v>
      </c>
      <c r="J28">
        <v>1515691.7993529052</v>
      </c>
      <c r="K28">
        <v>98792000</v>
      </c>
      <c r="L28">
        <v>26</v>
      </c>
      <c r="M28">
        <v>-12.472722569975362</v>
      </c>
      <c r="N28">
        <v>-1.9230769230769231</v>
      </c>
    </row>
    <row r="29" spans="1:14" x14ac:dyDescent="0.3">
      <c r="A29">
        <v>28</v>
      </c>
      <c r="B29" t="s">
        <v>141</v>
      </c>
      <c r="C29" t="s">
        <v>149</v>
      </c>
      <c r="D29" t="s">
        <v>155</v>
      </c>
      <c r="E29" t="s">
        <v>156</v>
      </c>
      <c r="F29" t="s">
        <v>161</v>
      </c>
      <c r="G29" t="s">
        <v>225</v>
      </c>
      <c r="H29">
        <v>372.24651060461167</v>
      </c>
      <c r="I29">
        <v>53</v>
      </c>
      <c r="J29">
        <v>1515691.7993529052</v>
      </c>
      <c r="K29">
        <v>98792000</v>
      </c>
      <c r="L29">
        <v>27</v>
      </c>
      <c r="M29">
        <v>-12.472722569975362</v>
      </c>
      <c r="N29">
        <v>-1.9230769230769231</v>
      </c>
    </row>
    <row r="30" spans="1:14" x14ac:dyDescent="0.3">
      <c r="A30">
        <v>29</v>
      </c>
      <c r="B30" t="s">
        <v>141</v>
      </c>
      <c r="C30" t="s">
        <v>149</v>
      </c>
      <c r="D30" t="s">
        <v>155</v>
      </c>
      <c r="E30" t="s">
        <v>156</v>
      </c>
      <c r="F30" t="s">
        <v>161</v>
      </c>
      <c r="G30" t="s">
        <v>225</v>
      </c>
      <c r="H30">
        <v>372.24651060461167</v>
      </c>
      <c r="I30">
        <v>53</v>
      </c>
      <c r="J30">
        <v>1515691.7993529052</v>
      </c>
      <c r="K30">
        <v>98792000</v>
      </c>
      <c r="L30">
        <v>28</v>
      </c>
      <c r="M30">
        <v>-12.472722569975362</v>
      </c>
      <c r="N30">
        <v>-1.9230769230769231</v>
      </c>
    </row>
    <row r="31" spans="1:14" x14ac:dyDescent="0.3">
      <c r="A31">
        <v>30</v>
      </c>
      <c r="B31" t="s">
        <v>141</v>
      </c>
      <c r="C31" t="s">
        <v>149</v>
      </c>
      <c r="D31" t="s">
        <v>155</v>
      </c>
      <c r="E31" t="s">
        <v>156</v>
      </c>
      <c r="F31" t="s">
        <v>161</v>
      </c>
      <c r="G31" t="s">
        <v>225</v>
      </c>
      <c r="H31">
        <v>372.24651060461167</v>
      </c>
      <c r="I31">
        <v>53</v>
      </c>
      <c r="J31">
        <v>1515691.7993529052</v>
      </c>
      <c r="K31">
        <v>98792000</v>
      </c>
      <c r="L31">
        <v>29</v>
      </c>
      <c r="M31">
        <v>-12.472722569975362</v>
      </c>
      <c r="N31">
        <v>-1.9230769230769231</v>
      </c>
    </row>
    <row r="32" spans="1:14" x14ac:dyDescent="0.3">
      <c r="A32">
        <v>31</v>
      </c>
      <c r="B32" t="s">
        <v>141</v>
      </c>
      <c r="C32" t="s">
        <v>149</v>
      </c>
      <c r="D32" t="s">
        <v>155</v>
      </c>
      <c r="E32" t="s">
        <v>156</v>
      </c>
      <c r="F32" t="s">
        <v>161</v>
      </c>
      <c r="G32" t="s">
        <v>225</v>
      </c>
      <c r="H32">
        <v>372.24651060461167</v>
      </c>
      <c r="I32">
        <v>53</v>
      </c>
      <c r="J32">
        <v>1515691.7993529052</v>
      </c>
      <c r="K32">
        <v>98792000</v>
      </c>
      <c r="L32">
        <v>30</v>
      </c>
      <c r="M32">
        <v>-12.472722569975362</v>
      </c>
      <c r="N32">
        <v>-1.9230769230769231</v>
      </c>
    </row>
    <row r="33" spans="1:14" x14ac:dyDescent="0.3">
      <c r="A33">
        <v>32</v>
      </c>
      <c r="B33" t="s">
        <v>141</v>
      </c>
      <c r="C33" t="s">
        <v>149</v>
      </c>
      <c r="D33" t="s">
        <v>155</v>
      </c>
      <c r="E33" t="s">
        <v>156</v>
      </c>
      <c r="F33" t="s">
        <v>161</v>
      </c>
      <c r="G33" t="s">
        <v>225</v>
      </c>
      <c r="H33">
        <v>372.24651060461167</v>
      </c>
      <c r="I33">
        <v>53</v>
      </c>
      <c r="J33">
        <v>1515691.7993529052</v>
      </c>
      <c r="K33">
        <v>98792000</v>
      </c>
      <c r="L33">
        <v>31</v>
      </c>
      <c r="M33">
        <v>-12.472722569975362</v>
      </c>
      <c r="N33">
        <v>-1.9230769230769231</v>
      </c>
    </row>
    <row r="34" spans="1:14" x14ac:dyDescent="0.3">
      <c r="A34">
        <v>33</v>
      </c>
      <c r="B34" t="s">
        <v>141</v>
      </c>
      <c r="C34" t="s">
        <v>149</v>
      </c>
      <c r="D34" t="s">
        <v>155</v>
      </c>
      <c r="E34" t="s">
        <v>156</v>
      </c>
      <c r="F34" t="s">
        <v>161</v>
      </c>
      <c r="G34" t="s">
        <v>225</v>
      </c>
      <c r="H34">
        <v>372.24651060461167</v>
      </c>
      <c r="I34">
        <v>53</v>
      </c>
      <c r="J34">
        <v>1515691.7993529052</v>
      </c>
      <c r="K34">
        <v>98792000</v>
      </c>
      <c r="L34">
        <v>32</v>
      </c>
      <c r="M34">
        <v>-12.472722569975362</v>
      </c>
      <c r="N34">
        <v>-1.9230769230769231</v>
      </c>
    </row>
    <row r="35" spans="1:14" x14ac:dyDescent="0.3">
      <c r="A35">
        <v>34</v>
      </c>
      <c r="B35" t="s">
        <v>141</v>
      </c>
      <c r="C35" t="s">
        <v>149</v>
      </c>
      <c r="D35" t="s">
        <v>155</v>
      </c>
      <c r="E35" t="s">
        <v>156</v>
      </c>
      <c r="F35" t="s">
        <v>161</v>
      </c>
      <c r="G35" t="s">
        <v>225</v>
      </c>
      <c r="H35">
        <v>372.24651060461167</v>
      </c>
      <c r="I35">
        <v>53</v>
      </c>
      <c r="J35">
        <v>1515691.7993529052</v>
      </c>
      <c r="K35">
        <v>98792000</v>
      </c>
      <c r="L35">
        <v>33</v>
      </c>
      <c r="M35">
        <v>-12.472722569975362</v>
      </c>
      <c r="N35">
        <v>-1.9230769230769231</v>
      </c>
    </row>
    <row r="36" spans="1:14" x14ac:dyDescent="0.3">
      <c r="A36">
        <v>35</v>
      </c>
      <c r="B36" t="s">
        <v>141</v>
      </c>
      <c r="C36" t="s">
        <v>149</v>
      </c>
      <c r="D36" t="s">
        <v>155</v>
      </c>
      <c r="E36" t="s">
        <v>156</v>
      </c>
      <c r="F36" t="s">
        <v>161</v>
      </c>
      <c r="G36" t="s">
        <v>225</v>
      </c>
      <c r="H36">
        <v>372.24651060461167</v>
      </c>
      <c r="I36">
        <v>53</v>
      </c>
      <c r="J36">
        <v>1515691.7993529052</v>
      </c>
      <c r="K36">
        <v>98792000</v>
      </c>
      <c r="L36">
        <v>34</v>
      </c>
      <c r="M36">
        <v>-12.472722569975362</v>
      </c>
      <c r="N36">
        <v>-1.9230769230769231</v>
      </c>
    </row>
    <row r="37" spans="1:14" x14ac:dyDescent="0.3">
      <c r="A37">
        <v>36</v>
      </c>
      <c r="B37" t="s">
        <v>141</v>
      </c>
      <c r="C37" t="s">
        <v>149</v>
      </c>
      <c r="D37" t="s">
        <v>155</v>
      </c>
      <c r="E37" t="s">
        <v>156</v>
      </c>
      <c r="F37" t="s">
        <v>161</v>
      </c>
      <c r="G37" t="s">
        <v>225</v>
      </c>
      <c r="H37">
        <v>372.24651060461167</v>
      </c>
      <c r="I37">
        <v>53</v>
      </c>
      <c r="J37">
        <v>1515691.7993529052</v>
      </c>
      <c r="K37">
        <v>98792000</v>
      </c>
      <c r="L37">
        <v>35</v>
      </c>
      <c r="M37">
        <v>-12.472722569975362</v>
      </c>
      <c r="N37">
        <v>-1.9230769230769231</v>
      </c>
    </row>
    <row r="38" spans="1:14" x14ac:dyDescent="0.3">
      <c r="A38">
        <v>37</v>
      </c>
      <c r="B38" t="s">
        <v>141</v>
      </c>
      <c r="C38" t="s">
        <v>149</v>
      </c>
      <c r="D38" t="s">
        <v>155</v>
      </c>
      <c r="E38" t="s">
        <v>156</v>
      </c>
      <c r="F38" t="s">
        <v>161</v>
      </c>
      <c r="G38" t="s">
        <v>225</v>
      </c>
      <c r="H38">
        <v>372.24651060461167</v>
      </c>
      <c r="I38">
        <v>53</v>
      </c>
      <c r="J38">
        <v>1515691.7993529052</v>
      </c>
      <c r="K38">
        <v>98792000</v>
      </c>
      <c r="L38">
        <v>36</v>
      </c>
      <c r="M38">
        <v>-12.472722569975362</v>
      </c>
      <c r="N38">
        <v>-1.9230769230769231</v>
      </c>
    </row>
    <row r="39" spans="1:14" x14ac:dyDescent="0.3">
      <c r="A39">
        <v>38</v>
      </c>
      <c r="B39" t="s">
        <v>141</v>
      </c>
      <c r="C39" t="s">
        <v>149</v>
      </c>
      <c r="D39" t="s">
        <v>155</v>
      </c>
      <c r="E39" t="s">
        <v>156</v>
      </c>
      <c r="F39" t="s">
        <v>161</v>
      </c>
      <c r="G39" t="s">
        <v>225</v>
      </c>
      <c r="H39">
        <v>372.24651060461167</v>
      </c>
      <c r="I39">
        <v>53</v>
      </c>
      <c r="J39">
        <v>1515691.7993529052</v>
      </c>
      <c r="K39">
        <v>98792000</v>
      </c>
      <c r="L39">
        <v>37</v>
      </c>
      <c r="M39">
        <v>-12.472722569975362</v>
      </c>
      <c r="N39">
        <v>-1.9230769230769231</v>
      </c>
    </row>
    <row r="40" spans="1:14" x14ac:dyDescent="0.3">
      <c r="A40">
        <v>39</v>
      </c>
      <c r="B40" t="s">
        <v>141</v>
      </c>
      <c r="C40" t="s">
        <v>149</v>
      </c>
      <c r="D40" t="s">
        <v>155</v>
      </c>
      <c r="E40" t="s">
        <v>156</v>
      </c>
      <c r="F40" t="s">
        <v>161</v>
      </c>
      <c r="G40" t="s">
        <v>225</v>
      </c>
      <c r="H40">
        <v>372.24651060461167</v>
      </c>
      <c r="I40">
        <v>53</v>
      </c>
      <c r="J40">
        <v>1515691.7993529052</v>
      </c>
      <c r="K40">
        <v>98792000</v>
      </c>
      <c r="L40">
        <v>38</v>
      </c>
      <c r="M40">
        <v>-12.472722569975362</v>
      </c>
      <c r="N40">
        <v>-1.9230769230769231</v>
      </c>
    </row>
    <row r="41" spans="1:14" x14ac:dyDescent="0.3">
      <c r="A41">
        <v>40</v>
      </c>
      <c r="B41" t="s">
        <v>141</v>
      </c>
      <c r="C41" t="s">
        <v>149</v>
      </c>
      <c r="D41" t="s">
        <v>155</v>
      </c>
      <c r="E41" t="s">
        <v>156</v>
      </c>
      <c r="F41" t="s">
        <v>161</v>
      </c>
      <c r="G41" t="s">
        <v>225</v>
      </c>
      <c r="H41">
        <v>372.24651060461167</v>
      </c>
      <c r="I41">
        <v>53</v>
      </c>
      <c r="J41">
        <v>1515691.7993529052</v>
      </c>
      <c r="K41">
        <v>98792000</v>
      </c>
      <c r="L41">
        <v>39</v>
      </c>
      <c r="M41">
        <v>-12.472722569975362</v>
      </c>
      <c r="N41">
        <v>-1.9230769230769231</v>
      </c>
    </row>
    <row r="42" spans="1:14" x14ac:dyDescent="0.3">
      <c r="A42">
        <v>41</v>
      </c>
      <c r="B42" t="s">
        <v>141</v>
      </c>
      <c r="C42" t="s">
        <v>149</v>
      </c>
      <c r="D42" t="s">
        <v>155</v>
      </c>
      <c r="E42" t="s">
        <v>156</v>
      </c>
      <c r="F42" t="s">
        <v>161</v>
      </c>
      <c r="G42" t="s">
        <v>225</v>
      </c>
      <c r="H42">
        <v>372.24651060461167</v>
      </c>
      <c r="I42">
        <v>53</v>
      </c>
      <c r="J42">
        <v>1515691.7993529052</v>
      </c>
      <c r="K42">
        <v>98792000</v>
      </c>
      <c r="L42">
        <v>40</v>
      </c>
      <c r="M42">
        <v>-12.472722569975362</v>
      </c>
      <c r="N42">
        <v>-1.9230769230769231</v>
      </c>
    </row>
    <row r="43" spans="1:14" x14ac:dyDescent="0.3">
      <c r="A43">
        <v>42</v>
      </c>
      <c r="B43" t="s">
        <v>141</v>
      </c>
      <c r="C43" t="s">
        <v>149</v>
      </c>
      <c r="D43" t="s">
        <v>155</v>
      </c>
      <c r="E43" t="s">
        <v>156</v>
      </c>
      <c r="F43" t="s">
        <v>161</v>
      </c>
      <c r="G43" t="s">
        <v>225</v>
      </c>
      <c r="H43">
        <v>372.24651060461167</v>
      </c>
      <c r="I43">
        <v>53</v>
      </c>
      <c r="J43">
        <v>1515691.7993529052</v>
      </c>
      <c r="K43">
        <v>98792000</v>
      </c>
      <c r="L43">
        <v>41</v>
      </c>
      <c r="M43">
        <v>-12.472722569975362</v>
      </c>
      <c r="N43">
        <v>-1.9230769230769231</v>
      </c>
    </row>
    <row r="44" spans="1:14" x14ac:dyDescent="0.3">
      <c r="A44">
        <v>43</v>
      </c>
      <c r="B44" t="s">
        <v>141</v>
      </c>
      <c r="C44" t="s">
        <v>149</v>
      </c>
      <c r="D44" t="s">
        <v>155</v>
      </c>
      <c r="E44" t="s">
        <v>156</v>
      </c>
      <c r="F44" t="s">
        <v>161</v>
      </c>
      <c r="G44" t="s">
        <v>225</v>
      </c>
      <c r="H44">
        <v>372.24651060461167</v>
      </c>
      <c r="I44">
        <v>53</v>
      </c>
      <c r="J44">
        <v>1515691.7993529052</v>
      </c>
      <c r="K44">
        <v>98792000</v>
      </c>
      <c r="L44">
        <v>42</v>
      </c>
      <c r="M44">
        <v>-12.472722569975362</v>
      </c>
      <c r="N44">
        <v>-1.9230769230769231</v>
      </c>
    </row>
    <row r="45" spans="1:14" x14ac:dyDescent="0.3">
      <c r="A45">
        <v>44</v>
      </c>
      <c r="B45" t="s">
        <v>141</v>
      </c>
      <c r="C45" t="s">
        <v>149</v>
      </c>
      <c r="D45" t="s">
        <v>155</v>
      </c>
      <c r="E45" t="s">
        <v>156</v>
      </c>
      <c r="F45" t="s">
        <v>161</v>
      </c>
      <c r="G45" t="s">
        <v>225</v>
      </c>
      <c r="H45">
        <v>372.24651060461167</v>
      </c>
      <c r="I45">
        <v>53</v>
      </c>
      <c r="J45">
        <v>1515691.7993529052</v>
      </c>
      <c r="K45">
        <v>98792000</v>
      </c>
      <c r="L45">
        <v>43</v>
      </c>
      <c r="M45">
        <v>-12.472722569975362</v>
      </c>
      <c r="N45">
        <v>-1.9230769230769231</v>
      </c>
    </row>
    <row r="46" spans="1:14" x14ac:dyDescent="0.3">
      <c r="A46">
        <v>45</v>
      </c>
      <c r="B46" t="s">
        <v>141</v>
      </c>
      <c r="C46" t="s">
        <v>149</v>
      </c>
      <c r="D46" t="s">
        <v>155</v>
      </c>
      <c r="E46" t="s">
        <v>156</v>
      </c>
      <c r="F46" t="s">
        <v>161</v>
      </c>
      <c r="G46" t="s">
        <v>225</v>
      </c>
      <c r="H46">
        <v>372.24651060461167</v>
      </c>
      <c r="I46">
        <v>53</v>
      </c>
      <c r="J46">
        <v>1515691.7993529052</v>
      </c>
      <c r="K46">
        <v>98792000</v>
      </c>
      <c r="L46">
        <v>44</v>
      </c>
      <c r="M46">
        <v>-12.472722569975362</v>
      </c>
      <c r="N46">
        <v>-1.9230769230769231</v>
      </c>
    </row>
    <row r="47" spans="1:14" x14ac:dyDescent="0.3">
      <c r="A47">
        <v>46</v>
      </c>
      <c r="B47" t="s">
        <v>141</v>
      </c>
      <c r="C47" t="s">
        <v>149</v>
      </c>
      <c r="D47" t="s">
        <v>155</v>
      </c>
      <c r="E47" t="s">
        <v>156</v>
      </c>
      <c r="F47" t="s">
        <v>161</v>
      </c>
      <c r="G47" t="s">
        <v>225</v>
      </c>
      <c r="H47">
        <v>372.24651060461167</v>
      </c>
      <c r="I47">
        <v>53</v>
      </c>
      <c r="J47">
        <v>1515691.7993529052</v>
      </c>
      <c r="K47">
        <v>98792000</v>
      </c>
      <c r="L47">
        <v>45</v>
      </c>
      <c r="M47">
        <v>-12.472722569975362</v>
      </c>
      <c r="N47">
        <v>-1.9230769230769231</v>
      </c>
    </row>
    <row r="48" spans="1:14" x14ac:dyDescent="0.3">
      <c r="A48">
        <v>47</v>
      </c>
      <c r="B48" t="s">
        <v>141</v>
      </c>
      <c r="C48" t="s">
        <v>149</v>
      </c>
      <c r="D48" t="s">
        <v>155</v>
      </c>
      <c r="E48" t="s">
        <v>156</v>
      </c>
      <c r="F48" t="s">
        <v>161</v>
      </c>
      <c r="G48" t="s">
        <v>225</v>
      </c>
      <c r="H48">
        <v>372.24651060461167</v>
      </c>
      <c r="I48">
        <v>53</v>
      </c>
      <c r="J48">
        <v>1515691.7993529052</v>
      </c>
      <c r="K48">
        <v>98792000</v>
      </c>
      <c r="L48">
        <v>46</v>
      </c>
      <c r="M48">
        <v>-12.472722569975362</v>
      </c>
      <c r="N48">
        <v>-1.9230769230769231</v>
      </c>
    </row>
    <row r="49" spans="1:14" x14ac:dyDescent="0.3">
      <c r="A49">
        <v>48</v>
      </c>
      <c r="B49" t="s">
        <v>141</v>
      </c>
      <c r="C49" t="s">
        <v>149</v>
      </c>
      <c r="D49" t="s">
        <v>155</v>
      </c>
      <c r="E49" t="s">
        <v>156</v>
      </c>
      <c r="F49" t="s">
        <v>161</v>
      </c>
      <c r="G49" t="s">
        <v>225</v>
      </c>
      <c r="H49">
        <v>372.24651060461167</v>
      </c>
      <c r="I49">
        <v>53</v>
      </c>
      <c r="J49">
        <v>1515691.7993529052</v>
      </c>
      <c r="K49">
        <v>98792000</v>
      </c>
      <c r="L49">
        <v>47</v>
      </c>
      <c r="M49">
        <v>-12.472722569975362</v>
      </c>
      <c r="N49">
        <v>-1.9230769230769231</v>
      </c>
    </row>
    <row r="50" spans="1:14" x14ac:dyDescent="0.3">
      <c r="A50">
        <v>49</v>
      </c>
      <c r="B50" t="s">
        <v>141</v>
      </c>
      <c r="C50" t="s">
        <v>149</v>
      </c>
      <c r="D50" t="s">
        <v>155</v>
      </c>
      <c r="E50" t="s">
        <v>156</v>
      </c>
      <c r="F50" t="s">
        <v>161</v>
      </c>
      <c r="G50" t="s">
        <v>225</v>
      </c>
      <c r="H50">
        <v>372.24651060461167</v>
      </c>
      <c r="I50">
        <v>53</v>
      </c>
      <c r="J50">
        <v>1515691.7993529052</v>
      </c>
      <c r="K50">
        <v>98792000</v>
      </c>
      <c r="L50">
        <v>48</v>
      </c>
      <c r="M50">
        <v>-12.472722569975362</v>
      </c>
      <c r="N50">
        <v>-1.9230769230769231</v>
      </c>
    </row>
    <row r="51" spans="1:14" x14ac:dyDescent="0.3">
      <c r="A51">
        <v>50</v>
      </c>
      <c r="B51" t="s">
        <v>141</v>
      </c>
      <c r="C51" t="s">
        <v>149</v>
      </c>
      <c r="D51" t="s">
        <v>155</v>
      </c>
      <c r="E51" t="s">
        <v>156</v>
      </c>
      <c r="F51" t="s">
        <v>161</v>
      </c>
      <c r="G51" t="s">
        <v>225</v>
      </c>
      <c r="H51">
        <v>372.24651060461167</v>
      </c>
      <c r="I51">
        <v>53</v>
      </c>
      <c r="J51">
        <v>1515691.7993529052</v>
      </c>
      <c r="K51">
        <v>98792000</v>
      </c>
      <c r="L51">
        <v>49</v>
      </c>
      <c r="M51">
        <v>-12.472722569975362</v>
      </c>
      <c r="N51">
        <v>-1.9230769230769231</v>
      </c>
    </row>
    <row r="52" spans="1:14" x14ac:dyDescent="0.3">
      <c r="A52">
        <v>51</v>
      </c>
      <c r="B52" t="s">
        <v>141</v>
      </c>
      <c r="C52" t="s">
        <v>149</v>
      </c>
      <c r="D52" t="s">
        <v>155</v>
      </c>
      <c r="E52" t="s">
        <v>156</v>
      </c>
      <c r="F52" t="s">
        <v>161</v>
      </c>
      <c r="G52" t="s">
        <v>225</v>
      </c>
      <c r="H52">
        <v>372.24651060461167</v>
      </c>
      <c r="I52">
        <v>53</v>
      </c>
      <c r="J52">
        <v>1515691.7993529052</v>
      </c>
      <c r="K52">
        <v>98792000</v>
      </c>
      <c r="L52">
        <v>50</v>
      </c>
      <c r="M52">
        <v>-12.472722569975362</v>
      </c>
      <c r="N52">
        <v>-1.9230769230769231</v>
      </c>
    </row>
    <row r="53" spans="1:14" x14ac:dyDescent="0.3">
      <c r="A53">
        <v>52</v>
      </c>
      <c r="B53" t="s">
        <v>141</v>
      </c>
      <c r="C53" t="s">
        <v>149</v>
      </c>
      <c r="D53" t="s">
        <v>155</v>
      </c>
      <c r="E53" t="s">
        <v>156</v>
      </c>
      <c r="F53" t="s">
        <v>161</v>
      </c>
      <c r="G53" t="s">
        <v>225</v>
      </c>
      <c r="H53">
        <v>372.24651060461167</v>
      </c>
      <c r="I53">
        <v>53</v>
      </c>
      <c r="J53">
        <v>1515691.7993529052</v>
      </c>
      <c r="K53">
        <v>98792000</v>
      </c>
      <c r="L53">
        <v>51</v>
      </c>
      <c r="M53">
        <v>-12.472722569975362</v>
      </c>
      <c r="N53">
        <v>-1.9230769230769231</v>
      </c>
    </row>
    <row r="54" spans="1:14" x14ac:dyDescent="0.3">
      <c r="A54">
        <v>53</v>
      </c>
      <c r="B54" t="s">
        <v>141</v>
      </c>
      <c r="C54" t="s">
        <v>149</v>
      </c>
      <c r="D54" t="s">
        <v>155</v>
      </c>
      <c r="E54" t="s">
        <v>156</v>
      </c>
      <c r="F54" t="s">
        <v>161</v>
      </c>
      <c r="G54" t="s">
        <v>225</v>
      </c>
      <c r="H54">
        <v>372.24651060461167</v>
      </c>
      <c r="I54">
        <v>53</v>
      </c>
      <c r="J54">
        <v>1515691.7993529052</v>
      </c>
      <c r="K54">
        <v>98792000</v>
      </c>
      <c r="L54">
        <v>52</v>
      </c>
      <c r="M54">
        <v>-12.472722569975362</v>
      </c>
      <c r="N54">
        <v>-1.9230769230769231</v>
      </c>
    </row>
    <row r="55" spans="1:14" x14ac:dyDescent="0.3">
      <c r="A55">
        <v>54</v>
      </c>
      <c r="B55" t="s">
        <v>141</v>
      </c>
      <c r="C55" t="s">
        <v>149</v>
      </c>
      <c r="D55" t="s">
        <v>155</v>
      </c>
      <c r="E55" t="s">
        <v>156</v>
      </c>
      <c r="F55" t="s">
        <v>161</v>
      </c>
      <c r="G55" t="s">
        <v>225</v>
      </c>
      <c r="H55">
        <v>372.24651060461167</v>
      </c>
      <c r="I55">
        <v>53</v>
      </c>
      <c r="J55">
        <v>1515691.7993529052</v>
      </c>
      <c r="K55">
        <v>98792000</v>
      </c>
      <c r="L55">
        <v>53</v>
      </c>
      <c r="M55">
        <v>-12.472722569975362</v>
      </c>
      <c r="N55">
        <v>-1.9230769230769231</v>
      </c>
    </row>
    <row r="56" spans="1:14" x14ac:dyDescent="0.3">
      <c r="A56">
        <v>55</v>
      </c>
      <c r="B56" t="s">
        <v>141</v>
      </c>
      <c r="C56" t="s">
        <v>149</v>
      </c>
      <c r="D56" t="s">
        <v>155</v>
      </c>
      <c r="E56" t="s">
        <v>156</v>
      </c>
      <c r="F56" t="s">
        <v>161</v>
      </c>
      <c r="G56" t="s">
        <v>225</v>
      </c>
      <c r="H56">
        <v>372.24651060461167</v>
      </c>
      <c r="I56">
        <v>53</v>
      </c>
      <c r="J56">
        <v>1515691.7993529052</v>
      </c>
      <c r="K56">
        <v>98792000</v>
      </c>
      <c r="L56">
        <v>54</v>
      </c>
      <c r="M56">
        <v>-12.472722569975362</v>
      </c>
      <c r="N56">
        <v>-1.9230769230769231</v>
      </c>
    </row>
    <row r="57" spans="1:14" x14ac:dyDescent="0.3">
      <c r="A57">
        <v>56</v>
      </c>
      <c r="B57" t="s">
        <v>141</v>
      </c>
      <c r="C57" t="s">
        <v>149</v>
      </c>
      <c r="D57" t="s">
        <v>155</v>
      </c>
      <c r="E57" t="s">
        <v>156</v>
      </c>
      <c r="F57" t="s">
        <v>161</v>
      </c>
      <c r="G57" t="s">
        <v>225</v>
      </c>
      <c r="H57">
        <v>372.24651060461167</v>
      </c>
      <c r="I57">
        <v>53</v>
      </c>
      <c r="J57">
        <v>1515691.7993529052</v>
      </c>
      <c r="K57">
        <v>98792000</v>
      </c>
      <c r="L57">
        <v>55</v>
      </c>
      <c r="M57">
        <v>-12.472722569975362</v>
      </c>
      <c r="N57">
        <v>-1.9230769230769231</v>
      </c>
    </row>
    <row r="58" spans="1:14" x14ac:dyDescent="0.3">
      <c r="A58">
        <v>57</v>
      </c>
      <c r="B58" t="s">
        <v>141</v>
      </c>
      <c r="C58" t="s">
        <v>149</v>
      </c>
      <c r="D58" t="s">
        <v>155</v>
      </c>
      <c r="E58" t="s">
        <v>156</v>
      </c>
      <c r="F58" t="s">
        <v>161</v>
      </c>
      <c r="G58" t="s">
        <v>225</v>
      </c>
      <c r="H58">
        <v>372.24651060461167</v>
      </c>
      <c r="I58">
        <v>53</v>
      </c>
      <c r="J58">
        <v>1515691.7993529052</v>
      </c>
      <c r="K58">
        <v>98792000</v>
      </c>
      <c r="L58">
        <v>56</v>
      </c>
      <c r="M58">
        <v>-12.472722569975362</v>
      </c>
      <c r="N58">
        <v>-1.9230769230769231</v>
      </c>
    </row>
    <row r="59" spans="1:14" x14ac:dyDescent="0.3">
      <c r="A59">
        <v>58</v>
      </c>
      <c r="B59" t="s">
        <v>141</v>
      </c>
      <c r="C59" t="s">
        <v>149</v>
      </c>
      <c r="D59" t="s">
        <v>155</v>
      </c>
      <c r="E59" t="s">
        <v>156</v>
      </c>
      <c r="F59" t="s">
        <v>161</v>
      </c>
      <c r="G59" t="s">
        <v>225</v>
      </c>
      <c r="H59">
        <v>372.24651060461167</v>
      </c>
      <c r="I59">
        <v>53</v>
      </c>
      <c r="J59">
        <v>1515691.7993529052</v>
      </c>
      <c r="K59">
        <v>98792000</v>
      </c>
      <c r="L59">
        <v>57</v>
      </c>
      <c r="M59">
        <v>-12.472722569975362</v>
      </c>
      <c r="N59">
        <v>-1.9230769230769231</v>
      </c>
    </row>
    <row r="60" spans="1:14" x14ac:dyDescent="0.3">
      <c r="A60">
        <v>59</v>
      </c>
      <c r="B60" t="s">
        <v>141</v>
      </c>
      <c r="C60" t="s">
        <v>149</v>
      </c>
      <c r="D60" t="s">
        <v>155</v>
      </c>
      <c r="E60" t="s">
        <v>156</v>
      </c>
      <c r="F60" t="s">
        <v>161</v>
      </c>
      <c r="G60" t="s">
        <v>225</v>
      </c>
      <c r="H60">
        <v>372.24651060461167</v>
      </c>
      <c r="I60">
        <v>53</v>
      </c>
      <c r="J60">
        <v>1515691.7993529052</v>
      </c>
      <c r="K60">
        <v>98792000</v>
      </c>
      <c r="L60">
        <v>58</v>
      </c>
      <c r="M60">
        <v>-12.472722569975362</v>
      </c>
      <c r="N60">
        <v>-1.9230769230769231</v>
      </c>
    </row>
    <row r="61" spans="1:14" x14ac:dyDescent="0.3">
      <c r="A61">
        <v>60</v>
      </c>
      <c r="B61" t="s">
        <v>141</v>
      </c>
      <c r="C61" t="s">
        <v>149</v>
      </c>
      <c r="D61" t="s">
        <v>155</v>
      </c>
      <c r="E61" t="s">
        <v>156</v>
      </c>
      <c r="F61" t="s">
        <v>161</v>
      </c>
      <c r="G61" t="s">
        <v>225</v>
      </c>
      <c r="H61">
        <v>372.24651060461167</v>
      </c>
      <c r="I61">
        <v>53</v>
      </c>
      <c r="J61">
        <v>1515691.7993529052</v>
      </c>
      <c r="K61">
        <v>98792000</v>
      </c>
      <c r="L61">
        <v>59</v>
      </c>
      <c r="M61">
        <v>-12.472722569975362</v>
      </c>
      <c r="N61">
        <v>-1.9230769230769231</v>
      </c>
    </row>
    <row r="62" spans="1:14" x14ac:dyDescent="0.3">
      <c r="A62">
        <v>61</v>
      </c>
      <c r="B62" t="s">
        <v>141</v>
      </c>
      <c r="C62" t="s">
        <v>149</v>
      </c>
      <c r="D62" t="s">
        <v>155</v>
      </c>
      <c r="E62" t="s">
        <v>156</v>
      </c>
      <c r="F62" t="s">
        <v>161</v>
      </c>
      <c r="G62" t="s">
        <v>225</v>
      </c>
      <c r="H62">
        <v>372.24651060461167</v>
      </c>
      <c r="I62">
        <v>53</v>
      </c>
      <c r="J62">
        <v>1515691.7993529052</v>
      </c>
      <c r="K62">
        <v>98792000</v>
      </c>
      <c r="L62">
        <v>60</v>
      </c>
      <c r="M62">
        <v>-12.472722569975362</v>
      </c>
      <c r="N62">
        <v>-1.9230769230769231</v>
      </c>
    </row>
    <row r="63" spans="1:14" x14ac:dyDescent="0.3">
      <c r="A63">
        <v>62</v>
      </c>
      <c r="B63" t="s">
        <v>141</v>
      </c>
      <c r="C63" t="s">
        <v>149</v>
      </c>
      <c r="D63" t="s">
        <v>155</v>
      </c>
      <c r="E63" t="s">
        <v>156</v>
      </c>
      <c r="F63" t="s">
        <v>161</v>
      </c>
      <c r="G63" t="s">
        <v>225</v>
      </c>
      <c r="H63">
        <v>372.24651060461167</v>
      </c>
      <c r="I63">
        <v>53</v>
      </c>
      <c r="J63">
        <v>1515691.7993529052</v>
      </c>
      <c r="K63">
        <v>98792000</v>
      </c>
      <c r="L63">
        <v>61</v>
      </c>
      <c r="M63">
        <v>-12.472722569975362</v>
      </c>
      <c r="N63">
        <v>-1.9230769230769231</v>
      </c>
    </row>
    <row r="64" spans="1:14" x14ac:dyDescent="0.3">
      <c r="A64">
        <v>63</v>
      </c>
      <c r="B64" t="s">
        <v>141</v>
      </c>
      <c r="C64" t="s">
        <v>149</v>
      </c>
      <c r="D64" t="s">
        <v>155</v>
      </c>
      <c r="E64" t="s">
        <v>156</v>
      </c>
      <c r="F64" t="s">
        <v>161</v>
      </c>
      <c r="G64" t="s">
        <v>225</v>
      </c>
      <c r="H64">
        <v>372.24651060461167</v>
      </c>
      <c r="I64">
        <v>53</v>
      </c>
      <c r="J64">
        <v>1515691.7993529052</v>
      </c>
      <c r="K64">
        <v>98792000</v>
      </c>
      <c r="L64">
        <v>62</v>
      </c>
      <c r="M64">
        <v>-12.472722569975362</v>
      </c>
      <c r="N64">
        <v>-1.9230769230769231</v>
      </c>
    </row>
    <row r="65" spans="1:14" x14ac:dyDescent="0.3">
      <c r="A65">
        <v>64</v>
      </c>
      <c r="B65" t="s">
        <v>141</v>
      </c>
      <c r="C65" t="s">
        <v>149</v>
      </c>
      <c r="D65" t="s">
        <v>155</v>
      </c>
      <c r="E65" t="s">
        <v>156</v>
      </c>
      <c r="F65" t="s">
        <v>161</v>
      </c>
      <c r="G65" t="s">
        <v>225</v>
      </c>
      <c r="H65">
        <v>372.24651060461167</v>
      </c>
      <c r="I65">
        <v>53</v>
      </c>
      <c r="J65">
        <v>1515691.7993529052</v>
      </c>
      <c r="K65">
        <v>98792000</v>
      </c>
      <c r="L65">
        <v>63</v>
      </c>
      <c r="M65">
        <v>-12.472722569975362</v>
      </c>
      <c r="N65">
        <v>-1.9230769230769231</v>
      </c>
    </row>
    <row r="66" spans="1:14" x14ac:dyDescent="0.3">
      <c r="A66">
        <v>65</v>
      </c>
      <c r="B66" t="s">
        <v>141</v>
      </c>
      <c r="C66" t="s">
        <v>149</v>
      </c>
      <c r="D66" t="s">
        <v>155</v>
      </c>
      <c r="E66" t="s">
        <v>156</v>
      </c>
      <c r="F66" t="s">
        <v>161</v>
      </c>
      <c r="G66" t="s">
        <v>225</v>
      </c>
      <c r="H66">
        <v>372.24651060461167</v>
      </c>
      <c r="I66">
        <v>53</v>
      </c>
      <c r="J66">
        <v>1515691.7993529052</v>
      </c>
      <c r="K66">
        <v>98792000</v>
      </c>
      <c r="L66">
        <v>64</v>
      </c>
      <c r="M66">
        <v>-12.472722569975362</v>
      </c>
      <c r="N66">
        <v>-1.9230769230769231</v>
      </c>
    </row>
    <row r="67" spans="1:14" x14ac:dyDescent="0.3">
      <c r="A67">
        <v>66</v>
      </c>
      <c r="B67" t="s">
        <v>141</v>
      </c>
      <c r="C67" t="s">
        <v>149</v>
      </c>
      <c r="D67" t="s">
        <v>155</v>
      </c>
      <c r="E67" t="s">
        <v>156</v>
      </c>
      <c r="F67" t="s">
        <v>161</v>
      </c>
      <c r="G67" t="s">
        <v>225</v>
      </c>
      <c r="H67">
        <v>372.24651060461167</v>
      </c>
      <c r="I67">
        <v>53</v>
      </c>
      <c r="J67">
        <v>1515691.7993529052</v>
      </c>
      <c r="K67">
        <v>98792000</v>
      </c>
      <c r="L67">
        <v>65</v>
      </c>
      <c r="M67">
        <v>-12.472722569975362</v>
      </c>
      <c r="N67">
        <v>-1.9230769230769231</v>
      </c>
    </row>
    <row r="68" spans="1:14" x14ac:dyDescent="0.3">
      <c r="A68">
        <v>67</v>
      </c>
      <c r="B68" t="s">
        <v>141</v>
      </c>
      <c r="C68" t="s">
        <v>149</v>
      </c>
      <c r="D68" t="s">
        <v>155</v>
      </c>
      <c r="E68" t="s">
        <v>156</v>
      </c>
      <c r="F68" t="s">
        <v>161</v>
      </c>
      <c r="G68" t="s">
        <v>225</v>
      </c>
      <c r="H68">
        <v>372.24651060461167</v>
      </c>
      <c r="I68">
        <v>53</v>
      </c>
      <c r="J68">
        <v>1515691.7993529052</v>
      </c>
      <c r="K68">
        <v>98792000</v>
      </c>
      <c r="L68">
        <v>66</v>
      </c>
      <c r="M68">
        <v>-12.472722569975362</v>
      </c>
      <c r="N68">
        <v>-1.9230769230769231</v>
      </c>
    </row>
    <row r="69" spans="1:14" x14ac:dyDescent="0.3">
      <c r="A69">
        <v>68</v>
      </c>
      <c r="B69" t="s">
        <v>141</v>
      </c>
      <c r="C69" t="s">
        <v>149</v>
      </c>
      <c r="D69" t="s">
        <v>155</v>
      </c>
      <c r="E69" t="s">
        <v>156</v>
      </c>
      <c r="F69" t="s">
        <v>161</v>
      </c>
      <c r="G69" t="s">
        <v>225</v>
      </c>
      <c r="H69">
        <v>372.24651060461167</v>
      </c>
      <c r="I69">
        <v>53</v>
      </c>
      <c r="J69">
        <v>1515691.7993529052</v>
      </c>
      <c r="K69">
        <v>98792000</v>
      </c>
      <c r="L69">
        <v>67</v>
      </c>
      <c r="M69">
        <v>-12.472722569975362</v>
      </c>
      <c r="N69">
        <v>-1.9230769230769231</v>
      </c>
    </row>
    <row r="70" spans="1:14" x14ac:dyDescent="0.3">
      <c r="A70">
        <v>69</v>
      </c>
      <c r="B70" t="s">
        <v>141</v>
      </c>
      <c r="C70" t="s">
        <v>149</v>
      </c>
      <c r="D70" t="s">
        <v>155</v>
      </c>
      <c r="E70" t="s">
        <v>156</v>
      </c>
      <c r="F70" t="s">
        <v>161</v>
      </c>
      <c r="G70" t="s">
        <v>225</v>
      </c>
      <c r="H70">
        <v>388.12911573997729</v>
      </c>
      <c r="I70">
        <v>56</v>
      </c>
      <c r="J70">
        <v>1642415.4336859963</v>
      </c>
      <c r="K70">
        <v>104384000</v>
      </c>
      <c r="L70">
        <v>68</v>
      </c>
      <c r="M70">
        <v>-21.876317795264416</v>
      </c>
      <c r="N70">
        <v>-7.6923076923076925</v>
      </c>
    </row>
    <row r="71" spans="1:14" x14ac:dyDescent="0.3">
      <c r="A71">
        <v>70</v>
      </c>
      <c r="B71" t="s">
        <v>141</v>
      </c>
      <c r="C71" t="s">
        <v>149</v>
      </c>
      <c r="D71" t="s">
        <v>155</v>
      </c>
      <c r="E71" t="s">
        <v>156</v>
      </c>
      <c r="F71" t="s">
        <v>161</v>
      </c>
      <c r="G71" t="s">
        <v>225</v>
      </c>
      <c r="H71">
        <v>388.12911573997729</v>
      </c>
      <c r="I71">
        <v>56</v>
      </c>
      <c r="J71">
        <v>1642415.4336859963</v>
      </c>
      <c r="K71">
        <v>104384000</v>
      </c>
      <c r="L71">
        <v>69</v>
      </c>
      <c r="M71">
        <v>-21.876317795264416</v>
      </c>
      <c r="N71">
        <v>-7.6923076923076925</v>
      </c>
    </row>
    <row r="72" spans="1:14" x14ac:dyDescent="0.3">
      <c r="A72">
        <v>71</v>
      </c>
      <c r="B72" t="s">
        <v>141</v>
      </c>
      <c r="C72" t="s">
        <v>149</v>
      </c>
      <c r="D72" t="s">
        <v>155</v>
      </c>
      <c r="E72" t="s">
        <v>156</v>
      </c>
      <c r="F72" t="s">
        <v>161</v>
      </c>
      <c r="G72" t="s">
        <v>225</v>
      </c>
      <c r="H72">
        <v>388.12911573997729</v>
      </c>
      <c r="I72">
        <v>56</v>
      </c>
      <c r="J72">
        <v>1642415.4336859963</v>
      </c>
      <c r="K72">
        <v>104384000</v>
      </c>
      <c r="L72">
        <v>70</v>
      </c>
      <c r="M72">
        <v>-21.876317795264416</v>
      </c>
      <c r="N72">
        <v>-7.6923076923076925</v>
      </c>
    </row>
    <row r="73" spans="1:14" x14ac:dyDescent="0.3">
      <c r="A73">
        <v>72</v>
      </c>
      <c r="B73" t="s">
        <v>141</v>
      </c>
      <c r="C73" t="s">
        <v>149</v>
      </c>
      <c r="D73" t="s">
        <v>155</v>
      </c>
      <c r="E73" t="s">
        <v>156</v>
      </c>
      <c r="F73" t="s">
        <v>161</v>
      </c>
      <c r="G73" t="s">
        <v>225</v>
      </c>
      <c r="H73">
        <v>388.12911573997729</v>
      </c>
      <c r="I73">
        <v>56</v>
      </c>
      <c r="J73">
        <v>1642415.4336859963</v>
      </c>
      <c r="K73">
        <v>104384000</v>
      </c>
      <c r="L73">
        <v>71</v>
      </c>
      <c r="M73">
        <v>-21.876317795264416</v>
      </c>
      <c r="N73">
        <v>-7.6923076923076925</v>
      </c>
    </row>
    <row r="74" spans="1:14" x14ac:dyDescent="0.3">
      <c r="A74">
        <v>73</v>
      </c>
      <c r="B74" t="s">
        <v>141</v>
      </c>
      <c r="C74" t="s">
        <v>149</v>
      </c>
      <c r="D74" t="s">
        <v>155</v>
      </c>
      <c r="E74" t="s">
        <v>156</v>
      </c>
      <c r="F74" t="s">
        <v>161</v>
      </c>
      <c r="G74" t="s">
        <v>225</v>
      </c>
      <c r="H74">
        <v>388.12911573997729</v>
      </c>
      <c r="I74">
        <v>56</v>
      </c>
      <c r="J74">
        <v>1642415.4336859963</v>
      </c>
      <c r="K74">
        <v>104384000</v>
      </c>
      <c r="L74">
        <v>72</v>
      </c>
      <c r="M74">
        <v>-21.876317795264416</v>
      </c>
      <c r="N74">
        <v>-7.6923076923076925</v>
      </c>
    </row>
    <row r="75" spans="1:14" x14ac:dyDescent="0.3">
      <c r="A75">
        <v>74</v>
      </c>
      <c r="B75" t="s">
        <v>141</v>
      </c>
      <c r="C75" t="s">
        <v>149</v>
      </c>
      <c r="D75" t="s">
        <v>155</v>
      </c>
      <c r="E75" t="s">
        <v>156</v>
      </c>
      <c r="F75" t="s">
        <v>161</v>
      </c>
      <c r="G75" t="s">
        <v>225</v>
      </c>
      <c r="H75">
        <v>388.12911573997729</v>
      </c>
      <c r="I75">
        <v>56</v>
      </c>
      <c r="J75">
        <v>1642415.4336859963</v>
      </c>
      <c r="K75">
        <v>104384000</v>
      </c>
      <c r="L75">
        <v>73</v>
      </c>
      <c r="M75">
        <v>-21.876317795264416</v>
      </c>
      <c r="N75">
        <v>-7.6923076923076925</v>
      </c>
    </row>
    <row r="76" spans="1:14" x14ac:dyDescent="0.3">
      <c r="A76">
        <v>75</v>
      </c>
      <c r="B76" t="s">
        <v>141</v>
      </c>
      <c r="C76" t="s">
        <v>149</v>
      </c>
      <c r="D76" t="s">
        <v>155</v>
      </c>
      <c r="E76" t="s">
        <v>156</v>
      </c>
      <c r="F76" t="s">
        <v>161</v>
      </c>
      <c r="G76" t="s">
        <v>225</v>
      </c>
      <c r="H76">
        <v>388.12911573997729</v>
      </c>
      <c r="I76">
        <v>56</v>
      </c>
      <c r="J76">
        <v>1642415.4336859963</v>
      </c>
      <c r="K76">
        <v>104384000</v>
      </c>
      <c r="L76">
        <v>74</v>
      </c>
      <c r="M76">
        <v>-21.876317795264416</v>
      </c>
      <c r="N76">
        <v>-7.6923076923076925</v>
      </c>
    </row>
    <row r="77" spans="1:14" x14ac:dyDescent="0.3">
      <c r="A77">
        <v>76</v>
      </c>
      <c r="B77" t="s">
        <v>141</v>
      </c>
      <c r="C77" t="s">
        <v>149</v>
      </c>
      <c r="D77" t="s">
        <v>155</v>
      </c>
      <c r="E77" t="s">
        <v>156</v>
      </c>
      <c r="F77" t="s">
        <v>161</v>
      </c>
      <c r="G77" t="s">
        <v>225</v>
      </c>
      <c r="H77">
        <v>388.12911573997729</v>
      </c>
      <c r="I77">
        <v>56</v>
      </c>
      <c r="J77">
        <v>1642415.4336859963</v>
      </c>
      <c r="K77">
        <v>104384000</v>
      </c>
      <c r="L77">
        <v>75</v>
      </c>
      <c r="M77">
        <v>-21.876317795264416</v>
      </c>
      <c r="N77">
        <v>-7.6923076923076925</v>
      </c>
    </row>
    <row r="78" spans="1:14" x14ac:dyDescent="0.3">
      <c r="A78">
        <v>77</v>
      </c>
      <c r="B78" t="s">
        <v>141</v>
      </c>
      <c r="C78" t="s">
        <v>149</v>
      </c>
      <c r="D78" t="s">
        <v>155</v>
      </c>
      <c r="E78" t="s">
        <v>156</v>
      </c>
      <c r="F78" t="s">
        <v>161</v>
      </c>
      <c r="G78" t="s">
        <v>225</v>
      </c>
      <c r="H78">
        <v>388.12911573997729</v>
      </c>
      <c r="I78">
        <v>56</v>
      </c>
      <c r="J78">
        <v>1642415.4336859963</v>
      </c>
      <c r="K78">
        <v>104384000</v>
      </c>
      <c r="L78">
        <v>76</v>
      </c>
      <c r="M78">
        <v>-21.876317795264416</v>
      </c>
      <c r="N78">
        <v>-7.6923076923076925</v>
      </c>
    </row>
    <row r="79" spans="1:14" x14ac:dyDescent="0.3">
      <c r="A79">
        <v>78</v>
      </c>
      <c r="B79" t="s">
        <v>141</v>
      </c>
      <c r="C79" t="s">
        <v>149</v>
      </c>
      <c r="D79" t="s">
        <v>155</v>
      </c>
      <c r="E79" t="s">
        <v>156</v>
      </c>
      <c r="F79" t="s">
        <v>161</v>
      </c>
      <c r="G79" t="s">
        <v>225</v>
      </c>
      <c r="H79">
        <v>388.12911573997729</v>
      </c>
      <c r="I79">
        <v>56</v>
      </c>
      <c r="J79">
        <v>1642415.4336859963</v>
      </c>
      <c r="K79">
        <v>104384000</v>
      </c>
      <c r="L79">
        <v>77</v>
      </c>
      <c r="M79">
        <v>-21.876317795264416</v>
      </c>
      <c r="N79">
        <v>-7.6923076923076925</v>
      </c>
    </row>
    <row r="80" spans="1:14" x14ac:dyDescent="0.3">
      <c r="A80">
        <v>79</v>
      </c>
      <c r="B80" t="s">
        <v>141</v>
      </c>
      <c r="C80" t="s">
        <v>149</v>
      </c>
      <c r="D80" t="s">
        <v>155</v>
      </c>
      <c r="E80" t="s">
        <v>156</v>
      </c>
      <c r="F80" t="s">
        <v>161</v>
      </c>
      <c r="G80" t="s">
        <v>225</v>
      </c>
      <c r="H80">
        <v>388.12911573997729</v>
      </c>
      <c r="I80">
        <v>56</v>
      </c>
      <c r="J80">
        <v>1642415.4336859963</v>
      </c>
      <c r="K80">
        <v>104384000</v>
      </c>
      <c r="L80">
        <v>78</v>
      </c>
      <c r="M80">
        <v>-21.876317795264416</v>
      </c>
      <c r="N80">
        <v>-7.6923076923076925</v>
      </c>
    </row>
    <row r="81" spans="1:14" x14ac:dyDescent="0.3">
      <c r="A81">
        <v>80</v>
      </c>
      <c r="B81" t="s">
        <v>141</v>
      </c>
      <c r="C81" t="s">
        <v>149</v>
      </c>
      <c r="D81" t="s">
        <v>155</v>
      </c>
      <c r="E81" t="s">
        <v>156</v>
      </c>
      <c r="F81" t="s">
        <v>161</v>
      </c>
      <c r="G81" t="s">
        <v>225</v>
      </c>
      <c r="H81">
        <v>388.12911573997729</v>
      </c>
      <c r="I81">
        <v>56</v>
      </c>
      <c r="J81">
        <v>1642415.4336859963</v>
      </c>
      <c r="K81">
        <v>104384000</v>
      </c>
      <c r="L81">
        <v>79</v>
      </c>
      <c r="M81">
        <v>-21.876317795264416</v>
      </c>
      <c r="N81">
        <v>-7.6923076923076925</v>
      </c>
    </row>
    <row r="82" spans="1:14" x14ac:dyDescent="0.3">
      <c r="A82">
        <v>81</v>
      </c>
      <c r="B82" t="s">
        <v>141</v>
      </c>
      <c r="C82" t="s">
        <v>149</v>
      </c>
      <c r="D82" t="s">
        <v>155</v>
      </c>
      <c r="E82" t="s">
        <v>156</v>
      </c>
      <c r="F82" t="s">
        <v>161</v>
      </c>
      <c r="G82" t="s">
        <v>225</v>
      </c>
      <c r="H82">
        <v>388.12911573997729</v>
      </c>
      <c r="I82">
        <v>56</v>
      </c>
      <c r="J82">
        <v>1642415.4336859963</v>
      </c>
      <c r="K82">
        <v>104384000</v>
      </c>
      <c r="L82">
        <v>80</v>
      </c>
      <c r="M82">
        <v>-21.876317795264416</v>
      </c>
      <c r="N82">
        <v>-7.6923076923076925</v>
      </c>
    </row>
    <row r="83" spans="1:14" x14ac:dyDescent="0.3">
      <c r="A83">
        <v>82</v>
      </c>
      <c r="B83" t="s">
        <v>141</v>
      </c>
      <c r="C83" t="s">
        <v>149</v>
      </c>
      <c r="D83" t="s">
        <v>155</v>
      </c>
      <c r="E83" t="s">
        <v>156</v>
      </c>
      <c r="F83" t="s">
        <v>161</v>
      </c>
      <c r="G83" t="s">
        <v>225</v>
      </c>
      <c r="H83">
        <v>388.12911573997729</v>
      </c>
      <c r="I83">
        <v>56</v>
      </c>
      <c r="J83">
        <v>1642415.4336859963</v>
      </c>
      <c r="K83">
        <v>104384000</v>
      </c>
      <c r="L83">
        <v>81</v>
      </c>
      <c r="M83">
        <v>-21.876317795264416</v>
      </c>
      <c r="N83">
        <v>-7.6923076923076925</v>
      </c>
    </row>
    <row r="84" spans="1:14" x14ac:dyDescent="0.3">
      <c r="A84">
        <v>83</v>
      </c>
      <c r="B84" t="s">
        <v>141</v>
      </c>
      <c r="C84" t="s">
        <v>149</v>
      </c>
      <c r="D84" t="s">
        <v>155</v>
      </c>
      <c r="E84" t="s">
        <v>156</v>
      </c>
      <c r="F84" t="s">
        <v>161</v>
      </c>
      <c r="G84" t="s">
        <v>225</v>
      </c>
      <c r="H84">
        <v>388.12911573997729</v>
      </c>
      <c r="I84">
        <v>56</v>
      </c>
      <c r="J84">
        <v>1642415.4336859963</v>
      </c>
      <c r="K84">
        <v>104384000</v>
      </c>
      <c r="L84">
        <v>82</v>
      </c>
      <c r="M84">
        <v>-21.876317795264416</v>
      </c>
      <c r="N84">
        <v>-7.6923076923076925</v>
      </c>
    </row>
    <row r="85" spans="1:14" x14ac:dyDescent="0.3">
      <c r="A85">
        <v>84</v>
      </c>
      <c r="B85" t="s">
        <v>141</v>
      </c>
      <c r="C85" t="s">
        <v>149</v>
      </c>
      <c r="D85" t="s">
        <v>155</v>
      </c>
      <c r="E85" t="s">
        <v>156</v>
      </c>
      <c r="F85" t="s">
        <v>161</v>
      </c>
      <c r="G85" t="s">
        <v>225</v>
      </c>
      <c r="H85">
        <v>388.12911573997729</v>
      </c>
      <c r="I85">
        <v>56</v>
      </c>
      <c r="J85">
        <v>1642415.4336859963</v>
      </c>
      <c r="K85">
        <v>104384000</v>
      </c>
      <c r="L85">
        <v>83</v>
      </c>
      <c r="M85">
        <v>-21.876317795264416</v>
      </c>
      <c r="N85">
        <v>-7.6923076923076925</v>
      </c>
    </row>
    <row r="86" spans="1:14" x14ac:dyDescent="0.3">
      <c r="A86">
        <v>85</v>
      </c>
      <c r="B86" t="s">
        <v>141</v>
      </c>
      <c r="C86" t="s">
        <v>149</v>
      </c>
      <c r="D86" t="s">
        <v>155</v>
      </c>
      <c r="E86" t="s">
        <v>156</v>
      </c>
      <c r="F86" t="s">
        <v>161</v>
      </c>
      <c r="G86" t="s">
        <v>225</v>
      </c>
      <c r="H86">
        <v>388.12911573997729</v>
      </c>
      <c r="I86">
        <v>56</v>
      </c>
      <c r="J86">
        <v>1642415.4336859963</v>
      </c>
      <c r="K86">
        <v>104384000</v>
      </c>
      <c r="L86">
        <v>84</v>
      </c>
      <c r="M86">
        <v>-21.876317795264416</v>
      </c>
      <c r="N86">
        <v>-7.6923076923076925</v>
      </c>
    </row>
    <row r="87" spans="1:14" x14ac:dyDescent="0.3">
      <c r="A87">
        <v>86</v>
      </c>
      <c r="B87" t="s">
        <v>141</v>
      </c>
      <c r="C87" t="s">
        <v>149</v>
      </c>
      <c r="D87" t="s">
        <v>155</v>
      </c>
      <c r="E87" t="s">
        <v>156</v>
      </c>
      <c r="F87" t="s">
        <v>161</v>
      </c>
      <c r="G87" t="s">
        <v>225</v>
      </c>
      <c r="H87">
        <v>388.12911573997729</v>
      </c>
      <c r="I87">
        <v>56</v>
      </c>
      <c r="J87">
        <v>1642415.4336859963</v>
      </c>
      <c r="K87">
        <v>104384000</v>
      </c>
      <c r="L87">
        <v>85</v>
      </c>
      <c r="M87">
        <v>-21.876317795264416</v>
      </c>
      <c r="N87">
        <v>-7.6923076923076925</v>
      </c>
    </row>
    <row r="88" spans="1:14" x14ac:dyDescent="0.3">
      <c r="A88">
        <v>87</v>
      </c>
      <c r="B88" t="s">
        <v>141</v>
      </c>
      <c r="C88" t="s">
        <v>149</v>
      </c>
      <c r="D88" t="s">
        <v>155</v>
      </c>
      <c r="E88" t="s">
        <v>156</v>
      </c>
      <c r="F88" t="s">
        <v>161</v>
      </c>
      <c r="G88" t="s">
        <v>225</v>
      </c>
      <c r="H88">
        <v>388.12911573997729</v>
      </c>
      <c r="I88">
        <v>56</v>
      </c>
      <c r="J88">
        <v>1642415.4336859963</v>
      </c>
      <c r="K88">
        <v>104384000</v>
      </c>
      <c r="L88">
        <v>86</v>
      </c>
      <c r="M88">
        <v>-21.876317795264416</v>
      </c>
      <c r="N88">
        <v>-7.6923076923076925</v>
      </c>
    </row>
    <row r="89" spans="1:14" x14ac:dyDescent="0.3">
      <c r="A89">
        <v>88</v>
      </c>
      <c r="B89" t="s">
        <v>141</v>
      </c>
      <c r="C89" t="s">
        <v>149</v>
      </c>
      <c r="D89" t="s">
        <v>155</v>
      </c>
      <c r="E89" t="s">
        <v>156</v>
      </c>
      <c r="F89" t="s">
        <v>161</v>
      </c>
      <c r="G89" t="s">
        <v>225</v>
      </c>
      <c r="H89">
        <v>388.12911573997729</v>
      </c>
      <c r="I89">
        <v>56</v>
      </c>
      <c r="J89">
        <v>1642415.4336859963</v>
      </c>
      <c r="K89">
        <v>104384000</v>
      </c>
      <c r="L89">
        <v>87</v>
      </c>
      <c r="M89">
        <v>-21.876317795264416</v>
      </c>
      <c r="N89">
        <v>-7.6923076923076925</v>
      </c>
    </row>
    <row r="90" spans="1:14" x14ac:dyDescent="0.3">
      <c r="A90">
        <v>89</v>
      </c>
      <c r="B90" t="s">
        <v>141</v>
      </c>
      <c r="C90" t="s">
        <v>149</v>
      </c>
      <c r="D90" t="s">
        <v>155</v>
      </c>
      <c r="E90" t="s">
        <v>156</v>
      </c>
      <c r="F90" t="s">
        <v>161</v>
      </c>
      <c r="G90" t="s">
        <v>225</v>
      </c>
      <c r="H90">
        <v>388.12911573997729</v>
      </c>
      <c r="I90">
        <v>56</v>
      </c>
      <c r="J90">
        <v>1642415.4336859963</v>
      </c>
      <c r="K90">
        <v>104384000</v>
      </c>
      <c r="L90">
        <v>88</v>
      </c>
      <c r="M90">
        <v>-21.876317795264416</v>
      </c>
      <c r="N90">
        <v>-7.6923076923076925</v>
      </c>
    </row>
    <row r="91" spans="1:14" x14ac:dyDescent="0.3">
      <c r="A91">
        <v>90</v>
      </c>
      <c r="B91" t="s">
        <v>141</v>
      </c>
      <c r="C91" t="s">
        <v>149</v>
      </c>
      <c r="D91" t="s">
        <v>155</v>
      </c>
      <c r="E91" t="s">
        <v>156</v>
      </c>
      <c r="F91" t="s">
        <v>161</v>
      </c>
      <c r="G91" t="s">
        <v>225</v>
      </c>
      <c r="H91">
        <v>388.12911573997729</v>
      </c>
      <c r="I91">
        <v>56</v>
      </c>
      <c r="J91">
        <v>1642415.4336859963</v>
      </c>
      <c r="K91">
        <v>104384000</v>
      </c>
      <c r="L91">
        <v>89</v>
      </c>
      <c r="M91">
        <v>-21.876317795264416</v>
      </c>
      <c r="N91">
        <v>-7.6923076923076925</v>
      </c>
    </row>
    <row r="92" spans="1:14" x14ac:dyDescent="0.3">
      <c r="A92">
        <v>91</v>
      </c>
      <c r="B92" t="s">
        <v>141</v>
      </c>
      <c r="C92" t="s">
        <v>149</v>
      </c>
      <c r="D92" t="s">
        <v>155</v>
      </c>
      <c r="E92" t="s">
        <v>156</v>
      </c>
      <c r="F92" t="s">
        <v>161</v>
      </c>
      <c r="G92" t="s">
        <v>225</v>
      </c>
      <c r="H92">
        <v>388.12911573997729</v>
      </c>
      <c r="I92">
        <v>56</v>
      </c>
      <c r="J92">
        <v>1642415.4336859963</v>
      </c>
      <c r="K92">
        <v>104384000</v>
      </c>
      <c r="L92">
        <v>90</v>
      </c>
      <c r="M92">
        <v>-21.876317795264416</v>
      </c>
      <c r="N92">
        <v>-7.6923076923076925</v>
      </c>
    </row>
    <row r="93" spans="1:14" x14ac:dyDescent="0.3">
      <c r="A93">
        <v>92</v>
      </c>
      <c r="B93" t="s">
        <v>141</v>
      </c>
      <c r="C93" t="s">
        <v>149</v>
      </c>
      <c r="D93" t="s">
        <v>155</v>
      </c>
      <c r="E93" t="s">
        <v>156</v>
      </c>
      <c r="F93" t="s">
        <v>161</v>
      </c>
      <c r="G93" t="s">
        <v>225</v>
      </c>
      <c r="H93">
        <v>388.12911573997729</v>
      </c>
      <c r="I93">
        <v>56</v>
      </c>
      <c r="J93">
        <v>1642415.4336859963</v>
      </c>
      <c r="K93">
        <v>104384000</v>
      </c>
      <c r="L93">
        <v>91</v>
      </c>
      <c r="M93">
        <v>-21.876317795264416</v>
      </c>
      <c r="N93">
        <v>-7.6923076923076925</v>
      </c>
    </row>
    <row r="94" spans="1:14" x14ac:dyDescent="0.3">
      <c r="A94">
        <v>93</v>
      </c>
      <c r="B94" t="s">
        <v>141</v>
      </c>
      <c r="C94" t="s">
        <v>149</v>
      </c>
      <c r="D94" t="s">
        <v>155</v>
      </c>
      <c r="E94" t="s">
        <v>156</v>
      </c>
      <c r="F94" t="s">
        <v>161</v>
      </c>
      <c r="G94" t="s">
        <v>225</v>
      </c>
      <c r="H94">
        <v>388.12911573997729</v>
      </c>
      <c r="I94">
        <v>56</v>
      </c>
      <c r="J94">
        <v>1642415.4336859963</v>
      </c>
      <c r="K94">
        <v>104384000</v>
      </c>
      <c r="L94">
        <v>92</v>
      </c>
      <c r="M94">
        <v>-21.876317795264416</v>
      </c>
      <c r="N94">
        <v>-7.6923076923076925</v>
      </c>
    </row>
    <row r="95" spans="1:14" x14ac:dyDescent="0.3">
      <c r="A95">
        <v>94</v>
      </c>
      <c r="B95" t="s">
        <v>141</v>
      </c>
      <c r="C95" t="s">
        <v>149</v>
      </c>
      <c r="D95" t="s">
        <v>155</v>
      </c>
      <c r="E95" t="s">
        <v>156</v>
      </c>
      <c r="F95" t="s">
        <v>161</v>
      </c>
      <c r="G95" t="s">
        <v>225</v>
      </c>
      <c r="H95">
        <v>388.12911573997729</v>
      </c>
      <c r="I95">
        <v>56</v>
      </c>
      <c r="J95">
        <v>1642415.4336859963</v>
      </c>
      <c r="K95">
        <v>104384000</v>
      </c>
      <c r="L95">
        <v>93</v>
      </c>
      <c r="M95">
        <v>-21.876317795264416</v>
      </c>
      <c r="N95">
        <v>-7.6923076923076925</v>
      </c>
    </row>
    <row r="96" spans="1:14" x14ac:dyDescent="0.3">
      <c r="A96">
        <v>95</v>
      </c>
      <c r="B96" t="s">
        <v>141</v>
      </c>
      <c r="C96" t="s">
        <v>149</v>
      </c>
      <c r="D96" t="s">
        <v>155</v>
      </c>
      <c r="E96" t="s">
        <v>156</v>
      </c>
      <c r="F96" t="s">
        <v>161</v>
      </c>
      <c r="G96" t="s">
        <v>225</v>
      </c>
      <c r="H96">
        <v>388.12911573997729</v>
      </c>
      <c r="I96">
        <v>56</v>
      </c>
      <c r="J96">
        <v>1642415.4336859963</v>
      </c>
      <c r="K96">
        <v>104384000</v>
      </c>
      <c r="L96">
        <v>94</v>
      </c>
      <c r="M96">
        <v>-21.876317795264416</v>
      </c>
      <c r="N96">
        <v>-7.6923076923076925</v>
      </c>
    </row>
    <row r="97" spans="1:14" x14ac:dyDescent="0.3">
      <c r="A97">
        <v>96</v>
      </c>
      <c r="B97" t="s">
        <v>141</v>
      </c>
      <c r="C97" t="s">
        <v>149</v>
      </c>
      <c r="D97" t="s">
        <v>155</v>
      </c>
      <c r="E97" t="s">
        <v>156</v>
      </c>
      <c r="F97" t="s">
        <v>161</v>
      </c>
      <c r="G97" t="s">
        <v>225</v>
      </c>
      <c r="H97">
        <v>388.12911573997729</v>
      </c>
      <c r="I97">
        <v>56</v>
      </c>
      <c r="J97">
        <v>1642415.4336859963</v>
      </c>
      <c r="K97">
        <v>104384000</v>
      </c>
      <c r="L97">
        <v>95</v>
      </c>
      <c r="M97">
        <v>-21.876317795264416</v>
      </c>
      <c r="N97">
        <v>-7.6923076923076925</v>
      </c>
    </row>
    <row r="98" spans="1:14" x14ac:dyDescent="0.3">
      <c r="A98">
        <v>97</v>
      </c>
      <c r="B98" t="s">
        <v>141</v>
      </c>
      <c r="C98" t="s">
        <v>149</v>
      </c>
      <c r="D98" t="s">
        <v>155</v>
      </c>
      <c r="E98" t="s">
        <v>156</v>
      </c>
      <c r="F98" t="s">
        <v>161</v>
      </c>
      <c r="G98" t="s">
        <v>225</v>
      </c>
      <c r="H98">
        <v>388.12911573997729</v>
      </c>
      <c r="I98">
        <v>56</v>
      </c>
      <c r="J98">
        <v>1642415.4336859963</v>
      </c>
      <c r="K98">
        <v>104384000</v>
      </c>
      <c r="L98">
        <v>96</v>
      </c>
      <c r="M98">
        <v>-21.876317795264416</v>
      </c>
      <c r="N98">
        <v>-7.6923076923076925</v>
      </c>
    </row>
    <row r="99" spans="1:14" x14ac:dyDescent="0.3">
      <c r="A99">
        <v>98</v>
      </c>
      <c r="B99" t="s">
        <v>141</v>
      </c>
      <c r="C99" t="s">
        <v>149</v>
      </c>
      <c r="D99" t="s">
        <v>155</v>
      </c>
      <c r="E99" t="s">
        <v>156</v>
      </c>
      <c r="F99" t="s">
        <v>161</v>
      </c>
      <c r="G99" t="s">
        <v>225</v>
      </c>
      <c r="H99">
        <v>388.12911573997729</v>
      </c>
      <c r="I99">
        <v>56</v>
      </c>
      <c r="J99">
        <v>1642415.4336859963</v>
      </c>
      <c r="K99">
        <v>104384000</v>
      </c>
      <c r="L99">
        <v>97</v>
      </c>
      <c r="M99">
        <v>-21.876317795264416</v>
      </c>
      <c r="N99">
        <v>-7.6923076923076925</v>
      </c>
    </row>
    <row r="100" spans="1:14" x14ac:dyDescent="0.3">
      <c r="A100">
        <v>99</v>
      </c>
      <c r="B100" t="s">
        <v>141</v>
      </c>
      <c r="C100" t="s">
        <v>149</v>
      </c>
      <c r="D100" t="s">
        <v>155</v>
      </c>
      <c r="E100" t="s">
        <v>156</v>
      </c>
      <c r="F100" t="s">
        <v>161</v>
      </c>
      <c r="G100" t="s">
        <v>225</v>
      </c>
      <c r="H100">
        <v>388.12911573997729</v>
      </c>
      <c r="I100">
        <v>56</v>
      </c>
      <c r="J100">
        <v>1642415.4336859963</v>
      </c>
      <c r="K100">
        <v>104384000</v>
      </c>
      <c r="L100">
        <v>98</v>
      </c>
      <c r="M100">
        <v>-21.876317795264416</v>
      </c>
      <c r="N100">
        <v>-7.6923076923076925</v>
      </c>
    </row>
    <row r="101" spans="1:14" x14ac:dyDescent="0.3">
      <c r="A101">
        <v>100</v>
      </c>
      <c r="B101" t="s">
        <v>141</v>
      </c>
      <c r="C101" t="s">
        <v>149</v>
      </c>
      <c r="D101" t="s">
        <v>155</v>
      </c>
      <c r="E101" t="s">
        <v>156</v>
      </c>
      <c r="F101" t="s">
        <v>161</v>
      </c>
      <c r="G101" t="s">
        <v>225</v>
      </c>
      <c r="H101">
        <v>388.12911573997729</v>
      </c>
      <c r="I101">
        <v>56</v>
      </c>
      <c r="J101">
        <v>1642415.4336859963</v>
      </c>
      <c r="K101">
        <v>104384000</v>
      </c>
      <c r="L101">
        <v>99</v>
      </c>
      <c r="M101">
        <v>-21.876317795264416</v>
      </c>
      <c r="N101">
        <v>-7.6923076923076925</v>
      </c>
    </row>
    <row r="102" spans="1:14" x14ac:dyDescent="0.3">
      <c r="A102">
        <v>101</v>
      </c>
      <c r="B102" t="s">
        <v>141</v>
      </c>
      <c r="C102" t="s">
        <v>149</v>
      </c>
      <c r="D102" t="s">
        <v>155</v>
      </c>
      <c r="E102" t="s">
        <v>156</v>
      </c>
      <c r="F102" t="s">
        <v>161</v>
      </c>
      <c r="G102" t="s">
        <v>225</v>
      </c>
      <c r="H102">
        <v>388.12911573997729</v>
      </c>
      <c r="I102">
        <v>56</v>
      </c>
      <c r="J102">
        <v>1642415.4336859963</v>
      </c>
      <c r="K102">
        <v>104384000</v>
      </c>
      <c r="L102">
        <v>100</v>
      </c>
      <c r="M102">
        <v>-21.876317795264416</v>
      </c>
      <c r="N102">
        <v>-7.6923076923076925</v>
      </c>
    </row>
    <row r="103" spans="1:14" x14ac:dyDescent="0.3">
      <c r="A103">
        <v>102</v>
      </c>
      <c r="B103" t="s">
        <v>141</v>
      </c>
      <c r="C103" t="s">
        <v>149</v>
      </c>
      <c r="D103" t="s">
        <v>155</v>
      </c>
      <c r="E103" t="s">
        <v>156</v>
      </c>
      <c r="F103" t="s">
        <v>161</v>
      </c>
      <c r="G103" t="s">
        <v>225</v>
      </c>
      <c r="H103">
        <v>388.12911573997729</v>
      </c>
      <c r="I103">
        <v>56</v>
      </c>
      <c r="J103">
        <v>1642415.4336859963</v>
      </c>
      <c r="K103">
        <v>104384000</v>
      </c>
      <c r="L103">
        <v>101</v>
      </c>
      <c r="M103">
        <v>-21.876317795264416</v>
      </c>
      <c r="N103">
        <v>-7.6923076923076925</v>
      </c>
    </row>
    <row r="104" spans="1:14" x14ac:dyDescent="0.3">
      <c r="A104">
        <v>103</v>
      </c>
      <c r="B104" t="s">
        <v>141</v>
      </c>
      <c r="C104" t="s">
        <v>149</v>
      </c>
      <c r="D104" t="s">
        <v>155</v>
      </c>
      <c r="E104" t="s">
        <v>156</v>
      </c>
      <c r="F104" t="s">
        <v>161</v>
      </c>
      <c r="G104" t="s">
        <v>225</v>
      </c>
      <c r="H104">
        <v>388.12911573997729</v>
      </c>
      <c r="I104">
        <v>56</v>
      </c>
      <c r="J104">
        <v>1642415.4336859963</v>
      </c>
      <c r="K104">
        <v>104384000</v>
      </c>
      <c r="L104">
        <v>102</v>
      </c>
      <c r="M104">
        <v>-21.876317795264416</v>
      </c>
      <c r="N104">
        <v>-7.6923076923076925</v>
      </c>
    </row>
    <row r="105" spans="1:14" x14ac:dyDescent="0.3">
      <c r="A105">
        <v>104</v>
      </c>
      <c r="B105" t="s">
        <v>141</v>
      </c>
      <c r="C105" t="s">
        <v>149</v>
      </c>
      <c r="D105" t="s">
        <v>155</v>
      </c>
      <c r="E105" t="s">
        <v>156</v>
      </c>
      <c r="F105" t="s">
        <v>161</v>
      </c>
      <c r="G105" t="s">
        <v>225</v>
      </c>
      <c r="H105">
        <v>388.12911573997729</v>
      </c>
      <c r="I105">
        <v>56</v>
      </c>
      <c r="J105">
        <v>1642415.4336859963</v>
      </c>
      <c r="K105">
        <v>104384000</v>
      </c>
      <c r="L105">
        <v>103</v>
      </c>
      <c r="M105">
        <v>-21.876317795264416</v>
      </c>
      <c r="N105">
        <v>-7.6923076923076925</v>
      </c>
    </row>
    <row r="106" spans="1:14" x14ac:dyDescent="0.3">
      <c r="A106">
        <v>105</v>
      </c>
      <c r="B106" t="s">
        <v>141</v>
      </c>
      <c r="C106" t="s">
        <v>149</v>
      </c>
      <c r="D106" t="s">
        <v>155</v>
      </c>
      <c r="E106" t="s">
        <v>156</v>
      </c>
      <c r="F106" t="s">
        <v>161</v>
      </c>
      <c r="G106" t="s">
        <v>225</v>
      </c>
      <c r="H106">
        <v>388.12911573997729</v>
      </c>
      <c r="I106">
        <v>56</v>
      </c>
      <c r="J106">
        <v>1642415.4336859963</v>
      </c>
      <c r="K106">
        <v>104384000</v>
      </c>
      <c r="L106">
        <v>104</v>
      </c>
      <c r="M106">
        <v>-21.876317795264416</v>
      </c>
      <c r="N106">
        <v>-7.6923076923076925</v>
      </c>
    </row>
    <row r="107" spans="1:14" x14ac:dyDescent="0.3">
      <c r="A107">
        <v>106</v>
      </c>
      <c r="B107" t="s">
        <v>141</v>
      </c>
      <c r="C107" t="s">
        <v>149</v>
      </c>
      <c r="D107" t="s">
        <v>155</v>
      </c>
      <c r="E107" t="s">
        <v>156</v>
      </c>
      <c r="F107" t="s">
        <v>161</v>
      </c>
      <c r="G107" t="s">
        <v>225</v>
      </c>
      <c r="H107">
        <v>388.12911573997729</v>
      </c>
      <c r="I107">
        <v>56</v>
      </c>
      <c r="J107">
        <v>1642415.4336859963</v>
      </c>
      <c r="K107">
        <v>104384000</v>
      </c>
      <c r="L107">
        <v>105</v>
      </c>
      <c r="M107">
        <v>-21.876317795264416</v>
      </c>
      <c r="N107">
        <v>-7.6923076923076925</v>
      </c>
    </row>
    <row r="108" spans="1:14" x14ac:dyDescent="0.3">
      <c r="A108">
        <v>107</v>
      </c>
      <c r="B108" t="s">
        <v>141</v>
      </c>
      <c r="C108" t="s">
        <v>149</v>
      </c>
      <c r="D108" t="s">
        <v>155</v>
      </c>
      <c r="E108" t="s">
        <v>156</v>
      </c>
      <c r="F108" t="s">
        <v>161</v>
      </c>
      <c r="G108" t="s">
        <v>225</v>
      </c>
      <c r="H108">
        <v>388.12911573997729</v>
      </c>
      <c r="I108">
        <v>56</v>
      </c>
      <c r="J108">
        <v>1642415.4336859963</v>
      </c>
      <c r="K108">
        <v>104384000</v>
      </c>
      <c r="L108">
        <v>106</v>
      </c>
      <c r="M108">
        <v>-21.876317795264416</v>
      </c>
      <c r="N108">
        <v>-7.6923076923076925</v>
      </c>
    </row>
    <row r="109" spans="1:14" x14ac:dyDescent="0.3">
      <c r="A109">
        <v>108</v>
      </c>
      <c r="B109" t="s">
        <v>141</v>
      </c>
      <c r="C109" t="s">
        <v>149</v>
      </c>
      <c r="D109" t="s">
        <v>155</v>
      </c>
      <c r="E109" t="s">
        <v>156</v>
      </c>
      <c r="F109" t="s">
        <v>161</v>
      </c>
      <c r="G109" t="s">
        <v>225</v>
      </c>
      <c r="H109">
        <v>388.12911573997729</v>
      </c>
      <c r="I109">
        <v>56</v>
      </c>
      <c r="J109">
        <v>1642415.4336859963</v>
      </c>
      <c r="K109">
        <v>104384000</v>
      </c>
      <c r="L109">
        <v>107</v>
      </c>
      <c r="M109">
        <v>-21.876317795264416</v>
      </c>
      <c r="N109">
        <v>-7.6923076923076925</v>
      </c>
    </row>
    <row r="110" spans="1:14" x14ac:dyDescent="0.3">
      <c r="A110">
        <v>109</v>
      </c>
      <c r="B110" t="s">
        <v>141</v>
      </c>
      <c r="C110" t="s">
        <v>149</v>
      </c>
      <c r="D110" t="s">
        <v>155</v>
      </c>
      <c r="E110" t="s">
        <v>156</v>
      </c>
      <c r="F110" t="s">
        <v>161</v>
      </c>
      <c r="G110" t="s">
        <v>225</v>
      </c>
      <c r="H110">
        <v>388.12911573997729</v>
      </c>
      <c r="I110">
        <v>56</v>
      </c>
      <c r="J110">
        <v>1642415.4336859963</v>
      </c>
      <c r="K110">
        <v>104384000</v>
      </c>
      <c r="L110">
        <v>108</v>
      </c>
      <c r="M110">
        <v>-21.876317795264416</v>
      </c>
      <c r="N110">
        <v>-7.6923076923076925</v>
      </c>
    </row>
    <row r="111" spans="1:14" x14ac:dyDescent="0.3">
      <c r="A111">
        <v>110</v>
      </c>
      <c r="B111" t="s">
        <v>141</v>
      </c>
      <c r="C111" t="s">
        <v>149</v>
      </c>
      <c r="D111" t="s">
        <v>155</v>
      </c>
      <c r="E111" t="s">
        <v>156</v>
      </c>
      <c r="F111" t="s">
        <v>161</v>
      </c>
      <c r="G111" t="s">
        <v>225</v>
      </c>
      <c r="H111">
        <v>388.12911573997729</v>
      </c>
      <c r="I111">
        <v>56</v>
      </c>
      <c r="J111">
        <v>1642415.4336859963</v>
      </c>
      <c r="K111">
        <v>104384000</v>
      </c>
      <c r="L111">
        <v>109</v>
      </c>
      <c r="M111">
        <v>-21.876317795264416</v>
      </c>
      <c r="N111">
        <v>-7.6923076923076925</v>
      </c>
    </row>
    <row r="112" spans="1:14" x14ac:dyDescent="0.3">
      <c r="A112">
        <v>111</v>
      </c>
      <c r="B112" t="s">
        <v>141</v>
      </c>
      <c r="C112" t="s">
        <v>149</v>
      </c>
      <c r="D112" t="s">
        <v>155</v>
      </c>
      <c r="E112" t="s">
        <v>156</v>
      </c>
      <c r="F112" t="s">
        <v>161</v>
      </c>
      <c r="G112" t="s">
        <v>225</v>
      </c>
      <c r="H112">
        <v>388.12911573997729</v>
      </c>
      <c r="I112">
        <v>56</v>
      </c>
      <c r="J112">
        <v>1642415.4336859963</v>
      </c>
      <c r="K112">
        <v>104384000</v>
      </c>
      <c r="L112">
        <v>110</v>
      </c>
      <c r="M112">
        <v>-21.876317795264416</v>
      </c>
      <c r="N112">
        <v>-7.6923076923076925</v>
      </c>
    </row>
    <row r="113" spans="1:14" x14ac:dyDescent="0.3">
      <c r="A113">
        <v>112</v>
      </c>
      <c r="B113" t="s">
        <v>141</v>
      </c>
      <c r="C113" t="s">
        <v>149</v>
      </c>
      <c r="D113" t="s">
        <v>155</v>
      </c>
      <c r="E113" t="s">
        <v>156</v>
      </c>
      <c r="F113" t="s">
        <v>161</v>
      </c>
      <c r="G113" t="s">
        <v>225</v>
      </c>
      <c r="H113">
        <v>388.12911573997729</v>
      </c>
      <c r="I113">
        <v>56</v>
      </c>
      <c r="J113">
        <v>1642415.4336859963</v>
      </c>
      <c r="K113">
        <v>104384000</v>
      </c>
      <c r="L113">
        <v>111</v>
      </c>
      <c r="M113">
        <v>-21.876317795264416</v>
      </c>
      <c r="N113">
        <v>-7.6923076923076925</v>
      </c>
    </row>
    <row r="114" spans="1:14" x14ac:dyDescent="0.3">
      <c r="A114">
        <v>113</v>
      </c>
      <c r="B114" t="s">
        <v>141</v>
      </c>
      <c r="C114" t="s">
        <v>149</v>
      </c>
      <c r="D114" t="s">
        <v>155</v>
      </c>
      <c r="E114" t="s">
        <v>156</v>
      </c>
      <c r="F114" t="s">
        <v>161</v>
      </c>
      <c r="G114" t="s">
        <v>225</v>
      </c>
      <c r="H114">
        <v>388.12911573997729</v>
      </c>
      <c r="I114">
        <v>56</v>
      </c>
      <c r="J114">
        <v>1642415.4336859963</v>
      </c>
      <c r="K114">
        <v>104384000</v>
      </c>
      <c r="L114">
        <v>112</v>
      </c>
      <c r="M114">
        <v>-21.876317795264416</v>
      </c>
      <c r="N114">
        <v>-7.6923076923076925</v>
      </c>
    </row>
    <row r="115" spans="1:14" x14ac:dyDescent="0.3">
      <c r="A115">
        <v>114</v>
      </c>
      <c r="B115" t="s">
        <v>141</v>
      </c>
      <c r="C115" t="s">
        <v>149</v>
      </c>
      <c r="D115" t="s">
        <v>155</v>
      </c>
      <c r="E115" t="s">
        <v>156</v>
      </c>
      <c r="F115" t="s">
        <v>161</v>
      </c>
      <c r="G115" t="s">
        <v>225</v>
      </c>
      <c r="H115">
        <v>363.421738707972</v>
      </c>
      <c r="I115">
        <v>52</v>
      </c>
      <c r="J115">
        <v>1518191.8448292823</v>
      </c>
      <c r="K115">
        <v>96928000</v>
      </c>
      <c r="L115">
        <v>113</v>
      </c>
      <c r="M115">
        <v>-12.658239784884699</v>
      </c>
      <c r="N115">
        <v>0</v>
      </c>
    </row>
    <row r="116" spans="1:14" x14ac:dyDescent="0.3">
      <c r="A116">
        <v>115</v>
      </c>
      <c r="B116" t="s">
        <v>141</v>
      </c>
      <c r="C116" t="s">
        <v>149</v>
      </c>
      <c r="D116" t="s">
        <v>155</v>
      </c>
      <c r="E116" t="s">
        <v>156</v>
      </c>
      <c r="F116" t="s">
        <v>161</v>
      </c>
      <c r="G116" t="s">
        <v>225</v>
      </c>
      <c r="H116">
        <v>363.421738707972</v>
      </c>
      <c r="I116">
        <v>52</v>
      </c>
      <c r="J116">
        <v>1518191.8448292823</v>
      </c>
      <c r="K116">
        <v>96928000</v>
      </c>
      <c r="L116">
        <v>114</v>
      </c>
      <c r="M116">
        <v>-12.658239784884699</v>
      </c>
      <c r="N116">
        <v>0</v>
      </c>
    </row>
    <row r="117" spans="1:14" x14ac:dyDescent="0.3">
      <c r="A117">
        <v>116</v>
      </c>
      <c r="B117" t="s">
        <v>141</v>
      </c>
      <c r="C117" t="s">
        <v>149</v>
      </c>
      <c r="D117" t="s">
        <v>155</v>
      </c>
      <c r="E117" t="s">
        <v>156</v>
      </c>
      <c r="F117" t="s">
        <v>161</v>
      </c>
      <c r="G117" t="s">
        <v>225</v>
      </c>
      <c r="H117">
        <v>363.421738707972</v>
      </c>
      <c r="I117">
        <v>52</v>
      </c>
      <c r="J117">
        <v>1518191.8448292823</v>
      </c>
      <c r="K117">
        <v>96928000</v>
      </c>
      <c r="L117">
        <v>115</v>
      </c>
      <c r="M117">
        <v>-12.658239784884699</v>
      </c>
      <c r="N117">
        <v>0</v>
      </c>
    </row>
    <row r="118" spans="1:14" x14ac:dyDescent="0.3">
      <c r="A118">
        <v>117</v>
      </c>
      <c r="B118" t="s">
        <v>141</v>
      </c>
      <c r="C118" t="s">
        <v>149</v>
      </c>
      <c r="D118" t="s">
        <v>155</v>
      </c>
      <c r="E118" t="s">
        <v>156</v>
      </c>
      <c r="F118" t="s">
        <v>161</v>
      </c>
      <c r="G118" t="s">
        <v>225</v>
      </c>
      <c r="H118">
        <v>363.421738707972</v>
      </c>
      <c r="I118">
        <v>52</v>
      </c>
      <c r="J118">
        <v>1518191.8448292823</v>
      </c>
      <c r="K118">
        <v>96928000</v>
      </c>
      <c r="L118">
        <v>116</v>
      </c>
      <c r="M118">
        <v>-12.658239784884699</v>
      </c>
      <c r="N118">
        <v>0</v>
      </c>
    </row>
    <row r="119" spans="1:14" x14ac:dyDescent="0.3">
      <c r="A119">
        <v>118</v>
      </c>
      <c r="B119" t="s">
        <v>141</v>
      </c>
      <c r="C119" t="s">
        <v>149</v>
      </c>
      <c r="D119" t="s">
        <v>155</v>
      </c>
      <c r="E119" t="s">
        <v>156</v>
      </c>
      <c r="F119" t="s">
        <v>161</v>
      </c>
      <c r="G119" t="s">
        <v>225</v>
      </c>
      <c r="H119">
        <v>363.421738707972</v>
      </c>
      <c r="I119">
        <v>52</v>
      </c>
      <c r="J119">
        <v>1518191.8448292823</v>
      </c>
      <c r="K119">
        <v>96928000</v>
      </c>
      <c r="L119">
        <v>117</v>
      </c>
      <c r="M119">
        <v>-12.658239784884699</v>
      </c>
      <c r="N119">
        <v>0</v>
      </c>
    </row>
    <row r="120" spans="1:14" x14ac:dyDescent="0.3">
      <c r="A120">
        <v>119</v>
      </c>
      <c r="B120" t="s">
        <v>141</v>
      </c>
      <c r="C120" t="s">
        <v>149</v>
      </c>
      <c r="D120" t="s">
        <v>155</v>
      </c>
      <c r="E120" t="s">
        <v>156</v>
      </c>
      <c r="F120" t="s">
        <v>161</v>
      </c>
      <c r="G120" t="s">
        <v>225</v>
      </c>
      <c r="H120">
        <v>363.421738707972</v>
      </c>
      <c r="I120">
        <v>52</v>
      </c>
      <c r="J120">
        <v>1518191.8448292823</v>
      </c>
      <c r="K120">
        <v>96928000</v>
      </c>
      <c r="L120">
        <v>118</v>
      </c>
      <c r="M120">
        <v>-12.658239784884699</v>
      </c>
      <c r="N120">
        <v>0</v>
      </c>
    </row>
    <row r="121" spans="1:14" x14ac:dyDescent="0.3">
      <c r="A121">
        <v>120</v>
      </c>
      <c r="B121" t="s">
        <v>141</v>
      </c>
      <c r="C121" t="s">
        <v>149</v>
      </c>
      <c r="D121" t="s">
        <v>155</v>
      </c>
      <c r="E121" t="s">
        <v>156</v>
      </c>
      <c r="F121" t="s">
        <v>161</v>
      </c>
      <c r="G121" t="s">
        <v>225</v>
      </c>
      <c r="H121">
        <v>363.421738707972</v>
      </c>
      <c r="I121">
        <v>52</v>
      </c>
      <c r="J121">
        <v>1518191.8448292823</v>
      </c>
      <c r="K121">
        <v>96928000</v>
      </c>
      <c r="L121">
        <v>119</v>
      </c>
      <c r="M121">
        <v>-12.658239784884699</v>
      </c>
      <c r="N121">
        <v>0</v>
      </c>
    </row>
    <row r="122" spans="1:14" x14ac:dyDescent="0.3">
      <c r="A122">
        <v>121</v>
      </c>
      <c r="B122" t="s">
        <v>141</v>
      </c>
      <c r="C122" t="s">
        <v>149</v>
      </c>
      <c r="D122" t="s">
        <v>155</v>
      </c>
      <c r="E122" t="s">
        <v>156</v>
      </c>
      <c r="F122" t="s">
        <v>161</v>
      </c>
      <c r="G122" t="s">
        <v>225</v>
      </c>
      <c r="H122">
        <v>363.421738707972</v>
      </c>
      <c r="I122">
        <v>52</v>
      </c>
      <c r="J122">
        <v>1518191.8448292823</v>
      </c>
      <c r="K122">
        <v>96928000</v>
      </c>
      <c r="L122">
        <v>120</v>
      </c>
      <c r="M122">
        <v>-12.658239784884699</v>
      </c>
      <c r="N122">
        <v>0</v>
      </c>
    </row>
    <row r="123" spans="1:14" x14ac:dyDescent="0.3">
      <c r="A123">
        <v>122</v>
      </c>
      <c r="B123" t="s">
        <v>141</v>
      </c>
      <c r="C123" t="s">
        <v>149</v>
      </c>
      <c r="D123" t="s">
        <v>155</v>
      </c>
      <c r="E123" t="s">
        <v>156</v>
      </c>
      <c r="F123" t="s">
        <v>161</v>
      </c>
      <c r="G123" t="s">
        <v>225</v>
      </c>
      <c r="H123">
        <v>363.421738707972</v>
      </c>
      <c r="I123">
        <v>52</v>
      </c>
      <c r="J123">
        <v>1518191.8448292823</v>
      </c>
      <c r="K123">
        <v>96928000</v>
      </c>
      <c r="L123">
        <v>121</v>
      </c>
      <c r="M123">
        <v>-12.658239784884699</v>
      </c>
      <c r="N123">
        <v>0</v>
      </c>
    </row>
    <row r="124" spans="1:14" x14ac:dyDescent="0.3">
      <c r="A124">
        <v>123</v>
      </c>
      <c r="B124" t="s">
        <v>141</v>
      </c>
      <c r="C124" t="s">
        <v>149</v>
      </c>
      <c r="D124" t="s">
        <v>155</v>
      </c>
      <c r="E124" t="s">
        <v>156</v>
      </c>
      <c r="F124" t="s">
        <v>161</v>
      </c>
      <c r="G124" t="s">
        <v>225</v>
      </c>
      <c r="H124">
        <v>363.421738707972</v>
      </c>
      <c r="I124">
        <v>52</v>
      </c>
      <c r="J124">
        <v>1518191.8448292823</v>
      </c>
      <c r="K124">
        <v>96928000</v>
      </c>
      <c r="L124">
        <v>122</v>
      </c>
      <c r="M124">
        <v>-12.658239784884699</v>
      </c>
      <c r="N124">
        <v>0</v>
      </c>
    </row>
    <row r="125" spans="1:14" x14ac:dyDescent="0.3">
      <c r="A125">
        <v>124</v>
      </c>
      <c r="B125" t="s">
        <v>141</v>
      </c>
      <c r="C125" t="s">
        <v>149</v>
      </c>
      <c r="D125" t="s">
        <v>155</v>
      </c>
      <c r="E125" t="s">
        <v>156</v>
      </c>
      <c r="F125" t="s">
        <v>161</v>
      </c>
      <c r="G125" t="s">
        <v>225</v>
      </c>
      <c r="H125">
        <v>363.421738707972</v>
      </c>
      <c r="I125">
        <v>52</v>
      </c>
      <c r="J125">
        <v>1518191.8448292823</v>
      </c>
      <c r="K125">
        <v>96928000</v>
      </c>
      <c r="L125">
        <v>123</v>
      </c>
      <c r="M125">
        <v>-12.658239784884699</v>
      </c>
      <c r="N125">
        <v>0</v>
      </c>
    </row>
    <row r="126" spans="1:14" x14ac:dyDescent="0.3">
      <c r="A126">
        <v>125</v>
      </c>
      <c r="B126" t="s">
        <v>141</v>
      </c>
      <c r="C126" t="s">
        <v>149</v>
      </c>
      <c r="D126" t="s">
        <v>155</v>
      </c>
      <c r="E126" t="s">
        <v>156</v>
      </c>
      <c r="F126" t="s">
        <v>161</v>
      </c>
      <c r="G126" t="s">
        <v>225</v>
      </c>
      <c r="H126">
        <v>363.421738707972</v>
      </c>
      <c r="I126">
        <v>52</v>
      </c>
      <c r="J126">
        <v>1518191.8448292823</v>
      </c>
      <c r="K126">
        <v>96928000</v>
      </c>
      <c r="L126">
        <v>124</v>
      </c>
      <c r="M126">
        <v>-12.658239784884699</v>
      </c>
      <c r="N126">
        <v>0</v>
      </c>
    </row>
    <row r="127" spans="1:14" x14ac:dyDescent="0.3">
      <c r="A127">
        <v>126</v>
      </c>
      <c r="B127" t="s">
        <v>141</v>
      </c>
      <c r="C127" t="s">
        <v>149</v>
      </c>
      <c r="D127" t="s">
        <v>155</v>
      </c>
      <c r="E127" t="s">
        <v>156</v>
      </c>
      <c r="F127" t="s">
        <v>161</v>
      </c>
      <c r="G127" t="s">
        <v>225</v>
      </c>
      <c r="H127">
        <v>363.421738707972</v>
      </c>
      <c r="I127">
        <v>52</v>
      </c>
      <c r="J127">
        <v>1518191.8448292823</v>
      </c>
      <c r="K127">
        <v>96928000</v>
      </c>
      <c r="L127">
        <v>125</v>
      </c>
      <c r="M127">
        <v>-12.658239784884699</v>
      </c>
      <c r="N127">
        <v>0</v>
      </c>
    </row>
    <row r="128" spans="1:14" x14ac:dyDescent="0.3">
      <c r="A128">
        <v>127</v>
      </c>
      <c r="B128" t="s">
        <v>141</v>
      </c>
      <c r="C128" t="s">
        <v>149</v>
      </c>
      <c r="D128" t="s">
        <v>155</v>
      </c>
      <c r="E128" t="s">
        <v>156</v>
      </c>
      <c r="F128" t="s">
        <v>161</v>
      </c>
      <c r="G128" t="s">
        <v>225</v>
      </c>
      <c r="H128">
        <v>363.421738707972</v>
      </c>
      <c r="I128">
        <v>52</v>
      </c>
      <c r="J128">
        <v>1518191.8448292823</v>
      </c>
      <c r="K128">
        <v>96928000</v>
      </c>
      <c r="L128">
        <v>126</v>
      </c>
      <c r="M128">
        <v>-12.658239784884699</v>
      </c>
      <c r="N128">
        <v>0</v>
      </c>
    </row>
    <row r="129" spans="1:14" x14ac:dyDescent="0.3">
      <c r="A129">
        <v>128</v>
      </c>
      <c r="B129" t="s">
        <v>141</v>
      </c>
      <c r="C129" t="s">
        <v>149</v>
      </c>
      <c r="D129" t="s">
        <v>155</v>
      </c>
      <c r="E129" t="s">
        <v>156</v>
      </c>
      <c r="F129" t="s">
        <v>161</v>
      </c>
      <c r="G129" t="s">
        <v>225</v>
      </c>
      <c r="H129">
        <v>363.421738707972</v>
      </c>
      <c r="I129">
        <v>52</v>
      </c>
      <c r="J129">
        <v>1518191.8448292823</v>
      </c>
      <c r="K129">
        <v>96928000</v>
      </c>
      <c r="L129">
        <v>127</v>
      </c>
      <c r="M129">
        <v>-12.658239784884699</v>
      </c>
      <c r="N129">
        <v>0</v>
      </c>
    </row>
    <row r="130" spans="1:14" x14ac:dyDescent="0.3">
      <c r="A130">
        <v>129</v>
      </c>
      <c r="B130" t="s">
        <v>141</v>
      </c>
      <c r="C130" t="s">
        <v>149</v>
      </c>
      <c r="D130" t="s">
        <v>155</v>
      </c>
      <c r="E130" t="s">
        <v>156</v>
      </c>
      <c r="F130" t="s">
        <v>161</v>
      </c>
      <c r="G130" t="s">
        <v>225</v>
      </c>
      <c r="H130">
        <v>363.421738707972</v>
      </c>
      <c r="I130">
        <v>52</v>
      </c>
      <c r="J130">
        <v>1518191.8448292823</v>
      </c>
      <c r="K130">
        <v>96928000</v>
      </c>
      <c r="L130">
        <v>128</v>
      </c>
      <c r="M130">
        <v>-12.658239784884699</v>
      </c>
      <c r="N130">
        <v>0</v>
      </c>
    </row>
    <row r="131" spans="1:14" x14ac:dyDescent="0.3">
      <c r="A131">
        <v>130</v>
      </c>
      <c r="B131" t="s">
        <v>141</v>
      </c>
      <c r="C131" t="s">
        <v>149</v>
      </c>
      <c r="D131" t="s">
        <v>155</v>
      </c>
      <c r="E131" t="s">
        <v>156</v>
      </c>
      <c r="F131" t="s">
        <v>161</v>
      </c>
      <c r="G131" t="s">
        <v>225</v>
      </c>
      <c r="H131">
        <v>363.421738707972</v>
      </c>
      <c r="I131">
        <v>52</v>
      </c>
      <c r="J131">
        <v>1518191.8448292823</v>
      </c>
      <c r="K131">
        <v>96928000</v>
      </c>
      <c r="L131">
        <v>129</v>
      </c>
      <c r="M131">
        <v>-12.658239784884699</v>
      </c>
      <c r="N131">
        <v>0</v>
      </c>
    </row>
    <row r="132" spans="1:14" x14ac:dyDescent="0.3">
      <c r="A132">
        <v>131</v>
      </c>
      <c r="B132" t="s">
        <v>141</v>
      </c>
      <c r="C132" t="s">
        <v>149</v>
      </c>
      <c r="D132" t="s">
        <v>155</v>
      </c>
      <c r="E132" t="s">
        <v>156</v>
      </c>
      <c r="F132" t="s">
        <v>161</v>
      </c>
      <c r="G132" t="s">
        <v>225</v>
      </c>
      <c r="H132">
        <v>363.421738707972</v>
      </c>
      <c r="I132">
        <v>52</v>
      </c>
      <c r="J132">
        <v>1518191.8448292823</v>
      </c>
      <c r="K132">
        <v>96928000</v>
      </c>
      <c r="L132">
        <v>130</v>
      </c>
      <c r="M132">
        <v>-12.658239784884699</v>
      </c>
      <c r="N132">
        <v>0</v>
      </c>
    </row>
    <row r="133" spans="1:14" x14ac:dyDescent="0.3">
      <c r="A133">
        <v>132</v>
      </c>
      <c r="B133" t="s">
        <v>141</v>
      </c>
      <c r="C133" t="s">
        <v>149</v>
      </c>
      <c r="D133" t="s">
        <v>155</v>
      </c>
      <c r="E133" t="s">
        <v>156</v>
      </c>
      <c r="F133" t="s">
        <v>161</v>
      </c>
      <c r="G133" t="s">
        <v>225</v>
      </c>
      <c r="H133">
        <v>363.421738707972</v>
      </c>
      <c r="I133">
        <v>52</v>
      </c>
      <c r="J133">
        <v>1518191.8448292823</v>
      </c>
      <c r="K133">
        <v>96928000</v>
      </c>
      <c r="L133">
        <v>131</v>
      </c>
      <c r="M133">
        <v>-12.658239784884699</v>
      </c>
      <c r="N133">
        <v>0</v>
      </c>
    </row>
    <row r="134" spans="1:14" x14ac:dyDescent="0.3">
      <c r="A134">
        <v>133</v>
      </c>
      <c r="B134" t="s">
        <v>141</v>
      </c>
      <c r="C134" t="s">
        <v>149</v>
      </c>
      <c r="D134" t="s">
        <v>155</v>
      </c>
      <c r="E134" t="s">
        <v>156</v>
      </c>
      <c r="F134" t="s">
        <v>161</v>
      </c>
      <c r="G134" t="s">
        <v>225</v>
      </c>
      <c r="H134">
        <v>363.421738707972</v>
      </c>
      <c r="I134">
        <v>52</v>
      </c>
      <c r="J134">
        <v>1518191.8448292823</v>
      </c>
      <c r="K134">
        <v>96928000</v>
      </c>
      <c r="L134">
        <v>132</v>
      </c>
      <c r="M134">
        <v>-12.658239784884699</v>
      </c>
      <c r="N134">
        <v>0</v>
      </c>
    </row>
    <row r="135" spans="1:14" x14ac:dyDescent="0.3">
      <c r="A135">
        <v>134</v>
      </c>
      <c r="B135" t="s">
        <v>141</v>
      </c>
      <c r="C135" t="s">
        <v>149</v>
      </c>
      <c r="D135" t="s">
        <v>155</v>
      </c>
      <c r="E135" t="s">
        <v>156</v>
      </c>
      <c r="F135" t="s">
        <v>161</v>
      </c>
      <c r="G135" t="s">
        <v>225</v>
      </c>
      <c r="H135">
        <v>363.421738707972</v>
      </c>
      <c r="I135">
        <v>52</v>
      </c>
      <c r="J135">
        <v>1518191.8448292823</v>
      </c>
      <c r="K135">
        <v>96928000</v>
      </c>
      <c r="L135">
        <v>133</v>
      </c>
      <c r="M135">
        <v>-12.658239784884699</v>
      </c>
      <c r="N135">
        <v>0</v>
      </c>
    </row>
    <row r="136" spans="1:14" x14ac:dyDescent="0.3">
      <c r="A136">
        <v>135</v>
      </c>
      <c r="B136" t="s">
        <v>141</v>
      </c>
      <c r="C136" t="s">
        <v>149</v>
      </c>
      <c r="D136" t="s">
        <v>155</v>
      </c>
      <c r="E136" t="s">
        <v>156</v>
      </c>
      <c r="F136" t="s">
        <v>161</v>
      </c>
      <c r="G136" t="s">
        <v>225</v>
      </c>
      <c r="H136">
        <v>363.421738707972</v>
      </c>
      <c r="I136">
        <v>52</v>
      </c>
      <c r="J136">
        <v>1518191.8448292823</v>
      </c>
      <c r="K136">
        <v>96928000</v>
      </c>
      <c r="L136">
        <v>134</v>
      </c>
      <c r="M136">
        <v>-12.658239784884699</v>
      </c>
      <c r="N136">
        <v>0</v>
      </c>
    </row>
    <row r="137" spans="1:14" x14ac:dyDescent="0.3">
      <c r="A137">
        <v>136</v>
      </c>
      <c r="B137" t="s">
        <v>141</v>
      </c>
      <c r="C137" t="s">
        <v>149</v>
      </c>
      <c r="D137" t="s">
        <v>155</v>
      </c>
      <c r="E137" t="s">
        <v>156</v>
      </c>
      <c r="F137" t="s">
        <v>161</v>
      </c>
      <c r="G137" t="s">
        <v>225</v>
      </c>
      <c r="H137">
        <v>363.421738707972</v>
      </c>
      <c r="I137">
        <v>52</v>
      </c>
      <c r="J137">
        <v>1518191.8448292823</v>
      </c>
      <c r="K137">
        <v>96928000</v>
      </c>
      <c r="L137">
        <v>135</v>
      </c>
      <c r="M137">
        <v>-12.658239784884699</v>
      </c>
      <c r="N137">
        <v>0</v>
      </c>
    </row>
    <row r="138" spans="1:14" x14ac:dyDescent="0.3">
      <c r="A138">
        <v>137</v>
      </c>
      <c r="B138" t="s">
        <v>141</v>
      </c>
      <c r="C138" t="s">
        <v>149</v>
      </c>
      <c r="D138" t="s">
        <v>155</v>
      </c>
      <c r="E138" t="s">
        <v>156</v>
      </c>
      <c r="F138" t="s">
        <v>161</v>
      </c>
      <c r="G138" t="s">
        <v>225</v>
      </c>
      <c r="H138">
        <v>363.421738707972</v>
      </c>
      <c r="I138">
        <v>52</v>
      </c>
      <c r="J138">
        <v>1518191.8448292823</v>
      </c>
      <c r="K138">
        <v>96928000</v>
      </c>
      <c r="L138">
        <v>136</v>
      </c>
      <c r="M138">
        <v>-12.658239784884699</v>
      </c>
      <c r="N138">
        <v>0</v>
      </c>
    </row>
    <row r="139" spans="1:14" x14ac:dyDescent="0.3">
      <c r="A139">
        <v>138</v>
      </c>
      <c r="B139" t="s">
        <v>141</v>
      </c>
      <c r="C139" t="s">
        <v>149</v>
      </c>
      <c r="D139" t="s">
        <v>155</v>
      </c>
      <c r="E139" t="s">
        <v>156</v>
      </c>
      <c r="F139" t="s">
        <v>161</v>
      </c>
      <c r="G139" t="s">
        <v>225</v>
      </c>
      <c r="H139">
        <v>363.421738707972</v>
      </c>
      <c r="I139">
        <v>52</v>
      </c>
      <c r="J139">
        <v>1518191.8448292823</v>
      </c>
      <c r="K139">
        <v>96928000</v>
      </c>
      <c r="L139">
        <v>137</v>
      </c>
      <c r="M139">
        <v>-12.658239784884699</v>
      </c>
      <c r="N139">
        <v>0</v>
      </c>
    </row>
    <row r="140" spans="1:14" x14ac:dyDescent="0.3">
      <c r="A140">
        <v>139</v>
      </c>
      <c r="B140" t="s">
        <v>141</v>
      </c>
      <c r="C140" t="s">
        <v>149</v>
      </c>
      <c r="D140" t="s">
        <v>155</v>
      </c>
      <c r="E140" t="s">
        <v>156</v>
      </c>
      <c r="F140" t="s">
        <v>161</v>
      </c>
      <c r="G140" t="s">
        <v>225</v>
      </c>
      <c r="H140">
        <v>363.421738707972</v>
      </c>
      <c r="I140">
        <v>52</v>
      </c>
      <c r="J140">
        <v>1518191.8448292823</v>
      </c>
      <c r="K140">
        <v>96928000</v>
      </c>
      <c r="L140">
        <v>138</v>
      </c>
      <c r="M140">
        <v>-12.658239784884699</v>
      </c>
      <c r="N140">
        <v>0</v>
      </c>
    </row>
    <row r="141" spans="1:14" x14ac:dyDescent="0.3">
      <c r="A141">
        <v>140</v>
      </c>
      <c r="B141" t="s">
        <v>141</v>
      </c>
      <c r="C141" t="s">
        <v>149</v>
      </c>
      <c r="D141" t="s">
        <v>155</v>
      </c>
      <c r="E141" t="s">
        <v>156</v>
      </c>
      <c r="F141" t="s">
        <v>161</v>
      </c>
      <c r="G141" t="s">
        <v>225</v>
      </c>
      <c r="H141">
        <v>363.421738707972</v>
      </c>
      <c r="I141">
        <v>52</v>
      </c>
      <c r="J141">
        <v>1518191.8448292823</v>
      </c>
      <c r="K141">
        <v>96928000</v>
      </c>
      <c r="L141">
        <v>139</v>
      </c>
      <c r="M141">
        <v>-12.658239784884699</v>
      </c>
      <c r="N141">
        <v>0</v>
      </c>
    </row>
    <row r="142" spans="1:14" x14ac:dyDescent="0.3">
      <c r="A142">
        <v>141</v>
      </c>
      <c r="B142" t="s">
        <v>141</v>
      </c>
      <c r="C142" t="s">
        <v>149</v>
      </c>
      <c r="D142" t="s">
        <v>155</v>
      </c>
      <c r="E142" t="s">
        <v>156</v>
      </c>
      <c r="F142" t="s">
        <v>161</v>
      </c>
      <c r="G142" t="s">
        <v>225</v>
      </c>
      <c r="H142">
        <v>363.421738707972</v>
      </c>
      <c r="I142">
        <v>52</v>
      </c>
      <c r="J142">
        <v>1518191.8448292823</v>
      </c>
      <c r="K142">
        <v>96928000</v>
      </c>
      <c r="L142">
        <v>140</v>
      </c>
      <c r="M142">
        <v>-12.658239784884699</v>
      </c>
      <c r="N142">
        <v>0</v>
      </c>
    </row>
    <row r="143" spans="1:14" x14ac:dyDescent="0.3">
      <c r="A143">
        <v>142</v>
      </c>
      <c r="B143" t="s">
        <v>141</v>
      </c>
      <c r="C143" t="s">
        <v>149</v>
      </c>
      <c r="D143" t="s">
        <v>155</v>
      </c>
      <c r="E143" t="s">
        <v>156</v>
      </c>
      <c r="F143" t="s">
        <v>161</v>
      </c>
      <c r="G143" t="s">
        <v>225</v>
      </c>
      <c r="H143">
        <v>363.421738707972</v>
      </c>
      <c r="I143">
        <v>52</v>
      </c>
      <c r="J143">
        <v>1518191.8448292823</v>
      </c>
      <c r="K143">
        <v>96928000</v>
      </c>
      <c r="L143">
        <v>141</v>
      </c>
      <c r="M143">
        <v>-12.658239784884699</v>
      </c>
      <c r="N143">
        <v>0</v>
      </c>
    </row>
    <row r="144" spans="1:14" x14ac:dyDescent="0.3">
      <c r="A144">
        <v>143</v>
      </c>
      <c r="B144" t="s">
        <v>141</v>
      </c>
      <c r="C144" t="s">
        <v>149</v>
      </c>
      <c r="D144" t="s">
        <v>155</v>
      </c>
      <c r="E144" t="s">
        <v>156</v>
      </c>
      <c r="F144" t="s">
        <v>161</v>
      </c>
      <c r="G144" t="s">
        <v>225</v>
      </c>
      <c r="H144">
        <v>363.421738707972</v>
      </c>
      <c r="I144">
        <v>52</v>
      </c>
      <c r="J144">
        <v>1518191.8448292823</v>
      </c>
      <c r="K144">
        <v>96928000</v>
      </c>
      <c r="L144">
        <v>142</v>
      </c>
      <c r="M144">
        <v>-12.658239784884699</v>
      </c>
      <c r="N144">
        <v>0</v>
      </c>
    </row>
    <row r="145" spans="1:14" x14ac:dyDescent="0.3">
      <c r="A145">
        <v>144</v>
      </c>
      <c r="B145" t="s">
        <v>141</v>
      </c>
      <c r="C145" t="s">
        <v>149</v>
      </c>
      <c r="D145" t="s">
        <v>155</v>
      </c>
      <c r="E145" t="s">
        <v>156</v>
      </c>
      <c r="F145" t="s">
        <v>161</v>
      </c>
      <c r="G145" t="s">
        <v>225</v>
      </c>
      <c r="H145">
        <v>363.421738707972</v>
      </c>
      <c r="I145">
        <v>52</v>
      </c>
      <c r="J145">
        <v>1518191.8448292823</v>
      </c>
      <c r="K145">
        <v>96928000</v>
      </c>
      <c r="L145">
        <v>143</v>
      </c>
      <c r="M145">
        <v>-12.658239784884699</v>
      </c>
      <c r="N145">
        <v>0</v>
      </c>
    </row>
    <row r="146" spans="1:14" x14ac:dyDescent="0.3">
      <c r="A146">
        <v>145</v>
      </c>
      <c r="B146" t="s">
        <v>141</v>
      </c>
      <c r="C146" t="s">
        <v>149</v>
      </c>
      <c r="D146" t="s">
        <v>155</v>
      </c>
      <c r="E146" t="s">
        <v>156</v>
      </c>
      <c r="F146" t="s">
        <v>161</v>
      </c>
      <c r="G146" t="s">
        <v>225</v>
      </c>
      <c r="H146">
        <v>363.421738707972</v>
      </c>
      <c r="I146">
        <v>52</v>
      </c>
      <c r="J146">
        <v>1518191.8448292823</v>
      </c>
      <c r="K146">
        <v>96928000</v>
      </c>
      <c r="L146">
        <v>144</v>
      </c>
      <c r="M146">
        <v>-12.658239784884699</v>
      </c>
      <c r="N146">
        <v>0</v>
      </c>
    </row>
    <row r="147" spans="1:14" x14ac:dyDescent="0.3">
      <c r="A147">
        <v>146</v>
      </c>
      <c r="B147" t="s">
        <v>141</v>
      </c>
      <c r="C147" t="s">
        <v>149</v>
      </c>
      <c r="D147" t="s">
        <v>155</v>
      </c>
      <c r="E147" t="s">
        <v>156</v>
      </c>
      <c r="F147" t="s">
        <v>161</v>
      </c>
      <c r="G147" t="s">
        <v>225</v>
      </c>
      <c r="H147">
        <v>363.421738707972</v>
      </c>
      <c r="I147">
        <v>52</v>
      </c>
      <c r="J147">
        <v>1518191.8448292823</v>
      </c>
      <c r="K147">
        <v>96928000</v>
      </c>
      <c r="L147">
        <v>145</v>
      </c>
      <c r="M147">
        <v>-12.658239784884699</v>
      </c>
      <c r="N147">
        <v>0</v>
      </c>
    </row>
    <row r="148" spans="1:14" x14ac:dyDescent="0.3">
      <c r="A148">
        <v>147</v>
      </c>
      <c r="B148" t="s">
        <v>141</v>
      </c>
      <c r="C148" t="s">
        <v>149</v>
      </c>
      <c r="D148" t="s">
        <v>155</v>
      </c>
      <c r="E148" t="s">
        <v>156</v>
      </c>
      <c r="F148" t="s">
        <v>161</v>
      </c>
      <c r="G148" t="s">
        <v>225</v>
      </c>
      <c r="H148">
        <v>363.421738707972</v>
      </c>
      <c r="I148">
        <v>52</v>
      </c>
      <c r="J148">
        <v>1518191.8448292823</v>
      </c>
      <c r="K148">
        <v>96928000</v>
      </c>
      <c r="L148">
        <v>146</v>
      </c>
      <c r="M148">
        <v>-12.658239784884699</v>
      </c>
      <c r="N148">
        <v>0</v>
      </c>
    </row>
    <row r="149" spans="1:14" x14ac:dyDescent="0.3">
      <c r="A149">
        <v>148</v>
      </c>
      <c r="B149" t="s">
        <v>141</v>
      </c>
      <c r="C149" t="s">
        <v>149</v>
      </c>
      <c r="D149" t="s">
        <v>155</v>
      </c>
      <c r="E149" t="s">
        <v>156</v>
      </c>
      <c r="F149" t="s">
        <v>161</v>
      </c>
      <c r="G149" t="s">
        <v>225</v>
      </c>
      <c r="H149">
        <v>363.421738707972</v>
      </c>
      <c r="I149">
        <v>52</v>
      </c>
      <c r="J149">
        <v>1518191.8448292823</v>
      </c>
      <c r="K149">
        <v>96928000</v>
      </c>
      <c r="L149">
        <v>147</v>
      </c>
      <c r="M149">
        <v>-12.658239784884699</v>
      </c>
      <c r="N149">
        <v>0</v>
      </c>
    </row>
    <row r="150" spans="1:14" x14ac:dyDescent="0.3">
      <c r="A150">
        <v>149</v>
      </c>
      <c r="B150" t="s">
        <v>141</v>
      </c>
      <c r="C150" t="s">
        <v>149</v>
      </c>
      <c r="D150" t="s">
        <v>155</v>
      </c>
      <c r="E150" t="s">
        <v>156</v>
      </c>
      <c r="F150" t="s">
        <v>161</v>
      </c>
      <c r="G150" t="s">
        <v>225</v>
      </c>
      <c r="H150">
        <v>363.421738707972</v>
      </c>
      <c r="I150">
        <v>52</v>
      </c>
      <c r="J150">
        <v>1518191.8448292823</v>
      </c>
      <c r="K150">
        <v>96928000</v>
      </c>
      <c r="L150">
        <v>148</v>
      </c>
      <c r="M150">
        <v>-12.658239784884699</v>
      </c>
      <c r="N150">
        <v>0</v>
      </c>
    </row>
    <row r="151" spans="1:14" x14ac:dyDescent="0.3">
      <c r="A151">
        <v>150</v>
      </c>
      <c r="B151" t="s">
        <v>141</v>
      </c>
      <c r="C151" t="s">
        <v>149</v>
      </c>
      <c r="D151" t="s">
        <v>155</v>
      </c>
      <c r="E151" t="s">
        <v>156</v>
      </c>
      <c r="F151" t="s">
        <v>161</v>
      </c>
      <c r="G151" t="s">
        <v>225</v>
      </c>
      <c r="H151">
        <v>363.421738707972</v>
      </c>
      <c r="I151">
        <v>52</v>
      </c>
      <c r="J151">
        <v>1518191.8448292823</v>
      </c>
      <c r="K151">
        <v>96928000</v>
      </c>
      <c r="L151">
        <v>149</v>
      </c>
      <c r="M151">
        <v>-12.658239784884699</v>
      </c>
      <c r="N151">
        <v>0</v>
      </c>
    </row>
    <row r="152" spans="1:14" x14ac:dyDescent="0.3">
      <c r="A152">
        <v>151</v>
      </c>
      <c r="B152" t="s">
        <v>141</v>
      </c>
      <c r="C152" t="s">
        <v>149</v>
      </c>
      <c r="D152" t="s">
        <v>155</v>
      </c>
      <c r="E152" t="s">
        <v>156</v>
      </c>
      <c r="F152" t="s">
        <v>161</v>
      </c>
      <c r="G152" t="s">
        <v>225</v>
      </c>
      <c r="H152">
        <v>363.421738707972</v>
      </c>
      <c r="I152">
        <v>52</v>
      </c>
      <c r="J152">
        <v>1518191.8448292823</v>
      </c>
      <c r="K152">
        <v>96928000</v>
      </c>
      <c r="L152">
        <v>150</v>
      </c>
      <c r="M152">
        <v>-12.658239784884699</v>
      </c>
      <c r="N152">
        <v>0</v>
      </c>
    </row>
    <row r="153" spans="1:14" x14ac:dyDescent="0.3">
      <c r="A153">
        <v>152</v>
      </c>
      <c r="B153" t="s">
        <v>141</v>
      </c>
      <c r="C153" t="s">
        <v>149</v>
      </c>
      <c r="D153" t="s">
        <v>155</v>
      </c>
      <c r="E153" t="s">
        <v>156</v>
      </c>
      <c r="F153" t="s">
        <v>161</v>
      </c>
      <c r="G153" t="s">
        <v>225</v>
      </c>
      <c r="H153">
        <v>363.421738707972</v>
      </c>
      <c r="I153">
        <v>52</v>
      </c>
      <c r="J153">
        <v>1518191.8448292823</v>
      </c>
      <c r="K153">
        <v>96928000</v>
      </c>
      <c r="L153">
        <v>151</v>
      </c>
      <c r="M153">
        <v>-12.658239784884699</v>
      </c>
      <c r="N153">
        <v>0</v>
      </c>
    </row>
    <row r="154" spans="1:14" x14ac:dyDescent="0.3">
      <c r="A154">
        <v>153</v>
      </c>
      <c r="B154" t="s">
        <v>141</v>
      </c>
      <c r="C154" t="s">
        <v>149</v>
      </c>
      <c r="D154" t="s">
        <v>155</v>
      </c>
      <c r="E154" t="s">
        <v>156</v>
      </c>
      <c r="F154" t="s">
        <v>161</v>
      </c>
      <c r="G154" t="s">
        <v>225</v>
      </c>
      <c r="H154">
        <v>363.421738707972</v>
      </c>
      <c r="I154">
        <v>52</v>
      </c>
      <c r="J154">
        <v>1518191.8448292823</v>
      </c>
      <c r="K154">
        <v>96928000</v>
      </c>
      <c r="L154">
        <v>152</v>
      </c>
      <c r="M154">
        <v>-12.658239784884699</v>
      </c>
      <c r="N154">
        <v>0</v>
      </c>
    </row>
    <row r="155" spans="1:14" x14ac:dyDescent="0.3">
      <c r="A155">
        <v>154</v>
      </c>
      <c r="B155" t="s">
        <v>141</v>
      </c>
      <c r="C155" t="s">
        <v>149</v>
      </c>
      <c r="D155" t="s">
        <v>155</v>
      </c>
      <c r="E155" t="s">
        <v>156</v>
      </c>
      <c r="F155" t="s">
        <v>161</v>
      </c>
      <c r="G155" t="s">
        <v>225</v>
      </c>
      <c r="H155">
        <v>363.421738707972</v>
      </c>
      <c r="I155">
        <v>52</v>
      </c>
      <c r="J155">
        <v>1518191.8448292823</v>
      </c>
      <c r="K155">
        <v>96928000</v>
      </c>
      <c r="L155">
        <v>153</v>
      </c>
      <c r="M155">
        <v>-12.658239784884699</v>
      </c>
      <c r="N155">
        <v>0</v>
      </c>
    </row>
    <row r="156" spans="1:14" x14ac:dyDescent="0.3">
      <c r="A156">
        <v>155</v>
      </c>
      <c r="B156" t="s">
        <v>141</v>
      </c>
      <c r="C156" t="s">
        <v>149</v>
      </c>
      <c r="D156" t="s">
        <v>155</v>
      </c>
      <c r="E156" t="s">
        <v>156</v>
      </c>
      <c r="F156" t="s">
        <v>161</v>
      </c>
      <c r="G156" t="s">
        <v>225</v>
      </c>
      <c r="H156">
        <v>363.421738707972</v>
      </c>
      <c r="I156">
        <v>52</v>
      </c>
      <c r="J156">
        <v>1518191.8448292823</v>
      </c>
      <c r="K156">
        <v>96928000</v>
      </c>
      <c r="L156">
        <v>154</v>
      </c>
      <c r="M156">
        <v>-12.658239784884699</v>
      </c>
      <c r="N156">
        <v>0</v>
      </c>
    </row>
    <row r="157" spans="1:14" x14ac:dyDescent="0.3">
      <c r="A157">
        <v>156</v>
      </c>
      <c r="B157" t="s">
        <v>141</v>
      </c>
      <c r="C157" t="s">
        <v>149</v>
      </c>
      <c r="D157" t="s">
        <v>155</v>
      </c>
      <c r="E157" t="s">
        <v>156</v>
      </c>
      <c r="F157" t="s">
        <v>161</v>
      </c>
      <c r="G157" t="s">
        <v>225</v>
      </c>
      <c r="H157">
        <v>363.421738707972</v>
      </c>
      <c r="I157">
        <v>52</v>
      </c>
      <c r="J157">
        <v>1518191.8448292823</v>
      </c>
      <c r="K157">
        <v>96928000</v>
      </c>
      <c r="L157">
        <v>155</v>
      </c>
      <c r="M157">
        <v>-12.658239784884699</v>
      </c>
      <c r="N157">
        <v>0</v>
      </c>
    </row>
    <row r="158" spans="1:14" x14ac:dyDescent="0.3">
      <c r="A158">
        <v>157</v>
      </c>
      <c r="B158" t="s">
        <v>141</v>
      </c>
      <c r="C158" t="s">
        <v>149</v>
      </c>
      <c r="D158" t="s">
        <v>155</v>
      </c>
      <c r="E158" t="s">
        <v>156</v>
      </c>
      <c r="F158" t="s">
        <v>161</v>
      </c>
      <c r="G158" t="s">
        <v>225</v>
      </c>
      <c r="H158">
        <v>363.421738707972</v>
      </c>
      <c r="I158">
        <v>52</v>
      </c>
      <c r="J158">
        <v>1518191.8448292823</v>
      </c>
      <c r="K158">
        <v>96928000</v>
      </c>
      <c r="L158">
        <v>156</v>
      </c>
      <c r="M158">
        <v>-12.658239784884699</v>
      </c>
      <c r="N158">
        <v>0</v>
      </c>
    </row>
    <row r="159" spans="1:14" x14ac:dyDescent="0.3">
      <c r="A159">
        <v>158</v>
      </c>
      <c r="B159" t="s">
        <v>141</v>
      </c>
      <c r="C159" t="s">
        <v>149</v>
      </c>
      <c r="D159" t="s">
        <v>155</v>
      </c>
      <c r="E159" t="s">
        <v>156</v>
      </c>
      <c r="F159" t="s">
        <v>161</v>
      </c>
      <c r="G159" t="s">
        <v>225</v>
      </c>
      <c r="H159">
        <v>363.421738707972</v>
      </c>
      <c r="I159">
        <v>52</v>
      </c>
      <c r="J159">
        <v>1518191.8448292823</v>
      </c>
      <c r="K159">
        <v>96928000</v>
      </c>
      <c r="L159">
        <v>157</v>
      </c>
      <c r="M159">
        <v>-12.658239784884699</v>
      </c>
      <c r="N159">
        <v>0</v>
      </c>
    </row>
    <row r="160" spans="1:14" x14ac:dyDescent="0.3">
      <c r="A160">
        <v>159</v>
      </c>
      <c r="B160" t="s">
        <v>141</v>
      </c>
      <c r="C160" t="s">
        <v>149</v>
      </c>
      <c r="D160" t="s">
        <v>155</v>
      </c>
      <c r="E160" t="s">
        <v>156</v>
      </c>
      <c r="F160" t="s">
        <v>161</v>
      </c>
      <c r="G160" t="s">
        <v>225</v>
      </c>
      <c r="H160">
        <v>363.44428512893654</v>
      </c>
      <c r="I160">
        <v>52</v>
      </c>
      <c r="J160">
        <v>1340935.7746867137</v>
      </c>
      <c r="K160">
        <v>96928000</v>
      </c>
      <c r="L160">
        <v>158</v>
      </c>
      <c r="M160">
        <v>0.49514193130634382</v>
      </c>
      <c r="N160">
        <v>0</v>
      </c>
    </row>
    <row r="161" spans="1:14" x14ac:dyDescent="0.3">
      <c r="A161">
        <v>160</v>
      </c>
      <c r="B161" t="s">
        <v>141</v>
      </c>
      <c r="C161" t="s">
        <v>149</v>
      </c>
      <c r="D161" t="s">
        <v>155</v>
      </c>
      <c r="E161" t="s">
        <v>156</v>
      </c>
      <c r="F161" t="s">
        <v>161</v>
      </c>
      <c r="G161" t="s">
        <v>225</v>
      </c>
      <c r="H161">
        <v>363.44428512893654</v>
      </c>
      <c r="I161">
        <v>52</v>
      </c>
      <c r="J161">
        <v>1340935.7746867137</v>
      </c>
      <c r="K161">
        <v>96928000</v>
      </c>
      <c r="L161">
        <v>159</v>
      </c>
      <c r="M161">
        <v>0.49514193130634382</v>
      </c>
      <c r="N161">
        <v>0</v>
      </c>
    </row>
    <row r="162" spans="1:14" x14ac:dyDescent="0.3">
      <c r="A162">
        <v>161</v>
      </c>
      <c r="B162" t="s">
        <v>141</v>
      </c>
      <c r="C162" t="s">
        <v>149</v>
      </c>
      <c r="D162" t="s">
        <v>155</v>
      </c>
      <c r="E162" t="s">
        <v>156</v>
      </c>
      <c r="F162" t="s">
        <v>161</v>
      </c>
      <c r="G162" t="s">
        <v>225</v>
      </c>
      <c r="H162">
        <v>363.44428512893654</v>
      </c>
      <c r="I162">
        <v>52</v>
      </c>
      <c r="J162">
        <v>1340935.7746867137</v>
      </c>
      <c r="K162">
        <v>96928000</v>
      </c>
      <c r="L162">
        <v>160</v>
      </c>
      <c r="M162">
        <v>0.49514193130634382</v>
      </c>
      <c r="N162">
        <v>0</v>
      </c>
    </row>
    <row r="163" spans="1:14" x14ac:dyDescent="0.3">
      <c r="A163">
        <v>162</v>
      </c>
      <c r="B163" t="s">
        <v>141</v>
      </c>
      <c r="C163" t="s">
        <v>149</v>
      </c>
      <c r="D163" t="s">
        <v>155</v>
      </c>
      <c r="E163" t="s">
        <v>156</v>
      </c>
      <c r="F163" t="s">
        <v>161</v>
      </c>
      <c r="G163" t="s">
        <v>225</v>
      </c>
      <c r="H163">
        <v>363.44428512893654</v>
      </c>
      <c r="I163">
        <v>52</v>
      </c>
      <c r="J163">
        <v>1340935.7746867137</v>
      </c>
      <c r="K163">
        <v>96928000</v>
      </c>
      <c r="L163">
        <v>161</v>
      </c>
      <c r="M163">
        <v>0.49514193130634382</v>
      </c>
      <c r="N163">
        <v>0</v>
      </c>
    </row>
    <row r="164" spans="1:14" x14ac:dyDescent="0.3">
      <c r="A164">
        <v>163</v>
      </c>
      <c r="B164" t="s">
        <v>141</v>
      </c>
      <c r="C164" t="s">
        <v>149</v>
      </c>
      <c r="D164" t="s">
        <v>155</v>
      </c>
      <c r="E164" t="s">
        <v>156</v>
      </c>
      <c r="F164" t="s">
        <v>161</v>
      </c>
      <c r="G164" t="s">
        <v>225</v>
      </c>
      <c r="H164">
        <v>363.44428512893654</v>
      </c>
      <c r="I164">
        <v>52</v>
      </c>
      <c r="J164">
        <v>1340935.7746867137</v>
      </c>
      <c r="K164">
        <v>96928000</v>
      </c>
      <c r="L164">
        <v>162</v>
      </c>
      <c r="M164">
        <v>0.49514193130634382</v>
      </c>
      <c r="N164">
        <v>0</v>
      </c>
    </row>
    <row r="165" spans="1:14" x14ac:dyDescent="0.3">
      <c r="A165">
        <v>164</v>
      </c>
      <c r="B165" t="s">
        <v>141</v>
      </c>
      <c r="C165" t="s">
        <v>149</v>
      </c>
      <c r="D165" t="s">
        <v>155</v>
      </c>
      <c r="E165" t="s">
        <v>156</v>
      </c>
      <c r="F165" t="s">
        <v>161</v>
      </c>
      <c r="G165" t="s">
        <v>225</v>
      </c>
      <c r="H165">
        <v>363.44428512893654</v>
      </c>
      <c r="I165">
        <v>52</v>
      </c>
      <c r="J165">
        <v>1340935.7746867137</v>
      </c>
      <c r="K165">
        <v>96928000</v>
      </c>
      <c r="L165">
        <v>163</v>
      </c>
      <c r="M165">
        <v>0.49514193130634382</v>
      </c>
      <c r="N165">
        <v>0</v>
      </c>
    </row>
    <row r="166" spans="1:14" x14ac:dyDescent="0.3">
      <c r="A166">
        <v>165</v>
      </c>
      <c r="B166" t="s">
        <v>141</v>
      </c>
      <c r="C166" t="s">
        <v>149</v>
      </c>
      <c r="D166" t="s">
        <v>155</v>
      </c>
      <c r="E166" t="s">
        <v>156</v>
      </c>
      <c r="F166" t="s">
        <v>161</v>
      </c>
      <c r="G166" t="s">
        <v>225</v>
      </c>
      <c r="H166">
        <v>363.44428512893654</v>
      </c>
      <c r="I166">
        <v>52</v>
      </c>
      <c r="J166">
        <v>1340935.7746867137</v>
      </c>
      <c r="K166">
        <v>96928000</v>
      </c>
      <c r="L166">
        <v>164</v>
      </c>
      <c r="M166">
        <v>0.49514193130634382</v>
      </c>
      <c r="N166">
        <v>0</v>
      </c>
    </row>
    <row r="167" spans="1:14" x14ac:dyDescent="0.3">
      <c r="A167">
        <v>166</v>
      </c>
      <c r="B167" t="s">
        <v>141</v>
      </c>
      <c r="C167" t="s">
        <v>149</v>
      </c>
      <c r="D167" t="s">
        <v>155</v>
      </c>
      <c r="E167" t="s">
        <v>156</v>
      </c>
      <c r="F167" t="s">
        <v>161</v>
      </c>
      <c r="G167" t="s">
        <v>225</v>
      </c>
      <c r="H167">
        <v>363.44428512893654</v>
      </c>
      <c r="I167">
        <v>52</v>
      </c>
      <c r="J167">
        <v>1340935.7746867137</v>
      </c>
      <c r="K167">
        <v>96928000</v>
      </c>
      <c r="L167">
        <v>165</v>
      </c>
      <c r="M167">
        <v>0.49514193130634382</v>
      </c>
      <c r="N167">
        <v>0</v>
      </c>
    </row>
    <row r="168" spans="1:14" x14ac:dyDescent="0.3">
      <c r="A168">
        <v>167</v>
      </c>
      <c r="B168" t="s">
        <v>141</v>
      </c>
      <c r="C168" t="s">
        <v>149</v>
      </c>
      <c r="D168" t="s">
        <v>155</v>
      </c>
      <c r="E168" t="s">
        <v>156</v>
      </c>
      <c r="F168" t="s">
        <v>161</v>
      </c>
      <c r="G168" t="s">
        <v>225</v>
      </c>
      <c r="H168">
        <v>363.44428512893654</v>
      </c>
      <c r="I168">
        <v>52</v>
      </c>
      <c r="J168">
        <v>1340935.7746867137</v>
      </c>
      <c r="K168">
        <v>96928000</v>
      </c>
      <c r="L168">
        <v>166</v>
      </c>
      <c r="M168">
        <v>0.49514193130634382</v>
      </c>
      <c r="N168">
        <v>0</v>
      </c>
    </row>
    <row r="169" spans="1:14" x14ac:dyDescent="0.3">
      <c r="A169">
        <v>168</v>
      </c>
      <c r="B169" t="s">
        <v>141</v>
      </c>
      <c r="C169" t="s">
        <v>149</v>
      </c>
      <c r="D169" t="s">
        <v>155</v>
      </c>
      <c r="E169" t="s">
        <v>156</v>
      </c>
      <c r="F169" t="s">
        <v>161</v>
      </c>
      <c r="G169" t="s">
        <v>225</v>
      </c>
      <c r="H169">
        <v>363.44428512893654</v>
      </c>
      <c r="I169">
        <v>52</v>
      </c>
      <c r="J169">
        <v>1340935.7746867137</v>
      </c>
      <c r="K169">
        <v>96928000</v>
      </c>
      <c r="L169">
        <v>167</v>
      </c>
      <c r="M169">
        <v>0.49514193130634382</v>
      </c>
      <c r="N169">
        <v>0</v>
      </c>
    </row>
    <row r="170" spans="1:14" x14ac:dyDescent="0.3">
      <c r="A170">
        <v>169</v>
      </c>
      <c r="B170" t="s">
        <v>141</v>
      </c>
      <c r="C170" t="s">
        <v>149</v>
      </c>
      <c r="D170" t="s">
        <v>155</v>
      </c>
      <c r="E170" t="s">
        <v>156</v>
      </c>
      <c r="F170" t="s">
        <v>161</v>
      </c>
      <c r="G170" t="s">
        <v>225</v>
      </c>
      <c r="H170">
        <v>363.44428512893654</v>
      </c>
      <c r="I170">
        <v>52</v>
      </c>
      <c r="J170">
        <v>1340935.7746867137</v>
      </c>
      <c r="K170">
        <v>96928000</v>
      </c>
      <c r="L170">
        <v>168</v>
      </c>
      <c r="M170">
        <v>0.49514193130634382</v>
      </c>
      <c r="N170">
        <v>0</v>
      </c>
    </row>
    <row r="171" spans="1:14" x14ac:dyDescent="0.3">
      <c r="A171">
        <v>170</v>
      </c>
      <c r="B171" t="s">
        <v>141</v>
      </c>
      <c r="C171" t="s">
        <v>149</v>
      </c>
      <c r="D171" t="s">
        <v>155</v>
      </c>
      <c r="E171" t="s">
        <v>156</v>
      </c>
      <c r="F171" t="s">
        <v>161</v>
      </c>
      <c r="G171" t="s">
        <v>225</v>
      </c>
      <c r="H171">
        <v>363.44428512893654</v>
      </c>
      <c r="I171">
        <v>52</v>
      </c>
      <c r="J171">
        <v>1340935.7746867137</v>
      </c>
      <c r="K171">
        <v>96928000</v>
      </c>
      <c r="L171">
        <v>169</v>
      </c>
      <c r="M171">
        <v>0.49514193130634382</v>
      </c>
      <c r="N171">
        <v>0</v>
      </c>
    </row>
    <row r="172" spans="1:14" x14ac:dyDescent="0.3">
      <c r="A172">
        <v>171</v>
      </c>
      <c r="B172" t="s">
        <v>141</v>
      </c>
      <c r="C172" t="s">
        <v>149</v>
      </c>
      <c r="D172" t="s">
        <v>155</v>
      </c>
      <c r="E172" t="s">
        <v>156</v>
      </c>
      <c r="F172" t="s">
        <v>161</v>
      </c>
      <c r="G172" t="s">
        <v>225</v>
      </c>
      <c r="H172">
        <v>363.44428512893654</v>
      </c>
      <c r="I172">
        <v>52</v>
      </c>
      <c r="J172">
        <v>1340935.7746867137</v>
      </c>
      <c r="K172">
        <v>96928000</v>
      </c>
      <c r="L172">
        <v>170</v>
      </c>
      <c r="M172">
        <v>0.49514193130634382</v>
      </c>
      <c r="N172">
        <v>0</v>
      </c>
    </row>
    <row r="173" spans="1:14" x14ac:dyDescent="0.3">
      <c r="A173">
        <v>172</v>
      </c>
      <c r="B173" t="s">
        <v>141</v>
      </c>
      <c r="C173" t="s">
        <v>149</v>
      </c>
      <c r="D173" t="s">
        <v>155</v>
      </c>
      <c r="E173" t="s">
        <v>156</v>
      </c>
      <c r="F173" t="s">
        <v>161</v>
      </c>
      <c r="G173" t="s">
        <v>225</v>
      </c>
      <c r="H173">
        <v>363.44428512893654</v>
      </c>
      <c r="I173">
        <v>52</v>
      </c>
      <c r="J173">
        <v>1340935.7746867137</v>
      </c>
      <c r="K173">
        <v>96928000</v>
      </c>
      <c r="L173">
        <v>171</v>
      </c>
      <c r="M173">
        <v>0.49514193130634382</v>
      </c>
      <c r="N173">
        <v>0</v>
      </c>
    </row>
    <row r="174" spans="1:14" x14ac:dyDescent="0.3">
      <c r="A174">
        <v>173</v>
      </c>
      <c r="B174" t="s">
        <v>141</v>
      </c>
      <c r="C174" t="s">
        <v>149</v>
      </c>
      <c r="D174" t="s">
        <v>155</v>
      </c>
      <c r="E174" t="s">
        <v>156</v>
      </c>
      <c r="F174" t="s">
        <v>161</v>
      </c>
      <c r="G174" t="s">
        <v>225</v>
      </c>
      <c r="H174">
        <v>363.44428512893654</v>
      </c>
      <c r="I174">
        <v>52</v>
      </c>
      <c r="J174">
        <v>1340935.7746867137</v>
      </c>
      <c r="K174">
        <v>96928000</v>
      </c>
      <c r="L174">
        <v>172</v>
      </c>
      <c r="M174">
        <v>0.49514193130634382</v>
      </c>
      <c r="N174">
        <v>0</v>
      </c>
    </row>
    <row r="175" spans="1:14" x14ac:dyDescent="0.3">
      <c r="A175">
        <v>174</v>
      </c>
      <c r="B175" t="s">
        <v>141</v>
      </c>
      <c r="C175" t="s">
        <v>149</v>
      </c>
      <c r="D175" t="s">
        <v>155</v>
      </c>
      <c r="E175" t="s">
        <v>156</v>
      </c>
      <c r="F175" t="s">
        <v>161</v>
      </c>
      <c r="G175" t="s">
        <v>225</v>
      </c>
      <c r="H175">
        <v>363.44428512893654</v>
      </c>
      <c r="I175">
        <v>52</v>
      </c>
      <c r="J175">
        <v>1340935.7746867137</v>
      </c>
      <c r="K175">
        <v>96928000</v>
      </c>
      <c r="L175">
        <v>173</v>
      </c>
      <c r="M175">
        <v>0.49514193130634382</v>
      </c>
      <c r="N175">
        <v>0</v>
      </c>
    </row>
    <row r="176" spans="1:14" x14ac:dyDescent="0.3">
      <c r="A176">
        <v>175</v>
      </c>
      <c r="B176" t="s">
        <v>141</v>
      </c>
      <c r="C176" t="s">
        <v>149</v>
      </c>
      <c r="D176" t="s">
        <v>155</v>
      </c>
      <c r="E176" t="s">
        <v>156</v>
      </c>
      <c r="F176" t="s">
        <v>161</v>
      </c>
      <c r="G176" t="s">
        <v>225</v>
      </c>
      <c r="H176">
        <v>363.44428512893654</v>
      </c>
      <c r="I176">
        <v>52</v>
      </c>
      <c r="J176">
        <v>1340935.7746867137</v>
      </c>
      <c r="K176">
        <v>96928000</v>
      </c>
      <c r="L176">
        <v>174</v>
      </c>
      <c r="M176">
        <v>0.49514193130634382</v>
      </c>
      <c r="N176">
        <v>0</v>
      </c>
    </row>
    <row r="177" spans="1:14" x14ac:dyDescent="0.3">
      <c r="A177">
        <v>176</v>
      </c>
      <c r="B177" t="s">
        <v>141</v>
      </c>
      <c r="C177" t="s">
        <v>149</v>
      </c>
      <c r="D177" t="s">
        <v>155</v>
      </c>
      <c r="E177" t="s">
        <v>156</v>
      </c>
      <c r="F177" t="s">
        <v>161</v>
      </c>
      <c r="G177" t="s">
        <v>225</v>
      </c>
      <c r="H177">
        <v>363.44428512893654</v>
      </c>
      <c r="I177">
        <v>52</v>
      </c>
      <c r="J177">
        <v>1340935.7746867137</v>
      </c>
      <c r="K177">
        <v>96928000</v>
      </c>
      <c r="L177">
        <v>175</v>
      </c>
      <c r="M177">
        <v>0.49514193130634382</v>
      </c>
      <c r="N177">
        <v>0</v>
      </c>
    </row>
    <row r="178" spans="1:14" x14ac:dyDescent="0.3">
      <c r="A178">
        <v>177</v>
      </c>
      <c r="B178" t="s">
        <v>141</v>
      </c>
      <c r="C178" t="s">
        <v>149</v>
      </c>
      <c r="D178" t="s">
        <v>155</v>
      </c>
      <c r="E178" t="s">
        <v>156</v>
      </c>
      <c r="F178" t="s">
        <v>161</v>
      </c>
      <c r="G178" t="s">
        <v>225</v>
      </c>
      <c r="H178">
        <v>363.44428512893654</v>
      </c>
      <c r="I178">
        <v>52</v>
      </c>
      <c r="J178">
        <v>1340935.7746867137</v>
      </c>
      <c r="K178">
        <v>96928000</v>
      </c>
      <c r="L178">
        <v>176</v>
      </c>
      <c r="M178">
        <v>0.49514193130634382</v>
      </c>
      <c r="N178">
        <v>0</v>
      </c>
    </row>
    <row r="179" spans="1:14" x14ac:dyDescent="0.3">
      <c r="A179">
        <v>178</v>
      </c>
      <c r="B179" t="s">
        <v>141</v>
      </c>
      <c r="C179" t="s">
        <v>149</v>
      </c>
      <c r="D179" t="s">
        <v>155</v>
      </c>
      <c r="E179" t="s">
        <v>156</v>
      </c>
      <c r="F179" t="s">
        <v>161</v>
      </c>
      <c r="G179" t="s">
        <v>225</v>
      </c>
      <c r="H179">
        <v>363.44428512893654</v>
      </c>
      <c r="I179">
        <v>52</v>
      </c>
      <c r="J179">
        <v>1340935.7746867137</v>
      </c>
      <c r="K179">
        <v>96928000</v>
      </c>
      <c r="L179">
        <v>177</v>
      </c>
      <c r="M179">
        <v>0.49514193130634382</v>
      </c>
      <c r="N179">
        <v>0</v>
      </c>
    </row>
    <row r="180" spans="1:14" x14ac:dyDescent="0.3">
      <c r="A180">
        <v>179</v>
      </c>
      <c r="B180" t="s">
        <v>141</v>
      </c>
      <c r="C180" t="s">
        <v>149</v>
      </c>
      <c r="D180" t="s">
        <v>155</v>
      </c>
      <c r="E180" t="s">
        <v>156</v>
      </c>
      <c r="F180" t="s">
        <v>161</v>
      </c>
      <c r="G180" t="s">
        <v>225</v>
      </c>
      <c r="H180">
        <v>363.44428512893654</v>
      </c>
      <c r="I180">
        <v>52</v>
      </c>
      <c r="J180">
        <v>1340935.7746867137</v>
      </c>
      <c r="K180">
        <v>96928000</v>
      </c>
      <c r="L180">
        <v>178</v>
      </c>
      <c r="M180">
        <v>0.49514193130634382</v>
      </c>
      <c r="N180">
        <v>0</v>
      </c>
    </row>
    <row r="181" spans="1:14" x14ac:dyDescent="0.3">
      <c r="A181">
        <v>180</v>
      </c>
      <c r="B181" t="s">
        <v>141</v>
      </c>
      <c r="C181" t="s">
        <v>149</v>
      </c>
      <c r="D181" t="s">
        <v>155</v>
      </c>
      <c r="E181" t="s">
        <v>156</v>
      </c>
      <c r="F181" t="s">
        <v>161</v>
      </c>
      <c r="G181" t="s">
        <v>225</v>
      </c>
      <c r="H181">
        <v>363.44428512893654</v>
      </c>
      <c r="I181">
        <v>52</v>
      </c>
      <c r="J181">
        <v>1340935.7746867137</v>
      </c>
      <c r="K181">
        <v>96928000</v>
      </c>
      <c r="L181">
        <v>179</v>
      </c>
      <c r="M181">
        <v>0.49514193130634382</v>
      </c>
      <c r="N181">
        <v>0</v>
      </c>
    </row>
    <row r="182" spans="1:14" x14ac:dyDescent="0.3">
      <c r="A182">
        <v>181</v>
      </c>
      <c r="B182" t="s">
        <v>141</v>
      </c>
      <c r="C182" t="s">
        <v>149</v>
      </c>
      <c r="D182" t="s">
        <v>155</v>
      </c>
      <c r="E182" t="s">
        <v>156</v>
      </c>
      <c r="F182" t="s">
        <v>161</v>
      </c>
      <c r="G182" t="s">
        <v>225</v>
      </c>
      <c r="H182">
        <v>363.44428512893654</v>
      </c>
      <c r="I182">
        <v>52</v>
      </c>
      <c r="J182">
        <v>1340935.7746867137</v>
      </c>
      <c r="K182">
        <v>96928000</v>
      </c>
      <c r="L182">
        <v>180</v>
      </c>
      <c r="M182">
        <v>0.49514193130634382</v>
      </c>
      <c r="N182">
        <v>0</v>
      </c>
    </row>
    <row r="183" spans="1:14" x14ac:dyDescent="0.3">
      <c r="A183">
        <v>182</v>
      </c>
      <c r="B183" t="s">
        <v>141</v>
      </c>
      <c r="C183" t="s">
        <v>149</v>
      </c>
      <c r="D183" t="s">
        <v>155</v>
      </c>
      <c r="E183" t="s">
        <v>156</v>
      </c>
      <c r="F183" t="s">
        <v>161</v>
      </c>
      <c r="G183" t="s">
        <v>225</v>
      </c>
      <c r="H183">
        <v>363.44428512893654</v>
      </c>
      <c r="I183">
        <v>52</v>
      </c>
      <c r="J183">
        <v>1340935.7746867137</v>
      </c>
      <c r="K183">
        <v>96928000</v>
      </c>
      <c r="L183">
        <v>181</v>
      </c>
      <c r="M183">
        <v>0.49514193130634382</v>
      </c>
      <c r="N183">
        <v>0</v>
      </c>
    </row>
    <row r="184" spans="1:14" x14ac:dyDescent="0.3">
      <c r="A184">
        <v>183</v>
      </c>
      <c r="B184" t="s">
        <v>141</v>
      </c>
      <c r="C184" t="s">
        <v>149</v>
      </c>
      <c r="D184" t="s">
        <v>155</v>
      </c>
      <c r="E184" t="s">
        <v>156</v>
      </c>
      <c r="F184" t="s">
        <v>161</v>
      </c>
      <c r="G184" t="s">
        <v>225</v>
      </c>
      <c r="H184">
        <v>363.44428512893654</v>
      </c>
      <c r="I184">
        <v>52</v>
      </c>
      <c r="J184">
        <v>1340935.7746867137</v>
      </c>
      <c r="K184">
        <v>96928000</v>
      </c>
      <c r="L184">
        <v>182</v>
      </c>
      <c r="M184">
        <v>0.49514193130634382</v>
      </c>
      <c r="N184">
        <v>0</v>
      </c>
    </row>
    <row r="185" spans="1:14" x14ac:dyDescent="0.3">
      <c r="A185">
        <v>184</v>
      </c>
      <c r="B185" t="s">
        <v>141</v>
      </c>
      <c r="C185" t="s">
        <v>149</v>
      </c>
      <c r="D185" t="s">
        <v>155</v>
      </c>
      <c r="E185" t="s">
        <v>156</v>
      </c>
      <c r="F185" t="s">
        <v>161</v>
      </c>
      <c r="G185" t="s">
        <v>225</v>
      </c>
      <c r="H185">
        <v>363.44428512893654</v>
      </c>
      <c r="I185">
        <v>52</v>
      </c>
      <c r="J185">
        <v>1340935.7746867137</v>
      </c>
      <c r="K185">
        <v>96928000</v>
      </c>
      <c r="L185">
        <v>183</v>
      </c>
      <c r="M185">
        <v>0.49514193130634382</v>
      </c>
      <c r="N185">
        <v>0</v>
      </c>
    </row>
    <row r="186" spans="1:14" x14ac:dyDescent="0.3">
      <c r="A186">
        <v>185</v>
      </c>
      <c r="B186" t="s">
        <v>141</v>
      </c>
      <c r="C186" t="s">
        <v>149</v>
      </c>
      <c r="D186" t="s">
        <v>155</v>
      </c>
      <c r="E186" t="s">
        <v>156</v>
      </c>
      <c r="F186" t="s">
        <v>161</v>
      </c>
      <c r="G186" t="s">
        <v>225</v>
      </c>
      <c r="H186">
        <v>363.44428512893654</v>
      </c>
      <c r="I186">
        <v>52</v>
      </c>
      <c r="J186">
        <v>1340935.7746867137</v>
      </c>
      <c r="K186">
        <v>96928000</v>
      </c>
      <c r="L186">
        <v>184</v>
      </c>
      <c r="M186">
        <v>0.49514193130634382</v>
      </c>
      <c r="N186">
        <v>0</v>
      </c>
    </row>
    <row r="187" spans="1:14" x14ac:dyDescent="0.3">
      <c r="A187">
        <v>186</v>
      </c>
      <c r="B187" t="s">
        <v>141</v>
      </c>
      <c r="C187" t="s">
        <v>149</v>
      </c>
      <c r="D187" t="s">
        <v>155</v>
      </c>
      <c r="E187" t="s">
        <v>156</v>
      </c>
      <c r="F187" t="s">
        <v>161</v>
      </c>
      <c r="G187" t="s">
        <v>225</v>
      </c>
      <c r="H187">
        <v>363.44428512893654</v>
      </c>
      <c r="I187">
        <v>52</v>
      </c>
      <c r="J187">
        <v>1340935.7746867137</v>
      </c>
      <c r="K187">
        <v>96928000</v>
      </c>
      <c r="L187">
        <v>185</v>
      </c>
      <c r="M187">
        <v>0.49514193130634382</v>
      </c>
      <c r="N187">
        <v>0</v>
      </c>
    </row>
    <row r="188" spans="1:14" x14ac:dyDescent="0.3">
      <c r="A188">
        <v>187</v>
      </c>
      <c r="B188" t="s">
        <v>141</v>
      </c>
      <c r="C188" t="s">
        <v>149</v>
      </c>
      <c r="D188" t="s">
        <v>155</v>
      </c>
      <c r="E188" t="s">
        <v>156</v>
      </c>
      <c r="F188" t="s">
        <v>161</v>
      </c>
      <c r="G188" t="s">
        <v>225</v>
      </c>
      <c r="H188">
        <v>363.44428512893654</v>
      </c>
      <c r="I188">
        <v>52</v>
      </c>
      <c r="J188">
        <v>1340935.7746867137</v>
      </c>
      <c r="K188">
        <v>96928000</v>
      </c>
      <c r="L188">
        <v>186</v>
      </c>
      <c r="M188">
        <v>0.49514193130634382</v>
      </c>
      <c r="N188">
        <v>0</v>
      </c>
    </row>
    <row r="189" spans="1:14" x14ac:dyDescent="0.3">
      <c r="A189">
        <v>188</v>
      </c>
      <c r="B189" t="s">
        <v>141</v>
      </c>
      <c r="C189" t="s">
        <v>149</v>
      </c>
      <c r="D189" t="s">
        <v>155</v>
      </c>
      <c r="E189" t="s">
        <v>156</v>
      </c>
      <c r="F189" t="s">
        <v>161</v>
      </c>
      <c r="G189" t="s">
        <v>225</v>
      </c>
      <c r="H189">
        <v>363.44428512893654</v>
      </c>
      <c r="I189">
        <v>52</v>
      </c>
      <c r="J189">
        <v>1340935.7746867137</v>
      </c>
      <c r="K189">
        <v>96928000</v>
      </c>
      <c r="L189">
        <v>187</v>
      </c>
      <c r="M189">
        <v>0.49514193130634382</v>
      </c>
      <c r="N189">
        <v>0</v>
      </c>
    </row>
    <row r="190" spans="1:14" x14ac:dyDescent="0.3">
      <c r="A190">
        <v>189</v>
      </c>
      <c r="B190" t="s">
        <v>141</v>
      </c>
      <c r="C190" t="s">
        <v>149</v>
      </c>
      <c r="D190" t="s">
        <v>155</v>
      </c>
      <c r="E190" t="s">
        <v>156</v>
      </c>
      <c r="F190" t="s">
        <v>161</v>
      </c>
      <c r="G190" t="s">
        <v>225</v>
      </c>
      <c r="H190">
        <v>363.44428512893654</v>
      </c>
      <c r="I190">
        <v>52</v>
      </c>
      <c r="J190">
        <v>1340935.7746867137</v>
      </c>
      <c r="K190">
        <v>96928000</v>
      </c>
      <c r="L190">
        <v>188</v>
      </c>
      <c r="M190">
        <v>0.49514193130634382</v>
      </c>
      <c r="N190">
        <v>0</v>
      </c>
    </row>
    <row r="191" spans="1:14" x14ac:dyDescent="0.3">
      <c r="A191">
        <v>190</v>
      </c>
      <c r="B191" t="s">
        <v>141</v>
      </c>
      <c r="C191" t="s">
        <v>149</v>
      </c>
      <c r="D191" t="s">
        <v>155</v>
      </c>
      <c r="E191" t="s">
        <v>156</v>
      </c>
      <c r="F191" t="s">
        <v>161</v>
      </c>
      <c r="G191" t="s">
        <v>225</v>
      </c>
      <c r="H191">
        <v>363.44428512893654</v>
      </c>
      <c r="I191">
        <v>52</v>
      </c>
      <c r="J191">
        <v>1340935.7746867137</v>
      </c>
      <c r="K191">
        <v>96928000</v>
      </c>
      <c r="L191">
        <v>189</v>
      </c>
      <c r="M191">
        <v>0.49514193130634382</v>
      </c>
      <c r="N191">
        <v>0</v>
      </c>
    </row>
    <row r="192" spans="1:14" x14ac:dyDescent="0.3">
      <c r="A192">
        <v>191</v>
      </c>
      <c r="B192" t="s">
        <v>141</v>
      </c>
      <c r="C192" t="s">
        <v>149</v>
      </c>
      <c r="D192" t="s">
        <v>155</v>
      </c>
      <c r="E192" t="s">
        <v>156</v>
      </c>
      <c r="F192" t="s">
        <v>161</v>
      </c>
      <c r="G192" t="s">
        <v>225</v>
      </c>
      <c r="H192">
        <v>363.44428512893654</v>
      </c>
      <c r="I192">
        <v>52</v>
      </c>
      <c r="J192">
        <v>1340935.7746867137</v>
      </c>
      <c r="K192">
        <v>96928000</v>
      </c>
      <c r="L192">
        <v>190</v>
      </c>
      <c r="M192">
        <v>0.49514193130634382</v>
      </c>
      <c r="N192">
        <v>0</v>
      </c>
    </row>
    <row r="193" spans="1:14" x14ac:dyDescent="0.3">
      <c r="A193">
        <v>192</v>
      </c>
      <c r="B193" t="s">
        <v>141</v>
      </c>
      <c r="C193" t="s">
        <v>149</v>
      </c>
      <c r="D193" t="s">
        <v>155</v>
      </c>
      <c r="E193" t="s">
        <v>156</v>
      </c>
      <c r="F193" t="s">
        <v>161</v>
      </c>
      <c r="G193" t="s">
        <v>225</v>
      </c>
      <c r="H193">
        <v>363.44428512893654</v>
      </c>
      <c r="I193">
        <v>52</v>
      </c>
      <c r="J193">
        <v>1340935.7746867137</v>
      </c>
      <c r="K193">
        <v>96928000</v>
      </c>
      <c r="L193">
        <v>191</v>
      </c>
      <c r="M193">
        <v>0.49514193130634382</v>
      </c>
      <c r="N193">
        <v>0</v>
      </c>
    </row>
    <row r="194" spans="1:14" x14ac:dyDescent="0.3">
      <c r="A194">
        <v>193</v>
      </c>
      <c r="B194" t="s">
        <v>141</v>
      </c>
      <c r="C194" t="s">
        <v>149</v>
      </c>
      <c r="D194" t="s">
        <v>155</v>
      </c>
      <c r="E194" t="s">
        <v>156</v>
      </c>
      <c r="F194" t="s">
        <v>161</v>
      </c>
      <c r="G194" t="s">
        <v>225</v>
      </c>
      <c r="H194">
        <v>363.44428512893654</v>
      </c>
      <c r="I194">
        <v>52</v>
      </c>
      <c r="J194">
        <v>1340935.7746867137</v>
      </c>
      <c r="K194">
        <v>96928000</v>
      </c>
      <c r="L194">
        <v>192</v>
      </c>
      <c r="M194">
        <v>0.49514193130634382</v>
      </c>
      <c r="N194">
        <v>0</v>
      </c>
    </row>
    <row r="195" spans="1:14" x14ac:dyDescent="0.3">
      <c r="A195">
        <v>194</v>
      </c>
      <c r="B195" t="s">
        <v>141</v>
      </c>
      <c r="C195" t="s">
        <v>149</v>
      </c>
      <c r="D195" t="s">
        <v>155</v>
      </c>
      <c r="E195" t="s">
        <v>156</v>
      </c>
      <c r="F195" t="s">
        <v>161</v>
      </c>
      <c r="G195" t="s">
        <v>225</v>
      </c>
      <c r="H195">
        <v>363.44428512893654</v>
      </c>
      <c r="I195">
        <v>52</v>
      </c>
      <c r="J195">
        <v>1340935.7746867137</v>
      </c>
      <c r="K195">
        <v>96928000</v>
      </c>
      <c r="L195">
        <v>193</v>
      </c>
      <c r="M195">
        <v>0.49514193130634382</v>
      </c>
      <c r="N195">
        <v>0</v>
      </c>
    </row>
    <row r="196" spans="1:14" x14ac:dyDescent="0.3">
      <c r="A196">
        <v>195</v>
      </c>
      <c r="B196" t="s">
        <v>141</v>
      </c>
      <c r="C196" t="s">
        <v>149</v>
      </c>
      <c r="D196" t="s">
        <v>155</v>
      </c>
      <c r="E196" t="s">
        <v>156</v>
      </c>
      <c r="F196" t="s">
        <v>161</v>
      </c>
      <c r="G196" t="s">
        <v>225</v>
      </c>
      <c r="H196">
        <v>363.44428512893654</v>
      </c>
      <c r="I196">
        <v>52</v>
      </c>
      <c r="J196">
        <v>1340935.7746867137</v>
      </c>
      <c r="K196">
        <v>96928000</v>
      </c>
      <c r="L196">
        <v>194</v>
      </c>
      <c r="M196">
        <v>0.49514193130634382</v>
      </c>
      <c r="N196">
        <v>0</v>
      </c>
    </row>
    <row r="197" spans="1:14" x14ac:dyDescent="0.3">
      <c r="A197">
        <v>196</v>
      </c>
      <c r="B197" t="s">
        <v>141</v>
      </c>
      <c r="C197" t="s">
        <v>149</v>
      </c>
      <c r="D197" t="s">
        <v>155</v>
      </c>
      <c r="E197" t="s">
        <v>156</v>
      </c>
      <c r="F197" t="s">
        <v>161</v>
      </c>
      <c r="G197" t="s">
        <v>225</v>
      </c>
      <c r="H197">
        <v>363.44428512893654</v>
      </c>
      <c r="I197">
        <v>52</v>
      </c>
      <c r="J197">
        <v>1340935.7746867137</v>
      </c>
      <c r="K197">
        <v>96928000</v>
      </c>
      <c r="L197">
        <v>195</v>
      </c>
      <c r="M197">
        <v>0.49514193130634382</v>
      </c>
      <c r="N197">
        <v>0</v>
      </c>
    </row>
    <row r="198" spans="1:14" x14ac:dyDescent="0.3">
      <c r="A198">
        <v>197</v>
      </c>
      <c r="B198" t="s">
        <v>141</v>
      </c>
      <c r="C198" t="s">
        <v>149</v>
      </c>
      <c r="D198" t="s">
        <v>155</v>
      </c>
      <c r="E198" t="s">
        <v>156</v>
      </c>
      <c r="F198" t="s">
        <v>161</v>
      </c>
      <c r="G198" t="s">
        <v>225</v>
      </c>
      <c r="H198">
        <v>363.44428512893654</v>
      </c>
      <c r="I198">
        <v>52</v>
      </c>
      <c r="J198">
        <v>1340935.7746867137</v>
      </c>
      <c r="K198">
        <v>96928000</v>
      </c>
      <c r="L198">
        <v>196</v>
      </c>
      <c r="M198">
        <v>0.49514193130634382</v>
      </c>
      <c r="N198">
        <v>0</v>
      </c>
    </row>
    <row r="199" spans="1:14" x14ac:dyDescent="0.3">
      <c r="A199">
        <v>198</v>
      </c>
      <c r="B199" t="s">
        <v>141</v>
      </c>
      <c r="C199" t="s">
        <v>149</v>
      </c>
      <c r="D199" t="s">
        <v>155</v>
      </c>
      <c r="E199" t="s">
        <v>156</v>
      </c>
      <c r="F199" t="s">
        <v>161</v>
      </c>
      <c r="G199" t="s">
        <v>225</v>
      </c>
      <c r="H199">
        <v>363.44428512893654</v>
      </c>
      <c r="I199">
        <v>52</v>
      </c>
      <c r="J199">
        <v>1340935.7746867137</v>
      </c>
      <c r="K199">
        <v>96928000</v>
      </c>
      <c r="L199">
        <v>197</v>
      </c>
      <c r="M199">
        <v>0.49514193130634382</v>
      </c>
      <c r="N199">
        <v>0</v>
      </c>
    </row>
    <row r="200" spans="1:14" x14ac:dyDescent="0.3">
      <c r="A200">
        <v>199</v>
      </c>
      <c r="B200" t="s">
        <v>141</v>
      </c>
      <c r="C200" t="s">
        <v>149</v>
      </c>
      <c r="D200" t="s">
        <v>155</v>
      </c>
      <c r="E200" t="s">
        <v>156</v>
      </c>
      <c r="F200" t="s">
        <v>161</v>
      </c>
      <c r="G200" t="s">
        <v>225</v>
      </c>
      <c r="H200">
        <v>363.44428512893654</v>
      </c>
      <c r="I200">
        <v>52</v>
      </c>
      <c r="J200">
        <v>1340935.7746867137</v>
      </c>
      <c r="K200">
        <v>96928000</v>
      </c>
      <c r="L200">
        <v>198</v>
      </c>
      <c r="M200">
        <v>0.49514193130634382</v>
      </c>
      <c r="N200">
        <v>0</v>
      </c>
    </row>
    <row r="201" spans="1:14" x14ac:dyDescent="0.3">
      <c r="A201">
        <v>200</v>
      </c>
      <c r="B201" t="s">
        <v>141</v>
      </c>
      <c r="C201" t="s">
        <v>149</v>
      </c>
      <c r="D201" t="s">
        <v>155</v>
      </c>
      <c r="E201" t="s">
        <v>156</v>
      </c>
      <c r="F201" t="s">
        <v>161</v>
      </c>
      <c r="G201" t="s">
        <v>225</v>
      </c>
      <c r="H201">
        <v>363.44428512893654</v>
      </c>
      <c r="I201">
        <v>52</v>
      </c>
      <c r="J201">
        <v>1340935.7746867137</v>
      </c>
      <c r="K201">
        <v>96928000</v>
      </c>
      <c r="L201">
        <v>199</v>
      </c>
      <c r="M201">
        <v>0.49514193130634382</v>
      </c>
      <c r="N201">
        <v>0</v>
      </c>
    </row>
    <row r="202" spans="1:14" x14ac:dyDescent="0.3">
      <c r="A202">
        <v>201</v>
      </c>
      <c r="B202" t="s">
        <v>141</v>
      </c>
      <c r="C202" t="s">
        <v>149</v>
      </c>
      <c r="D202" t="s">
        <v>155</v>
      </c>
      <c r="E202" t="s">
        <v>156</v>
      </c>
      <c r="F202" t="s">
        <v>161</v>
      </c>
      <c r="G202" t="s">
        <v>225</v>
      </c>
      <c r="H202">
        <v>363.44428512893654</v>
      </c>
      <c r="I202">
        <v>52</v>
      </c>
      <c r="J202">
        <v>1340935.7746867137</v>
      </c>
      <c r="K202">
        <v>96928000</v>
      </c>
      <c r="L202">
        <v>200</v>
      </c>
      <c r="M202">
        <v>0.49514193130634382</v>
      </c>
      <c r="N202">
        <v>0</v>
      </c>
    </row>
    <row r="203" spans="1:14" x14ac:dyDescent="0.3">
      <c r="A203">
        <v>202</v>
      </c>
      <c r="B203" t="s">
        <v>141</v>
      </c>
      <c r="C203" t="s">
        <v>149</v>
      </c>
      <c r="D203" t="s">
        <v>155</v>
      </c>
      <c r="E203" t="s">
        <v>156</v>
      </c>
      <c r="F203" t="s">
        <v>161</v>
      </c>
      <c r="G203" t="s">
        <v>225</v>
      </c>
      <c r="H203">
        <v>363.44428512893654</v>
      </c>
      <c r="I203">
        <v>52</v>
      </c>
      <c r="J203">
        <v>1340935.7746867137</v>
      </c>
      <c r="K203">
        <v>96928000</v>
      </c>
      <c r="L203">
        <v>201</v>
      </c>
      <c r="M203">
        <v>0.49514193130634382</v>
      </c>
      <c r="N203">
        <v>0</v>
      </c>
    </row>
    <row r="204" spans="1:14" x14ac:dyDescent="0.3">
      <c r="A204">
        <v>203</v>
      </c>
      <c r="B204" t="s">
        <v>141</v>
      </c>
      <c r="C204" t="s">
        <v>149</v>
      </c>
      <c r="D204" t="s">
        <v>155</v>
      </c>
      <c r="E204" t="s">
        <v>156</v>
      </c>
      <c r="F204" t="s">
        <v>161</v>
      </c>
      <c r="G204" t="s">
        <v>225</v>
      </c>
      <c r="H204">
        <v>363.44428512893654</v>
      </c>
      <c r="I204">
        <v>52</v>
      </c>
      <c r="J204">
        <v>1340935.7746867137</v>
      </c>
      <c r="K204">
        <v>96928000</v>
      </c>
      <c r="L204">
        <v>202</v>
      </c>
      <c r="M204">
        <v>0.49514193130634382</v>
      </c>
      <c r="N204">
        <v>0</v>
      </c>
    </row>
    <row r="205" spans="1:14" x14ac:dyDescent="0.3">
      <c r="A205">
        <v>204</v>
      </c>
      <c r="B205" t="s">
        <v>141</v>
      </c>
      <c r="C205" t="s">
        <v>149</v>
      </c>
      <c r="D205" t="s">
        <v>155</v>
      </c>
      <c r="E205" t="s">
        <v>156</v>
      </c>
      <c r="F205" t="s">
        <v>161</v>
      </c>
      <c r="G205" t="s">
        <v>225</v>
      </c>
      <c r="H205">
        <v>373.34756160840658</v>
      </c>
      <c r="I205">
        <v>54</v>
      </c>
      <c r="J205">
        <v>1497814.4217321798</v>
      </c>
      <c r="K205">
        <v>100656000</v>
      </c>
      <c r="L205">
        <v>203</v>
      </c>
      <c r="M205">
        <v>-11.146122179135366</v>
      </c>
      <c r="N205">
        <v>-3.8461538461538463</v>
      </c>
    </row>
    <row r="206" spans="1:14" x14ac:dyDescent="0.3">
      <c r="A206">
        <v>205</v>
      </c>
      <c r="B206" t="s">
        <v>141</v>
      </c>
      <c r="C206" t="s">
        <v>149</v>
      </c>
      <c r="D206" t="s">
        <v>155</v>
      </c>
      <c r="E206" t="s">
        <v>156</v>
      </c>
      <c r="F206" t="s">
        <v>161</v>
      </c>
      <c r="G206" t="s">
        <v>225</v>
      </c>
      <c r="H206">
        <v>373.34756160840658</v>
      </c>
      <c r="I206">
        <v>54</v>
      </c>
      <c r="J206">
        <v>1497814.4217321798</v>
      </c>
      <c r="K206">
        <v>100656000</v>
      </c>
      <c r="L206">
        <v>204</v>
      </c>
      <c r="M206">
        <v>-11.146122179135366</v>
      </c>
      <c r="N206">
        <v>-3.8461538461538463</v>
      </c>
    </row>
    <row r="207" spans="1:14" x14ac:dyDescent="0.3">
      <c r="A207">
        <v>206</v>
      </c>
      <c r="B207" t="s">
        <v>141</v>
      </c>
      <c r="C207" t="s">
        <v>149</v>
      </c>
      <c r="D207" t="s">
        <v>155</v>
      </c>
      <c r="E207" t="s">
        <v>156</v>
      </c>
      <c r="F207" t="s">
        <v>161</v>
      </c>
      <c r="G207" t="s">
        <v>225</v>
      </c>
      <c r="H207">
        <v>373.34756160840658</v>
      </c>
      <c r="I207">
        <v>54</v>
      </c>
      <c r="J207">
        <v>1497814.4217321798</v>
      </c>
      <c r="K207">
        <v>100656000</v>
      </c>
      <c r="L207">
        <v>205</v>
      </c>
      <c r="M207">
        <v>-11.146122179135366</v>
      </c>
      <c r="N207">
        <v>-3.8461538461538463</v>
      </c>
    </row>
    <row r="208" spans="1:14" x14ac:dyDescent="0.3">
      <c r="A208">
        <v>207</v>
      </c>
      <c r="B208" t="s">
        <v>141</v>
      </c>
      <c r="C208" t="s">
        <v>149</v>
      </c>
      <c r="D208" t="s">
        <v>155</v>
      </c>
      <c r="E208" t="s">
        <v>156</v>
      </c>
      <c r="F208" t="s">
        <v>161</v>
      </c>
      <c r="G208" t="s">
        <v>225</v>
      </c>
      <c r="H208">
        <v>373.34756160840658</v>
      </c>
      <c r="I208">
        <v>54</v>
      </c>
      <c r="J208">
        <v>1497814.4217321798</v>
      </c>
      <c r="K208">
        <v>100656000</v>
      </c>
      <c r="L208">
        <v>206</v>
      </c>
      <c r="M208">
        <v>-11.146122179135366</v>
      </c>
      <c r="N208">
        <v>-3.8461538461538463</v>
      </c>
    </row>
    <row r="209" spans="1:14" x14ac:dyDescent="0.3">
      <c r="A209">
        <v>208</v>
      </c>
      <c r="B209" t="s">
        <v>141</v>
      </c>
      <c r="C209" t="s">
        <v>149</v>
      </c>
      <c r="D209" t="s">
        <v>155</v>
      </c>
      <c r="E209" t="s">
        <v>156</v>
      </c>
      <c r="F209" t="s">
        <v>161</v>
      </c>
      <c r="G209" t="s">
        <v>225</v>
      </c>
      <c r="H209">
        <v>373.34756160840658</v>
      </c>
      <c r="I209">
        <v>54</v>
      </c>
      <c r="J209">
        <v>1497814.4217321798</v>
      </c>
      <c r="K209">
        <v>100656000</v>
      </c>
      <c r="L209">
        <v>207</v>
      </c>
      <c r="M209">
        <v>-11.146122179135366</v>
      </c>
      <c r="N209">
        <v>-3.8461538461538463</v>
      </c>
    </row>
    <row r="210" spans="1:14" x14ac:dyDescent="0.3">
      <c r="A210">
        <v>209</v>
      </c>
      <c r="B210" t="s">
        <v>141</v>
      </c>
      <c r="C210" t="s">
        <v>149</v>
      </c>
      <c r="D210" t="s">
        <v>155</v>
      </c>
      <c r="E210" t="s">
        <v>156</v>
      </c>
      <c r="F210" t="s">
        <v>161</v>
      </c>
      <c r="G210" t="s">
        <v>225</v>
      </c>
      <c r="H210">
        <v>373.34756160840658</v>
      </c>
      <c r="I210">
        <v>54</v>
      </c>
      <c r="J210">
        <v>1497814.4217321798</v>
      </c>
      <c r="K210">
        <v>100656000</v>
      </c>
      <c r="L210">
        <v>208</v>
      </c>
      <c r="M210">
        <v>-11.146122179135366</v>
      </c>
      <c r="N210">
        <v>-3.8461538461538463</v>
      </c>
    </row>
    <row r="211" spans="1:14" x14ac:dyDescent="0.3">
      <c r="A211">
        <v>210</v>
      </c>
      <c r="B211" t="s">
        <v>141</v>
      </c>
      <c r="C211" t="s">
        <v>149</v>
      </c>
      <c r="D211" t="s">
        <v>155</v>
      </c>
      <c r="E211" t="s">
        <v>156</v>
      </c>
      <c r="F211" t="s">
        <v>161</v>
      </c>
      <c r="G211" t="s">
        <v>225</v>
      </c>
      <c r="H211">
        <v>373.34756160840658</v>
      </c>
      <c r="I211">
        <v>54</v>
      </c>
      <c r="J211">
        <v>1497814.4217321798</v>
      </c>
      <c r="K211">
        <v>100656000</v>
      </c>
      <c r="L211">
        <v>209</v>
      </c>
      <c r="M211">
        <v>-11.146122179135366</v>
      </c>
      <c r="N211">
        <v>-3.8461538461538463</v>
      </c>
    </row>
    <row r="212" spans="1:14" x14ac:dyDescent="0.3">
      <c r="A212">
        <v>211</v>
      </c>
      <c r="B212" t="s">
        <v>141</v>
      </c>
      <c r="C212" t="s">
        <v>149</v>
      </c>
      <c r="D212" t="s">
        <v>155</v>
      </c>
      <c r="E212" t="s">
        <v>156</v>
      </c>
      <c r="F212" t="s">
        <v>161</v>
      </c>
      <c r="G212" t="s">
        <v>225</v>
      </c>
      <c r="H212">
        <v>373.34756160840658</v>
      </c>
      <c r="I212">
        <v>54</v>
      </c>
      <c r="J212">
        <v>1497814.4217321798</v>
      </c>
      <c r="K212">
        <v>100656000</v>
      </c>
      <c r="L212">
        <v>210</v>
      </c>
      <c r="M212">
        <v>-11.146122179135366</v>
      </c>
      <c r="N212">
        <v>-3.8461538461538463</v>
      </c>
    </row>
    <row r="213" spans="1:14" x14ac:dyDescent="0.3">
      <c r="A213">
        <v>212</v>
      </c>
      <c r="B213" t="s">
        <v>141</v>
      </c>
      <c r="C213" t="s">
        <v>149</v>
      </c>
      <c r="D213" t="s">
        <v>155</v>
      </c>
      <c r="E213" t="s">
        <v>156</v>
      </c>
      <c r="F213" t="s">
        <v>161</v>
      </c>
      <c r="G213" t="s">
        <v>225</v>
      </c>
      <c r="H213">
        <v>373.34756160840658</v>
      </c>
      <c r="I213">
        <v>54</v>
      </c>
      <c r="J213">
        <v>1497814.4217321798</v>
      </c>
      <c r="K213">
        <v>100656000</v>
      </c>
      <c r="L213">
        <v>211</v>
      </c>
      <c r="M213">
        <v>-11.146122179135366</v>
      </c>
      <c r="N213">
        <v>-3.8461538461538463</v>
      </c>
    </row>
    <row r="214" spans="1:14" x14ac:dyDescent="0.3">
      <c r="A214">
        <v>213</v>
      </c>
      <c r="B214" t="s">
        <v>141</v>
      </c>
      <c r="C214" t="s">
        <v>149</v>
      </c>
      <c r="D214" t="s">
        <v>155</v>
      </c>
      <c r="E214" t="s">
        <v>156</v>
      </c>
      <c r="F214" t="s">
        <v>161</v>
      </c>
      <c r="G214" t="s">
        <v>225</v>
      </c>
      <c r="H214">
        <v>373.34756160840658</v>
      </c>
      <c r="I214">
        <v>54</v>
      </c>
      <c r="J214">
        <v>1497814.4217321798</v>
      </c>
      <c r="K214">
        <v>100656000</v>
      </c>
      <c r="L214">
        <v>212</v>
      </c>
      <c r="M214">
        <v>-11.146122179135366</v>
      </c>
      <c r="N214">
        <v>-3.8461538461538463</v>
      </c>
    </row>
    <row r="215" spans="1:14" x14ac:dyDescent="0.3">
      <c r="A215">
        <v>214</v>
      </c>
      <c r="B215" t="s">
        <v>141</v>
      </c>
      <c r="C215" t="s">
        <v>149</v>
      </c>
      <c r="D215" t="s">
        <v>155</v>
      </c>
      <c r="E215" t="s">
        <v>156</v>
      </c>
      <c r="F215" t="s">
        <v>161</v>
      </c>
      <c r="G215" t="s">
        <v>225</v>
      </c>
      <c r="H215">
        <v>373.34756160840658</v>
      </c>
      <c r="I215">
        <v>54</v>
      </c>
      <c r="J215">
        <v>1497814.4217321798</v>
      </c>
      <c r="K215">
        <v>100656000</v>
      </c>
      <c r="L215">
        <v>213</v>
      </c>
      <c r="M215">
        <v>-11.146122179135366</v>
      </c>
      <c r="N215">
        <v>-3.8461538461538463</v>
      </c>
    </row>
    <row r="216" spans="1:14" x14ac:dyDescent="0.3">
      <c r="A216">
        <v>215</v>
      </c>
      <c r="B216" t="s">
        <v>141</v>
      </c>
      <c r="C216" t="s">
        <v>149</v>
      </c>
      <c r="D216" t="s">
        <v>155</v>
      </c>
      <c r="E216" t="s">
        <v>156</v>
      </c>
      <c r="F216" t="s">
        <v>161</v>
      </c>
      <c r="G216" t="s">
        <v>225</v>
      </c>
      <c r="H216">
        <v>373.34756160840658</v>
      </c>
      <c r="I216">
        <v>54</v>
      </c>
      <c r="J216">
        <v>1497814.4217321798</v>
      </c>
      <c r="K216">
        <v>100656000</v>
      </c>
      <c r="L216">
        <v>214</v>
      </c>
      <c r="M216">
        <v>-11.146122179135366</v>
      </c>
      <c r="N216">
        <v>-3.8461538461538463</v>
      </c>
    </row>
    <row r="217" spans="1:14" x14ac:dyDescent="0.3">
      <c r="A217">
        <v>216</v>
      </c>
      <c r="B217" t="s">
        <v>141</v>
      </c>
      <c r="C217" t="s">
        <v>149</v>
      </c>
      <c r="D217" t="s">
        <v>155</v>
      </c>
      <c r="E217" t="s">
        <v>156</v>
      </c>
      <c r="F217" t="s">
        <v>161</v>
      </c>
      <c r="G217" t="s">
        <v>225</v>
      </c>
      <c r="H217">
        <v>373.34756160840658</v>
      </c>
      <c r="I217">
        <v>54</v>
      </c>
      <c r="J217">
        <v>1497814.4217321798</v>
      </c>
      <c r="K217">
        <v>100656000</v>
      </c>
      <c r="L217">
        <v>215</v>
      </c>
      <c r="M217">
        <v>-11.146122179135366</v>
      </c>
      <c r="N217">
        <v>-3.8461538461538463</v>
      </c>
    </row>
    <row r="218" spans="1:14" x14ac:dyDescent="0.3">
      <c r="A218">
        <v>217</v>
      </c>
      <c r="B218" t="s">
        <v>141</v>
      </c>
      <c r="C218" t="s">
        <v>149</v>
      </c>
      <c r="D218" t="s">
        <v>155</v>
      </c>
      <c r="E218" t="s">
        <v>156</v>
      </c>
      <c r="F218" t="s">
        <v>161</v>
      </c>
      <c r="G218" t="s">
        <v>225</v>
      </c>
      <c r="H218">
        <v>373.34756160840658</v>
      </c>
      <c r="I218">
        <v>54</v>
      </c>
      <c r="J218">
        <v>1497814.4217321798</v>
      </c>
      <c r="K218">
        <v>100656000</v>
      </c>
      <c r="L218">
        <v>216</v>
      </c>
      <c r="M218">
        <v>-11.146122179135366</v>
      </c>
      <c r="N218">
        <v>-3.8461538461538463</v>
      </c>
    </row>
    <row r="219" spans="1:14" x14ac:dyDescent="0.3">
      <c r="A219">
        <v>218</v>
      </c>
      <c r="B219" t="s">
        <v>141</v>
      </c>
      <c r="C219" t="s">
        <v>149</v>
      </c>
      <c r="D219" t="s">
        <v>155</v>
      </c>
      <c r="E219" t="s">
        <v>156</v>
      </c>
      <c r="F219" t="s">
        <v>161</v>
      </c>
      <c r="G219" t="s">
        <v>225</v>
      </c>
      <c r="H219">
        <v>373.34756160840658</v>
      </c>
      <c r="I219">
        <v>54</v>
      </c>
      <c r="J219">
        <v>1497814.4217321798</v>
      </c>
      <c r="K219">
        <v>100656000</v>
      </c>
      <c r="L219">
        <v>217</v>
      </c>
      <c r="M219">
        <v>-11.146122179135366</v>
      </c>
      <c r="N219">
        <v>-3.8461538461538463</v>
      </c>
    </row>
    <row r="220" spans="1:14" x14ac:dyDescent="0.3">
      <c r="A220">
        <v>219</v>
      </c>
      <c r="B220" t="s">
        <v>141</v>
      </c>
      <c r="C220" t="s">
        <v>149</v>
      </c>
      <c r="D220" t="s">
        <v>155</v>
      </c>
      <c r="E220" t="s">
        <v>156</v>
      </c>
      <c r="F220" t="s">
        <v>161</v>
      </c>
      <c r="G220" t="s">
        <v>225</v>
      </c>
      <c r="H220">
        <v>373.34756160840658</v>
      </c>
      <c r="I220">
        <v>54</v>
      </c>
      <c r="J220">
        <v>1497814.4217321798</v>
      </c>
      <c r="K220">
        <v>100656000</v>
      </c>
      <c r="L220">
        <v>218</v>
      </c>
      <c r="M220">
        <v>-11.146122179135366</v>
      </c>
      <c r="N220">
        <v>-3.8461538461538463</v>
      </c>
    </row>
    <row r="221" spans="1:14" x14ac:dyDescent="0.3">
      <c r="A221">
        <v>220</v>
      </c>
      <c r="B221" t="s">
        <v>141</v>
      </c>
      <c r="C221" t="s">
        <v>149</v>
      </c>
      <c r="D221" t="s">
        <v>155</v>
      </c>
      <c r="E221" t="s">
        <v>156</v>
      </c>
      <c r="F221" t="s">
        <v>161</v>
      </c>
      <c r="G221" t="s">
        <v>225</v>
      </c>
      <c r="H221">
        <v>373.34756160840658</v>
      </c>
      <c r="I221">
        <v>54</v>
      </c>
      <c r="J221">
        <v>1497814.4217321798</v>
      </c>
      <c r="K221">
        <v>100656000</v>
      </c>
      <c r="L221">
        <v>219</v>
      </c>
      <c r="M221">
        <v>-11.146122179135366</v>
      </c>
      <c r="N221">
        <v>-3.8461538461538463</v>
      </c>
    </row>
    <row r="222" spans="1:14" x14ac:dyDescent="0.3">
      <c r="A222">
        <v>221</v>
      </c>
      <c r="B222" t="s">
        <v>141</v>
      </c>
      <c r="C222" t="s">
        <v>149</v>
      </c>
      <c r="D222" t="s">
        <v>155</v>
      </c>
      <c r="E222" t="s">
        <v>156</v>
      </c>
      <c r="F222" t="s">
        <v>161</v>
      </c>
      <c r="G222" t="s">
        <v>225</v>
      </c>
      <c r="H222">
        <v>373.34756160840658</v>
      </c>
      <c r="I222">
        <v>54</v>
      </c>
      <c r="J222">
        <v>1497814.4217321798</v>
      </c>
      <c r="K222">
        <v>100656000</v>
      </c>
      <c r="L222">
        <v>220</v>
      </c>
      <c r="M222">
        <v>-11.146122179135366</v>
      </c>
      <c r="N222">
        <v>-3.8461538461538463</v>
      </c>
    </row>
    <row r="223" spans="1:14" x14ac:dyDescent="0.3">
      <c r="A223">
        <v>222</v>
      </c>
      <c r="B223" t="s">
        <v>141</v>
      </c>
      <c r="C223" t="s">
        <v>149</v>
      </c>
      <c r="D223" t="s">
        <v>155</v>
      </c>
      <c r="E223" t="s">
        <v>156</v>
      </c>
      <c r="F223" t="s">
        <v>161</v>
      </c>
      <c r="G223" t="s">
        <v>225</v>
      </c>
      <c r="H223">
        <v>373.34756160840658</v>
      </c>
      <c r="I223">
        <v>54</v>
      </c>
      <c r="J223">
        <v>1497814.4217321798</v>
      </c>
      <c r="K223">
        <v>100656000</v>
      </c>
      <c r="L223">
        <v>221</v>
      </c>
      <c r="M223">
        <v>-11.146122179135366</v>
      </c>
      <c r="N223">
        <v>-3.8461538461538463</v>
      </c>
    </row>
    <row r="224" spans="1:14" x14ac:dyDescent="0.3">
      <c r="A224">
        <v>223</v>
      </c>
      <c r="B224" t="s">
        <v>141</v>
      </c>
      <c r="C224" t="s">
        <v>149</v>
      </c>
      <c r="D224" t="s">
        <v>155</v>
      </c>
      <c r="E224" t="s">
        <v>156</v>
      </c>
      <c r="F224" t="s">
        <v>161</v>
      </c>
      <c r="G224" t="s">
        <v>225</v>
      </c>
      <c r="H224">
        <v>373.34756160840658</v>
      </c>
      <c r="I224">
        <v>54</v>
      </c>
      <c r="J224">
        <v>1497814.4217321798</v>
      </c>
      <c r="K224">
        <v>100656000</v>
      </c>
      <c r="L224">
        <v>222</v>
      </c>
      <c r="M224">
        <v>-11.146122179135366</v>
      </c>
      <c r="N224">
        <v>-3.8461538461538463</v>
      </c>
    </row>
    <row r="225" spans="1:14" x14ac:dyDescent="0.3">
      <c r="A225">
        <v>224</v>
      </c>
      <c r="B225" t="s">
        <v>141</v>
      </c>
      <c r="C225" t="s">
        <v>149</v>
      </c>
      <c r="D225" t="s">
        <v>155</v>
      </c>
      <c r="E225" t="s">
        <v>156</v>
      </c>
      <c r="F225" t="s">
        <v>161</v>
      </c>
      <c r="G225" t="s">
        <v>225</v>
      </c>
      <c r="H225">
        <v>373.34756160840658</v>
      </c>
      <c r="I225">
        <v>54</v>
      </c>
      <c r="J225">
        <v>1497814.4217321798</v>
      </c>
      <c r="K225">
        <v>100656000</v>
      </c>
      <c r="L225">
        <v>223</v>
      </c>
      <c r="M225">
        <v>-11.146122179135366</v>
      </c>
      <c r="N225">
        <v>-3.8461538461538463</v>
      </c>
    </row>
    <row r="226" spans="1:14" x14ac:dyDescent="0.3">
      <c r="A226">
        <v>225</v>
      </c>
      <c r="B226" t="s">
        <v>141</v>
      </c>
      <c r="C226" t="s">
        <v>149</v>
      </c>
      <c r="D226" t="s">
        <v>155</v>
      </c>
      <c r="E226" t="s">
        <v>156</v>
      </c>
      <c r="F226" t="s">
        <v>161</v>
      </c>
      <c r="G226" t="s">
        <v>225</v>
      </c>
      <c r="H226">
        <v>373.34756160840658</v>
      </c>
      <c r="I226">
        <v>54</v>
      </c>
      <c r="J226">
        <v>1497814.4217321798</v>
      </c>
      <c r="K226">
        <v>100656000</v>
      </c>
      <c r="L226">
        <v>224</v>
      </c>
      <c r="M226">
        <v>-11.146122179135366</v>
      </c>
      <c r="N226">
        <v>-3.8461538461538463</v>
      </c>
    </row>
    <row r="227" spans="1:14" x14ac:dyDescent="0.3">
      <c r="A227">
        <v>226</v>
      </c>
      <c r="B227" t="s">
        <v>141</v>
      </c>
      <c r="C227" t="s">
        <v>149</v>
      </c>
      <c r="D227" t="s">
        <v>155</v>
      </c>
      <c r="E227" t="s">
        <v>156</v>
      </c>
      <c r="F227" t="s">
        <v>161</v>
      </c>
      <c r="G227" t="s">
        <v>225</v>
      </c>
      <c r="H227">
        <v>373.34756160840658</v>
      </c>
      <c r="I227">
        <v>54</v>
      </c>
      <c r="J227">
        <v>1497814.4217321798</v>
      </c>
      <c r="K227">
        <v>100656000</v>
      </c>
      <c r="L227">
        <v>225</v>
      </c>
      <c r="M227">
        <v>-11.146122179135366</v>
      </c>
      <c r="N227">
        <v>-3.8461538461538463</v>
      </c>
    </row>
    <row r="228" spans="1:14" x14ac:dyDescent="0.3">
      <c r="A228">
        <v>227</v>
      </c>
      <c r="B228" t="s">
        <v>141</v>
      </c>
      <c r="C228" t="s">
        <v>149</v>
      </c>
      <c r="D228" t="s">
        <v>155</v>
      </c>
      <c r="E228" t="s">
        <v>156</v>
      </c>
      <c r="F228" t="s">
        <v>161</v>
      </c>
      <c r="G228" t="s">
        <v>225</v>
      </c>
      <c r="H228">
        <v>373.34756160840658</v>
      </c>
      <c r="I228">
        <v>54</v>
      </c>
      <c r="J228">
        <v>1497814.4217321798</v>
      </c>
      <c r="K228">
        <v>100656000</v>
      </c>
      <c r="L228">
        <v>226</v>
      </c>
      <c r="M228">
        <v>-11.146122179135366</v>
      </c>
      <c r="N228">
        <v>-3.8461538461538463</v>
      </c>
    </row>
    <row r="229" spans="1:14" x14ac:dyDescent="0.3">
      <c r="A229">
        <v>228</v>
      </c>
      <c r="B229" t="s">
        <v>141</v>
      </c>
      <c r="C229" t="s">
        <v>149</v>
      </c>
      <c r="D229" t="s">
        <v>155</v>
      </c>
      <c r="E229" t="s">
        <v>156</v>
      </c>
      <c r="F229" t="s">
        <v>161</v>
      </c>
      <c r="G229" t="s">
        <v>225</v>
      </c>
      <c r="H229">
        <v>373.34756160840658</v>
      </c>
      <c r="I229">
        <v>54</v>
      </c>
      <c r="J229">
        <v>1497814.4217321798</v>
      </c>
      <c r="K229">
        <v>100656000</v>
      </c>
      <c r="L229">
        <v>227</v>
      </c>
      <c r="M229">
        <v>-11.146122179135366</v>
      </c>
      <c r="N229">
        <v>-3.8461538461538463</v>
      </c>
    </row>
    <row r="230" spans="1:14" x14ac:dyDescent="0.3">
      <c r="A230">
        <v>229</v>
      </c>
      <c r="B230" t="s">
        <v>141</v>
      </c>
      <c r="C230" t="s">
        <v>149</v>
      </c>
      <c r="D230" t="s">
        <v>155</v>
      </c>
      <c r="E230" t="s">
        <v>156</v>
      </c>
      <c r="F230" t="s">
        <v>161</v>
      </c>
      <c r="G230" t="s">
        <v>225</v>
      </c>
      <c r="H230">
        <v>373.34756160840658</v>
      </c>
      <c r="I230">
        <v>54</v>
      </c>
      <c r="J230">
        <v>1497814.4217321798</v>
      </c>
      <c r="K230">
        <v>100656000</v>
      </c>
      <c r="L230">
        <v>228</v>
      </c>
      <c r="M230">
        <v>-11.146122179135366</v>
      </c>
      <c r="N230">
        <v>-3.8461538461538463</v>
      </c>
    </row>
    <row r="231" spans="1:14" x14ac:dyDescent="0.3">
      <c r="A231">
        <v>230</v>
      </c>
      <c r="B231" t="s">
        <v>141</v>
      </c>
      <c r="C231" t="s">
        <v>149</v>
      </c>
      <c r="D231" t="s">
        <v>155</v>
      </c>
      <c r="E231" t="s">
        <v>156</v>
      </c>
      <c r="F231" t="s">
        <v>161</v>
      </c>
      <c r="G231" t="s">
        <v>225</v>
      </c>
      <c r="H231">
        <v>373.34756160840658</v>
      </c>
      <c r="I231">
        <v>54</v>
      </c>
      <c r="J231">
        <v>1497814.4217321798</v>
      </c>
      <c r="K231">
        <v>100656000</v>
      </c>
      <c r="L231">
        <v>229</v>
      </c>
      <c r="M231">
        <v>-11.146122179135366</v>
      </c>
      <c r="N231">
        <v>-3.8461538461538463</v>
      </c>
    </row>
    <row r="232" spans="1:14" x14ac:dyDescent="0.3">
      <c r="A232">
        <v>231</v>
      </c>
      <c r="B232" t="s">
        <v>141</v>
      </c>
      <c r="C232" t="s">
        <v>149</v>
      </c>
      <c r="D232" t="s">
        <v>155</v>
      </c>
      <c r="E232" t="s">
        <v>156</v>
      </c>
      <c r="F232" t="s">
        <v>161</v>
      </c>
      <c r="G232" t="s">
        <v>225</v>
      </c>
      <c r="H232">
        <v>373.34756160840658</v>
      </c>
      <c r="I232">
        <v>54</v>
      </c>
      <c r="J232">
        <v>1497814.4217321798</v>
      </c>
      <c r="K232">
        <v>100656000</v>
      </c>
      <c r="L232">
        <v>230</v>
      </c>
      <c r="M232">
        <v>-11.146122179135366</v>
      </c>
      <c r="N232">
        <v>-3.8461538461538463</v>
      </c>
    </row>
    <row r="233" spans="1:14" x14ac:dyDescent="0.3">
      <c r="A233">
        <v>232</v>
      </c>
      <c r="B233" t="s">
        <v>141</v>
      </c>
      <c r="C233" t="s">
        <v>149</v>
      </c>
      <c r="D233" t="s">
        <v>155</v>
      </c>
      <c r="E233" t="s">
        <v>156</v>
      </c>
      <c r="F233" t="s">
        <v>161</v>
      </c>
      <c r="G233" t="s">
        <v>225</v>
      </c>
      <c r="H233">
        <v>373.34756160840658</v>
      </c>
      <c r="I233">
        <v>54</v>
      </c>
      <c r="J233">
        <v>1497814.4217321798</v>
      </c>
      <c r="K233">
        <v>100656000</v>
      </c>
      <c r="L233">
        <v>231</v>
      </c>
      <c r="M233">
        <v>-11.146122179135366</v>
      </c>
      <c r="N233">
        <v>-3.8461538461538463</v>
      </c>
    </row>
    <row r="234" spans="1:14" x14ac:dyDescent="0.3">
      <c r="A234">
        <v>233</v>
      </c>
      <c r="B234" t="s">
        <v>141</v>
      </c>
      <c r="C234" t="s">
        <v>149</v>
      </c>
      <c r="D234" t="s">
        <v>155</v>
      </c>
      <c r="E234" t="s">
        <v>156</v>
      </c>
      <c r="F234" t="s">
        <v>161</v>
      </c>
      <c r="G234" t="s">
        <v>225</v>
      </c>
      <c r="H234">
        <v>373.34756160840658</v>
      </c>
      <c r="I234">
        <v>54</v>
      </c>
      <c r="J234">
        <v>1497814.4217321798</v>
      </c>
      <c r="K234">
        <v>100656000</v>
      </c>
      <c r="L234">
        <v>232</v>
      </c>
      <c r="M234">
        <v>-11.146122179135366</v>
      </c>
      <c r="N234">
        <v>-3.8461538461538463</v>
      </c>
    </row>
    <row r="235" spans="1:14" x14ac:dyDescent="0.3">
      <c r="A235">
        <v>234</v>
      </c>
      <c r="B235" t="s">
        <v>141</v>
      </c>
      <c r="C235" t="s">
        <v>149</v>
      </c>
      <c r="D235" t="s">
        <v>155</v>
      </c>
      <c r="E235" t="s">
        <v>156</v>
      </c>
      <c r="F235" t="s">
        <v>161</v>
      </c>
      <c r="G235" t="s">
        <v>225</v>
      </c>
      <c r="H235">
        <v>373.34756160840658</v>
      </c>
      <c r="I235">
        <v>54</v>
      </c>
      <c r="J235">
        <v>1497814.4217321798</v>
      </c>
      <c r="K235">
        <v>100656000</v>
      </c>
      <c r="L235">
        <v>233</v>
      </c>
      <c r="M235">
        <v>-11.146122179135366</v>
      </c>
      <c r="N235">
        <v>-3.8461538461538463</v>
      </c>
    </row>
    <row r="236" spans="1:14" x14ac:dyDescent="0.3">
      <c r="A236">
        <v>235</v>
      </c>
      <c r="B236" t="s">
        <v>141</v>
      </c>
      <c r="C236" t="s">
        <v>149</v>
      </c>
      <c r="D236" t="s">
        <v>155</v>
      </c>
      <c r="E236" t="s">
        <v>156</v>
      </c>
      <c r="F236" t="s">
        <v>161</v>
      </c>
      <c r="G236" t="s">
        <v>225</v>
      </c>
      <c r="H236">
        <v>373.34756160840658</v>
      </c>
      <c r="I236">
        <v>54</v>
      </c>
      <c r="J236">
        <v>1497814.4217321798</v>
      </c>
      <c r="K236">
        <v>100656000</v>
      </c>
      <c r="L236">
        <v>234</v>
      </c>
      <c r="M236">
        <v>-11.146122179135366</v>
      </c>
      <c r="N236">
        <v>-3.8461538461538463</v>
      </c>
    </row>
    <row r="237" spans="1:14" x14ac:dyDescent="0.3">
      <c r="A237">
        <v>236</v>
      </c>
      <c r="B237" t="s">
        <v>141</v>
      </c>
      <c r="C237" t="s">
        <v>149</v>
      </c>
      <c r="D237" t="s">
        <v>155</v>
      </c>
      <c r="E237" t="s">
        <v>156</v>
      </c>
      <c r="F237" t="s">
        <v>161</v>
      </c>
      <c r="G237" t="s">
        <v>225</v>
      </c>
      <c r="H237">
        <v>373.34756160840658</v>
      </c>
      <c r="I237">
        <v>54</v>
      </c>
      <c r="J237">
        <v>1497814.4217321798</v>
      </c>
      <c r="K237">
        <v>100656000</v>
      </c>
      <c r="L237">
        <v>235</v>
      </c>
      <c r="M237">
        <v>-11.146122179135366</v>
      </c>
      <c r="N237">
        <v>-3.8461538461538463</v>
      </c>
    </row>
    <row r="238" spans="1:14" x14ac:dyDescent="0.3">
      <c r="A238">
        <v>237</v>
      </c>
      <c r="B238" t="s">
        <v>141</v>
      </c>
      <c r="C238" t="s">
        <v>149</v>
      </c>
      <c r="D238" t="s">
        <v>155</v>
      </c>
      <c r="E238" t="s">
        <v>156</v>
      </c>
      <c r="F238" t="s">
        <v>161</v>
      </c>
      <c r="G238" t="s">
        <v>225</v>
      </c>
      <c r="H238">
        <v>373.34756160840658</v>
      </c>
      <c r="I238">
        <v>54</v>
      </c>
      <c r="J238">
        <v>1497814.4217321798</v>
      </c>
      <c r="K238">
        <v>100656000</v>
      </c>
      <c r="L238">
        <v>236</v>
      </c>
      <c r="M238">
        <v>-11.146122179135366</v>
      </c>
      <c r="N238">
        <v>-3.8461538461538463</v>
      </c>
    </row>
    <row r="239" spans="1:14" x14ac:dyDescent="0.3">
      <c r="A239">
        <v>238</v>
      </c>
      <c r="B239" t="s">
        <v>141</v>
      </c>
      <c r="C239" t="s">
        <v>149</v>
      </c>
      <c r="D239" t="s">
        <v>155</v>
      </c>
      <c r="E239" t="s">
        <v>156</v>
      </c>
      <c r="F239" t="s">
        <v>161</v>
      </c>
      <c r="G239" t="s">
        <v>225</v>
      </c>
      <c r="H239">
        <v>373.34756160840658</v>
      </c>
      <c r="I239">
        <v>54</v>
      </c>
      <c r="J239">
        <v>1497814.4217321798</v>
      </c>
      <c r="K239">
        <v>100656000</v>
      </c>
      <c r="L239">
        <v>237</v>
      </c>
      <c r="M239">
        <v>-11.146122179135366</v>
      </c>
      <c r="N239">
        <v>-3.8461538461538463</v>
      </c>
    </row>
    <row r="240" spans="1:14" x14ac:dyDescent="0.3">
      <c r="A240">
        <v>239</v>
      </c>
      <c r="B240" t="s">
        <v>141</v>
      </c>
      <c r="C240" t="s">
        <v>149</v>
      </c>
      <c r="D240" t="s">
        <v>155</v>
      </c>
      <c r="E240" t="s">
        <v>156</v>
      </c>
      <c r="F240" t="s">
        <v>161</v>
      </c>
      <c r="G240" t="s">
        <v>225</v>
      </c>
      <c r="H240">
        <v>373.34756160840658</v>
      </c>
      <c r="I240">
        <v>54</v>
      </c>
      <c r="J240">
        <v>1497814.4217321798</v>
      </c>
      <c r="K240">
        <v>100656000</v>
      </c>
      <c r="L240">
        <v>238</v>
      </c>
      <c r="M240">
        <v>-11.146122179135366</v>
      </c>
      <c r="N240">
        <v>-3.8461538461538463</v>
      </c>
    </row>
    <row r="241" spans="1:14" x14ac:dyDescent="0.3">
      <c r="A241">
        <v>240</v>
      </c>
      <c r="B241" t="s">
        <v>141</v>
      </c>
      <c r="C241" t="s">
        <v>149</v>
      </c>
      <c r="D241" t="s">
        <v>155</v>
      </c>
      <c r="E241" t="s">
        <v>156</v>
      </c>
      <c r="F241" t="s">
        <v>161</v>
      </c>
      <c r="G241" t="s">
        <v>225</v>
      </c>
      <c r="H241">
        <v>373.34756160840658</v>
      </c>
      <c r="I241">
        <v>54</v>
      </c>
      <c r="J241">
        <v>1497814.4217321798</v>
      </c>
      <c r="K241">
        <v>100656000</v>
      </c>
      <c r="L241">
        <v>239</v>
      </c>
      <c r="M241">
        <v>-11.146122179135366</v>
      </c>
      <c r="N241">
        <v>-3.8461538461538463</v>
      </c>
    </row>
    <row r="242" spans="1:14" x14ac:dyDescent="0.3">
      <c r="A242">
        <v>241</v>
      </c>
      <c r="B242" t="s">
        <v>141</v>
      </c>
      <c r="C242" t="s">
        <v>149</v>
      </c>
      <c r="D242" t="s">
        <v>155</v>
      </c>
      <c r="E242" t="s">
        <v>156</v>
      </c>
      <c r="F242" t="s">
        <v>161</v>
      </c>
      <c r="G242" t="s">
        <v>225</v>
      </c>
      <c r="H242">
        <v>373.34756160840658</v>
      </c>
      <c r="I242">
        <v>54</v>
      </c>
      <c r="J242">
        <v>1497814.4217321798</v>
      </c>
      <c r="K242">
        <v>100656000</v>
      </c>
      <c r="L242">
        <v>240</v>
      </c>
      <c r="M242">
        <v>-11.146122179135366</v>
      </c>
      <c r="N242">
        <v>-3.8461538461538463</v>
      </c>
    </row>
    <row r="243" spans="1:14" x14ac:dyDescent="0.3">
      <c r="A243">
        <v>242</v>
      </c>
      <c r="B243" t="s">
        <v>141</v>
      </c>
      <c r="C243" t="s">
        <v>149</v>
      </c>
      <c r="D243" t="s">
        <v>155</v>
      </c>
      <c r="E243" t="s">
        <v>156</v>
      </c>
      <c r="F243" t="s">
        <v>161</v>
      </c>
      <c r="G243" t="s">
        <v>225</v>
      </c>
      <c r="H243">
        <v>373.34756160840658</v>
      </c>
      <c r="I243">
        <v>54</v>
      </c>
      <c r="J243">
        <v>1497814.4217321798</v>
      </c>
      <c r="K243">
        <v>100656000</v>
      </c>
      <c r="L243">
        <v>241</v>
      </c>
      <c r="M243">
        <v>-11.146122179135366</v>
      </c>
      <c r="N243">
        <v>-3.8461538461538463</v>
      </c>
    </row>
    <row r="244" spans="1:14" x14ac:dyDescent="0.3">
      <c r="A244">
        <v>243</v>
      </c>
      <c r="B244" t="s">
        <v>141</v>
      </c>
      <c r="C244" t="s">
        <v>149</v>
      </c>
      <c r="D244" t="s">
        <v>155</v>
      </c>
      <c r="E244" t="s">
        <v>156</v>
      </c>
      <c r="F244" t="s">
        <v>161</v>
      </c>
      <c r="G244" t="s">
        <v>225</v>
      </c>
      <c r="H244">
        <v>373.34756160840658</v>
      </c>
      <c r="I244">
        <v>54</v>
      </c>
      <c r="J244">
        <v>1497814.4217321798</v>
      </c>
      <c r="K244">
        <v>100656000</v>
      </c>
      <c r="L244">
        <v>242</v>
      </c>
      <c r="M244">
        <v>-11.146122179135366</v>
      </c>
      <c r="N244">
        <v>-3.8461538461538463</v>
      </c>
    </row>
    <row r="245" spans="1:14" x14ac:dyDescent="0.3">
      <c r="A245">
        <v>244</v>
      </c>
      <c r="B245" t="s">
        <v>141</v>
      </c>
      <c r="C245" t="s">
        <v>149</v>
      </c>
      <c r="D245" t="s">
        <v>155</v>
      </c>
      <c r="E245" t="s">
        <v>156</v>
      </c>
      <c r="F245" t="s">
        <v>161</v>
      </c>
      <c r="G245" t="s">
        <v>225</v>
      </c>
      <c r="H245">
        <v>373.34756160840658</v>
      </c>
      <c r="I245">
        <v>54</v>
      </c>
      <c r="J245">
        <v>1497814.4217321798</v>
      </c>
      <c r="K245">
        <v>100656000</v>
      </c>
      <c r="L245">
        <v>243</v>
      </c>
      <c r="M245">
        <v>-11.146122179135366</v>
      </c>
      <c r="N245">
        <v>-3.8461538461538463</v>
      </c>
    </row>
    <row r="246" spans="1:14" x14ac:dyDescent="0.3">
      <c r="A246">
        <v>245</v>
      </c>
      <c r="B246" t="s">
        <v>141</v>
      </c>
      <c r="C246" t="s">
        <v>149</v>
      </c>
      <c r="D246" t="s">
        <v>155</v>
      </c>
      <c r="E246" t="s">
        <v>156</v>
      </c>
      <c r="F246" t="s">
        <v>161</v>
      </c>
      <c r="G246" t="s">
        <v>225</v>
      </c>
      <c r="H246">
        <v>373.34756160840658</v>
      </c>
      <c r="I246">
        <v>54</v>
      </c>
      <c r="J246">
        <v>1497814.4217321798</v>
      </c>
      <c r="K246">
        <v>100656000</v>
      </c>
      <c r="L246">
        <v>244</v>
      </c>
      <c r="M246">
        <v>-11.146122179135366</v>
      </c>
      <c r="N246">
        <v>-3.8461538461538463</v>
      </c>
    </row>
    <row r="247" spans="1:14" x14ac:dyDescent="0.3">
      <c r="A247">
        <v>246</v>
      </c>
      <c r="B247" t="s">
        <v>141</v>
      </c>
      <c r="C247" t="s">
        <v>149</v>
      </c>
      <c r="D247" t="s">
        <v>155</v>
      </c>
      <c r="E247" t="s">
        <v>156</v>
      </c>
      <c r="F247" t="s">
        <v>161</v>
      </c>
      <c r="G247" t="s">
        <v>225</v>
      </c>
      <c r="H247">
        <v>373.34756160840658</v>
      </c>
      <c r="I247">
        <v>54</v>
      </c>
      <c r="J247">
        <v>1497814.4217321798</v>
      </c>
      <c r="K247">
        <v>100656000</v>
      </c>
      <c r="L247">
        <v>245</v>
      </c>
      <c r="M247">
        <v>-11.146122179135366</v>
      </c>
      <c r="N247">
        <v>-3.8461538461538463</v>
      </c>
    </row>
    <row r="248" spans="1:14" x14ac:dyDescent="0.3">
      <c r="A248">
        <v>247</v>
      </c>
      <c r="B248" t="s">
        <v>141</v>
      </c>
      <c r="C248" t="s">
        <v>149</v>
      </c>
      <c r="D248" t="s">
        <v>155</v>
      </c>
      <c r="E248" t="s">
        <v>156</v>
      </c>
      <c r="F248" t="s">
        <v>161</v>
      </c>
      <c r="G248" t="s">
        <v>225</v>
      </c>
      <c r="H248">
        <v>373.34756160840658</v>
      </c>
      <c r="I248">
        <v>54</v>
      </c>
      <c r="J248">
        <v>1497814.4217321798</v>
      </c>
      <c r="K248">
        <v>100656000</v>
      </c>
      <c r="L248">
        <v>246</v>
      </c>
      <c r="M248">
        <v>-11.146122179135366</v>
      </c>
      <c r="N248">
        <v>-3.8461538461538463</v>
      </c>
    </row>
    <row r="249" spans="1:14" x14ac:dyDescent="0.3">
      <c r="A249">
        <v>248</v>
      </c>
      <c r="B249" t="s">
        <v>141</v>
      </c>
      <c r="C249" t="s">
        <v>149</v>
      </c>
      <c r="D249" t="s">
        <v>155</v>
      </c>
      <c r="E249" t="s">
        <v>156</v>
      </c>
      <c r="F249" t="s">
        <v>161</v>
      </c>
      <c r="G249" t="s">
        <v>225</v>
      </c>
      <c r="H249">
        <v>373.34756160840658</v>
      </c>
      <c r="I249">
        <v>54</v>
      </c>
      <c r="J249">
        <v>1497814.4217321798</v>
      </c>
      <c r="K249">
        <v>100656000</v>
      </c>
      <c r="L249">
        <v>247</v>
      </c>
      <c r="M249">
        <v>-11.146122179135366</v>
      </c>
      <c r="N249">
        <v>-3.8461538461538463</v>
      </c>
    </row>
    <row r="250" spans="1:14" x14ac:dyDescent="0.3">
      <c r="A250">
        <v>249</v>
      </c>
      <c r="B250" t="s">
        <v>141</v>
      </c>
      <c r="C250" t="s">
        <v>149</v>
      </c>
      <c r="D250" t="s">
        <v>155</v>
      </c>
      <c r="E250" t="s">
        <v>156</v>
      </c>
      <c r="F250" t="s">
        <v>161</v>
      </c>
      <c r="G250" t="s">
        <v>225</v>
      </c>
      <c r="H250">
        <v>385.13070417991827</v>
      </c>
      <c r="I250">
        <v>55</v>
      </c>
      <c r="J250">
        <v>1641074.5129848451</v>
      </c>
      <c r="K250">
        <v>102520000</v>
      </c>
      <c r="L250">
        <v>248</v>
      </c>
      <c r="M250">
        <v>-21.776814055735507</v>
      </c>
      <c r="N250">
        <v>-5.7692307692307692</v>
      </c>
    </row>
    <row r="251" spans="1:14" x14ac:dyDescent="0.3">
      <c r="A251">
        <v>250</v>
      </c>
      <c r="B251" t="s">
        <v>141</v>
      </c>
      <c r="C251" t="s">
        <v>149</v>
      </c>
      <c r="D251" t="s">
        <v>155</v>
      </c>
      <c r="E251" t="s">
        <v>156</v>
      </c>
      <c r="F251" t="s">
        <v>161</v>
      </c>
      <c r="G251" t="s">
        <v>225</v>
      </c>
      <c r="H251">
        <v>385.13070417991827</v>
      </c>
      <c r="I251">
        <v>55</v>
      </c>
      <c r="J251">
        <v>1641074.5129848451</v>
      </c>
      <c r="K251">
        <v>102520000</v>
      </c>
      <c r="L251">
        <v>249</v>
      </c>
      <c r="M251">
        <v>-21.776814055735507</v>
      </c>
      <c r="N251">
        <v>-5.7692307692307692</v>
      </c>
    </row>
    <row r="252" spans="1:14" x14ac:dyDescent="0.3">
      <c r="A252">
        <v>251</v>
      </c>
      <c r="B252" t="s">
        <v>141</v>
      </c>
      <c r="C252" t="s">
        <v>149</v>
      </c>
      <c r="D252" t="s">
        <v>155</v>
      </c>
      <c r="E252" t="s">
        <v>156</v>
      </c>
      <c r="F252" t="s">
        <v>161</v>
      </c>
      <c r="G252" t="s">
        <v>225</v>
      </c>
      <c r="H252">
        <v>385.13070417991827</v>
      </c>
      <c r="I252">
        <v>55</v>
      </c>
      <c r="J252">
        <v>1641074.5129848451</v>
      </c>
      <c r="K252">
        <v>102520000</v>
      </c>
      <c r="L252">
        <v>250</v>
      </c>
      <c r="M252">
        <v>-21.776814055735507</v>
      </c>
      <c r="N252">
        <v>-5.7692307692307692</v>
      </c>
    </row>
    <row r="253" spans="1:14" x14ac:dyDescent="0.3">
      <c r="A253">
        <v>252</v>
      </c>
      <c r="B253" t="s">
        <v>141</v>
      </c>
      <c r="C253" t="s">
        <v>149</v>
      </c>
      <c r="D253" t="s">
        <v>155</v>
      </c>
      <c r="E253" t="s">
        <v>156</v>
      </c>
      <c r="F253" t="s">
        <v>161</v>
      </c>
      <c r="G253" t="s">
        <v>225</v>
      </c>
      <c r="H253">
        <v>385.13070417991827</v>
      </c>
      <c r="I253">
        <v>55</v>
      </c>
      <c r="J253">
        <v>1641074.5129848451</v>
      </c>
      <c r="K253">
        <v>102520000</v>
      </c>
      <c r="L253">
        <v>251</v>
      </c>
      <c r="M253">
        <v>-21.776814055735507</v>
      </c>
      <c r="N253">
        <v>-5.7692307692307692</v>
      </c>
    </row>
    <row r="254" spans="1:14" x14ac:dyDescent="0.3">
      <c r="A254">
        <v>253</v>
      </c>
      <c r="B254" t="s">
        <v>141</v>
      </c>
      <c r="C254" t="s">
        <v>149</v>
      </c>
      <c r="D254" t="s">
        <v>155</v>
      </c>
      <c r="E254" t="s">
        <v>156</v>
      </c>
      <c r="F254" t="s">
        <v>161</v>
      </c>
      <c r="G254" t="s">
        <v>225</v>
      </c>
      <c r="H254">
        <v>385.13070417991827</v>
      </c>
      <c r="I254">
        <v>55</v>
      </c>
      <c r="J254">
        <v>1641074.5129848451</v>
      </c>
      <c r="K254">
        <v>102520000</v>
      </c>
      <c r="L254">
        <v>252</v>
      </c>
      <c r="M254">
        <v>-21.776814055735507</v>
      </c>
      <c r="N254">
        <v>-5.7692307692307692</v>
      </c>
    </row>
    <row r="255" spans="1:14" x14ac:dyDescent="0.3">
      <c r="A255">
        <v>254</v>
      </c>
      <c r="B255" t="s">
        <v>141</v>
      </c>
      <c r="C255" t="s">
        <v>149</v>
      </c>
      <c r="D255" t="s">
        <v>155</v>
      </c>
      <c r="E255" t="s">
        <v>156</v>
      </c>
      <c r="F255" t="s">
        <v>161</v>
      </c>
      <c r="G255" t="s">
        <v>225</v>
      </c>
      <c r="H255">
        <v>385.13070417991827</v>
      </c>
      <c r="I255">
        <v>55</v>
      </c>
      <c r="J255">
        <v>1641074.5129848451</v>
      </c>
      <c r="K255">
        <v>102520000</v>
      </c>
      <c r="L255">
        <v>253</v>
      </c>
      <c r="M255">
        <v>-21.776814055735507</v>
      </c>
      <c r="N255">
        <v>-5.7692307692307692</v>
      </c>
    </row>
    <row r="256" spans="1:14" x14ac:dyDescent="0.3">
      <c r="A256">
        <v>255</v>
      </c>
      <c r="B256" t="s">
        <v>141</v>
      </c>
      <c r="C256" t="s">
        <v>149</v>
      </c>
      <c r="D256" t="s">
        <v>155</v>
      </c>
      <c r="E256" t="s">
        <v>156</v>
      </c>
      <c r="F256" t="s">
        <v>161</v>
      </c>
      <c r="G256" t="s">
        <v>225</v>
      </c>
      <c r="H256">
        <v>385.13070417991827</v>
      </c>
      <c r="I256">
        <v>55</v>
      </c>
      <c r="J256">
        <v>1641074.5129848451</v>
      </c>
      <c r="K256">
        <v>102520000</v>
      </c>
      <c r="L256">
        <v>254</v>
      </c>
      <c r="M256">
        <v>-21.776814055735507</v>
      </c>
      <c r="N256">
        <v>-5.7692307692307692</v>
      </c>
    </row>
    <row r="257" spans="1:14" x14ac:dyDescent="0.3">
      <c r="A257">
        <v>256</v>
      </c>
      <c r="B257" t="s">
        <v>141</v>
      </c>
      <c r="C257" t="s">
        <v>149</v>
      </c>
      <c r="D257" t="s">
        <v>155</v>
      </c>
      <c r="E257" t="s">
        <v>156</v>
      </c>
      <c r="F257" t="s">
        <v>161</v>
      </c>
      <c r="G257" t="s">
        <v>225</v>
      </c>
      <c r="H257">
        <v>385.13070417991827</v>
      </c>
      <c r="I257">
        <v>55</v>
      </c>
      <c r="J257">
        <v>1641074.5129848451</v>
      </c>
      <c r="K257">
        <v>102520000</v>
      </c>
      <c r="L257">
        <v>255</v>
      </c>
      <c r="M257">
        <v>-21.776814055735507</v>
      </c>
      <c r="N257">
        <v>-5.7692307692307692</v>
      </c>
    </row>
    <row r="258" spans="1:14" x14ac:dyDescent="0.3">
      <c r="A258">
        <v>257</v>
      </c>
      <c r="B258" t="s">
        <v>141</v>
      </c>
      <c r="C258" t="s">
        <v>149</v>
      </c>
      <c r="D258" t="s">
        <v>155</v>
      </c>
      <c r="E258" t="s">
        <v>156</v>
      </c>
      <c r="F258" t="s">
        <v>161</v>
      </c>
      <c r="G258" t="s">
        <v>225</v>
      </c>
      <c r="H258">
        <v>385.13070417991827</v>
      </c>
      <c r="I258">
        <v>55</v>
      </c>
      <c r="J258">
        <v>1641074.5129848451</v>
      </c>
      <c r="K258">
        <v>102520000</v>
      </c>
      <c r="L258">
        <v>256</v>
      </c>
      <c r="M258">
        <v>-21.776814055735507</v>
      </c>
      <c r="N258">
        <v>-5.7692307692307692</v>
      </c>
    </row>
    <row r="259" spans="1:14" x14ac:dyDescent="0.3">
      <c r="A259">
        <v>258</v>
      </c>
      <c r="B259" t="s">
        <v>141</v>
      </c>
      <c r="C259" t="s">
        <v>149</v>
      </c>
      <c r="D259" t="s">
        <v>155</v>
      </c>
      <c r="E259" t="s">
        <v>156</v>
      </c>
      <c r="F259" t="s">
        <v>161</v>
      </c>
      <c r="G259" t="s">
        <v>225</v>
      </c>
      <c r="H259">
        <v>385.13070417991827</v>
      </c>
      <c r="I259">
        <v>55</v>
      </c>
      <c r="J259">
        <v>1641074.5129848451</v>
      </c>
      <c r="K259">
        <v>102520000</v>
      </c>
      <c r="L259">
        <v>257</v>
      </c>
      <c r="M259">
        <v>-21.776814055735507</v>
      </c>
      <c r="N259">
        <v>-5.7692307692307692</v>
      </c>
    </row>
    <row r="260" spans="1:14" x14ac:dyDescent="0.3">
      <c r="A260">
        <v>259</v>
      </c>
      <c r="B260" t="s">
        <v>141</v>
      </c>
      <c r="C260" t="s">
        <v>149</v>
      </c>
      <c r="D260" t="s">
        <v>155</v>
      </c>
      <c r="E260" t="s">
        <v>156</v>
      </c>
      <c r="F260" t="s">
        <v>161</v>
      </c>
      <c r="G260" t="s">
        <v>225</v>
      </c>
      <c r="H260">
        <v>385.13070417991827</v>
      </c>
      <c r="I260">
        <v>55</v>
      </c>
      <c r="J260">
        <v>1641074.5129848451</v>
      </c>
      <c r="K260">
        <v>102520000</v>
      </c>
      <c r="L260">
        <v>258</v>
      </c>
      <c r="M260">
        <v>-21.776814055735507</v>
      </c>
      <c r="N260">
        <v>-5.7692307692307692</v>
      </c>
    </row>
    <row r="261" spans="1:14" x14ac:dyDescent="0.3">
      <c r="A261">
        <v>260</v>
      </c>
      <c r="B261" t="s">
        <v>141</v>
      </c>
      <c r="C261" t="s">
        <v>149</v>
      </c>
      <c r="D261" t="s">
        <v>155</v>
      </c>
      <c r="E261" t="s">
        <v>156</v>
      </c>
      <c r="F261" t="s">
        <v>161</v>
      </c>
      <c r="G261" t="s">
        <v>225</v>
      </c>
      <c r="H261">
        <v>385.13070417991827</v>
      </c>
      <c r="I261">
        <v>55</v>
      </c>
      <c r="J261">
        <v>1641074.5129848451</v>
      </c>
      <c r="K261">
        <v>102520000</v>
      </c>
      <c r="L261">
        <v>259</v>
      </c>
      <c r="M261">
        <v>-21.776814055735507</v>
      </c>
      <c r="N261">
        <v>-5.7692307692307692</v>
      </c>
    </row>
    <row r="262" spans="1:14" x14ac:dyDescent="0.3">
      <c r="A262">
        <v>261</v>
      </c>
      <c r="B262" t="s">
        <v>141</v>
      </c>
      <c r="C262" t="s">
        <v>149</v>
      </c>
      <c r="D262" t="s">
        <v>155</v>
      </c>
      <c r="E262" t="s">
        <v>156</v>
      </c>
      <c r="F262" t="s">
        <v>161</v>
      </c>
      <c r="G262" t="s">
        <v>225</v>
      </c>
      <c r="H262">
        <v>385.13070417991827</v>
      </c>
      <c r="I262">
        <v>55</v>
      </c>
      <c r="J262">
        <v>1641074.5129848451</v>
      </c>
      <c r="K262">
        <v>102520000</v>
      </c>
      <c r="L262">
        <v>260</v>
      </c>
      <c r="M262">
        <v>-21.776814055735507</v>
      </c>
      <c r="N262">
        <v>-5.7692307692307692</v>
      </c>
    </row>
    <row r="263" spans="1:14" x14ac:dyDescent="0.3">
      <c r="A263">
        <v>262</v>
      </c>
      <c r="B263" t="s">
        <v>141</v>
      </c>
      <c r="C263" t="s">
        <v>149</v>
      </c>
      <c r="D263" t="s">
        <v>155</v>
      </c>
      <c r="E263" t="s">
        <v>156</v>
      </c>
      <c r="F263" t="s">
        <v>161</v>
      </c>
      <c r="G263" t="s">
        <v>225</v>
      </c>
      <c r="H263">
        <v>385.13070417991827</v>
      </c>
      <c r="I263">
        <v>55</v>
      </c>
      <c r="J263">
        <v>1641074.5129848451</v>
      </c>
      <c r="K263">
        <v>102520000</v>
      </c>
      <c r="L263">
        <v>261</v>
      </c>
      <c r="M263">
        <v>-21.776814055735507</v>
      </c>
      <c r="N263">
        <v>-5.7692307692307692</v>
      </c>
    </row>
    <row r="264" spans="1:14" x14ac:dyDescent="0.3">
      <c r="A264">
        <v>263</v>
      </c>
      <c r="B264" t="s">
        <v>141</v>
      </c>
      <c r="C264" t="s">
        <v>149</v>
      </c>
      <c r="D264" t="s">
        <v>155</v>
      </c>
      <c r="E264" t="s">
        <v>156</v>
      </c>
      <c r="F264" t="s">
        <v>161</v>
      </c>
      <c r="G264" t="s">
        <v>225</v>
      </c>
      <c r="H264">
        <v>385.13070417991827</v>
      </c>
      <c r="I264">
        <v>55</v>
      </c>
      <c r="J264">
        <v>1641074.5129848451</v>
      </c>
      <c r="K264">
        <v>102520000</v>
      </c>
      <c r="L264">
        <v>262</v>
      </c>
      <c r="M264">
        <v>-21.776814055735507</v>
      </c>
      <c r="N264">
        <v>-5.7692307692307692</v>
      </c>
    </row>
    <row r="265" spans="1:14" x14ac:dyDescent="0.3">
      <c r="A265">
        <v>264</v>
      </c>
      <c r="B265" t="s">
        <v>141</v>
      </c>
      <c r="C265" t="s">
        <v>149</v>
      </c>
      <c r="D265" t="s">
        <v>155</v>
      </c>
      <c r="E265" t="s">
        <v>156</v>
      </c>
      <c r="F265" t="s">
        <v>161</v>
      </c>
      <c r="G265" t="s">
        <v>225</v>
      </c>
      <c r="H265">
        <v>385.13070417991827</v>
      </c>
      <c r="I265">
        <v>55</v>
      </c>
      <c r="J265">
        <v>1641074.5129848451</v>
      </c>
      <c r="K265">
        <v>102520000</v>
      </c>
      <c r="L265">
        <v>263</v>
      </c>
      <c r="M265">
        <v>-21.776814055735507</v>
      </c>
      <c r="N265">
        <v>-5.7692307692307692</v>
      </c>
    </row>
    <row r="266" spans="1:14" x14ac:dyDescent="0.3">
      <c r="A266">
        <v>265</v>
      </c>
      <c r="B266" t="s">
        <v>141</v>
      </c>
      <c r="C266" t="s">
        <v>149</v>
      </c>
      <c r="D266" t="s">
        <v>155</v>
      </c>
      <c r="E266" t="s">
        <v>156</v>
      </c>
      <c r="F266" t="s">
        <v>161</v>
      </c>
      <c r="G266" t="s">
        <v>225</v>
      </c>
      <c r="H266">
        <v>385.13070417991827</v>
      </c>
      <c r="I266">
        <v>55</v>
      </c>
      <c r="J266">
        <v>1641074.5129848451</v>
      </c>
      <c r="K266">
        <v>102520000</v>
      </c>
      <c r="L266">
        <v>264</v>
      </c>
      <c r="M266">
        <v>-21.776814055735507</v>
      </c>
      <c r="N266">
        <v>-5.7692307692307692</v>
      </c>
    </row>
    <row r="267" spans="1:14" x14ac:dyDescent="0.3">
      <c r="A267">
        <v>266</v>
      </c>
      <c r="B267" t="s">
        <v>141</v>
      </c>
      <c r="C267" t="s">
        <v>149</v>
      </c>
      <c r="D267" t="s">
        <v>155</v>
      </c>
      <c r="E267" t="s">
        <v>156</v>
      </c>
      <c r="F267" t="s">
        <v>161</v>
      </c>
      <c r="G267" t="s">
        <v>225</v>
      </c>
      <c r="H267">
        <v>385.13070417991827</v>
      </c>
      <c r="I267">
        <v>55</v>
      </c>
      <c r="J267">
        <v>1641074.5129848451</v>
      </c>
      <c r="K267">
        <v>102520000</v>
      </c>
      <c r="L267">
        <v>265</v>
      </c>
      <c r="M267">
        <v>-21.776814055735507</v>
      </c>
      <c r="N267">
        <v>-5.7692307692307692</v>
      </c>
    </row>
    <row r="268" spans="1:14" x14ac:dyDescent="0.3">
      <c r="A268">
        <v>267</v>
      </c>
      <c r="B268" t="s">
        <v>141</v>
      </c>
      <c r="C268" t="s">
        <v>149</v>
      </c>
      <c r="D268" t="s">
        <v>155</v>
      </c>
      <c r="E268" t="s">
        <v>156</v>
      </c>
      <c r="F268" t="s">
        <v>161</v>
      </c>
      <c r="G268" t="s">
        <v>225</v>
      </c>
      <c r="H268">
        <v>385.13070417991827</v>
      </c>
      <c r="I268">
        <v>55</v>
      </c>
      <c r="J268">
        <v>1641074.5129848451</v>
      </c>
      <c r="K268">
        <v>102520000</v>
      </c>
      <c r="L268">
        <v>266</v>
      </c>
      <c r="M268">
        <v>-21.776814055735507</v>
      </c>
      <c r="N268">
        <v>-5.7692307692307692</v>
      </c>
    </row>
    <row r="269" spans="1:14" x14ac:dyDescent="0.3">
      <c r="A269">
        <v>268</v>
      </c>
      <c r="B269" t="s">
        <v>141</v>
      </c>
      <c r="C269" t="s">
        <v>149</v>
      </c>
      <c r="D269" t="s">
        <v>155</v>
      </c>
      <c r="E269" t="s">
        <v>156</v>
      </c>
      <c r="F269" t="s">
        <v>161</v>
      </c>
      <c r="G269" t="s">
        <v>225</v>
      </c>
      <c r="H269">
        <v>385.13070417991827</v>
      </c>
      <c r="I269">
        <v>55</v>
      </c>
      <c r="J269">
        <v>1641074.5129848451</v>
      </c>
      <c r="K269">
        <v>102520000</v>
      </c>
      <c r="L269">
        <v>267</v>
      </c>
      <c r="M269">
        <v>-21.776814055735507</v>
      </c>
      <c r="N269">
        <v>-5.7692307692307692</v>
      </c>
    </row>
    <row r="270" spans="1:14" x14ac:dyDescent="0.3">
      <c r="A270">
        <v>269</v>
      </c>
      <c r="B270" t="s">
        <v>141</v>
      </c>
      <c r="C270" t="s">
        <v>149</v>
      </c>
      <c r="D270" t="s">
        <v>155</v>
      </c>
      <c r="E270" t="s">
        <v>156</v>
      </c>
      <c r="F270" t="s">
        <v>161</v>
      </c>
      <c r="G270" t="s">
        <v>225</v>
      </c>
      <c r="H270">
        <v>385.13070417991827</v>
      </c>
      <c r="I270">
        <v>55</v>
      </c>
      <c r="J270">
        <v>1641074.5129848451</v>
      </c>
      <c r="K270">
        <v>102520000</v>
      </c>
      <c r="L270">
        <v>268</v>
      </c>
      <c r="M270">
        <v>-21.776814055735507</v>
      </c>
      <c r="N270">
        <v>-5.7692307692307692</v>
      </c>
    </row>
    <row r="271" spans="1:14" x14ac:dyDescent="0.3">
      <c r="A271">
        <v>270</v>
      </c>
      <c r="B271" t="s">
        <v>141</v>
      </c>
      <c r="C271" t="s">
        <v>149</v>
      </c>
      <c r="D271" t="s">
        <v>155</v>
      </c>
      <c r="E271" t="s">
        <v>156</v>
      </c>
      <c r="F271" t="s">
        <v>161</v>
      </c>
      <c r="G271" t="s">
        <v>225</v>
      </c>
      <c r="H271">
        <v>385.13070417991827</v>
      </c>
      <c r="I271">
        <v>55</v>
      </c>
      <c r="J271">
        <v>1641074.5129848451</v>
      </c>
      <c r="K271">
        <v>102520000</v>
      </c>
      <c r="L271">
        <v>269</v>
      </c>
      <c r="M271">
        <v>-21.776814055735507</v>
      </c>
      <c r="N271">
        <v>-5.7692307692307692</v>
      </c>
    </row>
    <row r="272" spans="1:14" x14ac:dyDescent="0.3">
      <c r="A272">
        <v>271</v>
      </c>
      <c r="B272" t="s">
        <v>141</v>
      </c>
      <c r="C272" t="s">
        <v>149</v>
      </c>
      <c r="D272" t="s">
        <v>155</v>
      </c>
      <c r="E272" t="s">
        <v>156</v>
      </c>
      <c r="F272" t="s">
        <v>161</v>
      </c>
      <c r="G272" t="s">
        <v>225</v>
      </c>
      <c r="H272">
        <v>385.13070417991827</v>
      </c>
      <c r="I272">
        <v>55</v>
      </c>
      <c r="J272">
        <v>1641074.5129848451</v>
      </c>
      <c r="K272">
        <v>102520000</v>
      </c>
      <c r="L272">
        <v>270</v>
      </c>
      <c r="M272">
        <v>-21.776814055735507</v>
      </c>
      <c r="N272">
        <v>-5.7692307692307692</v>
      </c>
    </row>
    <row r="273" spans="1:14" x14ac:dyDescent="0.3">
      <c r="A273">
        <v>272</v>
      </c>
      <c r="B273" t="s">
        <v>141</v>
      </c>
      <c r="C273" t="s">
        <v>149</v>
      </c>
      <c r="D273" t="s">
        <v>155</v>
      </c>
      <c r="E273" t="s">
        <v>156</v>
      </c>
      <c r="F273" t="s">
        <v>161</v>
      </c>
      <c r="G273" t="s">
        <v>225</v>
      </c>
      <c r="H273">
        <v>385.13070417991827</v>
      </c>
      <c r="I273">
        <v>55</v>
      </c>
      <c r="J273">
        <v>1641074.5129848451</v>
      </c>
      <c r="K273">
        <v>102520000</v>
      </c>
      <c r="L273">
        <v>271</v>
      </c>
      <c r="M273">
        <v>-21.776814055735507</v>
      </c>
      <c r="N273">
        <v>-5.7692307692307692</v>
      </c>
    </row>
    <row r="274" spans="1:14" x14ac:dyDescent="0.3">
      <c r="A274">
        <v>273</v>
      </c>
      <c r="B274" t="s">
        <v>141</v>
      </c>
      <c r="C274" t="s">
        <v>149</v>
      </c>
      <c r="D274" t="s">
        <v>155</v>
      </c>
      <c r="E274" t="s">
        <v>156</v>
      </c>
      <c r="F274" t="s">
        <v>161</v>
      </c>
      <c r="G274" t="s">
        <v>225</v>
      </c>
      <c r="H274">
        <v>385.13070417991827</v>
      </c>
      <c r="I274">
        <v>55</v>
      </c>
      <c r="J274">
        <v>1641074.5129848451</v>
      </c>
      <c r="K274">
        <v>102520000</v>
      </c>
      <c r="L274">
        <v>272</v>
      </c>
      <c r="M274">
        <v>-21.776814055735507</v>
      </c>
      <c r="N274">
        <v>-5.7692307692307692</v>
      </c>
    </row>
    <row r="275" spans="1:14" x14ac:dyDescent="0.3">
      <c r="A275">
        <v>274</v>
      </c>
      <c r="B275" t="s">
        <v>141</v>
      </c>
      <c r="C275" t="s">
        <v>149</v>
      </c>
      <c r="D275" t="s">
        <v>155</v>
      </c>
      <c r="E275" t="s">
        <v>156</v>
      </c>
      <c r="F275" t="s">
        <v>161</v>
      </c>
      <c r="G275" t="s">
        <v>225</v>
      </c>
      <c r="H275">
        <v>385.13070417991827</v>
      </c>
      <c r="I275">
        <v>55</v>
      </c>
      <c r="J275">
        <v>1641074.5129848451</v>
      </c>
      <c r="K275">
        <v>102520000</v>
      </c>
      <c r="L275">
        <v>273</v>
      </c>
      <c r="M275">
        <v>-21.776814055735507</v>
      </c>
      <c r="N275">
        <v>-5.7692307692307692</v>
      </c>
    </row>
    <row r="276" spans="1:14" x14ac:dyDescent="0.3">
      <c r="A276">
        <v>275</v>
      </c>
      <c r="B276" t="s">
        <v>141</v>
      </c>
      <c r="C276" t="s">
        <v>149</v>
      </c>
      <c r="D276" t="s">
        <v>155</v>
      </c>
      <c r="E276" t="s">
        <v>156</v>
      </c>
      <c r="F276" t="s">
        <v>161</v>
      </c>
      <c r="G276" t="s">
        <v>225</v>
      </c>
      <c r="H276">
        <v>385.13070417991827</v>
      </c>
      <c r="I276">
        <v>55</v>
      </c>
      <c r="J276">
        <v>1641074.5129848451</v>
      </c>
      <c r="K276">
        <v>102520000</v>
      </c>
      <c r="L276">
        <v>274</v>
      </c>
      <c r="M276">
        <v>-21.776814055735507</v>
      </c>
      <c r="N276">
        <v>-5.7692307692307692</v>
      </c>
    </row>
    <row r="277" spans="1:14" x14ac:dyDescent="0.3">
      <c r="A277">
        <v>276</v>
      </c>
      <c r="B277" t="s">
        <v>141</v>
      </c>
      <c r="C277" t="s">
        <v>149</v>
      </c>
      <c r="D277" t="s">
        <v>155</v>
      </c>
      <c r="E277" t="s">
        <v>156</v>
      </c>
      <c r="F277" t="s">
        <v>161</v>
      </c>
      <c r="G277" t="s">
        <v>225</v>
      </c>
      <c r="H277">
        <v>385.13070417991827</v>
      </c>
      <c r="I277">
        <v>55</v>
      </c>
      <c r="J277">
        <v>1641074.5129848451</v>
      </c>
      <c r="K277">
        <v>102520000</v>
      </c>
      <c r="L277">
        <v>275</v>
      </c>
      <c r="M277">
        <v>-21.776814055735507</v>
      </c>
      <c r="N277">
        <v>-5.7692307692307692</v>
      </c>
    </row>
    <row r="278" spans="1:14" x14ac:dyDescent="0.3">
      <c r="A278">
        <v>277</v>
      </c>
      <c r="B278" t="s">
        <v>141</v>
      </c>
      <c r="C278" t="s">
        <v>149</v>
      </c>
      <c r="D278" t="s">
        <v>155</v>
      </c>
      <c r="E278" t="s">
        <v>156</v>
      </c>
      <c r="F278" t="s">
        <v>161</v>
      </c>
      <c r="G278" t="s">
        <v>225</v>
      </c>
      <c r="H278">
        <v>385.13070417991827</v>
      </c>
      <c r="I278">
        <v>55</v>
      </c>
      <c r="J278">
        <v>1641074.5129848451</v>
      </c>
      <c r="K278">
        <v>102520000</v>
      </c>
      <c r="L278">
        <v>276</v>
      </c>
      <c r="M278">
        <v>-21.776814055735507</v>
      </c>
      <c r="N278">
        <v>-5.7692307692307692</v>
      </c>
    </row>
    <row r="279" spans="1:14" x14ac:dyDescent="0.3">
      <c r="A279">
        <v>278</v>
      </c>
      <c r="B279" t="s">
        <v>141</v>
      </c>
      <c r="C279" t="s">
        <v>149</v>
      </c>
      <c r="D279" t="s">
        <v>155</v>
      </c>
      <c r="E279" t="s">
        <v>156</v>
      </c>
      <c r="F279" t="s">
        <v>161</v>
      </c>
      <c r="G279" t="s">
        <v>225</v>
      </c>
      <c r="H279">
        <v>385.13070417991827</v>
      </c>
      <c r="I279">
        <v>55</v>
      </c>
      <c r="J279">
        <v>1641074.5129848451</v>
      </c>
      <c r="K279">
        <v>102520000</v>
      </c>
      <c r="L279">
        <v>277</v>
      </c>
      <c r="M279">
        <v>-21.776814055735507</v>
      </c>
      <c r="N279">
        <v>-5.7692307692307692</v>
      </c>
    </row>
    <row r="280" spans="1:14" x14ac:dyDescent="0.3">
      <c r="A280">
        <v>279</v>
      </c>
      <c r="B280" t="s">
        <v>141</v>
      </c>
      <c r="C280" t="s">
        <v>149</v>
      </c>
      <c r="D280" t="s">
        <v>155</v>
      </c>
      <c r="E280" t="s">
        <v>156</v>
      </c>
      <c r="F280" t="s">
        <v>161</v>
      </c>
      <c r="G280" t="s">
        <v>225</v>
      </c>
      <c r="H280">
        <v>385.13070417991827</v>
      </c>
      <c r="I280">
        <v>55</v>
      </c>
      <c r="J280">
        <v>1641074.5129848451</v>
      </c>
      <c r="K280">
        <v>102520000</v>
      </c>
      <c r="L280">
        <v>278</v>
      </c>
      <c r="M280">
        <v>-21.776814055735507</v>
      </c>
      <c r="N280">
        <v>-5.7692307692307692</v>
      </c>
    </row>
    <row r="281" spans="1:14" x14ac:dyDescent="0.3">
      <c r="A281">
        <v>280</v>
      </c>
      <c r="B281" t="s">
        <v>141</v>
      </c>
      <c r="C281" t="s">
        <v>149</v>
      </c>
      <c r="D281" t="s">
        <v>155</v>
      </c>
      <c r="E281" t="s">
        <v>156</v>
      </c>
      <c r="F281" t="s">
        <v>161</v>
      </c>
      <c r="G281" t="s">
        <v>225</v>
      </c>
      <c r="H281">
        <v>385.13070417991827</v>
      </c>
      <c r="I281">
        <v>55</v>
      </c>
      <c r="J281">
        <v>1641074.5129848451</v>
      </c>
      <c r="K281">
        <v>102520000</v>
      </c>
      <c r="L281">
        <v>279</v>
      </c>
      <c r="M281">
        <v>-21.776814055735507</v>
      </c>
      <c r="N281">
        <v>-5.7692307692307692</v>
      </c>
    </row>
    <row r="282" spans="1:14" x14ac:dyDescent="0.3">
      <c r="A282">
        <v>281</v>
      </c>
      <c r="B282" t="s">
        <v>141</v>
      </c>
      <c r="C282" t="s">
        <v>149</v>
      </c>
      <c r="D282" t="s">
        <v>155</v>
      </c>
      <c r="E282" t="s">
        <v>156</v>
      </c>
      <c r="F282" t="s">
        <v>161</v>
      </c>
      <c r="G282" t="s">
        <v>225</v>
      </c>
      <c r="H282">
        <v>385.13070417991827</v>
      </c>
      <c r="I282">
        <v>55</v>
      </c>
      <c r="J282">
        <v>1641074.5129848451</v>
      </c>
      <c r="K282">
        <v>102520000</v>
      </c>
      <c r="L282">
        <v>280</v>
      </c>
      <c r="M282">
        <v>-21.776814055735507</v>
      </c>
      <c r="N282">
        <v>-5.7692307692307692</v>
      </c>
    </row>
    <row r="283" spans="1:14" x14ac:dyDescent="0.3">
      <c r="A283">
        <v>282</v>
      </c>
      <c r="B283" t="s">
        <v>141</v>
      </c>
      <c r="C283" t="s">
        <v>149</v>
      </c>
      <c r="D283" t="s">
        <v>155</v>
      </c>
      <c r="E283" t="s">
        <v>156</v>
      </c>
      <c r="F283" t="s">
        <v>161</v>
      </c>
      <c r="G283" t="s">
        <v>225</v>
      </c>
      <c r="H283">
        <v>385.13070417991827</v>
      </c>
      <c r="I283">
        <v>55</v>
      </c>
      <c r="J283">
        <v>1641074.5129848451</v>
      </c>
      <c r="K283">
        <v>102520000</v>
      </c>
      <c r="L283">
        <v>281</v>
      </c>
      <c r="M283">
        <v>-21.776814055735507</v>
      </c>
      <c r="N283">
        <v>-5.7692307692307692</v>
      </c>
    </row>
    <row r="284" spans="1:14" x14ac:dyDescent="0.3">
      <c r="A284">
        <v>283</v>
      </c>
      <c r="B284" t="s">
        <v>141</v>
      </c>
      <c r="C284" t="s">
        <v>149</v>
      </c>
      <c r="D284" t="s">
        <v>155</v>
      </c>
      <c r="E284" t="s">
        <v>156</v>
      </c>
      <c r="F284" t="s">
        <v>161</v>
      </c>
      <c r="G284" t="s">
        <v>225</v>
      </c>
      <c r="H284">
        <v>385.13070417991827</v>
      </c>
      <c r="I284">
        <v>55</v>
      </c>
      <c r="J284">
        <v>1641074.5129848451</v>
      </c>
      <c r="K284">
        <v>102520000</v>
      </c>
      <c r="L284">
        <v>282</v>
      </c>
      <c r="M284">
        <v>-21.776814055735507</v>
      </c>
      <c r="N284">
        <v>-5.7692307692307692</v>
      </c>
    </row>
    <row r="285" spans="1:14" x14ac:dyDescent="0.3">
      <c r="A285">
        <v>284</v>
      </c>
      <c r="B285" t="s">
        <v>141</v>
      </c>
      <c r="C285" t="s">
        <v>149</v>
      </c>
      <c r="D285" t="s">
        <v>155</v>
      </c>
      <c r="E285" t="s">
        <v>156</v>
      </c>
      <c r="F285" t="s">
        <v>161</v>
      </c>
      <c r="G285" t="s">
        <v>225</v>
      </c>
      <c r="H285">
        <v>385.13070417991827</v>
      </c>
      <c r="I285">
        <v>55</v>
      </c>
      <c r="J285">
        <v>1641074.5129848451</v>
      </c>
      <c r="K285">
        <v>102520000</v>
      </c>
      <c r="L285">
        <v>283</v>
      </c>
      <c r="M285">
        <v>-21.776814055735507</v>
      </c>
      <c r="N285">
        <v>-5.7692307692307692</v>
      </c>
    </row>
    <row r="286" spans="1:14" x14ac:dyDescent="0.3">
      <c r="A286">
        <v>285</v>
      </c>
      <c r="B286" t="s">
        <v>141</v>
      </c>
      <c r="C286" t="s">
        <v>149</v>
      </c>
      <c r="D286" t="s">
        <v>155</v>
      </c>
      <c r="E286" t="s">
        <v>156</v>
      </c>
      <c r="F286" t="s">
        <v>161</v>
      </c>
      <c r="G286" t="s">
        <v>225</v>
      </c>
      <c r="H286">
        <v>385.13070417991827</v>
      </c>
      <c r="I286">
        <v>55</v>
      </c>
      <c r="J286">
        <v>1641074.5129848451</v>
      </c>
      <c r="K286">
        <v>102520000</v>
      </c>
      <c r="L286">
        <v>284</v>
      </c>
      <c r="M286">
        <v>-21.776814055735507</v>
      </c>
      <c r="N286">
        <v>-5.7692307692307692</v>
      </c>
    </row>
    <row r="287" spans="1:14" x14ac:dyDescent="0.3">
      <c r="A287">
        <v>286</v>
      </c>
      <c r="B287" t="s">
        <v>141</v>
      </c>
      <c r="C287" t="s">
        <v>149</v>
      </c>
      <c r="D287" t="s">
        <v>155</v>
      </c>
      <c r="E287" t="s">
        <v>156</v>
      </c>
      <c r="F287" t="s">
        <v>161</v>
      </c>
      <c r="G287" t="s">
        <v>225</v>
      </c>
      <c r="H287">
        <v>385.13070417991827</v>
      </c>
      <c r="I287">
        <v>55</v>
      </c>
      <c r="J287">
        <v>1641074.5129848451</v>
      </c>
      <c r="K287">
        <v>102520000</v>
      </c>
      <c r="L287">
        <v>285</v>
      </c>
      <c r="M287">
        <v>-21.776814055735507</v>
      </c>
      <c r="N287">
        <v>-5.7692307692307692</v>
      </c>
    </row>
    <row r="288" spans="1:14" x14ac:dyDescent="0.3">
      <c r="A288">
        <v>287</v>
      </c>
      <c r="B288" t="s">
        <v>141</v>
      </c>
      <c r="C288" t="s">
        <v>149</v>
      </c>
      <c r="D288" t="s">
        <v>155</v>
      </c>
      <c r="E288" t="s">
        <v>156</v>
      </c>
      <c r="F288" t="s">
        <v>161</v>
      </c>
      <c r="G288" t="s">
        <v>225</v>
      </c>
      <c r="H288">
        <v>385.13070417991827</v>
      </c>
      <c r="I288">
        <v>55</v>
      </c>
      <c r="J288">
        <v>1641074.5129848451</v>
      </c>
      <c r="K288">
        <v>102520000</v>
      </c>
      <c r="L288">
        <v>286</v>
      </c>
      <c r="M288">
        <v>-21.776814055735507</v>
      </c>
      <c r="N288">
        <v>-5.7692307692307692</v>
      </c>
    </row>
    <row r="289" spans="1:14" x14ac:dyDescent="0.3">
      <c r="A289">
        <v>288</v>
      </c>
      <c r="B289" t="s">
        <v>141</v>
      </c>
      <c r="C289" t="s">
        <v>149</v>
      </c>
      <c r="D289" t="s">
        <v>155</v>
      </c>
      <c r="E289" t="s">
        <v>156</v>
      </c>
      <c r="F289" t="s">
        <v>161</v>
      </c>
      <c r="G289" t="s">
        <v>225</v>
      </c>
      <c r="H289">
        <v>385.13070417991827</v>
      </c>
      <c r="I289">
        <v>55</v>
      </c>
      <c r="J289">
        <v>1641074.5129848451</v>
      </c>
      <c r="K289">
        <v>102520000</v>
      </c>
      <c r="L289">
        <v>287</v>
      </c>
      <c r="M289">
        <v>-21.776814055735507</v>
      </c>
      <c r="N289">
        <v>-5.7692307692307692</v>
      </c>
    </row>
    <row r="290" spans="1:14" x14ac:dyDescent="0.3">
      <c r="A290">
        <v>289</v>
      </c>
      <c r="B290" t="s">
        <v>141</v>
      </c>
      <c r="C290" t="s">
        <v>149</v>
      </c>
      <c r="D290" t="s">
        <v>155</v>
      </c>
      <c r="E290" t="s">
        <v>156</v>
      </c>
      <c r="F290" t="s">
        <v>161</v>
      </c>
      <c r="G290" t="s">
        <v>225</v>
      </c>
      <c r="H290">
        <v>385.13070417991827</v>
      </c>
      <c r="I290">
        <v>55</v>
      </c>
      <c r="J290">
        <v>1641074.5129848451</v>
      </c>
      <c r="K290">
        <v>102520000</v>
      </c>
      <c r="L290">
        <v>288</v>
      </c>
      <c r="M290">
        <v>-21.776814055735507</v>
      </c>
      <c r="N290">
        <v>-5.7692307692307692</v>
      </c>
    </row>
    <row r="291" spans="1:14" x14ac:dyDescent="0.3">
      <c r="A291">
        <v>290</v>
      </c>
      <c r="B291" t="s">
        <v>141</v>
      </c>
      <c r="C291" t="s">
        <v>149</v>
      </c>
      <c r="D291" t="s">
        <v>155</v>
      </c>
      <c r="E291" t="s">
        <v>156</v>
      </c>
      <c r="F291" t="s">
        <v>161</v>
      </c>
      <c r="G291" t="s">
        <v>225</v>
      </c>
      <c r="H291">
        <v>385.13070417991827</v>
      </c>
      <c r="I291">
        <v>55</v>
      </c>
      <c r="J291">
        <v>1641074.5129848451</v>
      </c>
      <c r="K291">
        <v>102520000</v>
      </c>
      <c r="L291">
        <v>289</v>
      </c>
      <c r="M291">
        <v>-21.776814055735507</v>
      </c>
      <c r="N291">
        <v>-5.7692307692307692</v>
      </c>
    </row>
    <row r="292" spans="1:14" x14ac:dyDescent="0.3">
      <c r="A292">
        <v>291</v>
      </c>
      <c r="B292" t="s">
        <v>141</v>
      </c>
      <c r="C292" t="s">
        <v>149</v>
      </c>
      <c r="D292" t="s">
        <v>155</v>
      </c>
      <c r="E292" t="s">
        <v>156</v>
      </c>
      <c r="F292" t="s">
        <v>161</v>
      </c>
      <c r="G292" t="s">
        <v>225</v>
      </c>
      <c r="H292">
        <v>385.13070417991827</v>
      </c>
      <c r="I292">
        <v>55</v>
      </c>
      <c r="J292">
        <v>1641074.5129848451</v>
      </c>
      <c r="K292">
        <v>102520000</v>
      </c>
      <c r="L292">
        <v>290</v>
      </c>
      <c r="M292">
        <v>-21.776814055735507</v>
      </c>
      <c r="N292">
        <v>-5.7692307692307692</v>
      </c>
    </row>
    <row r="293" spans="1:14" x14ac:dyDescent="0.3">
      <c r="A293">
        <v>292</v>
      </c>
      <c r="B293" t="s">
        <v>141</v>
      </c>
      <c r="C293" t="s">
        <v>149</v>
      </c>
      <c r="D293" t="s">
        <v>155</v>
      </c>
      <c r="E293" t="s">
        <v>156</v>
      </c>
      <c r="F293" t="s">
        <v>161</v>
      </c>
      <c r="G293" t="s">
        <v>225</v>
      </c>
      <c r="H293">
        <v>385.13070417991827</v>
      </c>
      <c r="I293">
        <v>55</v>
      </c>
      <c r="J293">
        <v>1641074.5129848451</v>
      </c>
      <c r="K293">
        <v>102520000</v>
      </c>
      <c r="L293">
        <v>291</v>
      </c>
      <c r="M293">
        <v>-21.776814055735507</v>
      </c>
      <c r="N293">
        <v>-5.7692307692307692</v>
      </c>
    </row>
    <row r="294" spans="1:14" x14ac:dyDescent="0.3">
      <c r="A294">
        <v>293</v>
      </c>
      <c r="B294" t="s">
        <v>141</v>
      </c>
      <c r="C294" t="s">
        <v>149</v>
      </c>
      <c r="D294" t="s">
        <v>155</v>
      </c>
      <c r="E294" t="s">
        <v>156</v>
      </c>
      <c r="F294" t="s">
        <v>161</v>
      </c>
      <c r="G294" t="s">
        <v>225</v>
      </c>
      <c r="H294">
        <v>385.13070417991827</v>
      </c>
      <c r="I294">
        <v>55</v>
      </c>
      <c r="J294">
        <v>1641074.5129848451</v>
      </c>
      <c r="K294">
        <v>102520000</v>
      </c>
      <c r="L294">
        <v>292</v>
      </c>
      <c r="M294">
        <v>-21.776814055735507</v>
      </c>
      <c r="N294">
        <v>-5.7692307692307692</v>
      </c>
    </row>
    <row r="295" spans="1:14" x14ac:dyDescent="0.3">
      <c r="A295">
        <v>294</v>
      </c>
      <c r="B295" t="s">
        <v>141</v>
      </c>
      <c r="C295" t="s">
        <v>149</v>
      </c>
      <c r="D295" t="s">
        <v>155</v>
      </c>
      <c r="E295" t="s">
        <v>156</v>
      </c>
      <c r="F295" t="s">
        <v>161</v>
      </c>
      <c r="G295" t="s">
        <v>225</v>
      </c>
      <c r="H295">
        <v>350.87461366293627</v>
      </c>
      <c r="I295">
        <v>50</v>
      </c>
      <c r="J295">
        <v>1496528.127793862</v>
      </c>
      <c r="K295">
        <v>93200000</v>
      </c>
      <c r="L295">
        <v>293</v>
      </c>
      <c r="M295">
        <v>-11.050672047829238</v>
      </c>
      <c r="N295">
        <v>3.8461538461538463</v>
      </c>
    </row>
    <row r="296" spans="1:14" x14ac:dyDescent="0.3">
      <c r="A296">
        <v>295</v>
      </c>
      <c r="B296" t="s">
        <v>141</v>
      </c>
      <c r="C296" t="s">
        <v>149</v>
      </c>
      <c r="D296" t="s">
        <v>155</v>
      </c>
      <c r="E296" t="s">
        <v>156</v>
      </c>
      <c r="F296" t="s">
        <v>161</v>
      </c>
      <c r="G296" t="s">
        <v>225</v>
      </c>
      <c r="H296">
        <v>350.87461366293627</v>
      </c>
      <c r="I296">
        <v>50</v>
      </c>
      <c r="J296">
        <v>1496528.127793862</v>
      </c>
      <c r="K296">
        <v>93200000</v>
      </c>
      <c r="L296">
        <v>294</v>
      </c>
      <c r="M296">
        <v>-11.050672047829238</v>
      </c>
      <c r="N296">
        <v>3.8461538461538463</v>
      </c>
    </row>
    <row r="297" spans="1:14" x14ac:dyDescent="0.3">
      <c r="A297">
        <v>296</v>
      </c>
      <c r="B297" t="s">
        <v>141</v>
      </c>
      <c r="C297" t="s">
        <v>149</v>
      </c>
      <c r="D297" t="s">
        <v>155</v>
      </c>
      <c r="E297" t="s">
        <v>156</v>
      </c>
      <c r="F297" t="s">
        <v>161</v>
      </c>
      <c r="G297" t="s">
        <v>225</v>
      </c>
      <c r="H297">
        <v>350.87461366293627</v>
      </c>
      <c r="I297">
        <v>50</v>
      </c>
      <c r="J297">
        <v>1496528.127793862</v>
      </c>
      <c r="K297">
        <v>93200000</v>
      </c>
      <c r="L297">
        <v>295</v>
      </c>
      <c r="M297">
        <v>-11.050672047829238</v>
      </c>
      <c r="N297">
        <v>3.8461538461538463</v>
      </c>
    </row>
    <row r="298" spans="1:14" x14ac:dyDescent="0.3">
      <c r="A298">
        <v>297</v>
      </c>
      <c r="B298" t="s">
        <v>141</v>
      </c>
      <c r="C298" t="s">
        <v>149</v>
      </c>
      <c r="D298" t="s">
        <v>155</v>
      </c>
      <c r="E298" t="s">
        <v>156</v>
      </c>
      <c r="F298" t="s">
        <v>161</v>
      </c>
      <c r="G298" t="s">
        <v>225</v>
      </c>
      <c r="H298">
        <v>350.87461366293627</v>
      </c>
      <c r="I298">
        <v>50</v>
      </c>
      <c r="J298">
        <v>1496528.127793862</v>
      </c>
      <c r="K298">
        <v>93200000</v>
      </c>
      <c r="L298">
        <v>296</v>
      </c>
      <c r="M298">
        <v>-11.050672047829238</v>
      </c>
      <c r="N298">
        <v>3.8461538461538463</v>
      </c>
    </row>
    <row r="299" spans="1:14" x14ac:dyDescent="0.3">
      <c r="A299">
        <v>298</v>
      </c>
      <c r="B299" t="s">
        <v>141</v>
      </c>
      <c r="C299" t="s">
        <v>149</v>
      </c>
      <c r="D299" t="s">
        <v>155</v>
      </c>
      <c r="E299" t="s">
        <v>156</v>
      </c>
      <c r="F299" t="s">
        <v>161</v>
      </c>
      <c r="G299" t="s">
        <v>225</v>
      </c>
      <c r="H299">
        <v>350.87461366293627</v>
      </c>
      <c r="I299">
        <v>50</v>
      </c>
      <c r="J299">
        <v>1496528.127793862</v>
      </c>
      <c r="K299">
        <v>93200000</v>
      </c>
      <c r="L299">
        <v>297</v>
      </c>
      <c r="M299">
        <v>-11.050672047829238</v>
      </c>
      <c r="N299">
        <v>3.8461538461538463</v>
      </c>
    </row>
    <row r="300" spans="1:14" x14ac:dyDescent="0.3">
      <c r="A300">
        <v>299</v>
      </c>
      <c r="B300" t="s">
        <v>141</v>
      </c>
      <c r="C300" t="s">
        <v>149</v>
      </c>
      <c r="D300" t="s">
        <v>155</v>
      </c>
      <c r="E300" t="s">
        <v>156</v>
      </c>
      <c r="F300" t="s">
        <v>161</v>
      </c>
      <c r="G300" t="s">
        <v>225</v>
      </c>
      <c r="H300">
        <v>350.87461366293627</v>
      </c>
      <c r="I300">
        <v>50</v>
      </c>
      <c r="J300">
        <v>1496528.127793862</v>
      </c>
      <c r="K300">
        <v>93200000</v>
      </c>
      <c r="L300">
        <v>298</v>
      </c>
      <c r="M300">
        <v>-11.050672047829238</v>
      </c>
      <c r="N300">
        <v>3.8461538461538463</v>
      </c>
    </row>
    <row r="301" spans="1:14" x14ac:dyDescent="0.3">
      <c r="A301">
        <v>300</v>
      </c>
      <c r="B301" t="s">
        <v>141</v>
      </c>
      <c r="C301" t="s">
        <v>149</v>
      </c>
      <c r="D301" t="s">
        <v>155</v>
      </c>
      <c r="E301" t="s">
        <v>156</v>
      </c>
      <c r="F301" t="s">
        <v>161</v>
      </c>
      <c r="G301" t="s">
        <v>225</v>
      </c>
      <c r="H301">
        <v>350.87461366293627</v>
      </c>
      <c r="I301">
        <v>50</v>
      </c>
      <c r="J301">
        <v>1496528.127793862</v>
      </c>
      <c r="K301">
        <v>93200000</v>
      </c>
      <c r="L301">
        <v>299</v>
      </c>
      <c r="M301">
        <v>-11.050672047829238</v>
      </c>
      <c r="N301">
        <v>3.8461538461538463</v>
      </c>
    </row>
    <row r="302" spans="1:14" x14ac:dyDescent="0.3">
      <c r="A302">
        <v>301</v>
      </c>
      <c r="B302" t="s">
        <v>141</v>
      </c>
      <c r="C302" t="s">
        <v>149</v>
      </c>
      <c r="D302" t="s">
        <v>155</v>
      </c>
      <c r="E302" t="s">
        <v>156</v>
      </c>
      <c r="F302" t="s">
        <v>161</v>
      </c>
      <c r="G302" t="s">
        <v>225</v>
      </c>
      <c r="H302">
        <v>350.87461366293627</v>
      </c>
      <c r="I302">
        <v>50</v>
      </c>
      <c r="J302">
        <v>1496528.127793862</v>
      </c>
      <c r="K302">
        <v>93200000</v>
      </c>
      <c r="L302">
        <v>300</v>
      </c>
      <c r="M302">
        <v>-11.050672047829238</v>
      </c>
      <c r="N302">
        <v>3.8461538461538463</v>
      </c>
    </row>
    <row r="303" spans="1:14" x14ac:dyDescent="0.3">
      <c r="A303">
        <v>302</v>
      </c>
      <c r="B303" t="s">
        <v>141</v>
      </c>
      <c r="C303" t="s">
        <v>149</v>
      </c>
      <c r="D303" t="s">
        <v>155</v>
      </c>
      <c r="E303" t="s">
        <v>156</v>
      </c>
      <c r="F303" t="s">
        <v>161</v>
      </c>
      <c r="G303" t="s">
        <v>225</v>
      </c>
      <c r="H303">
        <v>350.87461366293627</v>
      </c>
      <c r="I303">
        <v>50</v>
      </c>
      <c r="J303">
        <v>1496528.127793862</v>
      </c>
      <c r="K303">
        <v>93200000</v>
      </c>
      <c r="L303">
        <v>301</v>
      </c>
      <c r="M303">
        <v>-11.050672047829238</v>
      </c>
      <c r="N303">
        <v>3.8461538461538463</v>
      </c>
    </row>
    <row r="304" spans="1:14" x14ac:dyDescent="0.3">
      <c r="A304">
        <v>303</v>
      </c>
      <c r="B304" t="s">
        <v>141</v>
      </c>
      <c r="C304" t="s">
        <v>149</v>
      </c>
      <c r="D304" t="s">
        <v>155</v>
      </c>
      <c r="E304" t="s">
        <v>156</v>
      </c>
      <c r="F304" t="s">
        <v>161</v>
      </c>
      <c r="G304" t="s">
        <v>225</v>
      </c>
      <c r="H304">
        <v>350.87461366293627</v>
      </c>
      <c r="I304">
        <v>50</v>
      </c>
      <c r="J304">
        <v>1496528.127793862</v>
      </c>
      <c r="K304">
        <v>93200000</v>
      </c>
      <c r="L304">
        <v>302</v>
      </c>
      <c r="M304">
        <v>-11.050672047829238</v>
      </c>
      <c r="N304">
        <v>3.8461538461538463</v>
      </c>
    </row>
    <row r="305" spans="1:14" x14ac:dyDescent="0.3">
      <c r="A305">
        <v>304</v>
      </c>
      <c r="B305" t="s">
        <v>141</v>
      </c>
      <c r="C305" t="s">
        <v>149</v>
      </c>
      <c r="D305" t="s">
        <v>155</v>
      </c>
      <c r="E305" t="s">
        <v>156</v>
      </c>
      <c r="F305" t="s">
        <v>161</v>
      </c>
      <c r="G305" t="s">
        <v>225</v>
      </c>
      <c r="H305">
        <v>350.87461366293627</v>
      </c>
      <c r="I305">
        <v>50</v>
      </c>
      <c r="J305">
        <v>1496528.127793862</v>
      </c>
      <c r="K305">
        <v>93200000</v>
      </c>
      <c r="L305">
        <v>303</v>
      </c>
      <c r="M305">
        <v>-11.050672047829238</v>
      </c>
      <c r="N305">
        <v>3.8461538461538463</v>
      </c>
    </row>
    <row r="306" spans="1:14" x14ac:dyDescent="0.3">
      <c r="A306">
        <v>305</v>
      </c>
      <c r="B306" t="s">
        <v>141</v>
      </c>
      <c r="C306" t="s">
        <v>149</v>
      </c>
      <c r="D306" t="s">
        <v>155</v>
      </c>
      <c r="E306" t="s">
        <v>156</v>
      </c>
      <c r="F306" t="s">
        <v>161</v>
      </c>
      <c r="G306" t="s">
        <v>225</v>
      </c>
      <c r="H306">
        <v>350.87461366293627</v>
      </c>
      <c r="I306">
        <v>50</v>
      </c>
      <c r="J306">
        <v>1496528.127793862</v>
      </c>
      <c r="K306">
        <v>93200000</v>
      </c>
      <c r="L306">
        <v>304</v>
      </c>
      <c r="M306">
        <v>-11.050672047829238</v>
      </c>
      <c r="N306">
        <v>3.8461538461538463</v>
      </c>
    </row>
    <row r="307" spans="1:14" x14ac:dyDescent="0.3">
      <c r="A307">
        <v>306</v>
      </c>
      <c r="B307" t="s">
        <v>141</v>
      </c>
      <c r="C307" t="s">
        <v>149</v>
      </c>
      <c r="D307" t="s">
        <v>155</v>
      </c>
      <c r="E307" t="s">
        <v>156</v>
      </c>
      <c r="F307" t="s">
        <v>161</v>
      </c>
      <c r="G307" t="s">
        <v>225</v>
      </c>
      <c r="H307">
        <v>350.87461366293627</v>
      </c>
      <c r="I307">
        <v>50</v>
      </c>
      <c r="J307">
        <v>1496528.127793862</v>
      </c>
      <c r="K307">
        <v>93200000</v>
      </c>
      <c r="L307">
        <v>305</v>
      </c>
      <c r="M307">
        <v>-11.050672047829238</v>
      </c>
      <c r="N307">
        <v>3.8461538461538463</v>
      </c>
    </row>
    <row r="308" spans="1:14" x14ac:dyDescent="0.3">
      <c r="A308">
        <v>307</v>
      </c>
      <c r="B308" t="s">
        <v>141</v>
      </c>
      <c r="C308" t="s">
        <v>149</v>
      </c>
      <c r="D308" t="s">
        <v>155</v>
      </c>
      <c r="E308" t="s">
        <v>156</v>
      </c>
      <c r="F308" t="s">
        <v>161</v>
      </c>
      <c r="G308" t="s">
        <v>225</v>
      </c>
      <c r="H308">
        <v>350.87461366293627</v>
      </c>
      <c r="I308">
        <v>50</v>
      </c>
      <c r="J308">
        <v>1496528.127793862</v>
      </c>
      <c r="K308">
        <v>93200000</v>
      </c>
      <c r="L308">
        <v>306</v>
      </c>
      <c r="M308">
        <v>-11.050672047829238</v>
      </c>
      <c r="N308">
        <v>3.8461538461538463</v>
      </c>
    </row>
    <row r="309" spans="1:14" x14ac:dyDescent="0.3">
      <c r="A309">
        <v>308</v>
      </c>
      <c r="B309" t="s">
        <v>141</v>
      </c>
      <c r="C309" t="s">
        <v>149</v>
      </c>
      <c r="D309" t="s">
        <v>155</v>
      </c>
      <c r="E309" t="s">
        <v>156</v>
      </c>
      <c r="F309" t="s">
        <v>161</v>
      </c>
      <c r="G309" t="s">
        <v>225</v>
      </c>
      <c r="H309">
        <v>350.87461366293627</v>
      </c>
      <c r="I309">
        <v>50</v>
      </c>
      <c r="J309">
        <v>1496528.127793862</v>
      </c>
      <c r="K309">
        <v>93200000</v>
      </c>
      <c r="L309">
        <v>307</v>
      </c>
      <c r="M309">
        <v>-11.050672047829238</v>
      </c>
      <c r="N309">
        <v>3.8461538461538463</v>
      </c>
    </row>
    <row r="310" spans="1:14" x14ac:dyDescent="0.3">
      <c r="A310">
        <v>309</v>
      </c>
      <c r="B310" t="s">
        <v>141</v>
      </c>
      <c r="C310" t="s">
        <v>149</v>
      </c>
      <c r="D310" t="s">
        <v>155</v>
      </c>
      <c r="E310" t="s">
        <v>156</v>
      </c>
      <c r="F310" t="s">
        <v>161</v>
      </c>
      <c r="G310" t="s">
        <v>225</v>
      </c>
      <c r="H310">
        <v>350.87461366293627</v>
      </c>
      <c r="I310">
        <v>50</v>
      </c>
      <c r="J310">
        <v>1496528.127793862</v>
      </c>
      <c r="K310">
        <v>93200000</v>
      </c>
      <c r="L310">
        <v>308</v>
      </c>
      <c r="M310">
        <v>-11.050672047829238</v>
      </c>
      <c r="N310">
        <v>3.8461538461538463</v>
      </c>
    </row>
    <row r="311" spans="1:14" x14ac:dyDescent="0.3">
      <c r="A311">
        <v>310</v>
      </c>
      <c r="B311" t="s">
        <v>141</v>
      </c>
      <c r="C311" t="s">
        <v>149</v>
      </c>
      <c r="D311" t="s">
        <v>155</v>
      </c>
      <c r="E311" t="s">
        <v>156</v>
      </c>
      <c r="F311" t="s">
        <v>161</v>
      </c>
      <c r="G311" t="s">
        <v>225</v>
      </c>
      <c r="H311">
        <v>350.87461366293627</v>
      </c>
      <c r="I311">
        <v>50</v>
      </c>
      <c r="J311">
        <v>1496528.127793862</v>
      </c>
      <c r="K311">
        <v>93200000</v>
      </c>
      <c r="L311">
        <v>309</v>
      </c>
      <c r="M311">
        <v>-11.050672047829238</v>
      </c>
      <c r="N311">
        <v>3.8461538461538463</v>
      </c>
    </row>
    <row r="312" spans="1:14" x14ac:dyDescent="0.3">
      <c r="A312">
        <v>311</v>
      </c>
      <c r="B312" t="s">
        <v>141</v>
      </c>
      <c r="C312" t="s">
        <v>149</v>
      </c>
      <c r="D312" t="s">
        <v>155</v>
      </c>
      <c r="E312" t="s">
        <v>156</v>
      </c>
      <c r="F312" t="s">
        <v>161</v>
      </c>
      <c r="G312" t="s">
        <v>225</v>
      </c>
      <c r="H312">
        <v>350.87461366293627</v>
      </c>
      <c r="I312">
        <v>50</v>
      </c>
      <c r="J312">
        <v>1496528.127793862</v>
      </c>
      <c r="K312">
        <v>93200000</v>
      </c>
      <c r="L312">
        <v>310</v>
      </c>
      <c r="M312">
        <v>-11.050672047829238</v>
      </c>
      <c r="N312">
        <v>3.8461538461538463</v>
      </c>
    </row>
    <row r="313" spans="1:14" x14ac:dyDescent="0.3">
      <c r="A313">
        <v>312</v>
      </c>
      <c r="B313" t="s">
        <v>141</v>
      </c>
      <c r="C313" t="s">
        <v>149</v>
      </c>
      <c r="D313" t="s">
        <v>155</v>
      </c>
      <c r="E313" t="s">
        <v>156</v>
      </c>
      <c r="F313" t="s">
        <v>161</v>
      </c>
      <c r="G313" t="s">
        <v>225</v>
      </c>
      <c r="H313">
        <v>350.87461366293627</v>
      </c>
      <c r="I313">
        <v>50</v>
      </c>
      <c r="J313">
        <v>1496528.127793862</v>
      </c>
      <c r="K313">
        <v>93200000</v>
      </c>
      <c r="L313">
        <v>311</v>
      </c>
      <c r="M313">
        <v>-11.050672047829238</v>
      </c>
      <c r="N313">
        <v>3.8461538461538463</v>
      </c>
    </row>
    <row r="314" spans="1:14" x14ac:dyDescent="0.3">
      <c r="A314">
        <v>313</v>
      </c>
      <c r="B314" t="s">
        <v>141</v>
      </c>
      <c r="C314" t="s">
        <v>149</v>
      </c>
      <c r="D314" t="s">
        <v>155</v>
      </c>
      <c r="E314" t="s">
        <v>156</v>
      </c>
      <c r="F314" t="s">
        <v>161</v>
      </c>
      <c r="G314" t="s">
        <v>225</v>
      </c>
      <c r="H314">
        <v>350.87461366293627</v>
      </c>
      <c r="I314">
        <v>50</v>
      </c>
      <c r="J314">
        <v>1496528.127793862</v>
      </c>
      <c r="K314">
        <v>93200000</v>
      </c>
      <c r="L314">
        <v>312</v>
      </c>
      <c r="M314">
        <v>-11.050672047829238</v>
      </c>
      <c r="N314">
        <v>3.8461538461538463</v>
      </c>
    </row>
    <row r="315" spans="1:14" x14ac:dyDescent="0.3">
      <c r="A315">
        <v>314</v>
      </c>
      <c r="B315" t="s">
        <v>141</v>
      </c>
      <c r="C315" t="s">
        <v>149</v>
      </c>
      <c r="D315" t="s">
        <v>155</v>
      </c>
      <c r="E315" t="s">
        <v>156</v>
      </c>
      <c r="F315" t="s">
        <v>161</v>
      </c>
      <c r="G315" t="s">
        <v>225</v>
      </c>
      <c r="H315">
        <v>350.87461366293627</v>
      </c>
      <c r="I315">
        <v>50</v>
      </c>
      <c r="J315">
        <v>1496528.127793862</v>
      </c>
      <c r="K315">
        <v>93200000</v>
      </c>
      <c r="L315">
        <v>313</v>
      </c>
      <c r="M315">
        <v>-11.050672047829238</v>
      </c>
      <c r="N315">
        <v>3.8461538461538463</v>
      </c>
    </row>
    <row r="316" spans="1:14" x14ac:dyDescent="0.3">
      <c r="A316">
        <v>315</v>
      </c>
      <c r="B316" t="s">
        <v>141</v>
      </c>
      <c r="C316" t="s">
        <v>149</v>
      </c>
      <c r="D316" t="s">
        <v>155</v>
      </c>
      <c r="E316" t="s">
        <v>156</v>
      </c>
      <c r="F316" t="s">
        <v>161</v>
      </c>
      <c r="G316" t="s">
        <v>225</v>
      </c>
      <c r="H316">
        <v>350.87461366293627</v>
      </c>
      <c r="I316">
        <v>50</v>
      </c>
      <c r="J316">
        <v>1496528.127793862</v>
      </c>
      <c r="K316">
        <v>93200000</v>
      </c>
      <c r="L316">
        <v>314</v>
      </c>
      <c r="M316">
        <v>-11.050672047829238</v>
      </c>
      <c r="N316">
        <v>3.8461538461538463</v>
      </c>
    </row>
    <row r="317" spans="1:14" x14ac:dyDescent="0.3">
      <c r="A317">
        <v>316</v>
      </c>
      <c r="B317" t="s">
        <v>141</v>
      </c>
      <c r="C317" t="s">
        <v>149</v>
      </c>
      <c r="D317" t="s">
        <v>155</v>
      </c>
      <c r="E317" t="s">
        <v>156</v>
      </c>
      <c r="F317" t="s">
        <v>161</v>
      </c>
      <c r="G317" t="s">
        <v>225</v>
      </c>
      <c r="H317">
        <v>350.87461366293627</v>
      </c>
      <c r="I317">
        <v>50</v>
      </c>
      <c r="J317">
        <v>1496528.127793862</v>
      </c>
      <c r="K317">
        <v>93200000</v>
      </c>
      <c r="L317">
        <v>315</v>
      </c>
      <c r="M317">
        <v>-11.050672047829238</v>
      </c>
      <c r="N317">
        <v>3.8461538461538463</v>
      </c>
    </row>
    <row r="318" spans="1:14" x14ac:dyDescent="0.3">
      <c r="A318">
        <v>317</v>
      </c>
      <c r="B318" t="s">
        <v>141</v>
      </c>
      <c r="C318" t="s">
        <v>149</v>
      </c>
      <c r="D318" t="s">
        <v>155</v>
      </c>
      <c r="E318" t="s">
        <v>156</v>
      </c>
      <c r="F318" t="s">
        <v>161</v>
      </c>
      <c r="G318" t="s">
        <v>225</v>
      </c>
      <c r="H318">
        <v>350.87461366293627</v>
      </c>
      <c r="I318">
        <v>50</v>
      </c>
      <c r="J318">
        <v>1496528.127793862</v>
      </c>
      <c r="K318">
        <v>93200000</v>
      </c>
      <c r="L318">
        <v>316</v>
      </c>
      <c r="M318">
        <v>-11.050672047829238</v>
      </c>
      <c r="N318">
        <v>3.8461538461538463</v>
      </c>
    </row>
    <row r="319" spans="1:14" x14ac:dyDescent="0.3">
      <c r="A319">
        <v>318</v>
      </c>
      <c r="B319" t="s">
        <v>141</v>
      </c>
      <c r="C319" t="s">
        <v>149</v>
      </c>
      <c r="D319" t="s">
        <v>155</v>
      </c>
      <c r="E319" t="s">
        <v>156</v>
      </c>
      <c r="F319" t="s">
        <v>161</v>
      </c>
      <c r="G319" t="s">
        <v>225</v>
      </c>
      <c r="H319">
        <v>350.87461366293627</v>
      </c>
      <c r="I319">
        <v>50</v>
      </c>
      <c r="J319">
        <v>1496528.127793862</v>
      </c>
      <c r="K319">
        <v>93200000</v>
      </c>
      <c r="L319">
        <v>317</v>
      </c>
      <c r="M319">
        <v>-11.050672047829238</v>
      </c>
      <c r="N319">
        <v>3.8461538461538463</v>
      </c>
    </row>
    <row r="320" spans="1:14" x14ac:dyDescent="0.3">
      <c r="A320">
        <v>319</v>
      </c>
      <c r="B320" t="s">
        <v>141</v>
      </c>
      <c r="C320" t="s">
        <v>149</v>
      </c>
      <c r="D320" t="s">
        <v>155</v>
      </c>
      <c r="E320" t="s">
        <v>156</v>
      </c>
      <c r="F320" t="s">
        <v>161</v>
      </c>
      <c r="G320" t="s">
        <v>225</v>
      </c>
      <c r="H320">
        <v>350.87461366293627</v>
      </c>
      <c r="I320">
        <v>50</v>
      </c>
      <c r="J320">
        <v>1496528.127793862</v>
      </c>
      <c r="K320">
        <v>93200000</v>
      </c>
      <c r="L320">
        <v>318</v>
      </c>
      <c r="M320">
        <v>-11.050672047829238</v>
      </c>
      <c r="N320">
        <v>3.8461538461538463</v>
      </c>
    </row>
    <row r="321" spans="1:14" x14ac:dyDescent="0.3">
      <c r="A321">
        <v>320</v>
      </c>
      <c r="B321" t="s">
        <v>141</v>
      </c>
      <c r="C321" t="s">
        <v>149</v>
      </c>
      <c r="D321" t="s">
        <v>155</v>
      </c>
      <c r="E321" t="s">
        <v>156</v>
      </c>
      <c r="F321" t="s">
        <v>161</v>
      </c>
      <c r="G321" t="s">
        <v>225</v>
      </c>
      <c r="H321">
        <v>350.87461366293627</v>
      </c>
      <c r="I321">
        <v>50</v>
      </c>
      <c r="J321">
        <v>1496528.127793862</v>
      </c>
      <c r="K321">
        <v>93200000</v>
      </c>
      <c r="L321">
        <v>319</v>
      </c>
      <c r="M321">
        <v>-11.050672047829238</v>
      </c>
      <c r="N321">
        <v>3.8461538461538463</v>
      </c>
    </row>
    <row r="322" spans="1:14" x14ac:dyDescent="0.3">
      <c r="A322">
        <v>321</v>
      </c>
      <c r="B322" t="s">
        <v>141</v>
      </c>
      <c r="C322" t="s">
        <v>149</v>
      </c>
      <c r="D322" t="s">
        <v>155</v>
      </c>
      <c r="E322" t="s">
        <v>156</v>
      </c>
      <c r="F322" t="s">
        <v>161</v>
      </c>
      <c r="G322" t="s">
        <v>225</v>
      </c>
      <c r="H322">
        <v>350.87461366293627</v>
      </c>
      <c r="I322">
        <v>50</v>
      </c>
      <c r="J322">
        <v>1496528.127793862</v>
      </c>
      <c r="K322">
        <v>93200000</v>
      </c>
      <c r="L322">
        <v>320</v>
      </c>
      <c r="M322">
        <v>-11.050672047829238</v>
      </c>
      <c r="N322">
        <v>3.8461538461538463</v>
      </c>
    </row>
    <row r="323" spans="1:14" x14ac:dyDescent="0.3">
      <c r="A323">
        <v>322</v>
      </c>
      <c r="B323" t="s">
        <v>141</v>
      </c>
      <c r="C323" t="s">
        <v>149</v>
      </c>
      <c r="D323" t="s">
        <v>155</v>
      </c>
      <c r="E323" t="s">
        <v>156</v>
      </c>
      <c r="F323" t="s">
        <v>161</v>
      </c>
      <c r="G323" t="s">
        <v>225</v>
      </c>
      <c r="H323">
        <v>350.87461366293627</v>
      </c>
      <c r="I323">
        <v>50</v>
      </c>
      <c r="J323">
        <v>1496528.127793862</v>
      </c>
      <c r="K323">
        <v>93200000</v>
      </c>
      <c r="L323">
        <v>321</v>
      </c>
      <c r="M323">
        <v>-11.050672047829238</v>
      </c>
      <c r="N323">
        <v>3.8461538461538463</v>
      </c>
    </row>
    <row r="324" spans="1:14" x14ac:dyDescent="0.3">
      <c r="A324">
        <v>323</v>
      </c>
      <c r="B324" t="s">
        <v>141</v>
      </c>
      <c r="C324" t="s">
        <v>149</v>
      </c>
      <c r="D324" t="s">
        <v>155</v>
      </c>
      <c r="E324" t="s">
        <v>156</v>
      </c>
      <c r="F324" t="s">
        <v>161</v>
      </c>
      <c r="G324" t="s">
        <v>225</v>
      </c>
      <c r="H324">
        <v>350.87461366293627</v>
      </c>
      <c r="I324">
        <v>50</v>
      </c>
      <c r="J324">
        <v>1496528.127793862</v>
      </c>
      <c r="K324">
        <v>93200000</v>
      </c>
      <c r="L324">
        <v>322</v>
      </c>
      <c r="M324">
        <v>-11.050672047829238</v>
      </c>
      <c r="N324">
        <v>3.8461538461538463</v>
      </c>
    </row>
    <row r="325" spans="1:14" x14ac:dyDescent="0.3">
      <c r="A325">
        <v>324</v>
      </c>
      <c r="B325" t="s">
        <v>141</v>
      </c>
      <c r="C325" t="s">
        <v>149</v>
      </c>
      <c r="D325" t="s">
        <v>155</v>
      </c>
      <c r="E325" t="s">
        <v>156</v>
      </c>
      <c r="F325" t="s">
        <v>161</v>
      </c>
      <c r="G325" t="s">
        <v>225</v>
      </c>
      <c r="H325">
        <v>350.87461366293627</v>
      </c>
      <c r="I325">
        <v>50</v>
      </c>
      <c r="J325">
        <v>1496528.127793862</v>
      </c>
      <c r="K325">
        <v>93200000</v>
      </c>
      <c r="L325">
        <v>323</v>
      </c>
      <c r="M325">
        <v>-11.050672047829238</v>
      </c>
      <c r="N325">
        <v>3.8461538461538463</v>
      </c>
    </row>
    <row r="326" spans="1:14" x14ac:dyDescent="0.3">
      <c r="A326">
        <v>325</v>
      </c>
      <c r="B326" t="s">
        <v>141</v>
      </c>
      <c r="C326" t="s">
        <v>149</v>
      </c>
      <c r="D326" t="s">
        <v>155</v>
      </c>
      <c r="E326" t="s">
        <v>156</v>
      </c>
      <c r="F326" t="s">
        <v>161</v>
      </c>
      <c r="G326" t="s">
        <v>225</v>
      </c>
      <c r="H326">
        <v>350.87461366293627</v>
      </c>
      <c r="I326">
        <v>50</v>
      </c>
      <c r="J326">
        <v>1496528.127793862</v>
      </c>
      <c r="K326">
        <v>93200000</v>
      </c>
      <c r="L326">
        <v>324</v>
      </c>
      <c r="M326">
        <v>-11.050672047829238</v>
      </c>
      <c r="N326">
        <v>3.8461538461538463</v>
      </c>
    </row>
    <row r="327" spans="1:14" x14ac:dyDescent="0.3">
      <c r="A327">
        <v>326</v>
      </c>
      <c r="B327" t="s">
        <v>141</v>
      </c>
      <c r="C327" t="s">
        <v>149</v>
      </c>
      <c r="D327" t="s">
        <v>155</v>
      </c>
      <c r="E327" t="s">
        <v>156</v>
      </c>
      <c r="F327" t="s">
        <v>161</v>
      </c>
      <c r="G327" t="s">
        <v>225</v>
      </c>
      <c r="H327">
        <v>350.87461366293627</v>
      </c>
      <c r="I327">
        <v>50</v>
      </c>
      <c r="J327">
        <v>1496528.127793862</v>
      </c>
      <c r="K327">
        <v>93200000</v>
      </c>
      <c r="L327">
        <v>325</v>
      </c>
      <c r="M327">
        <v>-11.050672047829238</v>
      </c>
      <c r="N327">
        <v>3.8461538461538463</v>
      </c>
    </row>
    <row r="328" spans="1:14" x14ac:dyDescent="0.3">
      <c r="A328">
        <v>327</v>
      </c>
      <c r="B328" t="s">
        <v>141</v>
      </c>
      <c r="C328" t="s">
        <v>149</v>
      </c>
      <c r="D328" t="s">
        <v>155</v>
      </c>
      <c r="E328" t="s">
        <v>156</v>
      </c>
      <c r="F328" t="s">
        <v>161</v>
      </c>
      <c r="G328" t="s">
        <v>225</v>
      </c>
      <c r="H328">
        <v>350.87461366293627</v>
      </c>
      <c r="I328">
        <v>50</v>
      </c>
      <c r="J328">
        <v>1496528.127793862</v>
      </c>
      <c r="K328">
        <v>93200000</v>
      </c>
      <c r="L328">
        <v>326</v>
      </c>
      <c r="M328">
        <v>-11.050672047829238</v>
      </c>
      <c r="N328">
        <v>3.8461538461538463</v>
      </c>
    </row>
    <row r="329" spans="1:14" x14ac:dyDescent="0.3">
      <c r="A329">
        <v>328</v>
      </c>
      <c r="B329" t="s">
        <v>141</v>
      </c>
      <c r="C329" t="s">
        <v>149</v>
      </c>
      <c r="D329" t="s">
        <v>155</v>
      </c>
      <c r="E329" t="s">
        <v>156</v>
      </c>
      <c r="F329" t="s">
        <v>161</v>
      </c>
      <c r="G329" t="s">
        <v>225</v>
      </c>
      <c r="H329">
        <v>350.87461366293627</v>
      </c>
      <c r="I329">
        <v>50</v>
      </c>
      <c r="J329">
        <v>1496528.127793862</v>
      </c>
      <c r="K329">
        <v>93200000</v>
      </c>
      <c r="L329">
        <v>327</v>
      </c>
      <c r="M329">
        <v>-11.050672047829238</v>
      </c>
      <c r="N329">
        <v>3.8461538461538463</v>
      </c>
    </row>
    <row r="330" spans="1:14" x14ac:dyDescent="0.3">
      <c r="A330">
        <v>329</v>
      </c>
      <c r="B330" t="s">
        <v>141</v>
      </c>
      <c r="C330" t="s">
        <v>149</v>
      </c>
      <c r="D330" t="s">
        <v>155</v>
      </c>
      <c r="E330" t="s">
        <v>156</v>
      </c>
      <c r="F330" t="s">
        <v>161</v>
      </c>
      <c r="G330" t="s">
        <v>225</v>
      </c>
      <c r="H330">
        <v>350.87461366293627</v>
      </c>
      <c r="I330">
        <v>50</v>
      </c>
      <c r="J330">
        <v>1496528.127793862</v>
      </c>
      <c r="K330">
        <v>93200000</v>
      </c>
      <c r="L330">
        <v>328</v>
      </c>
      <c r="M330">
        <v>-11.050672047829238</v>
      </c>
      <c r="N330">
        <v>3.8461538461538463</v>
      </c>
    </row>
    <row r="331" spans="1:14" x14ac:dyDescent="0.3">
      <c r="A331">
        <v>330</v>
      </c>
      <c r="B331" t="s">
        <v>141</v>
      </c>
      <c r="C331" t="s">
        <v>149</v>
      </c>
      <c r="D331" t="s">
        <v>155</v>
      </c>
      <c r="E331" t="s">
        <v>156</v>
      </c>
      <c r="F331" t="s">
        <v>161</v>
      </c>
      <c r="G331" t="s">
        <v>225</v>
      </c>
      <c r="H331">
        <v>350.87461366293627</v>
      </c>
      <c r="I331">
        <v>50</v>
      </c>
      <c r="J331">
        <v>1496528.127793862</v>
      </c>
      <c r="K331">
        <v>93200000</v>
      </c>
      <c r="L331">
        <v>329</v>
      </c>
      <c r="M331">
        <v>-11.050672047829238</v>
      </c>
      <c r="N331">
        <v>3.8461538461538463</v>
      </c>
    </row>
    <row r="332" spans="1:14" x14ac:dyDescent="0.3">
      <c r="A332">
        <v>331</v>
      </c>
      <c r="B332" t="s">
        <v>141</v>
      </c>
      <c r="C332" t="s">
        <v>149</v>
      </c>
      <c r="D332" t="s">
        <v>155</v>
      </c>
      <c r="E332" t="s">
        <v>156</v>
      </c>
      <c r="F332" t="s">
        <v>161</v>
      </c>
      <c r="G332" t="s">
        <v>225</v>
      </c>
      <c r="H332">
        <v>350.87461366293627</v>
      </c>
      <c r="I332">
        <v>50</v>
      </c>
      <c r="J332">
        <v>1496528.127793862</v>
      </c>
      <c r="K332">
        <v>93200000</v>
      </c>
      <c r="L332">
        <v>330</v>
      </c>
      <c r="M332">
        <v>-11.050672047829238</v>
      </c>
      <c r="N332">
        <v>3.8461538461538463</v>
      </c>
    </row>
    <row r="333" spans="1:14" x14ac:dyDescent="0.3">
      <c r="A333">
        <v>332</v>
      </c>
      <c r="B333" t="s">
        <v>141</v>
      </c>
      <c r="C333" t="s">
        <v>149</v>
      </c>
      <c r="D333" t="s">
        <v>155</v>
      </c>
      <c r="E333" t="s">
        <v>156</v>
      </c>
      <c r="F333" t="s">
        <v>161</v>
      </c>
      <c r="G333" t="s">
        <v>225</v>
      </c>
      <c r="H333">
        <v>350.87461366293627</v>
      </c>
      <c r="I333">
        <v>50</v>
      </c>
      <c r="J333">
        <v>1496528.127793862</v>
      </c>
      <c r="K333">
        <v>93200000</v>
      </c>
      <c r="L333">
        <v>331</v>
      </c>
      <c r="M333">
        <v>-11.050672047829238</v>
      </c>
      <c r="N333">
        <v>3.8461538461538463</v>
      </c>
    </row>
    <row r="334" spans="1:14" x14ac:dyDescent="0.3">
      <c r="A334">
        <v>333</v>
      </c>
      <c r="B334" t="s">
        <v>141</v>
      </c>
      <c r="C334" t="s">
        <v>149</v>
      </c>
      <c r="D334" t="s">
        <v>155</v>
      </c>
      <c r="E334" t="s">
        <v>156</v>
      </c>
      <c r="F334" t="s">
        <v>161</v>
      </c>
      <c r="G334" t="s">
        <v>225</v>
      </c>
      <c r="H334">
        <v>350.87461366293627</v>
      </c>
      <c r="I334">
        <v>50</v>
      </c>
      <c r="J334">
        <v>1496528.127793862</v>
      </c>
      <c r="K334">
        <v>93200000</v>
      </c>
      <c r="L334">
        <v>332</v>
      </c>
      <c r="M334">
        <v>-11.050672047829238</v>
      </c>
      <c r="N334">
        <v>3.8461538461538463</v>
      </c>
    </row>
    <row r="335" spans="1:14" x14ac:dyDescent="0.3">
      <c r="A335">
        <v>334</v>
      </c>
      <c r="B335" t="s">
        <v>141</v>
      </c>
      <c r="C335" t="s">
        <v>149</v>
      </c>
      <c r="D335" t="s">
        <v>155</v>
      </c>
      <c r="E335" t="s">
        <v>156</v>
      </c>
      <c r="F335" t="s">
        <v>161</v>
      </c>
      <c r="G335" t="s">
        <v>225</v>
      </c>
      <c r="H335">
        <v>350.87461366293627</v>
      </c>
      <c r="I335">
        <v>50</v>
      </c>
      <c r="J335">
        <v>1496528.127793862</v>
      </c>
      <c r="K335">
        <v>93200000</v>
      </c>
      <c r="L335">
        <v>333</v>
      </c>
      <c r="M335">
        <v>-11.050672047829238</v>
      </c>
      <c r="N335">
        <v>3.8461538461538463</v>
      </c>
    </row>
    <row r="336" spans="1:14" x14ac:dyDescent="0.3">
      <c r="A336">
        <v>335</v>
      </c>
      <c r="B336" t="s">
        <v>141</v>
      </c>
      <c r="C336" t="s">
        <v>149</v>
      </c>
      <c r="D336" t="s">
        <v>155</v>
      </c>
      <c r="E336" t="s">
        <v>156</v>
      </c>
      <c r="F336" t="s">
        <v>161</v>
      </c>
      <c r="G336" t="s">
        <v>225</v>
      </c>
      <c r="H336">
        <v>350.87461366293627</v>
      </c>
      <c r="I336">
        <v>50</v>
      </c>
      <c r="J336">
        <v>1496528.127793862</v>
      </c>
      <c r="K336">
        <v>93200000</v>
      </c>
      <c r="L336">
        <v>334</v>
      </c>
      <c r="M336">
        <v>-11.050672047829238</v>
      </c>
      <c r="N336">
        <v>3.8461538461538463</v>
      </c>
    </row>
    <row r="337" spans="1:14" x14ac:dyDescent="0.3">
      <c r="A337">
        <v>336</v>
      </c>
      <c r="B337" t="s">
        <v>141</v>
      </c>
      <c r="C337" t="s">
        <v>149</v>
      </c>
      <c r="D337" t="s">
        <v>155</v>
      </c>
      <c r="E337" t="s">
        <v>156</v>
      </c>
      <c r="F337" t="s">
        <v>161</v>
      </c>
      <c r="G337" t="s">
        <v>225</v>
      </c>
      <c r="H337">
        <v>350.87461366293627</v>
      </c>
      <c r="I337">
        <v>50</v>
      </c>
      <c r="J337">
        <v>1496528.127793862</v>
      </c>
      <c r="K337">
        <v>93200000</v>
      </c>
      <c r="L337">
        <v>335</v>
      </c>
      <c r="M337">
        <v>-11.050672047829238</v>
      </c>
      <c r="N337">
        <v>3.8461538461538463</v>
      </c>
    </row>
    <row r="338" spans="1:14" x14ac:dyDescent="0.3">
      <c r="A338">
        <v>337</v>
      </c>
      <c r="B338" t="s">
        <v>141</v>
      </c>
      <c r="C338" t="s">
        <v>149</v>
      </c>
      <c r="D338" t="s">
        <v>155</v>
      </c>
      <c r="E338" t="s">
        <v>156</v>
      </c>
      <c r="F338" t="s">
        <v>161</v>
      </c>
      <c r="G338" t="s">
        <v>225</v>
      </c>
      <c r="H338">
        <v>350.87461366293627</v>
      </c>
      <c r="I338">
        <v>50</v>
      </c>
      <c r="J338">
        <v>1496528.127793862</v>
      </c>
      <c r="K338">
        <v>93200000</v>
      </c>
      <c r="L338">
        <v>336</v>
      </c>
      <c r="M338">
        <v>-11.050672047829238</v>
      </c>
      <c r="N338">
        <v>3.8461538461538463</v>
      </c>
    </row>
    <row r="339" spans="1:14" x14ac:dyDescent="0.3">
      <c r="A339">
        <v>338</v>
      </c>
      <c r="B339" t="s">
        <v>141</v>
      </c>
      <c r="C339" t="s">
        <v>149</v>
      </c>
      <c r="D339" t="s">
        <v>155</v>
      </c>
      <c r="E339" t="s">
        <v>156</v>
      </c>
      <c r="F339" t="s">
        <v>161</v>
      </c>
      <c r="G339" t="s">
        <v>225</v>
      </c>
      <c r="H339">
        <v>350.87461366293627</v>
      </c>
      <c r="I339">
        <v>50</v>
      </c>
      <c r="J339">
        <v>1496528.127793862</v>
      </c>
      <c r="K339">
        <v>93200000</v>
      </c>
      <c r="L339">
        <v>337</v>
      </c>
      <c r="M339">
        <v>-11.050672047829238</v>
      </c>
      <c r="N339">
        <v>3.8461538461538463</v>
      </c>
    </row>
    <row r="340" spans="1:14" x14ac:dyDescent="0.3">
      <c r="A340">
        <v>339</v>
      </c>
      <c r="B340" t="s">
        <v>141</v>
      </c>
      <c r="C340" t="s">
        <v>149</v>
      </c>
      <c r="D340" t="s">
        <v>155</v>
      </c>
      <c r="E340" t="s">
        <v>156</v>
      </c>
      <c r="F340" t="s">
        <v>161</v>
      </c>
      <c r="G340" t="s">
        <v>225</v>
      </c>
      <c r="H340">
        <v>360.14952981672008</v>
      </c>
      <c r="I340">
        <v>52</v>
      </c>
      <c r="J340">
        <v>1347608.3486908672</v>
      </c>
      <c r="K340">
        <v>96928000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141</v>
      </c>
      <c r="C341" t="s">
        <v>149</v>
      </c>
      <c r="D341" t="s">
        <v>155</v>
      </c>
      <c r="E341" t="s">
        <v>156</v>
      </c>
      <c r="F341" t="s">
        <v>161</v>
      </c>
      <c r="G341" t="s">
        <v>225</v>
      </c>
      <c r="H341">
        <v>360.14952981672008</v>
      </c>
      <c r="I341">
        <v>52</v>
      </c>
      <c r="J341">
        <v>1347608.3486908672</v>
      </c>
      <c r="K341">
        <v>96928000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141</v>
      </c>
      <c r="C342" t="s">
        <v>149</v>
      </c>
      <c r="D342" t="s">
        <v>155</v>
      </c>
      <c r="E342" t="s">
        <v>156</v>
      </c>
      <c r="F342" t="s">
        <v>161</v>
      </c>
      <c r="G342" t="s">
        <v>225</v>
      </c>
      <c r="H342">
        <v>360.14952981672008</v>
      </c>
      <c r="I342">
        <v>52</v>
      </c>
      <c r="J342">
        <v>1347608.3486908672</v>
      </c>
      <c r="K342">
        <v>96928000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141</v>
      </c>
      <c r="C343" t="s">
        <v>149</v>
      </c>
      <c r="D343" t="s">
        <v>155</v>
      </c>
      <c r="E343" t="s">
        <v>156</v>
      </c>
      <c r="F343" t="s">
        <v>161</v>
      </c>
      <c r="G343" t="s">
        <v>225</v>
      </c>
      <c r="H343">
        <v>360.14952981672008</v>
      </c>
      <c r="I343">
        <v>52</v>
      </c>
      <c r="J343">
        <v>1347608.3486908672</v>
      </c>
      <c r="K343">
        <v>96928000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141</v>
      </c>
      <c r="C344" t="s">
        <v>149</v>
      </c>
      <c r="D344" t="s">
        <v>155</v>
      </c>
      <c r="E344" t="s">
        <v>156</v>
      </c>
      <c r="F344" t="s">
        <v>161</v>
      </c>
      <c r="G344" t="s">
        <v>225</v>
      </c>
      <c r="H344">
        <v>360.14952981672008</v>
      </c>
      <c r="I344">
        <v>52</v>
      </c>
      <c r="J344">
        <v>1347608.3486908672</v>
      </c>
      <c r="K344">
        <v>96928000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141</v>
      </c>
      <c r="C345" t="s">
        <v>149</v>
      </c>
      <c r="D345" t="s">
        <v>155</v>
      </c>
      <c r="E345" t="s">
        <v>156</v>
      </c>
      <c r="F345" t="s">
        <v>161</v>
      </c>
      <c r="G345" t="s">
        <v>225</v>
      </c>
      <c r="H345">
        <v>360.14952981672008</v>
      </c>
      <c r="I345">
        <v>52</v>
      </c>
      <c r="J345">
        <v>1347608.3486908672</v>
      </c>
      <c r="K345">
        <v>96928000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141</v>
      </c>
      <c r="C346" t="s">
        <v>149</v>
      </c>
      <c r="D346" t="s">
        <v>155</v>
      </c>
      <c r="E346" t="s">
        <v>156</v>
      </c>
      <c r="F346" t="s">
        <v>161</v>
      </c>
      <c r="G346" t="s">
        <v>225</v>
      </c>
      <c r="H346">
        <v>360.14952981672008</v>
      </c>
      <c r="I346">
        <v>52</v>
      </c>
      <c r="J346">
        <v>1347608.3486908672</v>
      </c>
      <c r="K346">
        <v>96928000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141</v>
      </c>
      <c r="C347" t="s">
        <v>149</v>
      </c>
      <c r="D347" t="s">
        <v>155</v>
      </c>
      <c r="E347" t="s">
        <v>156</v>
      </c>
      <c r="F347" t="s">
        <v>161</v>
      </c>
      <c r="G347" t="s">
        <v>225</v>
      </c>
      <c r="H347">
        <v>360.14952981672008</v>
      </c>
      <c r="I347">
        <v>52</v>
      </c>
      <c r="J347">
        <v>1347608.3486908672</v>
      </c>
      <c r="K347">
        <v>96928000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141</v>
      </c>
      <c r="C348" t="s">
        <v>149</v>
      </c>
      <c r="D348" t="s">
        <v>155</v>
      </c>
      <c r="E348" t="s">
        <v>156</v>
      </c>
      <c r="F348" t="s">
        <v>161</v>
      </c>
      <c r="G348" t="s">
        <v>225</v>
      </c>
      <c r="H348">
        <v>360.14952981672008</v>
      </c>
      <c r="I348">
        <v>52</v>
      </c>
      <c r="J348">
        <v>1347608.3486908672</v>
      </c>
      <c r="K348">
        <v>96928000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141</v>
      </c>
      <c r="C349" t="s">
        <v>149</v>
      </c>
      <c r="D349" t="s">
        <v>155</v>
      </c>
      <c r="E349" t="s">
        <v>156</v>
      </c>
      <c r="F349" t="s">
        <v>161</v>
      </c>
      <c r="G349" t="s">
        <v>225</v>
      </c>
      <c r="H349">
        <v>360.14952981672008</v>
      </c>
      <c r="I349">
        <v>52</v>
      </c>
      <c r="J349">
        <v>1347608.3486908672</v>
      </c>
      <c r="K349">
        <v>96928000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141</v>
      </c>
      <c r="C350" t="s">
        <v>149</v>
      </c>
      <c r="D350" t="s">
        <v>155</v>
      </c>
      <c r="E350" t="s">
        <v>156</v>
      </c>
      <c r="F350" t="s">
        <v>161</v>
      </c>
      <c r="G350" t="s">
        <v>225</v>
      </c>
      <c r="H350">
        <v>360.14952981672008</v>
      </c>
      <c r="I350">
        <v>52</v>
      </c>
      <c r="J350">
        <v>1347608.3486908672</v>
      </c>
      <c r="K350">
        <v>96928000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141</v>
      </c>
      <c r="C351" t="s">
        <v>149</v>
      </c>
      <c r="D351" t="s">
        <v>155</v>
      </c>
      <c r="E351" t="s">
        <v>156</v>
      </c>
      <c r="F351" t="s">
        <v>161</v>
      </c>
      <c r="G351" t="s">
        <v>225</v>
      </c>
      <c r="H351">
        <v>360.14952981672008</v>
      </c>
      <c r="I351">
        <v>52</v>
      </c>
      <c r="J351">
        <v>1347608.3486908672</v>
      </c>
      <c r="K351">
        <v>96928000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141</v>
      </c>
      <c r="C352" t="s">
        <v>149</v>
      </c>
      <c r="D352" t="s">
        <v>155</v>
      </c>
      <c r="E352" t="s">
        <v>156</v>
      </c>
      <c r="F352" t="s">
        <v>161</v>
      </c>
      <c r="G352" t="s">
        <v>225</v>
      </c>
      <c r="H352">
        <v>360.14952981672008</v>
      </c>
      <c r="I352">
        <v>52</v>
      </c>
      <c r="J352">
        <v>1347608.3486908672</v>
      </c>
      <c r="K352">
        <v>96928000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141</v>
      </c>
      <c r="C353" t="s">
        <v>149</v>
      </c>
      <c r="D353" t="s">
        <v>155</v>
      </c>
      <c r="E353" t="s">
        <v>156</v>
      </c>
      <c r="F353" t="s">
        <v>161</v>
      </c>
      <c r="G353" t="s">
        <v>225</v>
      </c>
      <c r="H353">
        <v>360.14952981672008</v>
      </c>
      <c r="I353">
        <v>52</v>
      </c>
      <c r="J353">
        <v>1347608.3486908672</v>
      </c>
      <c r="K353">
        <v>96928000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141</v>
      </c>
      <c r="C354" t="s">
        <v>149</v>
      </c>
      <c r="D354" t="s">
        <v>155</v>
      </c>
      <c r="E354" t="s">
        <v>156</v>
      </c>
      <c r="F354" t="s">
        <v>161</v>
      </c>
      <c r="G354" t="s">
        <v>225</v>
      </c>
      <c r="H354">
        <v>360.14952981672008</v>
      </c>
      <c r="I354">
        <v>52</v>
      </c>
      <c r="J354">
        <v>1347608.3486908672</v>
      </c>
      <c r="K354">
        <v>96928000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141</v>
      </c>
      <c r="C355" t="s">
        <v>149</v>
      </c>
      <c r="D355" t="s">
        <v>155</v>
      </c>
      <c r="E355" t="s">
        <v>156</v>
      </c>
      <c r="F355" t="s">
        <v>161</v>
      </c>
      <c r="G355" t="s">
        <v>225</v>
      </c>
      <c r="H355">
        <v>360.14952981672008</v>
      </c>
      <c r="I355">
        <v>52</v>
      </c>
      <c r="J355">
        <v>1347608.3486908672</v>
      </c>
      <c r="K355">
        <v>96928000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141</v>
      </c>
      <c r="C356" t="s">
        <v>149</v>
      </c>
      <c r="D356" t="s">
        <v>155</v>
      </c>
      <c r="E356" t="s">
        <v>156</v>
      </c>
      <c r="F356" t="s">
        <v>161</v>
      </c>
      <c r="G356" t="s">
        <v>225</v>
      </c>
      <c r="H356">
        <v>360.14952981672008</v>
      </c>
      <c r="I356">
        <v>52</v>
      </c>
      <c r="J356">
        <v>1347608.3486908672</v>
      </c>
      <c r="K356">
        <v>96928000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141</v>
      </c>
      <c r="C357" t="s">
        <v>149</v>
      </c>
      <c r="D357" t="s">
        <v>155</v>
      </c>
      <c r="E357" t="s">
        <v>156</v>
      </c>
      <c r="F357" t="s">
        <v>161</v>
      </c>
      <c r="G357" t="s">
        <v>225</v>
      </c>
      <c r="H357">
        <v>360.14952981672008</v>
      </c>
      <c r="I357">
        <v>52</v>
      </c>
      <c r="J357">
        <v>1347608.3486908672</v>
      </c>
      <c r="K357">
        <v>96928000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141</v>
      </c>
      <c r="C358" t="s">
        <v>149</v>
      </c>
      <c r="D358" t="s">
        <v>155</v>
      </c>
      <c r="E358" t="s">
        <v>156</v>
      </c>
      <c r="F358" t="s">
        <v>161</v>
      </c>
      <c r="G358" t="s">
        <v>225</v>
      </c>
      <c r="H358">
        <v>360.14952981672008</v>
      </c>
      <c r="I358">
        <v>52</v>
      </c>
      <c r="J358">
        <v>1347608.3486908672</v>
      </c>
      <c r="K358">
        <v>96928000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141</v>
      </c>
      <c r="C359" t="s">
        <v>149</v>
      </c>
      <c r="D359" t="s">
        <v>155</v>
      </c>
      <c r="E359" t="s">
        <v>156</v>
      </c>
      <c r="F359" t="s">
        <v>161</v>
      </c>
      <c r="G359" t="s">
        <v>225</v>
      </c>
      <c r="H359">
        <v>360.14952981672008</v>
      </c>
      <c r="I359">
        <v>52</v>
      </c>
      <c r="J359">
        <v>1347608.3486908672</v>
      </c>
      <c r="K359">
        <v>96928000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141</v>
      </c>
      <c r="C360" t="s">
        <v>149</v>
      </c>
      <c r="D360" t="s">
        <v>155</v>
      </c>
      <c r="E360" t="s">
        <v>156</v>
      </c>
      <c r="F360" t="s">
        <v>161</v>
      </c>
      <c r="G360" t="s">
        <v>225</v>
      </c>
      <c r="H360">
        <v>360.14952981672008</v>
      </c>
      <c r="I360">
        <v>52</v>
      </c>
      <c r="J360">
        <v>1347608.3486908672</v>
      </c>
      <c r="K360">
        <v>96928000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141</v>
      </c>
      <c r="C361" t="s">
        <v>149</v>
      </c>
      <c r="D361" t="s">
        <v>155</v>
      </c>
      <c r="E361" t="s">
        <v>156</v>
      </c>
      <c r="F361" t="s">
        <v>161</v>
      </c>
      <c r="G361" t="s">
        <v>225</v>
      </c>
      <c r="H361">
        <v>360.14952981672008</v>
      </c>
      <c r="I361">
        <v>52</v>
      </c>
      <c r="J361">
        <v>1347608.3486908672</v>
      </c>
      <c r="K361">
        <v>96928000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57FCC-1065-4799-A5E2-920392A1AB5C}">
  <sheetPr codeName="Sheet22"/>
  <dimension ref="A1:BM543"/>
  <sheetViews>
    <sheetView workbookViewId="0">
      <selection sqref="A1:F1"/>
    </sheetView>
  </sheetViews>
  <sheetFormatPr defaultRowHeight="14.4" x14ac:dyDescent="0.3"/>
  <cols>
    <col min="1" max="1" width="13.77734375" customWidth="1"/>
    <col min="2" max="2" width="25.6640625" customWidth="1"/>
    <col min="3" max="3" width="31.21875" customWidth="1"/>
    <col min="4" max="4" width="40.88671875" customWidth="1"/>
    <col min="5" max="5" width="40.109375" customWidth="1"/>
    <col min="6" max="6" width="45.33203125" customWidth="1"/>
    <col min="19" max="19" width="13.77734375" customWidth="1"/>
    <col min="20" max="20" width="35.77734375" customWidth="1"/>
    <col min="33" max="33" width="33.5546875" customWidth="1"/>
    <col min="34" max="34" width="50.44140625" customWidth="1"/>
    <col min="35" max="35" width="39.21875" customWidth="1"/>
    <col min="36" max="36" width="55.6640625" customWidth="1"/>
    <col min="37" max="37" width="40.21875" customWidth="1"/>
    <col min="38" max="38" width="46.33203125" customWidth="1"/>
    <col min="39" max="39" width="40.21875" customWidth="1"/>
  </cols>
  <sheetData>
    <row r="1" spans="1:65" ht="15.6" x14ac:dyDescent="0.3">
      <c r="A1" s="272" t="s">
        <v>339</v>
      </c>
      <c r="B1" s="272"/>
      <c r="C1" s="272"/>
      <c r="D1" s="272"/>
      <c r="E1" s="272"/>
      <c r="F1" s="272"/>
      <c r="S1" s="272" t="s">
        <v>346</v>
      </c>
      <c r="T1" s="272"/>
      <c r="AH1" s="272" t="s">
        <v>352</v>
      </c>
      <c r="AI1" s="272"/>
      <c r="AJ1" s="273" t="s">
        <v>353</v>
      </c>
      <c r="AK1" s="273"/>
      <c r="AL1" s="273" t="s">
        <v>346</v>
      </c>
      <c r="AM1" s="273"/>
      <c r="AZ1" s="274" t="s">
        <v>352</v>
      </c>
      <c r="BA1" s="275"/>
      <c r="BB1" s="275"/>
      <c r="BC1" s="276"/>
      <c r="BE1" s="274" t="s">
        <v>353</v>
      </c>
      <c r="BF1" s="275"/>
      <c r="BG1" s="275"/>
      <c r="BH1" s="276"/>
      <c r="BJ1" s="274" t="s">
        <v>346</v>
      </c>
      <c r="BK1" s="275"/>
      <c r="BL1" s="275"/>
      <c r="BM1" s="276"/>
    </row>
    <row r="2" spans="1:65" x14ac:dyDescent="0.3">
      <c r="AZ2" s="51" t="s">
        <v>356</v>
      </c>
      <c r="BA2" s="2"/>
      <c r="BB2" s="2"/>
      <c r="BC2" s="3"/>
      <c r="BE2" s="51" t="s">
        <v>356</v>
      </c>
      <c r="BF2" s="2"/>
      <c r="BG2" s="2"/>
      <c r="BH2" s="3"/>
      <c r="BJ2" s="51" t="s">
        <v>356</v>
      </c>
      <c r="BK2" s="2"/>
      <c r="BL2" s="2"/>
      <c r="BM2" s="3"/>
    </row>
    <row r="3" spans="1:65" x14ac:dyDescent="0.3">
      <c r="A3" t="s">
        <v>340</v>
      </c>
      <c r="B3" t="s">
        <v>341</v>
      </c>
      <c r="C3" t="s">
        <v>342</v>
      </c>
      <c r="D3" t="s">
        <v>343</v>
      </c>
      <c r="E3" t="s">
        <v>344</v>
      </c>
      <c r="F3" t="s">
        <v>345</v>
      </c>
      <c r="S3" t="s">
        <v>340</v>
      </c>
      <c r="T3" t="s">
        <v>347</v>
      </c>
      <c r="AG3" t="s">
        <v>348</v>
      </c>
      <c r="AH3" t="s">
        <v>349</v>
      </c>
      <c r="AI3" t="s">
        <v>337</v>
      </c>
      <c r="AJ3" t="s">
        <v>350</v>
      </c>
      <c r="AK3" t="s">
        <v>354</v>
      </c>
      <c r="AL3" t="s">
        <v>351</v>
      </c>
      <c r="AM3" t="s">
        <v>355</v>
      </c>
      <c r="AZ3" s="51">
        <f>IF(AZ7=AI4,"Already oriented at the optimum rotation angle",BB7)</f>
        <v>158</v>
      </c>
      <c r="BA3" s="2"/>
      <c r="BB3" s="2"/>
      <c r="BC3" s="3"/>
      <c r="BE3" s="51">
        <f>IF(BE7=AK4,"Already oriented at the optimum rotation angle",BG7)</f>
        <v>158</v>
      </c>
      <c r="BF3" s="2"/>
      <c r="BG3" s="2"/>
      <c r="BH3" s="3"/>
      <c r="BJ3" s="51">
        <f>IF(BJ7=AM4,"Already oriented at the optimum rotation angle",BL7)</f>
        <v>158</v>
      </c>
      <c r="BK3" s="2"/>
      <c r="BL3" s="2"/>
      <c r="BM3" s="3"/>
    </row>
    <row r="4" spans="1:65" x14ac:dyDescent="0.3">
      <c r="A4">
        <v>1</v>
      </c>
      <c r="B4">
        <v>235169567.74268693</v>
      </c>
      <c r="C4">
        <v>2058.0818415123913</v>
      </c>
      <c r="D4">
        <v>19551.0500637363</v>
      </c>
      <c r="E4">
        <v>1</v>
      </c>
      <c r="F4">
        <v>1</v>
      </c>
      <c r="S4">
        <v>1</v>
      </c>
      <c r="T4">
        <v>0.75889495569773491</v>
      </c>
      <c r="AG4">
        <v>0</v>
      </c>
      <c r="AH4">
        <v>1306219.2130249273</v>
      </c>
      <c r="AI4">
        <v>0</v>
      </c>
      <c r="AJ4">
        <v>1306219.2130249273</v>
      </c>
      <c r="AK4">
        <v>0</v>
      </c>
      <c r="AL4">
        <v>1347608.3486908672</v>
      </c>
      <c r="AM4">
        <v>0</v>
      </c>
      <c r="AZ4" s="51" t="s">
        <v>337</v>
      </c>
      <c r="BA4" s="2"/>
      <c r="BB4" s="2"/>
      <c r="BC4" s="3"/>
      <c r="BE4" s="51" t="s">
        <v>337</v>
      </c>
      <c r="BF4" s="2"/>
      <c r="BG4" s="2"/>
      <c r="BH4" s="3"/>
      <c r="BJ4" s="51" t="s">
        <v>337</v>
      </c>
      <c r="BK4" s="2"/>
      <c r="BL4" s="2"/>
      <c r="BM4" s="3"/>
    </row>
    <row r="5" spans="1:65" x14ac:dyDescent="0.3">
      <c r="A5">
        <v>2</v>
      </c>
      <c r="B5">
        <v>235170672.66596216</v>
      </c>
      <c r="C5">
        <v>2058.0902816938515</v>
      </c>
      <c r="D5">
        <v>19551.129548436023</v>
      </c>
      <c r="E5">
        <v>0.99998366424545748</v>
      </c>
      <c r="F5">
        <v>0.99998180528867708</v>
      </c>
      <c r="S5">
        <v>2</v>
      </c>
      <c r="T5">
        <v>0.75877240662267642</v>
      </c>
      <c r="AG5">
        <v>1</v>
      </c>
      <c r="AH5">
        <v>1306219.2130249273</v>
      </c>
      <c r="AI5">
        <v>0</v>
      </c>
      <c r="AJ5">
        <v>1306219.2130249273</v>
      </c>
      <c r="AK5">
        <v>0</v>
      </c>
      <c r="AL5">
        <v>1347608.3486908672</v>
      </c>
      <c r="AM5">
        <v>0</v>
      </c>
      <c r="AZ5" s="51">
        <f>AZ7</f>
        <v>0.5478411195737829</v>
      </c>
      <c r="BA5" s="2"/>
      <c r="BB5" s="2"/>
      <c r="BC5" s="3"/>
      <c r="BE5" s="51">
        <f>BE7</f>
        <v>0.5478411195737829</v>
      </c>
      <c r="BF5" s="2"/>
      <c r="BG5" s="2"/>
      <c r="BH5" s="3"/>
      <c r="BJ5" s="51">
        <f>BJ7</f>
        <v>0.49514193130634382</v>
      </c>
      <c r="BK5" s="2"/>
      <c r="BL5" s="2"/>
      <c r="BM5" s="3"/>
    </row>
    <row r="6" spans="1:65" x14ac:dyDescent="0.3">
      <c r="A6">
        <v>3</v>
      </c>
      <c r="B6">
        <v>235169567.74268693</v>
      </c>
      <c r="C6">
        <v>2058.5368415123912</v>
      </c>
      <c r="D6">
        <v>19551.0500637363</v>
      </c>
      <c r="E6">
        <v>0.99916024619543586</v>
      </c>
      <c r="F6">
        <v>0.99977277796542841</v>
      </c>
      <c r="S6">
        <v>3</v>
      </c>
      <c r="T6">
        <v>0.75823959873949165</v>
      </c>
      <c r="AG6">
        <v>2</v>
      </c>
      <c r="AH6">
        <v>1306219.2130249273</v>
      </c>
      <c r="AI6">
        <v>0</v>
      </c>
      <c r="AJ6">
        <v>1306219.2130249273</v>
      </c>
      <c r="AK6">
        <v>0</v>
      </c>
      <c r="AL6">
        <v>1347608.3486908672</v>
      </c>
      <c r="AM6">
        <v>0</v>
      </c>
      <c r="AZ6" s="51" t="s">
        <v>357</v>
      </c>
      <c r="BA6" s="2" t="s">
        <v>358</v>
      </c>
      <c r="BB6" s="2" t="s">
        <v>359</v>
      </c>
      <c r="BC6" s="3"/>
      <c r="BE6" s="51" t="s">
        <v>357</v>
      </c>
      <c r="BF6" s="2" t="s">
        <v>358</v>
      </c>
      <c r="BG6" s="2" t="s">
        <v>359</v>
      </c>
      <c r="BH6" s="3"/>
      <c r="BJ6" s="51" t="s">
        <v>357</v>
      </c>
      <c r="BK6" s="2" t="s">
        <v>358</v>
      </c>
      <c r="BL6" s="2" t="s">
        <v>359</v>
      </c>
      <c r="BM6" s="3"/>
    </row>
    <row r="7" spans="1:65" ht="15" thickBot="1" x14ac:dyDescent="0.35">
      <c r="A7">
        <v>4</v>
      </c>
      <c r="B7">
        <v>235170672.66596216</v>
      </c>
      <c r="C7">
        <v>2058.5452816938514</v>
      </c>
      <c r="D7">
        <v>19551.129548436023</v>
      </c>
      <c r="E7">
        <v>0.9991446541238802</v>
      </c>
      <c r="F7">
        <v>0.99976788435950337</v>
      </c>
      <c r="S7">
        <v>4</v>
      </c>
      <c r="T7">
        <v>0.75811717181827243</v>
      </c>
      <c r="AG7">
        <v>3</v>
      </c>
      <c r="AH7">
        <v>1306219.2130249273</v>
      </c>
      <c r="AI7">
        <v>0</v>
      </c>
      <c r="AJ7">
        <v>1306219.2130249273</v>
      </c>
      <c r="AK7">
        <v>0</v>
      </c>
      <c r="AL7">
        <v>1347608.3486908672</v>
      </c>
      <c r="AM7">
        <v>0</v>
      </c>
      <c r="AZ7" s="54">
        <f>MAX(Table22[Operational Energy Reduction (Percentage)])</f>
        <v>0.5478411195737829</v>
      </c>
      <c r="BA7" s="192">
        <f>MATCH(AZ7,Table22[Operational Energy Reduction (Percentage)],0)</f>
        <v>159</v>
      </c>
      <c r="BB7" s="192">
        <f>INDEX(Table22[Rotation Angle (Degrees - Clockwise)],BA7,0)</f>
        <v>158</v>
      </c>
      <c r="BC7" s="5"/>
      <c r="BE7" s="54">
        <f>MAX(Table22[Operational Energy Reduction (Percentage)2])</f>
        <v>0.5478411195737829</v>
      </c>
      <c r="BF7" s="192">
        <f>MATCH(BE7,Table22[Operational Energy Reduction (Percentage)2],0)</f>
        <v>159</v>
      </c>
      <c r="BG7" s="192">
        <f>INDEX(Table22[Rotation Angle (Degrees - Clockwise)],BF7,0)</f>
        <v>158</v>
      </c>
      <c r="BH7" s="5"/>
      <c r="BJ7" s="54">
        <f>MAX(Table22[Operational Energy Reduction (Percentage)3])</f>
        <v>0.49514193130634382</v>
      </c>
      <c r="BK7" s="192">
        <f>MATCH(BJ7,Table22[Operational Energy Reduction (Percentage)3],0)</f>
        <v>159</v>
      </c>
      <c r="BL7" s="192">
        <f>INDEX(Table22[Rotation Angle (Degrees - Clockwise)],BK7,0)</f>
        <v>158</v>
      </c>
      <c r="BM7" s="5"/>
    </row>
    <row r="8" spans="1:65" x14ac:dyDescent="0.3">
      <c r="A8">
        <v>5</v>
      </c>
      <c r="B8">
        <v>235704909.97563601</v>
      </c>
      <c r="C8">
        <v>2061.9744297225729</v>
      </c>
      <c r="D8">
        <v>19598.01579551899</v>
      </c>
      <c r="E8">
        <v>0.99240865277079149</v>
      </c>
      <c r="F8">
        <v>0.99785567466488401</v>
      </c>
      <c r="S8">
        <v>5</v>
      </c>
      <c r="T8">
        <v>0.75744651011798914</v>
      </c>
      <c r="AG8">
        <v>4</v>
      </c>
      <c r="AH8">
        <v>1306219.2130249273</v>
      </c>
      <c r="AI8">
        <v>0</v>
      </c>
      <c r="AJ8">
        <v>1306219.2130249273</v>
      </c>
      <c r="AK8">
        <v>0</v>
      </c>
      <c r="AL8">
        <v>1347608.3486908672</v>
      </c>
      <c r="AM8">
        <v>0</v>
      </c>
    </row>
    <row r="9" spans="1:65" x14ac:dyDescent="0.3">
      <c r="A9">
        <v>6</v>
      </c>
      <c r="B9">
        <v>235706014.8989113</v>
      </c>
      <c r="C9">
        <v>2061.9828699040336</v>
      </c>
      <c r="D9">
        <v>19598.095280218713</v>
      </c>
      <c r="E9">
        <v>0.99239232548981082</v>
      </c>
      <c r="F9">
        <v>0.9978513632864634</v>
      </c>
      <c r="S9">
        <v>6</v>
      </c>
      <c r="T9">
        <v>0.75679372836062531</v>
      </c>
      <c r="AG9">
        <v>5</v>
      </c>
      <c r="AH9">
        <v>1306219.2130249273</v>
      </c>
      <c r="AI9">
        <v>0</v>
      </c>
      <c r="AJ9">
        <v>1306219.2130249273</v>
      </c>
      <c r="AK9">
        <v>0</v>
      </c>
      <c r="AL9">
        <v>1347608.3486908672</v>
      </c>
      <c r="AM9">
        <v>0</v>
      </c>
    </row>
    <row r="10" spans="1:65" x14ac:dyDescent="0.3">
      <c r="A10">
        <v>7</v>
      </c>
      <c r="B10">
        <v>235169567.74268693</v>
      </c>
      <c r="C10">
        <v>2062.381841512391</v>
      </c>
      <c r="D10">
        <v>19551.0500637363</v>
      </c>
      <c r="E10">
        <v>0.9920659041883042</v>
      </c>
      <c r="F10">
        <v>0.99083788062828437</v>
      </c>
      <c r="S10">
        <v>7</v>
      </c>
      <c r="T10">
        <v>0.74868570005357971</v>
      </c>
      <c r="AG10">
        <v>6</v>
      </c>
      <c r="AH10">
        <v>1306219.2130249273</v>
      </c>
      <c r="AI10">
        <v>0</v>
      </c>
      <c r="AJ10">
        <v>1306219.2130249273</v>
      </c>
      <c r="AK10">
        <v>0</v>
      </c>
      <c r="AL10">
        <v>1347608.3486908672</v>
      </c>
      <c r="AM10">
        <v>0</v>
      </c>
    </row>
    <row r="11" spans="1:65" x14ac:dyDescent="0.3">
      <c r="A11">
        <v>8</v>
      </c>
      <c r="B11">
        <v>235170672.66596216</v>
      </c>
      <c r="C11">
        <v>2062.3902816938516</v>
      </c>
      <c r="D11">
        <v>19551.129548436023</v>
      </c>
      <c r="E11">
        <v>0.99205032344368016</v>
      </c>
      <c r="F11">
        <v>0.99081974719687171</v>
      </c>
      <c r="S11">
        <v>8</v>
      </c>
      <c r="T11">
        <v>0.74848615336286717</v>
      </c>
      <c r="AG11">
        <v>7</v>
      </c>
      <c r="AH11">
        <v>1306219.2130249273</v>
      </c>
      <c r="AI11">
        <v>0</v>
      </c>
      <c r="AJ11">
        <v>1306219.2130249273</v>
      </c>
      <c r="AK11">
        <v>0</v>
      </c>
      <c r="AL11">
        <v>1347608.3486908672</v>
      </c>
      <c r="AM11">
        <v>0</v>
      </c>
    </row>
    <row r="12" spans="1:65" x14ac:dyDescent="0.3">
      <c r="A12">
        <v>9</v>
      </c>
      <c r="B12">
        <v>235704909.97563601</v>
      </c>
      <c r="C12">
        <v>2062.4294297225729</v>
      </c>
      <c r="D12">
        <v>19598.01579551899</v>
      </c>
      <c r="E12">
        <v>0.99160943525111456</v>
      </c>
      <c r="F12">
        <v>0.99078690128435809</v>
      </c>
      <c r="S12">
        <v>9</v>
      </c>
      <c r="T12">
        <v>0.74828119236245083</v>
      </c>
      <c r="AG12">
        <v>8</v>
      </c>
      <c r="AH12">
        <v>1306219.2130249273</v>
      </c>
      <c r="AI12">
        <v>0</v>
      </c>
      <c r="AJ12">
        <v>1306219.2130249273</v>
      </c>
      <c r="AK12">
        <v>0</v>
      </c>
      <c r="AL12">
        <v>1347608.3486908672</v>
      </c>
      <c r="AM12">
        <v>0</v>
      </c>
    </row>
    <row r="13" spans="1:65" x14ac:dyDescent="0.3">
      <c r="A13">
        <v>10</v>
      </c>
      <c r="B13">
        <v>235706014.8989113</v>
      </c>
      <c r="C13">
        <v>2062.4378699040335</v>
      </c>
      <c r="D13">
        <v>19598.095280218713</v>
      </c>
      <c r="E13">
        <v>0.99159310380237509</v>
      </c>
      <c r="F13">
        <v>0.99076876393876911</v>
      </c>
      <c r="S13">
        <v>10</v>
      </c>
      <c r="T13">
        <v>0.74808753047812471</v>
      </c>
      <c r="AG13">
        <v>9</v>
      </c>
      <c r="AH13">
        <v>1306219.2130249273</v>
      </c>
      <c r="AI13">
        <v>0</v>
      </c>
      <c r="AJ13">
        <v>1306219.2130249273</v>
      </c>
      <c r="AK13">
        <v>0</v>
      </c>
      <c r="AL13">
        <v>1347608.3486908672</v>
      </c>
      <c r="AM13">
        <v>0</v>
      </c>
    </row>
    <row r="14" spans="1:65" x14ac:dyDescent="0.3">
      <c r="A14">
        <v>11</v>
      </c>
      <c r="B14">
        <v>235704909.97563601</v>
      </c>
      <c r="C14">
        <v>2066.2744297225727</v>
      </c>
      <c r="D14">
        <v>19598.01579551899</v>
      </c>
      <c r="E14">
        <v>0.98468300862137204</v>
      </c>
      <c r="F14">
        <v>0.99015701081832963</v>
      </c>
      <c r="S14">
        <v>11</v>
      </c>
      <c r="T14">
        <v>0.74808171436405035</v>
      </c>
      <c r="AG14">
        <v>10</v>
      </c>
      <c r="AH14">
        <v>1306219.2130249273</v>
      </c>
      <c r="AI14">
        <v>0</v>
      </c>
      <c r="AJ14">
        <v>1306219.2130249273</v>
      </c>
      <c r="AK14">
        <v>0</v>
      </c>
      <c r="AL14">
        <v>1347608.3486908672</v>
      </c>
      <c r="AM14">
        <v>0</v>
      </c>
    </row>
    <row r="15" spans="1:65" x14ac:dyDescent="0.3">
      <c r="A15">
        <v>12</v>
      </c>
      <c r="B15">
        <v>235706014.8989113</v>
      </c>
      <c r="C15">
        <v>2066.2828699040333</v>
      </c>
      <c r="D15">
        <v>19598.095280218713</v>
      </c>
      <c r="E15">
        <v>0.98466684509933133</v>
      </c>
      <c r="F15">
        <v>0.99013921231421709</v>
      </c>
      <c r="S15">
        <v>12</v>
      </c>
      <c r="T15">
        <v>0.74803288644479404</v>
      </c>
      <c r="AG15">
        <v>11</v>
      </c>
      <c r="AH15">
        <v>1306219.2130249273</v>
      </c>
      <c r="AI15">
        <v>0</v>
      </c>
      <c r="AJ15">
        <v>1306219.2130249273</v>
      </c>
      <c r="AK15">
        <v>0</v>
      </c>
      <c r="AL15">
        <v>1347608.3486908672</v>
      </c>
      <c r="AM15">
        <v>0</v>
      </c>
    </row>
    <row r="16" spans="1:65" x14ac:dyDescent="0.3">
      <c r="A16">
        <v>13</v>
      </c>
      <c r="B16">
        <v>238366620.37485951</v>
      </c>
      <c r="C16">
        <v>2086.9812422804957</v>
      </c>
      <c r="D16">
        <v>19817.247614791748</v>
      </c>
      <c r="E16">
        <v>0.94471996204042974</v>
      </c>
      <c r="F16">
        <v>0.94526537914347919</v>
      </c>
      <c r="S16">
        <v>13</v>
      </c>
      <c r="T16">
        <v>0.74740767843495948</v>
      </c>
      <c r="AG16">
        <v>12</v>
      </c>
      <c r="AH16">
        <v>1306219.2130249273</v>
      </c>
      <c r="AI16">
        <v>0</v>
      </c>
      <c r="AJ16">
        <v>1306219.2130249273</v>
      </c>
      <c r="AK16">
        <v>0</v>
      </c>
      <c r="AL16">
        <v>1347608.3486908672</v>
      </c>
      <c r="AM16">
        <v>0</v>
      </c>
    </row>
    <row r="17" spans="1:39" x14ac:dyDescent="0.3">
      <c r="A17">
        <v>14</v>
      </c>
      <c r="B17">
        <v>238367725.29813471</v>
      </c>
      <c r="C17">
        <v>2086.9896824619559</v>
      </c>
      <c r="D17">
        <v>19817.327099491464</v>
      </c>
      <c r="E17">
        <v>0.94470364089395586</v>
      </c>
      <c r="F17">
        <v>0.94524722425647367</v>
      </c>
      <c r="S17">
        <v>14</v>
      </c>
      <c r="T17">
        <v>0.7473616628919787</v>
      </c>
      <c r="AG17">
        <v>13</v>
      </c>
      <c r="AH17">
        <v>1306219.2130249273</v>
      </c>
      <c r="AI17">
        <v>0</v>
      </c>
      <c r="AJ17">
        <v>1306219.2130249273</v>
      </c>
      <c r="AK17">
        <v>0</v>
      </c>
      <c r="AL17">
        <v>1347608.3486908672</v>
      </c>
      <c r="AM17">
        <v>0</v>
      </c>
    </row>
    <row r="18" spans="1:39" x14ac:dyDescent="0.3">
      <c r="A18">
        <v>15</v>
      </c>
      <c r="B18">
        <v>238366620.37485951</v>
      </c>
      <c r="C18">
        <v>2089.3184422804957</v>
      </c>
      <c r="D18">
        <v>19817.247614791748</v>
      </c>
      <c r="E18">
        <v>0.9405478536866696</v>
      </c>
      <c r="F18">
        <v>0.94494686949791851</v>
      </c>
      <c r="S18">
        <v>15</v>
      </c>
      <c r="T18">
        <v>0.74735291740313092</v>
      </c>
      <c r="AG18">
        <v>14</v>
      </c>
      <c r="AH18">
        <v>1306219.2130249273</v>
      </c>
      <c r="AI18">
        <v>0</v>
      </c>
      <c r="AJ18">
        <v>1306219.2130249273</v>
      </c>
      <c r="AK18">
        <v>0</v>
      </c>
      <c r="AL18">
        <v>1347608.3486908672</v>
      </c>
      <c r="AM18">
        <v>0</v>
      </c>
    </row>
    <row r="19" spans="1:39" x14ac:dyDescent="0.3">
      <c r="A19">
        <v>16</v>
      </c>
      <c r="B19">
        <v>238367725.29813471</v>
      </c>
      <c r="C19">
        <v>2089.3268824619558</v>
      </c>
      <c r="D19">
        <v>19817.327099491464</v>
      </c>
      <c r="E19">
        <v>0.94053154712740372</v>
      </c>
      <c r="F19">
        <v>0.94492872990575294</v>
      </c>
      <c r="S19">
        <v>16</v>
      </c>
      <c r="T19">
        <v>0.74668186536501835</v>
      </c>
      <c r="AG19">
        <v>15</v>
      </c>
      <c r="AH19">
        <v>1306219.2130249273</v>
      </c>
      <c r="AI19">
        <v>0</v>
      </c>
      <c r="AJ19">
        <v>1306219.2130249273</v>
      </c>
      <c r="AK19">
        <v>0</v>
      </c>
      <c r="AL19">
        <v>1347608.3486908672</v>
      </c>
      <c r="AM19">
        <v>0</v>
      </c>
    </row>
    <row r="20" spans="1:39" x14ac:dyDescent="0.3">
      <c r="A20">
        <v>17</v>
      </c>
      <c r="B20">
        <v>238901962.60780856</v>
      </c>
      <c r="C20">
        <v>2090.8738304906774</v>
      </c>
      <c r="D20">
        <v>19864.21334657443</v>
      </c>
      <c r="E20">
        <v>0.93714194998794165</v>
      </c>
      <c r="F20">
        <v>0.94435248199844402</v>
      </c>
      <c r="S20">
        <v>17</v>
      </c>
      <c r="T20">
        <v>0.74648628847555565</v>
      </c>
      <c r="AG20">
        <v>16</v>
      </c>
      <c r="AH20">
        <v>1306219.2130249273</v>
      </c>
      <c r="AI20">
        <v>0</v>
      </c>
      <c r="AJ20">
        <v>1306219.2130249273</v>
      </c>
      <c r="AK20">
        <v>0</v>
      </c>
      <c r="AL20">
        <v>1347608.3486908672</v>
      </c>
      <c r="AM20">
        <v>0</v>
      </c>
    </row>
    <row r="21" spans="1:39" x14ac:dyDescent="0.3">
      <c r="A21">
        <v>18</v>
      </c>
      <c r="B21">
        <v>238903067.53108379</v>
      </c>
      <c r="C21">
        <v>2090.8822706721376</v>
      </c>
      <c r="D21">
        <v>19864.29283127415</v>
      </c>
      <c r="E21">
        <v>0.93712562485596962</v>
      </c>
      <c r="F21">
        <v>0.9443343853050854</v>
      </c>
      <c r="S21">
        <v>18</v>
      </c>
      <c r="T21">
        <v>0.74608307263426565</v>
      </c>
      <c r="AG21">
        <v>17</v>
      </c>
      <c r="AH21">
        <v>1306219.2130249273</v>
      </c>
      <c r="AI21">
        <v>0</v>
      </c>
      <c r="AJ21">
        <v>1306219.2130249273</v>
      </c>
      <c r="AK21">
        <v>0</v>
      </c>
      <c r="AL21">
        <v>1347608.3486908672</v>
      </c>
      <c r="AM21">
        <v>0</v>
      </c>
    </row>
    <row r="22" spans="1:39" x14ac:dyDescent="0.3">
      <c r="A22">
        <v>19</v>
      </c>
      <c r="B22">
        <v>238366620.37485951</v>
      </c>
      <c r="C22">
        <v>2093.317242280496</v>
      </c>
      <c r="D22">
        <v>19817.247614791748</v>
      </c>
      <c r="E22">
        <v>0.93337135586076125</v>
      </c>
      <c r="F22">
        <v>0.936116095595528</v>
      </c>
      <c r="S22">
        <v>19</v>
      </c>
      <c r="T22">
        <v>0.7041028408142892</v>
      </c>
      <c r="AG22">
        <v>18</v>
      </c>
      <c r="AH22">
        <v>1306219.2130249273</v>
      </c>
      <c r="AI22">
        <v>0</v>
      </c>
      <c r="AJ22">
        <v>1306219.2130249273</v>
      </c>
      <c r="AK22">
        <v>0</v>
      </c>
      <c r="AL22">
        <v>1347608.3486908672</v>
      </c>
      <c r="AM22">
        <v>0</v>
      </c>
    </row>
    <row r="23" spans="1:39" x14ac:dyDescent="0.3">
      <c r="A23">
        <v>20</v>
      </c>
      <c r="B23">
        <v>238367725.29813471</v>
      </c>
      <c r="C23">
        <v>2093.3256824619561</v>
      </c>
      <c r="D23">
        <v>19817.327099491464</v>
      </c>
      <c r="E23">
        <v>0.93335508000802292</v>
      </c>
      <c r="F23">
        <v>0.93609794014818226</v>
      </c>
      <c r="S23">
        <v>20</v>
      </c>
      <c r="T23">
        <v>0.70363426489769176</v>
      </c>
      <c r="AG23">
        <v>19</v>
      </c>
      <c r="AH23">
        <v>1306219.2130249273</v>
      </c>
      <c r="AI23">
        <v>0</v>
      </c>
      <c r="AJ23">
        <v>1306219.2130249273</v>
      </c>
      <c r="AK23">
        <v>0</v>
      </c>
      <c r="AL23">
        <v>1347608.3486908672</v>
      </c>
      <c r="AM23">
        <v>0</v>
      </c>
    </row>
    <row r="24" spans="1:39" x14ac:dyDescent="0.3">
      <c r="A24">
        <v>21</v>
      </c>
      <c r="B24">
        <v>238901962.60780856</v>
      </c>
      <c r="C24">
        <v>2093.2110304906778</v>
      </c>
      <c r="D24">
        <v>19864.21334657443</v>
      </c>
      <c r="E24">
        <v>0.9329787151004747</v>
      </c>
      <c r="F24">
        <v>0.93580720445773824</v>
      </c>
      <c r="S24">
        <v>21</v>
      </c>
      <c r="T24">
        <v>0.70347809946301521</v>
      </c>
      <c r="AG24">
        <v>20</v>
      </c>
      <c r="AH24">
        <v>1306219.2130249273</v>
      </c>
      <c r="AI24">
        <v>0</v>
      </c>
      <c r="AJ24">
        <v>1306219.2130249273</v>
      </c>
      <c r="AK24">
        <v>0</v>
      </c>
      <c r="AL24">
        <v>1347608.3486908672</v>
      </c>
      <c r="AM24">
        <v>0</v>
      </c>
    </row>
    <row r="25" spans="1:39" x14ac:dyDescent="0.3">
      <c r="A25">
        <v>22</v>
      </c>
      <c r="B25">
        <v>238903067.53108379</v>
      </c>
      <c r="C25">
        <v>2093.2194706721375</v>
      </c>
      <c r="D25">
        <v>19864.29283127415</v>
      </c>
      <c r="E25">
        <v>0.93296240078404025</v>
      </c>
      <c r="F25">
        <v>0.9357890591520861</v>
      </c>
      <c r="S25">
        <v>22</v>
      </c>
      <c r="T25">
        <v>0.70300957181128432</v>
      </c>
      <c r="AG25">
        <v>21</v>
      </c>
      <c r="AH25">
        <v>1306219.2130249273</v>
      </c>
      <c r="AI25">
        <v>0</v>
      </c>
      <c r="AJ25">
        <v>1306219.2130249273</v>
      </c>
      <c r="AK25">
        <v>0</v>
      </c>
      <c r="AL25">
        <v>1347608.3486908672</v>
      </c>
      <c r="AM25">
        <v>0</v>
      </c>
    </row>
    <row r="26" spans="1:39" x14ac:dyDescent="0.3">
      <c r="A26">
        <v>23</v>
      </c>
      <c r="B26">
        <v>238901962.60780856</v>
      </c>
      <c r="C26">
        <v>2097.2098304906776</v>
      </c>
      <c r="D26">
        <v>19864.21334657443</v>
      </c>
      <c r="E26">
        <v>0.92581918834567389</v>
      </c>
      <c r="F26">
        <v>0.93523647460690229</v>
      </c>
      <c r="S26">
        <v>23</v>
      </c>
      <c r="T26">
        <v>0.70259313736711027</v>
      </c>
      <c r="AG26">
        <v>22</v>
      </c>
      <c r="AH26">
        <v>1306219.2130249273</v>
      </c>
      <c r="AI26">
        <v>0</v>
      </c>
      <c r="AJ26">
        <v>1306219.2130249273</v>
      </c>
      <c r="AK26">
        <v>0</v>
      </c>
      <c r="AL26">
        <v>1347608.3486908672</v>
      </c>
      <c r="AM26">
        <v>0</v>
      </c>
    </row>
    <row r="27" spans="1:39" x14ac:dyDescent="0.3">
      <c r="A27">
        <v>24</v>
      </c>
      <c r="B27">
        <v>238903067.53108379</v>
      </c>
      <c r="C27">
        <v>2097.2182706721374</v>
      </c>
      <c r="D27">
        <v>19864.29283127415</v>
      </c>
      <c r="E27">
        <v>0.92580289830877727</v>
      </c>
      <c r="F27">
        <v>0.93521835917097107</v>
      </c>
      <c r="S27">
        <v>24</v>
      </c>
      <c r="T27">
        <v>0.70196977738226962</v>
      </c>
      <c r="AG27">
        <v>23</v>
      </c>
      <c r="AH27">
        <v>1467466.1626493272</v>
      </c>
      <c r="AI27">
        <v>-12.344555034601433</v>
      </c>
      <c r="AJ27">
        <v>1467466.1626493272</v>
      </c>
      <c r="AK27">
        <v>-12.344555034601433</v>
      </c>
      <c r="AL27">
        <v>1515691.7993529052</v>
      </c>
      <c r="AM27">
        <v>-12.472722569975362</v>
      </c>
    </row>
    <row r="28" spans="1:39" x14ac:dyDescent="0.3">
      <c r="A28">
        <v>25</v>
      </c>
      <c r="B28">
        <v>242611227.97898087</v>
      </c>
      <c r="C28">
        <v>2123.9749443148407</v>
      </c>
      <c r="D28">
        <v>20168.635216017381</v>
      </c>
      <c r="E28">
        <v>0.8737781853406611</v>
      </c>
      <c r="F28">
        <v>0.87286632308194212</v>
      </c>
      <c r="S28">
        <v>25</v>
      </c>
      <c r="T28">
        <v>0.68793766729944139</v>
      </c>
      <c r="AG28">
        <v>24</v>
      </c>
      <c r="AH28">
        <v>1467466.1626493272</v>
      </c>
      <c r="AI28">
        <v>-12.344555034601433</v>
      </c>
      <c r="AJ28">
        <v>1467466.1626493272</v>
      </c>
      <c r="AK28">
        <v>-12.344555034601433</v>
      </c>
      <c r="AL28">
        <v>1515691.7993529052</v>
      </c>
      <c r="AM28">
        <v>-12.472722569975362</v>
      </c>
    </row>
    <row r="29" spans="1:39" x14ac:dyDescent="0.3">
      <c r="A29">
        <v>26</v>
      </c>
      <c r="B29">
        <v>242612332.90225607</v>
      </c>
      <c r="C29">
        <v>2123.9833844963009</v>
      </c>
      <c r="D29">
        <v>20168.714700717101</v>
      </c>
      <c r="E29">
        <v>0.87376186130161415</v>
      </c>
      <c r="F29">
        <v>0.87284816445373603</v>
      </c>
      <c r="S29">
        <v>26</v>
      </c>
      <c r="T29">
        <v>0.68775728536916469</v>
      </c>
      <c r="AG29">
        <v>25</v>
      </c>
      <c r="AH29">
        <v>1467466.1626493272</v>
      </c>
      <c r="AI29">
        <v>-12.344555034601433</v>
      </c>
      <c r="AJ29">
        <v>1467466.1626493272</v>
      </c>
      <c r="AK29">
        <v>-12.344555034601433</v>
      </c>
      <c r="AL29">
        <v>1515691.7993529052</v>
      </c>
      <c r="AM29">
        <v>-12.472722569975362</v>
      </c>
    </row>
    <row r="30" spans="1:39" x14ac:dyDescent="0.3">
      <c r="A30">
        <v>27</v>
      </c>
      <c r="B30">
        <v>242611227.97898087</v>
      </c>
      <c r="C30">
        <v>2124.4481443148406</v>
      </c>
      <c r="D30">
        <v>20168.635216017381</v>
      </c>
      <c r="E30">
        <v>0.87293642163756979</v>
      </c>
      <c r="F30">
        <v>0.87280489284543739</v>
      </c>
      <c r="S30">
        <v>27</v>
      </c>
      <c r="T30">
        <v>0.68749578091688768</v>
      </c>
      <c r="AG30">
        <v>26</v>
      </c>
      <c r="AH30">
        <v>1467466.1626493272</v>
      </c>
      <c r="AI30">
        <v>-12.344555034601433</v>
      </c>
      <c r="AJ30">
        <v>1467466.1626493272</v>
      </c>
      <c r="AK30">
        <v>-12.344555034601433</v>
      </c>
      <c r="AL30">
        <v>1515691.7993529052</v>
      </c>
      <c r="AM30">
        <v>-12.472722569975362</v>
      </c>
    </row>
    <row r="31" spans="1:39" x14ac:dyDescent="0.3">
      <c r="A31">
        <v>28</v>
      </c>
      <c r="B31">
        <v>242612332.90225607</v>
      </c>
      <c r="C31">
        <v>2124.4565844963008</v>
      </c>
      <c r="D31">
        <v>20168.714700717101</v>
      </c>
      <c r="E31">
        <v>0.87292009850334984</v>
      </c>
      <c r="F31">
        <v>0.87278673500595416</v>
      </c>
      <c r="S31">
        <v>28</v>
      </c>
      <c r="T31">
        <v>0.68731536317549813</v>
      </c>
      <c r="AG31">
        <v>27</v>
      </c>
      <c r="AH31">
        <v>1467466.1626493272</v>
      </c>
      <c r="AI31">
        <v>-12.344555034601433</v>
      </c>
      <c r="AJ31">
        <v>1467466.1626493272</v>
      </c>
      <c r="AK31">
        <v>-12.344555034601433</v>
      </c>
      <c r="AL31">
        <v>1515691.7993529052</v>
      </c>
      <c r="AM31">
        <v>-12.472722569975362</v>
      </c>
    </row>
    <row r="32" spans="1:39" x14ac:dyDescent="0.3">
      <c r="A32">
        <v>29</v>
      </c>
      <c r="B32">
        <v>242972131.25133184</v>
      </c>
      <c r="C32">
        <v>2126.8844247696593</v>
      </c>
      <c r="D32">
        <v>20199.62838109328</v>
      </c>
      <c r="E32">
        <v>0.8681632568957709</v>
      </c>
      <c r="F32">
        <v>0.87227187024092945</v>
      </c>
      <c r="S32">
        <v>29</v>
      </c>
      <c r="T32">
        <v>0.68603687469580499</v>
      </c>
      <c r="AG32">
        <v>28</v>
      </c>
      <c r="AH32">
        <v>1467466.1626493272</v>
      </c>
      <c r="AI32">
        <v>-12.344555034601433</v>
      </c>
      <c r="AJ32">
        <v>1467466.1626493272</v>
      </c>
      <c r="AK32">
        <v>-12.344555034601433</v>
      </c>
      <c r="AL32">
        <v>1515691.7993529052</v>
      </c>
      <c r="AM32">
        <v>-12.472722569975362</v>
      </c>
    </row>
    <row r="33" spans="1:39" x14ac:dyDescent="0.3">
      <c r="A33">
        <v>30</v>
      </c>
      <c r="B33">
        <v>242973236.1746071</v>
      </c>
      <c r="C33">
        <v>2126.8928649511195</v>
      </c>
      <c r="D33">
        <v>20199.707865793003</v>
      </c>
      <c r="E33">
        <v>0.86814693237333074</v>
      </c>
      <c r="F33">
        <v>0.87225372139346014</v>
      </c>
      <c r="S33">
        <v>30</v>
      </c>
      <c r="T33">
        <v>0.68602540835955017</v>
      </c>
      <c r="AG33">
        <v>29</v>
      </c>
      <c r="AH33">
        <v>1467466.1626493272</v>
      </c>
      <c r="AI33">
        <v>-12.344555034601433</v>
      </c>
      <c r="AJ33">
        <v>1467466.1626493272</v>
      </c>
      <c r="AK33">
        <v>-12.344555034601433</v>
      </c>
      <c r="AL33">
        <v>1515691.7993529052</v>
      </c>
      <c r="AM33">
        <v>-12.472722569975362</v>
      </c>
    </row>
    <row r="34" spans="1:39" x14ac:dyDescent="0.3">
      <c r="A34">
        <v>31</v>
      </c>
      <c r="B34">
        <v>242972131.25133184</v>
      </c>
      <c r="C34">
        <v>2127.3576247696592</v>
      </c>
      <c r="D34">
        <v>20199.62838109328</v>
      </c>
      <c r="E34">
        <v>0.86732172337262259</v>
      </c>
      <c r="F34">
        <v>0.8666911872999038</v>
      </c>
      <c r="S34">
        <v>31</v>
      </c>
      <c r="T34">
        <v>0.68592016742964423</v>
      </c>
      <c r="AG34">
        <v>30</v>
      </c>
      <c r="AH34">
        <v>1467466.1626493272</v>
      </c>
      <c r="AI34">
        <v>-12.344555034601433</v>
      </c>
      <c r="AJ34">
        <v>1467466.1626493272</v>
      </c>
      <c r="AK34">
        <v>-12.344555034601433</v>
      </c>
      <c r="AL34">
        <v>1515691.7993529052</v>
      </c>
      <c r="AM34">
        <v>-12.472722569975362</v>
      </c>
    </row>
    <row r="35" spans="1:39" x14ac:dyDescent="0.3">
      <c r="A35">
        <v>32</v>
      </c>
      <c r="B35">
        <v>242973236.1746071</v>
      </c>
      <c r="C35">
        <v>2127.3660649511198</v>
      </c>
      <c r="D35">
        <v>20199.707865793003</v>
      </c>
      <c r="E35">
        <v>0.86730539967829179</v>
      </c>
      <c r="F35">
        <v>0.86667302879709407</v>
      </c>
      <c r="S35">
        <v>32</v>
      </c>
      <c r="T35">
        <v>0.68558370916592148</v>
      </c>
      <c r="AG35">
        <v>31</v>
      </c>
      <c r="AH35">
        <v>1467466.1626493272</v>
      </c>
      <c r="AI35">
        <v>-12.344555034601433</v>
      </c>
      <c r="AJ35">
        <v>1467466.1626493272</v>
      </c>
      <c r="AK35">
        <v>-12.344555034601433</v>
      </c>
      <c r="AL35">
        <v>1515691.7993529052</v>
      </c>
      <c r="AM35">
        <v>-12.472722569975362</v>
      </c>
    </row>
    <row r="36" spans="1:39" x14ac:dyDescent="0.3">
      <c r="A36">
        <v>33</v>
      </c>
      <c r="B36">
        <v>243146570.21192995</v>
      </c>
      <c r="C36">
        <v>2127.8675325250224</v>
      </c>
      <c r="D36">
        <v>20215.600947800071</v>
      </c>
      <c r="E36">
        <v>0.86619916601867408</v>
      </c>
      <c r="F36">
        <v>0.86662998090095211</v>
      </c>
      <c r="S36">
        <v>33</v>
      </c>
      <c r="T36">
        <v>0.68537941429457439</v>
      </c>
      <c r="AG36">
        <v>32</v>
      </c>
      <c r="AH36">
        <v>1467466.1626493272</v>
      </c>
      <c r="AI36">
        <v>-12.344555034601433</v>
      </c>
      <c r="AJ36">
        <v>1467466.1626493272</v>
      </c>
      <c r="AK36">
        <v>-12.344555034601433</v>
      </c>
      <c r="AL36">
        <v>1515691.7993529052</v>
      </c>
      <c r="AM36">
        <v>-12.472722569975362</v>
      </c>
    </row>
    <row r="37" spans="1:39" x14ac:dyDescent="0.3">
      <c r="A37">
        <v>34</v>
      </c>
      <c r="B37">
        <v>243147675.13520518</v>
      </c>
      <c r="C37">
        <v>2127.8759727064826</v>
      </c>
      <c r="D37">
        <v>20215.680432499787</v>
      </c>
      <c r="E37">
        <v>0.86618284061655715</v>
      </c>
      <c r="F37">
        <v>0.86661182310543106</v>
      </c>
      <c r="S37">
        <v>34</v>
      </c>
      <c r="T37">
        <v>0.68526274123562847</v>
      </c>
      <c r="AG37">
        <v>33</v>
      </c>
      <c r="AH37">
        <v>1467466.1626493272</v>
      </c>
      <c r="AI37">
        <v>-12.344555034601433</v>
      </c>
      <c r="AJ37">
        <v>1467466.1626493272</v>
      </c>
      <c r="AK37">
        <v>-12.344555034601433</v>
      </c>
      <c r="AL37">
        <v>1515691.7993529052</v>
      </c>
      <c r="AM37">
        <v>-12.472722569975362</v>
      </c>
    </row>
    <row r="38" spans="1:39" x14ac:dyDescent="0.3">
      <c r="A38">
        <v>35</v>
      </c>
      <c r="B38">
        <v>242611227.97898087</v>
      </c>
      <c r="C38">
        <v>2128.4469443148405</v>
      </c>
      <c r="D38">
        <v>20168.635216017381</v>
      </c>
      <c r="E38">
        <v>0.86580938040045663</v>
      </c>
      <c r="F38">
        <v>0.86609960756889759</v>
      </c>
      <c r="S38">
        <v>35</v>
      </c>
      <c r="T38">
        <v>0.6847677448748275</v>
      </c>
      <c r="AG38">
        <v>34</v>
      </c>
      <c r="AH38">
        <v>1467466.1626493272</v>
      </c>
      <c r="AI38">
        <v>-12.344555034601433</v>
      </c>
      <c r="AJ38">
        <v>1467466.1626493272</v>
      </c>
      <c r="AK38">
        <v>-12.344555034601433</v>
      </c>
      <c r="AL38">
        <v>1515691.7993529052</v>
      </c>
      <c r="AM38">
        <v>-12.472722569975362</v>
      </c>
    </row>
    <row r="39" spans="1:39" x14ac:dyDescent="0.3">
      <c r="A39">
        <v>36</v>
      </c>
      <c r="B39">
        <v>242612332.90225607</v>
      </c>
      <c r="C39">
        <v>2128.4553844963007</v>
      </c>
      <c r="D39">
        <v>20168.714700717101</v>
      </c>
      <c r="E39">
        <v>0.86579306637697628</v>
      </c>
      <c r="F39">
        <v>0.86608145787565083</v>
      </c>
      <c r="S39">
        <v>36</v>
      </c>
      <c r="T39">
        <v>0.68411153844520578</v>
      </c>
      <c r="AG39">
        <v>35</v>
      </c>
      <c r="AH39">
        <v>1467466.1626493272</v>
      </c>
      <c r="AI39">
        <v>-12.344555034601433</v>
      </c>
      <c r="AJ39">
        <v>1467466.1626493272</v>
      </c>
      <c r="AK39">
        <v>-12.344555034601433</v>
      </c>
      <c r="AL39">
        <v>1515691.7993529052</v>
      </c>
      <c r="AM39">
        <v>-12.472722569975362</v>
      </c>
    </row>
    <row r="40" spans="1:39" x14ac:dyDescent="0.3">
      <c r="A40">
        <v>37</v>
      </c>
      <c r="B40">
        <v>243146570.21192995</v>
      </c>
      <c r="C40">
        <v>2128.3407325250223</v>
      </c>
      <c r="D40">
        <v>20215.600947800071</v>
      </c>
      <c r="E40">
        <v>0.86535805969563451</v>
      </c>
      <c r="F40">
        <v>0.86371648623009512</v>
      </c>
      <c r="S40">
        <v>37</v>
      </c>
      <c r="T40">
        <v>0.68050237558326498</v>
      </c>
      <c r="AG40">
        <v>36</v>
      </c>
      <c r="AH40">
        <v>1467466.1626493272</v>
      </c>
      <c r="AI40">
        <v>-12.344555034601433</v>
      </c>
      <c r="AJ40">
        <v>1467466.1626493272</v>
      </c>
      <c r="AK40">
        <v>-12.344555034601433</v>
      </c>
      <c r="AL40">
        <v>1515691.7993529052</v>
      </c>
      <c r="AM40">
        <v>-12.472722569975362</v>
      </c>
    </row>
    <row r="41" spans="1:39" x14ac:dyDescent="0.3">
      <c r="A41">
        <v>38</v>
      </c>
      <c r="B41">
        <v>243147675.13520518</v>
      </c>
      <c r="C41">
        <v>2128.3491727064825</v>
      </c>
      <c r="D41">
        <v>20215.680432499787</v>
      </c>
      <c r="E41">
        <v>0.86534173505093448</v>
      </c>
      <c r="F41">
        <v>0.863698327747213</v>
      </c>
      <c r="S41">
        <v>38</v>
      </c>
      <c r="T41">
        <v>0.68030134840133727</v>
      </c>
      <c r="AG41">
        <v>37</v>
      </c>
      <c r="AH41">
        <v>1467466.1626493272</v>
      </c>
      <c r="AI41">
        <v>-12.344555034601433</v>
      </c>
      <c r="AJ41">
        <v>1467466.1626493272</v>
      </c>
      <c r="AK41">
        <v>-12.344555034601433</v>
      </c>
      <c r="AL41">
        <v>1515691.7993529052</v>
      </c>
      <c r="AM41">
        <v>-12.472722569975362</v>
      </c>
    </row>
    <row r="42" spans="1:39" x14ac:dyDescent="0.3">
      <c r="A42">
        <v>39</v>
      </c>
      <c r="B42">
        <v>242972131.25133184</v>
      </c>
      <c r="C42">
        <v>2131.3564247696595</v>
      </c>
      <c r="D42">
        <v>20199.62838109328</v>
      </c>
      <c r="E42">
        <v>0.86019715687201814</v>
      </c>
      <c r="F42">
        <v>0.86365568407044746</v>
      </c>
      <c r="S42">
        <v>39</v>
      </c>
      <c r="T42">
        <v>0.68026960261923863</v>
      </c>
      <c r="AG42">
        <v>38</v>
      </c>
      <c r="AH42">
        <v>1467466.1626493272</v>
      </c>
      <c r="AI42">
        <v>-12.344555034601433</v>
      </c>
      <c r="AJ42">
        <v>1467466.1626493272</v>
      </c>
      <c r="AK42">
        <v>-12.344555034601433</v>
      </c>
      <c r="AL42">
        <v>1515691.7993529052</v>
      </c>
      <c r="AM42">
        <v>-12.472722569975362</v>
      </c>
    </row>
    <row r="43" spans="1:39" x14ac:dyDescent="0.3">
      <c r="A43">
        <v>40</v>
      </c>
      <c r="B43">
        <v>242973236.1746071</v>
      </c>
      <c r="C43">
        <v>2131.3648649511197</v>
      </c>
      <c r="D43">
        <v>20199.707865793003</v>
      </c>
      <c r="E43">
        <v>0.86018084155913244</v>
      </c>
      <c r="F43">
        <v>0.86363752620991141</v>
      </c>
      <c r="S43">
        <v>40</v>
      </c>
      <c r="T43">
        <v>0.68006838089037869</v>
      </c>
      <c r="AG43">
        <v>39</v>
      </c>
      <c r="AH43">
        <v>1467466.1626493272</v>
      </c>
      <c r="AI43">
        <v>-12.344555034601433</v>
      </c>
      <c r="AJ43">
        <v>1467466.1626493272</v>
      </c>
      <c r="AK43">
        <v>-12.344555034601433</v>
      </c>
      <c r="AL43">
        <v>1515691.7993529052</v>
      </c>
      <c r="AM43">
        <v>-12.472722569975362</v>
      </c>
    </row>
    <row r="44" spans="1:39" x14ac:dyDescent="0.3">
      <c r="A44">
        <v>41</v>
      </c>
      <c r="B44">
        <v>243146570.21192995</v>
      </c>
      <c r="C44">
        <v>2132.3395325250222</v>
      </c>
      <c r="D44">
        <v>20215.600947800071</v>
      </c>
      <c r="E44">
        <v>0.8582370791313052</v>
      </c>
      <c r="F44">
        <v>0.86312905480284186</v>
      </c>
      <c r="S44">
        <v>41</v>
      </c>
      <c r="T44">
        <v>0.67841759952594627</v>
      </c>
      <c r="AG44">
        <v>40</v>
      </c>
      <c r="AH44">
        <v>1467466.1626493272</v>
      </c>
      <c r="AI44">
        <v>-12.344555034601433</v>
      </c>
      <c r="AJ44">
        <v>1467466.1626493272</v>
      </c>
      <c r="AK44">
        <v>-12.344555034601433</v>
      </c>
      <c r="AL44">
        <v>1515691.7993529052</v>
      </c>
      <c r="AM44">
        <v>-12.472722569975362</v>
      </c>
    </row>
    <row r="45" spans="1:39" x14ac:dyDescent="0.3">
      <c r="A45">
        <v>42</v>
      </c>
      <c r="B45">
        <v>243147675.13520518</v>
      </c>
      <c r="C45">
        <v>2132.3479727064823</v>
      </c>
      <c r="D45">
        <v>20215.680432499787</v>
      </c>
      <c r="E45">
        <v>0.85822076228790578</v>
      </c>
      <c r="F45">
        <v>0.86311090424289705</v>
      </c>
      <c r="S45">
        <v>42</v>
      </c>
      <c r="T45">
        <v>0.6781830450501376</v>
      </c>
      <c r="AG45">
        <v>41</v>
      </c>
      <c r="AH45">
        <v>1467466.1626493272</v>
      </c>
      <c r="AI45">
        <v>-12.344555034601433</v>
      </c>
      <c r="AJ45">
        <v>1467466.1626493272</v>
      </c>
      <c r="AK45">
        <v>-12.344555034601433</v>
      </c>
      <c r="AL45">
        <v>1515691.7993529052</v>
      </c>
      <c r="AM45">
        <v>-12.472722569975362</v>
      </c>
    </row>
    <row r="46" spans="1:39" x14ac:dyDescent="0.3">
      <c r="A46">
        <v>43</v>
      </c>
      <c r="B46">
        <v>243507473.48428088</v>
      </c>
      <c r="C46">
        <v>2132.641012979841</v>
      </c>
      <c r="D46">
        <v>20246.594112875973</v>
      </c>
      <c r="E46">
        <v>0.85726946953134675</v>
      </c>
      <c r="F46">
        <v>0.85730031845846388</v>
      </c>
      <c r="S46">
        <v>43</v>
      </c>
      <c r="T46">
        <v>0.66983513129806027</v>
      </c>
      <c r="AG46">
        <v>42</v>
      </c>
      <c r="AH46">
        <v>1467466.1626493272</v>
      </c>
      <c r="AI46">
        <v>-12.344555034601433</v>
      </c>
      <c r="AJ46">
        <v>1467466.1626493272</v>
      </c>
      <c r="AK46">
        <v>-12.344555034601433</v>
      </c>
      <c r="AL46">
        <v>1515691.7993529052</v>
      </c>
      <c r="AM46">
        <v>-12.472722569975362</v>
      </c>
    </row>
    <row r="47" spans="1:39" x14ac:dyDescent="0.3">
      <c r="A47">
        <v>44</v>
      </c>
      <c r="B47">
        <v>243508578.40755606</v>
      </c>
      <c r="C47">
        <v>2132.6494531613002</v>
      </c>
      <c r="D47">
        <v>20246.673597575689</v>
      </c>
      <c r="E47">
        <v>0.85725314674428299</v>
      </c>
      <c r="F47">
        <v>0.85728216263790036</v>
      </c>
      <c r="S47">
        <v>44</v>
      </c>
      <c r="T47">
        <v>0.66966000692938976</v>
      </c>
      <c r="AG47">
        <v>43</v>
      </c>
      <c r="AH47">
        <v>1467466.1626493272</v>
      </c>
      <c r="AI47">
        <v>-12.344555034601433</v>
      </c>
      <c r="AJ47">
        <v>1467466.1626493272</v>
      </c>
      <c r="AK47">
        <v>-12.344555034601433</v>
      </c>
      <c r="AL47">
        <v>1515691.7993529052</v>
      </c>
      <c r="AM47">
        <v>-12.472722569975362</v>
      </c>
    </row>
    <row r="48" spans="1:39" x14ac:dyDescent="0.3">
      <c r="A48">
        <v>45</v>
      </c>
      <c r="B48">
        <v>243507473.48428088</v>
      </c>
      <c r="C48">
        <v>2134.9964129798409</v>
      </c>
      <c r="D48">
        <v>20246.594112875973</v>
      </c>
      <c r="E48">
        <v>0.85307437589458635</v>
      </c>
      <c r="F48">
        <v>0.85698955468887106</v>
      </c>
      <c r="S48">
        <v>45</v>
      </c>
      <c r="T48">
        <v>0.66924039764938947</v>
      </c>
      <c r="AG48">
        <v>44</v>
      </c>
      <c r="AH48">
        <v>1467466.1626493272</v>
      </c>
      <c r="AI48">
        <v>-12.344555034601433</v>
      </c>
      <c r="AJ48">
        <v>1467466.1626493272</v>
      </c>
      <c r="AK48">
        <v>-12.344555034601433</v>
      </c>
      <c r="AL48">
        <v>1515691.7993529052</v>
      </c>
      <c r="AM48">
        <v>-12.472722569975362</v>
      </c>
    </row>
    <row r="49" spans="1:39" x14ac:dyDescent="0.3">
      <c r="A49">
        <v>46</v>
      </c>
      <c r="B49">
        <v>243508578.40755606</v>
      </c>
      <c r="C49">
        <v>2135.0048531613006</v>
      </c>
      <c r="D49">
        <v>20246.673597575689</v>
      </c>
      <c r="E49">
        <v>0.85305805753604236</v>
      </c>
      <c r="F49">
        <v>0.8569714030376594</v>
      </c>
      <c r="S49">
        <v>46</v>
      </c>
      <c r="T49">
        <v>0.66906537598163174</v>
      </c>
      <c r="AG49">
        <v>45</v>
      </c>
      <c r="AH49">
        <v>1467466.1626493272</v>
      </c>
      <c r="AI49">
        <v>-12.344555034601433</v>
      </c>
      <c r="AJ49">
        <v>1467466.1626493272</v>
      </c>
      <c r="AK49">
        <v>-12.344555034601433</v>
      </c>
      <c r="AL49">
        <v>1515691.7993529052</v>
      </c>
      <c r="AM49">
        <v>-12.472722569975362</v>
      </c>
    </row>
    <row r="50" spans="1:39" x14ac:dyDescent="0.3">
      <c r="A50">
        <v>47</v>
      </c>
      <c r="B50">
        <v>243507473.48428088</v>
      </c>
      <c r="C50">
        <v>2139.1490129798408</v>
      </c>
      <c r="D50">
        <v>20246.594112875973</v>
      </c>
      <c r="E50">
        <v>0.84566182076590923</v>
      </c>
      <c r="F50">
        <v>0.85642351085431656</v>
      </c>
      <c r="S50">
        <v>47</v>
      </c>
      <c r="T50">
        <v>0.66800103255516485</v>
      </c>
      <c r="AG50">
        <v>46</v>
      </c>
      <c r="AH50">
        <v>1467466.1626493272</v>
      </c>
      <c r="AI50">
        <v>-12.344555034601433</v>
      </c>
      <c r="AJ50">
        <v>1467466.1626493272</v>
      </c>
      <c r="AK50">
        <v>-12.344555034601433</v>
      </c>
      <c r="AL50">
        <v>1515691.7993529052</v>
      </c>
      <c r="AM50">
        <v>-12.472722569975362</v>
      </c>
    </row>
    <row r="51" spans="1:39" x14ac:dyDescent="0.3">
      <c r="A51">
        <v>48</v>
      </c>
      <c r="B51">
        <v>243508578.40755606</v>
      </c>
      <c r="C51">
        <v>2139.1574531613005</v>
      </c>
      <c r="D51">
        <v>20246.673597575689</v>
      </c>
      <c r="E51">
        <v>0.84564551173435443</v>
      </c>
      <c r="F51">
        <v>0.85640536933669775</v>
      </c>
      <c r="S51">
        <v>48</v>
      </c>
      <c r="T51">
        <v>0.66740810797628325</v>
      </c>
      <c r="AG51">
        <v>47</v>
      </c>
      <c r="AH51">
        <v>1467466.1626493272</v>
      </c>
      <c r="AI51">
        <v>-12.344555034601433</v>
      </c>
      <c r="AJ51">
        <v>1467466.1626493272</v>
      </c>
      <c r="AK51">
        <v>-12.344555034601433</v>
      </c>
      <c r="AL51">
        <v>1515691.7993529052</v>
      </c>
      <c r="AM51">
        <v>-12.472722569975362</v>
      </c>
    </row>
    <row r="52" spans="1:39" x14ac:dyDescent="0.3">
      <c r="A52">
        <v>49</v>
      </c>
      <c r="B52">
        <v>244947900.46284476</v>
      </c>
      <c r="C52">
        <v>2145.1926987046154</v>
      </c>
      <c r="D52">
        <v>20364.067921404861</v>
      </c>
      <c r="E52">
        <v>0.83320312403004071</v>
      </c>
      <c r="F52">
        <v>0.83281071029189291</v>
      </c>
      <c r="S52">
        <v>49</v>
      </c>
      <c r="T52">
        <v>0.66086159635136965</v>
      </c>
      <c r="AG52">
        <v>48</v>
      </c>
      <c r="AH52">
        <v>1467466.1626493272</v>
      </c>
      <c r="AI52">
        <v>-12.344555034601433</v>
      </c>
      <c r="AJ52">
        <v>1467466.1626493272</v>
      </c>
      <c r="AK52">
        <v>-12.344555034601433</v>
      </c>
      <c r="AL52">
        <v>1515691.7993529052</v>
      </c>
      <c r="AM52">
        <v>-12.472722569975362</v>
      </c>
    </row>
    <row r="53" spans="1:39" x14ac:dyDescent="0.3">
      <c r="A53">
        <v>50</v>
      </c>
      <c r="B53">
        <v>244949005.38611999</v>
      </c>
      <c r="C53">
        <v>2145.2011388860756</v>
      </c>
      <c r="D53">
        <v>20364.147406104581</v>
      </c>
      <c r="E53">
        <v>0.83318680077834628</v>
      </c>
      <c r="F53">
        <v>0.83279255295852372</v>
      </c>
      <c r="S53">
        <v>50</v>
      </c>
      <c r="T53">
        <v>0.66022248863294308</v>
      </c>
      <c r="AG53">
        <v>49</v>
      </c>
      <c r="AH53">
        <v>1467466.1626493272</v>
      </c>
      <c r="AI53">
        <v>-12.344555034601433</v>
      </c>
      <c r="AJ53">
        <v>1467466.1626493272</v>
      </c>
      <c r="AK53">
        <v>-12.344555034601433</v>
      </c>
      <c r="AL53">
        <v>1515691.7993529052</v>
      </c>
      <c r="AM53">
        <v>-12.472722569975362</v>
      </c>
    </row>
    <row r="54" spans="1:39" x14ac:dyDescent="0.3">
      <c r="A54">
        <v>51</v>
      </c>
      <c r="B54">
        <v>244947900.46284476</v>
      </c>
      <c r="C54">
        <v>2147.5480987046158</v>
      </c>
      <c r="D54">
        <v>20364.067921404861</v>
      </c>
      <c r="E54">
        <v>0.82900944249195407</v>
      </c>
      <c r="F54">
        <v>0.83250131403009897</v>
      </c>
      <c r="S54">
        <v>51</v>
      </c>
      <c r="T54">
        <v>0.66014883594551743</v>
      </c>
      <c r="AG54">
        <v>50</v>
      </c>
      <c r="AH54">
        <v>1467466.1626493272</v>
      </c>
      <c r="AI54">
        <v>-12.344555034601433</v>
      </c>
      <c r="AJ54">
        <v>1467466.1626493272</v>
      </c>
      <c r="AK54">
        <v>-12.344555034601433</v>
      </c>
      <c r="AL54">
        <v>1515691.7993529052</v>
      </c>
      <c r="AM54">
        <v>-12.472722569975362</v>
      </c>
    </row>
    <row r="55" spans="1:39" x14ac:dyDescent="0.3">
      <c r="A55">
        <v>52</v>
      </c>
      <c r="B55">
        <v>244949005.38611999</v>
      </c>
      <c r="C55">
        <v>2147.5565388860755</v>
      </c>
      <c r="D55">
        <v>20364.147406104581</v>
      </c>
      <c r="E55">
        <v>0.82899312277137949</v>
      </c>
      <c r="F55">
        <v>0.83248315996977762</v>
      </c>
      <c r="S55">
        <v>52</v>
      </c>
      <c r="T55">
        <v>0.6595103725331708</v>
      </c>
      <c r="AG55">
        <v>51</v>
      </c>
      <c r="AH55">
        <v>1467466.1626493272</v>
      </c>
      <c r="AI55">
        <v>-12.344555034601433</v>
      </c>
      <c r="AJ55">
        <v>1467466.1626493272</v>
      </c>
      <c r="AK55">
        <v>-12.344555034601433</v>
      </c>
      <c r="AL55">
        <v>1515691.7993529052</v>
      </c>
      <c r="AM55">
        <v>-12.472722569975362</v>
      </c>
    </row>
    <row r="56" spans="1:39" x14ac:dyDescent="0.3">
      <c r="A56">
        <v>53</v>
      </c>
      <c r="B56">
        <v>245483242.69579393</v>
      </c>
      <c r="C56">
        <v>2150.949286914798</v>
      </c>
      <c r="D56">
        <v>20411.033653187562</v>
      </c>
      <c r="E56">
        <v>0.82230849758614699</v>
      </c>
      <c r="F56">
        <v>0.83194095590375317</v>
      </c>
      <c r="S56">
        <v>53</v>
      </c>
      <c r="T56">
        <v>0.65868260100041209</v>
      </c>
      <c r="AG56">
        <v>52</v>
      </c>
      <c r="AH56">
        <v>1467466.1626493272</v>
      </c>
      <c r="AI56">
        <v>-12.344555034601433</v>
      </c>
      <c r="AJ56">
        <v>1467466.1626493272</v>
      </c>
      <c r="AK56">
        <v>-12.344555034601433</v>
      </c>
      <c r="AL56">
        <v>1515691.7993529052</v>
      </c>
      <c r="AM56">
        <v>-12.472722569975362</v>
      </c>
    </row>
    <row r="57" spans="1:39" x14ac:dyDescent="0.3">
      <c r="A57">
        <v>54</v>
      </c>
      <c r="B57">
        <v>245484347.6190691</v>
      </c>
      <c r="C57">
        <v>2150.9577270962577</v>
      </c>
      <c r="D57">
        <v>20411.113137887274</v>
      </c>
      <c r="E57">
        <v>0.82229217565097967</v>
      </c>
      <c r="F57">
        <v>0.83192280967399468</v>
      </c>
      <c r="S57">
        <v>54</v>
      </c>
      <c r="T57">
        <v>0.65804649102756352</v>
      </c>
      <c r="AG57">
        <v>53</v>
      </c>
      <c r="AH57">
        <v>1467466.1626493272</v>
      </c>
      <c r="AI57">
        <v>-12.344555034601433</v>
      </c>
      <c r="AJ57">
        <v>1467466.1626493272</v>
      </c>
      <c r="AK57">
        <v>-12.344555034601433</v>
      </c>
      <c r="AL57">
        <v>1515691.7993529052</v>
      </c>
      <c r="AM57">
        <v>-12.472722569975362</v>
      </c>
    </row>
    <row r="58" spans="1:39" x14ac:dyDescent="0.3">
      <c r="A58">
        <v>55</v>
      </c>
      <c r="B58">
        <v>244947900.46284476</v>
      </c>
      <c r="C58">
        <v>2151.7006987046157</v>
      </c>
      <c r="D58">
        <v>20364.067921404861</v>
      </c>
      <c r="E58">
        <v>0.82160205772163708</v>
      </c>
      <c r="F58">
        <v>0.82341906431863365</v>
      </c>
      <c r="S58">
        <v>55</v>
      </c>
      <c r="T58">
        <v>0.65240463274799787</v>
      </c>
      <c r="AG58">
        <v>54</v>
      </c>
      <c r="AH58">
        <v>1467466.1626493272</v>
      </c>
      <c r="AI58">
        <v>-12.344555034601433</v>
      </c>
      <c r="AJ58">
        <v>1467466.1626493272</v>
      </c>
      <c r="AK58">
        <v>-12.344555034601433</v>
      </c>
      <c r="AL58">
        <v>1515691.7993529052</v>
      </c>
      <c r="AM58">
        <v>-12.472722569975362</v>
      </c>
    </row>
    <row r="59" spans="1:39" x14ac:dyDescent="0.3">
      <c r="A59">
        <v>56</v>
      </c>
      <c r="B59">
        <v>244949005.38611999</v>
      </c>
      <c r="C59">
        <v>2151.7091388860754</v>
      </c>
      <c r="D59">
        <v>20364.147406104581</v>
      </c>
      <c r="E59">
        <v>0.82158574541695695</v>
      </c>
      <c r="F59">
        <v>0.82340090905459906</v>
      </c>
      <c r="S59">
        <v>56</v>
      </c>
      <c r="T59">
        <v>0.65223811741652982</v>
      </c>
      <c r="AG59">
        <v>55</v>
      </c>
      <c r="AH59">
        <v>1467466.1626493272</v>
      </c>
      <c r="AI59">
        <v>-12.344555034601433</v>
      </c>
      <c r="AJ59">
        <v>1467466.1626493272</v>
      </c>
      <c r="AK59">
        <v>-12.344555034601433</v>
      </c>
      <c r="AL59">
        <v>1515691.7993529052</v>
      </c>
      <c r="AM59">
        <v>-12.472722569975362</v>
      </c>
    </row>
    <row r="60" spans="1:39" x14ac:dyDescent="0.3">
      <c r="A60">
        <v>57</v>
      </c>
      <c r="B60">
        <v>245483242.69579393</v>
      </c>
      <c r="C60">
        <v>2151.4406869147979</v>
      </c>
      <c r="D60">
        <v>20411.033653187562</v>
      </c>
      <c r="E60">
        <v>0.82143361203660914</v>
      </c>
      <c r="F60">
        <v>0.82335456028891119</v>
      </c>
      <c r="S60">
        <v>57</v>
      </c>
      <c r="T60">
        <v>0.65177451428705024</v>
      </c>
      <c r="AG60">
        <v>56</v>
      </c>
      <c r="AH60">
        <v>1467466.1626493272</v>
      </c>
      <c r="AI60">
        <v>-12.344555034601433</v>
      </c>
      <c r="AJ60">
        <v>1467466.1626493272</v>
      </c>
      <c r="AK60">
        <v>-12.344555034601433</v>
      </c>
      <c r="AL60">
        <v>1515691.7993529052</v>
      </c>
      <c r="AM60">
        <v>-12.472722569975362</v>
      </c>
    </row>
    <row r="61" spans="1:39" x14ac:dyDescent="0.3">
      <c r="A61">
        <v>58</v>
      </c>
      <c r="B61">
        <v>245484347.6190691</v>
      </c>
      <c r="C61">
        <v>2151.4491270962576</v>
      </c>
      <c r="D61">
        <v>20411.113137887274</v>
      </c>
      <c r="E61">
        <v>0.82141729078698544</v>
      </c>
      <c r="F61">
        <v>0.82333640565716792</v>
      </c>
      <c r="S61">
        <v>58</v>
      </c>
      <c r="T61">
        <v>0.65160813549711727</v>
      </c>
      <c r="AG61">
        <v>57</v>
      </c>
      <c r="AH61">
        <v>1467466.1626493272</v>
      </c>
      <c r="AI61">
        <v>-12.344555034601433</v>
      </c>
      <c r="AJ61">
        <v>1467466.1626493272</v>
      </c>
      <c r="AK61">
        <v>-12.344555034601433</v>
      </c>
      <c r="AL61">
        <v>1515691.7993529052</v>
      </c>
      <c r="AM61">
        <v>-12.472722569975362</v>
      </c>
    </row>
    <row r="62" spans="1:39" x14ac:dyDescent="0.3">
      <c r="A62">
        <v>59</v>
      </c>
      <c r="B62">
        <v>245483242.69579393</v>
      </c>
      <c r="C62">
        <v>2155.5932869147978</v>
      </c>
      <c r="D62">
        <v>20411.033653187562</v>
      </c>
      <c r="E62">
        <v>0.81403098438770638</v>
      </c>
      <c r="F62">
        <v>0.82279955736092014</v>
      </c>
      <c r="S62">
        <v>59</v>
      </c>
      <c r="T62">
        <v>0.65076102817816461</v>
      </c>
      <c r="AG62">
        <v>58</v>
      </c>
      <c r="AH62">
        <v>1467466.1626493272</v>
      </c>
      <c r="AI62">
        <v>-12.344555034601433</v>
      </c>
      <c r="AJ62">
        <v>1467466.1626493272</v>
      </c>
      <c r="AK62">
        <v>-12.344555034601433</v>
      </c>
      <c r="AL62">
        <v>1515691.7993529052</v>
      </c>
      <c r="AM62">
        <v>-12.472722569975362</v>
      </c>
    </row>
    <row r="63" spans="1:39" x14ac:dyDescent="0.3">
      <c r="A63">
        <v>60</v>
      </c>
      <c r="B63">
        <v>245484347.6190691</v>
      </c>
      <c r="C63">
        <v>2155.6017270962575</v>
      </c>
      <c r="D63">
        <v>20411.113137887274</v>
      </c>
      <c r="E63">
        <v>0.81401466972284808</v>
      </c>
      <c r="F63">
        <v>0.82278140940223321</v>
      </c>
      <c r="S63">
        <v>60</v>
      </c>
      <c r="T63">
        <v>0.65068099469388951</v>
      </c>
      <c r="AG63">
        <v>59</v>
      </c>
      <c r="AH63">
        <v>1467466.1626493272</v>
      </c>
      <c r="AI63">
        <v>-12.344555034601433</v>
      </c>
      <c r="AJ63">
        <v>1467466.1626493272</v>
      </c>
      <c r="AK63">
        <v>-12.344555034601433</v>
      </c>
      <c r="AL63">
        <v>1515691.7993529052</v>
      </c>
      <c r="AM63">
        <v>-12.472722569975362</v>
      </c>
    </row>
    <row r="64" spans="1:39" x14ac:dyDescent="0.3">
      <c r="A64">
        <v>61</v>
      </c>
      <c r="B64">
        <v>246169183.88350439</v>
      </c>
      <c r="C64">
        <v>2155.7838255377642</v>
      </c>
      <c r="D64">
        <v>20465.825932148728</v>
      </c>
      <c r="E64">
        <v>0.81288391052723818</v>
      </c>
      <c r="F64">
        <v>0.81195723382985807</v>
      </c>
      <c r="S64">
        <v>61</v>
      </c>
      <c r="T64">
        <v>0.65016939853637656</v>
      </c>
      <c r="AG64">
        <v>60</v>
      </c>
      <c r="AH64">
        <v>1467466.1626493272</v>
      </c>
      <c r="AI64">
        <v>-12.344555034601433</v>
      </c>
      <c r="AJ64">
        <v>1467466.1626493272</v>
      </c>
      <c r="AK64">
        <v>-12.344555034601433</v>
      </c>
      <c r="AL64">
        <v>1515691.7993529052</v>
      </c>
      <c r="AM64">
        <v>-12.472722569975362</v>
      </c>
    </row>
    <row r="65" spans="1:39" x14ac:dyDescent="0.3">
      <c r="A65">
        <v>62</v>
      </c>
      <c r="B65">
        <v>246170288.80677962</v>
      </c>
      <c r="C65">
        <v>2155.7922657192239</v>
      </c>
      <c r="D65">
        <v>20465.905416848447</v>
      </c>
      <c r="E65">
        <v>0.81286758695220762</v>
      </c>
      <c r="F65">
        <v>0.81193907628075124</v>
      </c>
      <c r="S65">
        <v>62</v>
      </c>
      <c r="T65">
        <v>0.65005301658135894</v>
      </c>
      <c r="AG65">
        <v>61</v>
      </c>
      <c r="AH65">
        <v>1467466.1626493272</v>
      </c>
      <c r="AI65">
        <v>-12.344555034601433</v>
      </c>
      <c r="AJ65">
        <v>1467466.1626493272</v>
      </c>
      <c r="AK65">
        <v>-12.344555034601433</v>
      </c>
      <c r="AL65">
        <v>1515691.7993529052</v>
      </c>
      <c r="AM65">
        <v>-12.472722569975362</v>
      </c>
    </row>
    <row r="66" spans="1:39" x14ac:dyDescent="0.3">
      <c r="A66">
        <v>63</v>
      </c>
      <c r="B66">
        <v>246169183.88350439</v>
      </c>
      <c r="C66">
        <v>2158.1392255377641</v>
      </c>
      <c r="D66">
        <v>20465.825932148728</v>
      </c>
      <c r="E66">
        <v>0.80869130645110487</v>
      </c>
      <c r="F66">
        <v>0.81164891691005503</v>
      </c>
      <c r="S66">
        <v>63</v>
      </c>
      <c r="T66">
        <v>0.64981361257858705</v>
      </c>
      <c r="AG66">
        <v>62</v>
      </c>
      <c r="AH66">
        <v>1467466.1626493272</v>
      </c>
      <c r="AI66">
        <v>-12.344555034601433</v>
      </c>
      <c r="AJ66">
        <v>1467466.1626493272</v>
      </c>
      <c r="AK66">
        <v>-12.344555034601433</v>
      </c>
      <c r="AL66">
        <v>1515691.7993529052</v>
      </c>
      <c r="AM66">
        <v>-12.472722569975362</v>
      </c>
    </row>
    <row r="67" spans="1:39" x14ac:dyDescent="0.3">
      <c r="A67">
        <v>64</v>
      </c>
      <c r="B67">
        <v>246170288.80677962</v>
      </c>
      <c r="C67">
        <v>2158.1476657192238</v>
      </c>
      <c r="D67">
        <v>20465.905416848447</v>
      </c>
      <c r="E67">
        <v>0.80867498582068509</v>
      </c>
      <c r="F67">
        <v>0.81163076204539109</v>
      </c>
      <c r="S67">
        <v>64</v>
      </c>
      <c r="T67">
        <v>0.64922287006474788</v>
      </c>
      <c r="AG67">
        <v>63</v>
      </c>
      <c r="AH67">
        <v>1467466.1626493272</v>
      </c>
      <c r="AI67">
        <v>-12.344555034601433</v>
      </c>
      <c r="AJ67">
        <v>1467466.1626493272</v>
      </c>
      <c r="AK67">
        <v>-12.344555034601433</v>
      </c>
      <c r="AL67">
        <v>1515691.7993529052</v>
      </c>
      <c r="AM67">
        <v>-12.472722569975362</v>
      </c>
    </row>
    <row r="68" spans="1:39" x14ac:dyDescent="0.3">
      <c r="A68">
        <v>65</v>
      </c>
      <c r="B68">
        <v>246704526.11645356</v>
      </c>
      <c r="C68">
        <v>2161.5404137479463</v>
      </c>
      <c r="D68">
        <v>20512.791663931424</v>
      </c>
      <c r="E68">
        <v>0.8019895991214705</v>
      </c>
      <c r="F68">
        <v>0.81109260820586249</v>
      </c>
      <c r="S68">
        <v>65</v>
      </c>
      <c r="T68">
        <v>0.6478694084228328</v>
      </c>
      <c r="AG68">
        <v>64</v>
      </c>
      <c r="AH68">
        <v>1467466.1626493272</v>
      </c>
      <c r="AI68">
        <v>-12.344555034601433</v>
      </c>
      <c r="AJ68">
        <v>1467466.1626493272</v>
      </c>
      <c r="AK68">
        <v>-12.344555034601433</v>
      </c>
      <c r="AL68">
        <v>1515691.7993529052</v>
      </c>
      <c r="AM68">
        <v>-12.472722569975362</v>
      </c>
    </row>
    <row r="69" spans="1:39" x14ac:dyDescent="0.3">
      <c r="A69">
        <v>66</v>
      </c>
      <c r="B69">
        <v>246705631.03972864</v>
      </c>
      <c r="C69">
        <v>2161.5488539294051</v>
      </c>
      <c r="D69">
        <v>20512.871148631133</v>
      </c>
      <c r="E69">
        <v>0.80197327667454943</v>
      </c>
      <c r="F69">
        <v>0.81107445972785208</v>
      </c>
      <c r="S69">
        <v>66</v>
      </c>
      <c r="T69">
        <v>0.6472814061002764</v>
      </c>
      <c r="AG69">
        <v>65</v>
      </c>
      <c r="AH69">
        <v>1467466.1626493272</v>
      </c>
      <c r="AI69">
        <v>-12.344555034601433</v>
      </c>
      <c r="AJ69">
        <v>1467466.1626493272</v>
      </c>
      <c r="AK69">
        <v>-12.344555034601433</v>
      </c>
      <c r="AL69">
        <v>1515691.7993529052</v>
      </c>
      <c r="AM69">
        <v>-12.472722569975362</v>
      </c>
    </row>
    <row r="70" spans="1:39" x14ac:dyDescent="0.3">
      <c r="A70">
        <v>67</v>
      </c>
      <c r="B70">
        <v>246169183.88350439</v>
      </c>
      <c r="C70">
        <v>2162.291825537764</v>
      </c>
      <c r="D70">
        <v>20465.825932148728</v>
      </c>
      <c r="E70">
        <v>0.80128760786410724</v>
      </c>
      <c r="F70">
        <v>0.80256588788113203</v>
      </c>
      <c r="S70">
        <v>67</v>
      </c>
      <c r="T70">
        <v>0.6471509614866644</v>
      </c>
      <c r="AG70">
        <v>66</v>
      </c>
      <c r="AH70">
        <v>1467466.1626493272</v>
      </c>
      <c r="AI70">
        <v>-12.344555034601433</v>
      </c>
      <c r="AJ70">
        <v>1467466.1626493272</v>
      </c>
      <c r="AK70">
        <v>-12.344555034601433</v>
      </c>
      <c r="AL70">
        <v>1515691.7993529052</v>
      </c>
      <c r="AM70">
        <v>-12.472722569975362</v>
      </c>
    </row>
    <row r="71" spans="1:39" x14ac:dyDescent="0.3">
      <c r="A71">
        <v>68</v>
      </c>
      <c r="B71">
        <v>246170288.80677962</v>
      </c>
      <c r="C71">
        <v>2162.3002657192242</v>
      </c>
      <c r="D71">
        <v>20465.905416848447</v>
      </c>
      <c r="E71">
        <v>0.80127129342196945</v>
      </c>
      <c r="F71">
        <v>0.8025477320891512</v>
      </c>
      <c r="S71">
        <v>68</v>
      </c>
      <c r="T71">
        <v>0.64703551654424163</v>
      </c>
      <c r="AG71">
        <v>67</v>
      </c>
      <c r="AH71">
        <v>1467466.1626493272</v>
      </c>
      <c r="AI71">
        <v>-12.344555034601433</v>
      </c>
      <c r="AJ71">
        <v>1467466.1626493272</v>
      </c>
      <c r="AK71">
        <v>-12.344555034601433</v>
      </c>
      <c r="AL71">
        <v>1515691.7993529052</v>
      </c>
      <c r="AM71">
        <v>-12.472722569975362</v>
      </c>
    </row>
    <row r="72" spans="1:39" x14ac:dyDescent="0.3">
      <c r="A72">
        <v>69</v>
      </c>
      <c r="B72">
        <v>246704526.11645356</v>
      </c>
      <c r="C72">
        <v>2162.0318137479462</v>
      </c>
      <c r="D72">
        <v>20512.791663931424</v>
      </c>
      <c r="E72">
        <v>0.80111492303511656</v>
      </c>
      <c r="F72">
        <v>0.80250159119375841</v>
      </c>
      <c r="S72">
        <v>69</v>
      </c>
      <c r="T72">
        <v>0.64652951875783771</v>
      </c>
      <c r="AG72">
        <v>68</v>
      </c>
      <c r="AH72">
        <v>1591285.7730883497</v>
      </c>
      <c r="AI72">
        <v>-21.823791689854922</v>
      </c>
      <c r="AJ72">
        <v>1591285.7730883497</v>
      </c>
      <c r="AK72">
        <v>-21.823791689854922</v>
      </c>
      <c r="AL72">
        <v>1642415.4336859963</v>
      </c>
      <c r="AM72">
        <v>-21.876317795264416</v>
      </c>
    </row>
    <row r="73" spans="1:39" x14ac:dyDescent="0.3">
      <c r="A73">
        <v>70</v>
      </c>
      <c r="B73">
        <v>246705631.03972864</v>
      </c>
      <c r="C73">
        <v>2162.040253929405</v>
      </c>
      <c r="D73">
        <v>20512.871148631133</v>
      </c>
      <c r="E73">
        <v>0.80109860116276599</v>
      </c>
      <c r="F73">
        <v>0.80248343592346283</v>
      </c>
      <c r="S73">
        <v>70</v>
      </c>
      <c r="T73">
        <v>0.6464140965570111</v>
      </c>
      <c r="AG73">
        <v>69</v>
      </c>
      <c r="AH73">
        <v>1591285.7730883497</v>
      </c>
      <c r="AI73">
        <v>-21.823791689854922</v>
      </c>
      <c r="AJ73">
        <v>1591285.7730883497</v>
      </c>
      <c r="AK73">
        <v>-21.823791689854922</v>
      </c>
      <c r="AL73">
        <v>1642415.4336859963</v>
      </c>
      <c r="AM73">
        <v>-21.876317795264416</v>
      </c>
    </row>
    <row r="74" spans="1:39" x14ac:dyDescent="0.3">
      <c r="A74">
        <v>71</v>
      </c>
      <c r="B74">
        <v>246704526.11645356</v>
      </c>
      <c r="C74">
        <v>2166.1844137479461</v>
      </c>
      <c r="D74">
        <v>20512.791663931424</v>
      </c>
      <c r="E74">
        <v>0.79371525244157581</v>
      </c>
      <c r="F74">
        <v>0.80194973451925577</v>
      </c>
      <c r="S74">
        <v>71</v>
      </c>
      <c r="T74">
        <v>0.6459432009448034</v>
      </c>
      <c r="AG74">
        <v>70</v>
      </c>
      <c r="AH74">
        <v>1591285.7730883497</v>
      </c>
      <c r="AI74">
        <v>-21.823791689854922</v>
      </c>
      <c r="AJ74">
        <v>1591285.7730883497</v>
      </c>
      <c r="AK74">
        <v>-21.823791689854922</v>
      </c>
      <c r="AL74">
        <v>1642415.4336859963</v>
      </c>
      <c r="AM74">
        <v>-21.876317795264416</v>
      </c>
    </row>
    <row r="75" spans="1:39" x14ac:dyDescent="0.3">
      <c r="A75">
        <v>72</v>
      </c>
      <c r="B75">
        <v>246705631.03972864</v>
      </c>
      <c r="C75">
        <v>2166.1928539294054</v>
      </c>
      <c r="D75">
        <v>20512.871148631133</v>
      </c>
      <c r="E75">
        <v>0.79369893609214404</v>
      </c>
      <c r="F75">
        <v>0.80193158473837844</v>
      </c>
      <c r="S75">
        <v>72</v>
      </c>
      <c r="T75">
        <v>0.64532574843179835</v>
      </c>
      <c r="AG75">
        <v>71</v>
      </c>
      <c r="AH75">
        <v>1591285.7730883497</v>
      </c>
      <c r="AI75">
        <v>-21.823791689854922</v>
      </c>
      <c r="AJ75">
        <v>1591285.7730883497</v>
      </c>
      <c r="AK75">
        <v>-21.823791689854922</v>
      </c>
      <c r="AL75">
        <v>1642415.4336859963</v>
      </c>
      <c r="AM75">
        <v>-21.876317795264416</v>
      </c>
    </row>
    <row r="76" spans="1:39" x14ac:dyDescent="0.3">
      <c r="A76">
        <v>73</v>
      </c>
      <c r="B76">
        <v>248144953.09501734</v>
      </c>
      <c r="C76">
        <v>2174.0920994727203</v>
      </c>
      <c r="D76">
        <v>20630.265472460309</v>
      </c>
      <c r="E76">
        <v>0.77792334425182808</v>
      </c>
      <c r="F76">
        <v>0.77807634599563513</v>
      </c>
      <c r="S76">
        <v>73</v>
      </c>
      <c r="T76">
        <v>0.64532269155360833</v>
      </c>
      <c r="AG76">
        <v>72</v>
      </c>
      <c r="AH76">
        <v>1591285.7730883497</v>
      </c>
      <c r="AI76">
        <v>-21.823791689854922</v>
      </c>
      <c r="AJ76">
        <v>1591285.7730883497</v>
      </c>
      <c r="AK76">
        <v>-21.823791689854922</v>
      </c>
      <c r="AL76">
        <v>1642415.4336859963</v>
      </c>
      <c r="AM76">
        <v>-21.876317795264416</v>
      </c>
    </row>
    <row r="77" spans="1:39" x14ac:dyDescent="0.3">
      <c r="A77">
        <v>74</v>
      </c>
      <c r="B77">
        <v>248146058.01829255</v>
      </c>
      <c r="C77">
        <v>2174.1005396541805</v>
      </c>
      <c r="D77">
        <v>20630.344957160029</v>
      </c>
      <c r="E77">
        <v>0.77790702142711032</v>
      </c>
      <c r="F77">
        <v>0.77805818912255265</v>
      </c>
      <c r="S77">
        <v>74</v>
      </c>
      <c r="T77">
        <v>0.64515184357372868</v>
      </c>
      <c r="AG77">
        <v>73</v>
      </c>
      <c r="AH77">
        <v>1591285.7730883497</v>
      </c>
      <c r="AI77">
        <v>-21.823791689854922</v>
      </c>
      <c r="AJ77">
        <v>1591285.7730883497</v>
      </c>
      <c r="AK77">
        <v>-21.823791689854922</v>
      </c>
      <c r="AL77">
        <v>1642415.4336859963</v>
      </c>
      <c r="AM77">
        <v>-21.876317795264416</v>
      </c>
    </row>
    <row r="78" spans="1:39" x14ac:dyDescent="0.3">
      <c r="A78">
        <v>75</v>
      </c>
      <c r="B78">
        <v>248202668.4974477</v>
      </c>
      <c r="C78">
        <v>2174.3043326687307</v>
      </c>
      <c r="D78">
        <v>20635.090635734487</v>
      </c>
      <c r="E78">
        <v>0.77747602612566569</v>
      </c>
      <c r="F78">
        <v>0.77801218501242919</v>
      </c>
      <c r="S78">
        <v>75</v>
      </c>
      <c r="T78">
        <v>0.64470902941034658</v>
      </c>
      <c r="AG78">
        <v>74</v>
      </c>
      <c r="AH78">
        <v>1591285.7730883497</v>
      </c>
      <c r="AI78">
        <v>-21.823791689854922</v>
      </c>
      <c r="AJ78">
        <v>1591285.7730883497</v>
      </c>
      <c r="AK78">
        <v>-21.823791689854922</v>
      </c>
      <c r="AL78">
        <v>1642415.4336859963</v>
      </c>
      <c r="AM78">
        <v>-21.876317795264416</v>
      </c>
    </row>
    <row r="79" spans="1:39" x14ac:dyDescent="0.3">
      <c r="A79">
        <v>76</v>
      </c>
      <c r="B79">
        <v>248203773.4207229</v>
      </c>
      <c r="C79">
        <v>2174.3127728501913</v>
      </c>
      <c r="D79">
        <v>20635.170120434206</v>
      </c>
      <c r="E79">
        <v>0.77745970301629541</v>
      </c>
      <c r="F79">
        <v>0.77799402856676148</v>
      </c>
      <c r="S79">
        <v>76</v>
      </c>
      <c r="T79">
        <v>0.64453521799121827</v>
      </c>
      <c r="AG79">
        <v>75</v>
      </c>
      <c r="AH79">
        <v>1591285.7730883497</v>
      </c>
      <c r="AI79">
        <v>-21.823791689854922</v>
      </c>
      <c r="AJ79">
        <v>1591285.7730883497</v>
      </c>
      <c r="AK79">
        <v>-21.823791689854922</v>
      </c>
      <c r="AL79">
        <v>1642415.4336859963</v>
      </c>
      <c r="AM79">
        <v>-21.876317795264416</v>
      </c>
    </row>
    <row r="80" spans="1:39" x14ac:dyDescent="0.3">
      <c r="A80">
        <v>77</v>
      </c>
      <c r="B80">
        <v>248144953.09501734</v>
      </c>
      <c r="C80">
        <v>2174.5834994727202</v>
      </c>
      <c r="D80">
        <v>20630.265472460309</v>
      </c>
      <c r="E80">
        <v>0.77704881497593048</v>
      </c>
      <c r="F80">
        <v>0.77746280352651254</v>
      </c>
      <c r="S80">
        <v>77</v>
      </c>
      <c r="T80">
        <v>0.64353410860473215</v>
      </c>
      <c r="AG80">
        <v>76</v>
      </c>
      <c r="AH80">
        <v>1591285.7730883497</v>
      </c>
      <c r="AI80">
        <v>-21.823791689854922</v>
      </c>
      <c r="AJ80">
        <v>1591285.7730883497</v>
      </c>
      <c r="AK80">
        <v>-21.823791689854922</v>
      </c>
      <c r="AL80">
        <v>1642415.4336859963</v>
      </c>
      <c r="AM80">
        <v>-21.876317795264416</v>
      </c>
    </row>
    <row r="81" spans="1:39" x14ac:dyDescent="0.3">
      <c r="A81">
        <v>78</v>
      </c>
      <c r="B81">
        <v>248146058.01829255</v>
      </c>
      <c r="C81">
        <v>2174.5919396541804</v>
      </c>
      <c r="D81">
        <v>20630.344957160029</v>
      </c>
      <c r="E81">
        <v>0.77703249262659346</v>
      </c>
      <c r="F81">
        <v>0.77744465156657971</v>
      </c>
      <c r="S81">
        <v>78</v>
      </c>
      <c r="T81">
        <v>0.64291908716581669</v>
      </c>
      <c r="AG81">
        <v>77</v>
      </c>
      <c r="AH81">
        <v>1591285.7730883497</v>
      </c>
      <c r="AI81">
        <v>-21.823791689854922</v>
      </c>
      <c r="AJ81">
        <v>1591285.7730883497</v>
      </c>
      <c r="AK81">
        <v>-21.823791689854922</v>
      </c>
      <c r="AL81">
        <v>1642415.4336859963</v>
      </c>
      <c r="AM81">
        <v>-21.876317795264416</v>
      </c>
    </row>
    <row r="82" spans="1:39" x14ac:dyDescent="0.3">
      <c r="A82">
        <v>79</v>
      </c>
      <c r="B82">
        <v>248202668.4974477</v>
      </c>
      <c r="C82">
        <v>2174.7957326687306</v>
      </c>
      <c r="D82">
        <v>20635.090635734487</v>
      </c>
      <c r="E82">
        <v>0.77660161165056785</v>
      </c>
      <c r="F82">
        <v>0.7771276861023414</v>
      </c>
      <c r="S82">
        <v>79</v>
      </c>
      <c r="T82">
        <v>0.64144850102421613</v>
      </c>
      <c r="AG82">
        <v>78</v>
      </c>
      <c r="AH82">
        <v>1591285.7730883497</v>
      </c>
      <c r="AI82">
        <v>-21.823791689854922</v>
      </c>
      <c r="AJ82">
        <v>1591285.7730883497</v>
      </c>
      <c r="AK82">
        <v>-21.823791689854922</v>
      </c>
      <c r="AL82">
        <v>1642415.4336859963</v>
      </c>
      <c r="AM82">
        <v>-21.876317795264416</v>
      </c>
    </row>
    <row r="83" spans="1:39" x14ac:dyDescent="0.3">
      <c r="A83">
        <v>80</v>
      </c>
      <c r="B83">
        <v>248203773.4207229</v>
      </c>
      <c r="C83">
        <v>2174.8041728501912</v>
      </c>
      <c r="D83">
        <v>20635.170120434206</v>
      </c>
      <c r="E83">
        <v>0.77658528900411394</v>
      </c>
      <c r="F83">
        <v>0.7771095289834038</v>
      </c>
      <c r="S83">
        <v>80</v>
      </c>
      <c r="T83">
        <v>0.64137734926270173</v>
      </c>
      <c r="AG83">
        <v>79</v>
      </c>
      <c r="AH83">
        <v>1591285.7730883497</v>
      </c>
      <c r="AI83">
        <v>-21.823791689854922</v>
      </c>
      <c r="AJ83">
        <v>1591285.7730883497</v>
      </c>
      <c r="AK83">
        <v>-21.823791689854922</v>
      </c>
      <c r="AL83">
        <v>1642415.4336859963</v>
      </c>
      <c r="AM83">
        <v>-21.876317795264416</v>
      </c>
    </row>
    <row r="84" spans="1:39" x14ac:dyDescent="0.3">
      <c r="A84">
        <v>81</v>
      </c>
      <c r="B84">
        <v>248680295.32796642</v>
      </c>
      <c r="C84">
        <v>2177.9846876829019</v>
      </c>
      <c r="D84">
        <v>20677.231204242999</v>
      </c>
      <c r="E84">
        <v>0.77034550368320176</v>
      </c>
      <c r="F84">
        <v>0.77706363701844705</v>
      </c>
      <c r="S84">
        <v>81</v>
      </c>
      <c r="T84">
        <v>0.64091403947598324</v>
      </c>
      <c r="AG84">
        <v>80</v>
      </c>
      <c r="AH84">
        <v>1591285.7730883497</v>
      </c>
      <c r="AI84">
        <v>-21.823791689854922</v>
      </c>
      <c r="AJ84">
        <v>1591285.7730883497</v>
      </c>
      <c r="AK84">
        <v>-21.823791689854922</v>
      </c>
      <c r="AL84">
        <v>1642415.4336859963</v>
      </c>
      <c r="AM84">
        <v>-21.876317795264416</v>
      </c>
    </row>
    <row r="85" spans="1:39" x14ac:dyDescent="0.3">
      <c r="A85">
        <v>82</v>
      </c>
      <c r="B85">
        <v>248681400.25124165</v>
      </c>
      <c r="C85">
        <v>2177.9931278643621</v>
      </c>
      <c r="D85">
        <v>20677.310688942718</v>
      </c>
      <c r="E85">
        <v>0.7703291800828046</v>
      </c>
      <c r="F85">
        <v>0.77704548031052789</v>
      </c>
      <c r="S85">
        <v>82</v>
      </c>
      <c r="T85">
        <v>0.64084282958539918</v>
      </c>
      <c r="AG85">
        <v>81</v>
      </c>
      <c r="AH85">
        <v>1591285.7730883497</v>
      </c>
      <c r="AI85">
        <v>-21.823791689854922</v>
      </c>
      <c r="AJ85">
        <v>1591285.7730883497</v>
      </c>
      <c r="AK85">
        <v>-21.823791689854922</v>
      </c>
      <c r="AL85">
        <v>1642415.4336859963</v>
      </c>
      <c r="AM85">
        <v>-21.876317795264416</v>
      </c>
    </row>
    <row r="86" spans="1:39" x14ac:dyDescent="0.3">
      <c r="A86">
        <v>83</v>
      </c>
      <c r="B86">
        <v>248144953.09501734</v>
      </c>
      <c r="C86">
        <v>2178.7360994727201</v>
      </c>
      <c r="D86">
        <v>20630.265472460309</v>
      </c>
      <c r="E86">
        <v>0.76965157646855376</v>
      </c>
      <c r="F86">
        <v>0.77651524344897582</v>
      </c>
      <c r="S86">
        <v>83</v>
      </c>
      <c r="T86">
        <v>0.64069534758771396</v>
      </c>
      <c r="AG86">
        <v>82</v>
      </c>
      <c r="AH86">
        <v>1591285.7730883497</v>
      </c>
      <c r="AI86">
        <v>-21.823791689854922</v>
      </c>
      <c r="AJ86">
        <v>1591285.7730883497</v>
      </c>
      <c r="AK86">
        <v>-21.823791689854922</v>
      </c>
      <c r="AL86">
        <v>1642415.4336859963</v>
      </c>
      <c r="AM86">
        <v>-21.876317795264416</v>
      </c>
    </row>
    <row r="87" spans="1:39" x14ac:dyDescent="0.3">
      <c r="A87">
        <v>84</v>
      </c>
      <c r="B87">
        <v>248146058.01829255</v>
      </c>
      <c r="C87">
        <v>2178.7445396541807</v>
      </c>
      <c r="D87">
        <v>20630.344957160029</v>
      </c>
      <c r="E87">
        <v>0.76963525869170424</v>
      </c>
      <c r="F87">
        <v>0.77649709108220055</v>
      </c>
      <c r="S87">
        <v>84</v>
      </c>
      <c r="T87">
        <v>0.64016079682349347</v>
      </c>
      <c r="AG87">
        <v>83</v>
      </c>
      <c r="AH87">
        <v>1591285.7730883497</v>
      </c>
      <c r="AI87">
        <v>-21.823791689854922</v>
      </c>
      <c r="AJ87">
        <v>1591285.7730883497</v>
      </c>
      <c r="AK87">
        <v>-21.823791689854922</v>
      </c>
      <c r="AL87">
        <v>1642415.4336859963</v>
      </c>
      <c r="AM87">
        <v>-21.876317795264416</v>
      </c>
    </row>
    <row r="88" spans="1:39" x14ac:dyDescent="0.3">
      <c r="A88">
        <v>85</v>
      </c>
      <c r="B88">
        <v>248680295.32796642</v>
      </c>
      <c r="C88">
        <v>2178.4760876829018</v>
      </c>
      <c r="D88">
        <v>20677.231204242999</v>
      </c>
      <c r="E88">
        <v>0.76947131615251441</v>
      </c>
      <c r="F88">
        <v>0.76892756840361853</v>
      </c>
      <c r="S88">
        <v>85</v>
      </c>
      <c r="T88">
        <v>0.64002157164392348</v>
      </c>
      <c r="AG88">
        <v>84</v>
      </c>
      <c r="AH88">
        <v>1591285.7730883497</v>
      </c>
      <c r="AI88">
        <v>-21.823791689854922</v>
      </c>
      <c r="AJ88">
        <v>1591285.7730883497</v>
      </c>
      <c r="AK88">
        <v>-21.823791689854922</v>
      </c>
      <c r="AL88">
        <v>1642415.4336859963</v>
      </c>
      <c r="AM88">
        <v>-21.876317795264416</v>
      </c>
    </row>
    <row r="89" spans="1:39" x14ac:dyDescent="0.3">
      <c r="A89">
        <v>86</v>
      </c>
      <c r="B89">
        <v>248681400.25124165</v>
      </c>
      <c r="C89">
        <v>2178.4845278643625</v>
      </c>
      <c r="D89">
        <v>20677.310688942718</v>
      </c>
      <c r="E89">
        <v>0.76945499297133446</v>
      </c>
      <c r="F89">
        <v>0.76890941145685499</v>
      </c>
      <c r="S89">
        <v>86</v>
      </c>
      <c r="T89">
        <v>0.63972621955447873</v>
      </c>
      <c r="AG89">
        <v>85</v>
      </c>
      <c r="AH89">
        <v>1591285.7730883497</v>
      </c>
      <c r="AI89">
        <v>-21.823791689854922</v>
      </c>
      <c r="AJ89">
        <v>1591285.7730883497</v>
      </c>
      <c r="AK89">
        <v>-21.823791689854922</v>
      </c>
      <c r="AL89">
        <v>1642415.4336859963</v>
      </c>
      <c r="AM89">
        <v>-21.876317795264416</v>
      </c>
    </row>
    <row r="90" spans="1:39" x14ac:dyDescent="0.3">
      <c r="A90">
        <v>87</v>
      </c>
      <c r="B90">
        <v>248202668.4974477</v>
      </c>
      <c r="C90">
        <v>2178.9483326687309</v>
      </c>
      <c r="D90">
        <v>20635.090635734487</v>
      </c>
      <c r="E90">
        <v>0.76920531144100457</v>
      </c>
      <c r="F90">
        <v>0.76886374378460609</v>
      </c>
      <c r="S90">
        <v>87</v>
      </c>
      <c r="T90">
        <v>0.63951184106508407</v>
      </c>
      <c r="AG90">
        <v>86</v>
      </c>
      <c r="AH90">
        <v>1591285.7730883497</v>
      </c>
      <c r="AI90">
        <v>-21.823791689854922</v>
      </c>
      <c r="AJ90">
        <v>1591285.7730883497</v>
      </c>
      <c r="AK90">
        <v>-21.823791689854922</v>
      </c>
      <c r="AL90">
        <v>1642415.4336859963</v>
      </c>
      <c r="AM90">
        <v>-21.876317795264416</v>
      </c>
    </row>
    <row r="91" spans="1:39" x14ac:dyDescent="0.3">
      <c r="A91">
        <v>88</v>
      </c>
      <c r="B91">
        <v>248203773.4207229</v>
      </c>
      <c r="C91">
        <v>2178.9567728501911</v>
      </c>
      <c r="D91">
        <v>20635.170120434206</v>
      </c>
      <c r="E91">
        <v>0.76918899326626</v>
      </c>
      <c r="F91">
        <v>0.76884558719917218</v>
      </c>
      <c r="S91">
        <v>88</v>
      </c>
      <c r="T91">
        <v>0.63943286533856314</v>
      </c>
      <c r="AG91">
        <v>87</v>
      </c>
      <c r="AH91">
        <v>1591285.7730883497</v>
      </c>
      <c r="AI91">
        <v>-21.823791689854922</v>
      </c>
      <c r="AJ91">
        <v>1591285.7730883497</v>
      </c>
      <c r="AK91">
        <v>-21.823791689854922</v>
      </c>
      <c r="AL91">
        <v>1642415.4336859963</v>
      </c>
      <c r="AM91">
        <v>-21.876317795264416</v>
      </c>
    </row>
    <row r="92" spans="1:39" x14ac:dyDescent="0.3">
      <c r="A92">
        <v>89</v>
      </c>
      <c r="B92">
        <v>248738010.73039681</v>
      </c>
      <c r="C92">
        <v>2180.0609208789124</v>
      </c>
      <c r="D92">
        <v>20682.056367517176</v>
      </c>
      <c r="E92">
        <v>0.76658145259488408</v>
      </c>
      <c r="F92">
        <v>0.76831762505188861</v>
      </c>
      <c r="S92">
        <v>89</v>
      </c>
      <c r="T92">
        <v>0.63928218583082652</v>
      </c>
      <c r="AG92">
        <v>88</v>
      </c>
      <c r="AH92">
        <v>1591285.7730883497</v>
      </c>
      <c r="AI92">
        <v>-21.823791689854922</v>
      </c>
      <c r="AJ92">
        <v>1591285.7730883497</v>
      </c>
      <c r="AK92">
        <v>-21.823791689854922</v>
      </c>
      <c r="AL92">
        <v>1642415.4336859963</v>
      </c>
      <c r="AM92">
        <v>-21.876317795264416</v>
      </c>
    </row>
    <row r="93" spans="1:39" x14ac:dyDescent="0.3">
      <c r="A93">
        <v>90</v>
      </c>
      <c r="B93">
        <v>248739115.65367195</v>
      </c>
      <c r="C93">
        <v>2180.0693610603726</v>
      </c>
      <c r="D93">
        <v>20682.135852216892</v>
      </c>
      <c r="E93">
        <v>0.76656513037053331</v>
      </c>
      <c r="F93">
        <v>0.7682994723345884</v>
      </c>
      <c r="S93">
        <v>90</v>
      </c>
      <c r="T93">
        <v>0.63906819978941942</v>
      </c>
      <c r="AG93">
        <v>89</v>
      </c>
      <c r="AH93">
        <v>1591285.7730883497</v>
      </c>
      <c r="AI93">
        <v>-21.823791689854922</v>
      </c>
      <c r="AJ93">
        <v>1591285.7730883497</v>
      </c>
      <c r="AK93">
        <v>-21.823791689854922</v>
      </c>
      <c r="AL93">
        <v>1642415.4336859963</v>
      </c>
      <c r="AM93">
        <v>-21.876317795264416</v>
      </c>
    </row>
    <row r="94" spans="1:39" x14ac:dyDescent="0.3">
      <c r="A94">
        <v>91</v>
      </c>
      <c r="B94">
        <v>248738010.73039681</v>
      </c>
      <c r="C94">
        <v>2182.4345208789123</v>
      </c>
      <c r="D94">
        <v>20682.056367517176</v>
      </c>
      <c r="E94">
        <v>0.76235470152987639</v>
      </c>
      <c r="F94">
        <v>0.76773610246158464</v>
      </c>
      <c r="S94">
        <v>91</v>
      </c>
      <c r="T94">
        <v>0.639067747210596</v>
      </c>
      <c r="AG94">
        <v>90</v>
      </c>
      <c r="AH94">
        <v>1591285.7730883497</v>
      </c>
      <c r="AI94">
        <v>-21.823791689854922</v>
      </c>
      <c r="AJ94">
        <v>1591285.7730883497</v>
      </c>
      <c r="AK94">
        <v>-21.823791689854922</v>
      </c>
      <c r="AL94">
        <v>1642415.4336859963</v>
      </c>
      <c r="AM94">
        <v>-21.876317795264416</v>
      </c>
    </row>
    <row r="95" spans="1:39" x14ac:dyDescent="0.3">
      <c r="A95">
        <v>92</v>
      </c>
      <c r="B95">
        <v>248739115.65367195</v>
      </c>
      <c r="C95">
        <v>2182.4429610603725</v>
      </c>
      <c r="D95">
        <v>20682.135852216892</v>
      </c>
      <c r="E95">
        <v>0.7623383816507876</v>
      </c>
      <c r="F95">
        <v>0.76771794673048677</v>
      </c>
      <c r="S95">
        <v>92</v>
      </c>
      <c r="T95">
        <v>0.63848023124653552</v>
      </c>
      <c r="AG95">
        <v>91</v>
      </c>
      <c r="AH95">
        <v>1591285.7730883497</v>
      </c>
      <c r="AI95">
        <v>-21.823791689854922</v>
      </c>
      <c r="AJ95">
        <v>1591285.7730883497</v>
      </c>
      <c r="AK95">
        <v>-21.823791689854922</v>
      </c>
      <c r="AL95">
        <v>1642415.4336859963</v>
      </c>
      <c r="AM95">
        <v>-21.876317795264416</v>
      </c>
    </row>
    <row r="96" spans="1:39" x14ac:dyDescent="0.3">
      <c r="A96">
        <v>93</v>
      </c>
      <c r="B96">
        <v>248680295.32796642</v>
      </c>
      <c r="C96">
        <v>2182.6286876829017</v>
      </c>
      <c r="D96">
        <v>20677.231204242999</v>
      </c>
      <c r="E96">
        <v>0.76207715880666904</v>
      </c>
      <c r="F96">
        <v>0.76742366561026143</v>
      </c>
      <c r="S96">
        <v>93</v>
      </c>
      <c r="T96">
        <v>0.63754764142519049</v>
      </c>
      <c r="AG96">
        <v>92</v>
      </c>
      <c r="AH96">
        <v>1591285.7730883497</v>
      </c>
      <c r="AI96">
        <v>-21.823791689854922</v>
      </c>
      <c r="AJ96">
        <v>1591285.7730883497</v>
      </c>
      <c r="AK96">
        <v>-21.823791689854922</v>
      </c>
      <c r="AL96">
        <v>1642415.4336859963</v>
      </c>
      <c r="AM96">
        <v>-21.876317795264416</v>
      </c>
    </row>
    <row r="97" spans="1:39" x14ac:dyDescent="0.3">
      <c r="A97">
        <v>94</v>
      </c>
      <c r="B97">
        <v>248681400.25124165</v>
      </c>
      <c r="C97">
        <v>2182.6371278643624</v>
      </c>
      <c r="D97">
        <v>20677.310688942718</v>
      </c>
      <c r="E97">
        <v>0.76206083971092686</v>
      </c>
      <c r="F97">
        <v>0.76740551211101082</v>
      </c>
      <c r="S97">
        <v>94</v>
      </c>
      <c r="T97">
        <v>0.63712874319284585</v>
      </c>
      <c r="AG97">
        <v>93</v>
      </c>
      <c r="AH97">
        <v>1591285.7730883497</v>
      </c>
      <c r="AI97">
        <v>-21.823791689854922</v>
      </c>
      <c r="AJ97">
        <v>1591285.7730883497</v>
      </c>
      <c r="AK97">
        <v>-21.823791689854922</v>
      </c>
      <c r="AL97">
        <v>1642415.4336859963</v>
      </c>
      <c r="AM97">
        <v>-21.876317795264416</v>
      </c>
    </row>
    <row r="98" spans="1:39" x14ac:dyDescent="0.3">
      <c r="A98">
        <v>95</v>
      </c>
      <c r="B98">
        <v>248738010.73039681</v>
      </c>
      <c r="C98">
        <v>2186.7409208789127</v>
      </c>
      <c r="D98">
        <v>20682.056367517176</v>
      </c>
      <c r="E98">
        <v>0.75467708678505674</v>
      </c>
      <c r="F98">
        <v>0.76684686617118414</v>
      </c>
      <c r="S98">
        <v>95</v>
      </c>
      <c r="T98">
        <v>0.63710349105207331</v>
      </c>
      <c r="AG98">
        <v>94</v>
      </c>
      <c r="AH98">
        <v>1591285.7730883497</v>
      </c>
      <c r="AI98">
        <v>-21.823791689854922</v>
      </c>
      <c r="AJ98">
        <v>1591285.7730883497</v>
      </c>
      <c r="AK98">
        <v>-21.823791689854922</v>
      </c>
      <c r="AL98">
        <v>1642415.4336859963</v>
      </c>
      <c r="AM98">
        <v>-21.876317795264416</v>
      </c>
    </row>
    <row r="99" spans="1:39" x14ac:dyDescent="0.3">
      <c r="A99">
        <v>96</v>
      </c>
      <c r="B99">
        <v>248739115.65367195</v>
      </c>
      <c r="C99">
        <v>2186.7493610603724</v>
      </c>
      <c r="D99">
        <v>20682.135852216892</v>
      </c>
      <c r="E99">
        <v>0.75466077186066272</v>
      </c>
      <c r="F99">
        <v>0.76682871791579954</v>
      </c>
      <c r="S99">
        <v>96</v>
      </c>
      <c r="T99">
        <v>0.63654320112580232</v>
      </c>
      <c r="AG99">
        <v>95</v>
      </c>
      <c r="AH99">
        <v>1591285.7730883497</v>
      </c>
      <c r="AI99">
        <v>-21.823791689854922</v>
      </c>
      <c r="AJ99">
        <v>1591285.7730883497</v>
      </c>
      <c r="AK99">
        <v>-21.823791689854922</v>
      </c>
      <c r="AL99">
        <v>1642415.4336859963</v>
      </c>
      <c r="AM99">
        <v>-21.876317795264416</v>
      </c>
    </row>
    <row r="100" spans="1:39" x14ac:dyDescent="0.3">
      <c r="A100">
        <v>97</v>
      </c>
      <c r="B100">
        <v>250413791.48762581</v>
      </c>
      <c r="C100">
        <v>2192.7775275721092</v>
      </c>
      <c r="D100">
        <v>20817.213533374368</v>
      </c>
      <c r="E100">
        <v>0.74194167275324097</v>
      </c>
      <c r="F100">
        <v>0.73955774612769631</v>
      </c>
      <c r="S100">
        <v>97</v>
      </c>
      <c r="T100">
        <v>0.63443853009365303</v>
      </c>
      <c r="AG100">
        <v>96</v>
      </c>
      <c r="AH100">
        <v>1591285.7730883497</v>
      </c>
      <c r="AI100">
        <v>-21.823791689854922</v>
      </c>
      <c r="AJ100">
        <v>1591285.7730883497</v>
      </c>
      <c r="AK100">
        <v>-21.823791689854922</v>
      </c>
      <c r="AL100">
        <v>1642415.4336859963</v>
      </c>
      <c r="AM100">
        <v>-21.876317795264416</v>
      </c>
    </row>
    <row r="101" spans="1:39" x14ac:dyDescent="0.3">
      <c r="A101">
        <v>98</v>
      </c>
      <c r="B101">
        <v>250414896.41090104</v>
      </c>
      <c r="C101">
        <v>2192.7859677535689</v>
      </c>
      <c r="D101">
        <v>20817.293018074088</v>
      </c>
      <c r="E101">
        <v>0.74192534880242056</v>
      </c>
      <c r="F101">
        <v>0.73953958790767693</v>
      </c>
      <c r="S101">
        <v>98</v>
      </c>
      <c r="T101">
        <v>0.63384988808404552</v>
      </c>
      <c r="AG101">
        <v>97</v>
      </c>
      <c r="AH101">
        <v>1591285.7730883497</v>
      </c>
      <c r="AI101">
        <v>-21.823791689854922</v>
      </c>
      <c r="AJ101">
        <v>1591285.7730883497</v>
      </c>
      <c r="AK101">
        <v>-21.823791689854922</v>
      </c>
      <c r="AL101">
        <v>1642415.4336859963</v>
      </c>
      <c r="AM101">
        <v>-21.876317795264416</v>
      </c>
    </row>
    <row r="102" spans="1:39" x14ac:dyDescent="0.3">
      <c r="A102">
        <v>99</v>
      </c>
      <c r="B102">
        <v>250413791.48762581</v>
      </c>
      <c r="C102">
        <v>2193.2689275721091</v>
      </c>
      <c r="D102">
        <v>20817.213533374368</v>
      </c>
      <c r="E102">
        <v>0.74106763575381784</v>
      </c>
      <c r="F102">
        <v>0.73949405110709221</v>
      </c>
      <c r="S102">
        <v>99</v>
      </c>
      <c r="T102">
        <v>0.63373471660751246</v>
      </c>
      <c r="AG102">
        <v>98</v>
      </c>
      <c r="AH102">
        <v>1591285.7730883497</v>
      </c>
      <c r="AI102">
        <v>-21.823791689854922</v>
      </c>
      <c r="AJ102">
        <v>1591285.7730883497</v>
      </c>
      <c r="AK102">
        <v>-21.823791689854922</v>
      </c>
      <c r="AL102">
        <v>1642415.4336859963</v>
      </c>
      <c r="AM102">
        <v>-21.876317795264416</v>
      </c>
    </row>
    <row r="103" spans="1:39" x14ac:dyDescent="0.3">
      <c r="A103">
        <v>100</v>
      </c>
      <c r="B103">
        <v>250414896.41090104</v>
      </c>
      <c r="C103">
        <v>2193.2773677535693</v>
      </c>
      <c r="D103">
        <v>20817.293018074088</v>
      </c>
      <c r="E103">
        <v>0.74105131213255193</v>
      </c>
      <c r="F103">
        <v>0.73947589316454942</v>
      </c>
      <c r="S103">
        <v>100</v>
      </c>
      <c r="T103">
        <v>0.63314646716949385</v>
      </c>
      <c r="AG103">
        <v>99</v>
      </c>
      <c r="AH103">
        <v>1591285.7730883497</v>
      </c>
      <c r="AI103">
        <v>-21.823791689854922</v>
      </c>
      <c r="AJ103">
        <v>1591285.7730883497</v>
      </c>
      <c r="AK103">
        <v>-21.823791689854922</v>
      </c>
      <c r="AL103">
        <v>1642415.4336859963</v>
      </c>
      <c r="AM103">
        <v>-21.876317795264416</v>
      </c>
    </row>
    <row r="104" spans="1:39" x14ac:dyDescent="0.3">
      <c r="A104">
        <v>101</v>
      </c>
      <c r="B104">
        <v>250413791.48762581</v>
      </c>
      <c r="C104">
        <v>2197.4215275721094</v>
      </c>
      <c r="D104">
        <v>20817.213533374368</v>
      </c>
      <c r="E104">
        <v>0.73367583944177228</v>
      </c>
      <c r="F104">
        <v>0.73895022775951036</v>
      </c>
      <c r="S104">
        <v>101</v>
      </c>
      <c r="T104">
        <v>0.6323278235011337</v>
      </c>
      <c r="AG104">
        <v>100</v>
      </c>
      <c r="AH104">
        <v>1591285.7730883497</v>
      </c>
      <c r="AI104">
        <v>-21.823791689854922</v>
      </c>
      <c r="AJ104">
        <v>1591285.7730883497</v>
      </c>
      <c r="AK104">
        <v>-21.823791689854922</v>
      </c>
      <c r="AL104">
        <v>1642415.4336859963</v>
      </c>
      <c r="AM104">
        <v>-21.876317795264416</v>
      </c>
    </row>
    <row r="105" spans="1:39" x14ac:dyDescent="0.3">
      <c r="A105">
        <v>102</v>
      </c>
      <c r="B105">
        <v>250414896.41090104</v>
      </c>
      <c r="C105">
        <v>2197.4299677535691</v>
      </c>
      <c r="D105">
        <v>20817.293018074088</v>
      </c>
      <c r="E105">
        <v>0.73365951905988003</v>
      </c>
      <c r="F105">
        <v>0.73893207282411821</v>
      </c>
      <c r="S105">
        <v>102</v>
      </c>
      <c r="T105">
        <v>0.63174124283644728</v>
      </c>
      <c r="AG105">
        <v>101</v>
      </c>
      <c r="AH105">
        <v>1591285.7730883497</v>
      </c>
      <c r="AI105">
        <v>-21.823791689854922</v>
      </c>
      <c r="AJ105">
        <v>1591285.7730883497</v>
      </c>
      <c r="AK105">
        <v>-21.823791689854922</v>
      </c>
      <c r="AL105">
        <v>1642415.4336859963</v>
      </c>
      <c r="AM105">
        <v>-21.876317795264416</v>
      </c>
    </row>
    <row r="106" spans="1:39" x14ac:dyDescent="0.3">
      <c r="A106">
        <v>103</v>
      </c>
      <c r="B106">
        <v>250949133.72057495</v>
      </c>
      <c r="C106">
        <v>2198.5341157822913</v>
      </c>
      <c r="D106">
        <v>20864.179265157061</v>
      </c>
      <c r="E106">
        <v>0.73104784349121321</v>
      </c>
      <c r="F106">
        <v>0.73016693718052306</v>
      </c>
      <c r="S106">
        <v>103</v>
      </c>
      <c r="T106">
        <v>0.60884706029921254</v>
      </c>
      <c r="AG106">
        <v>102</v>
      </c>
      <c r="AH106">
        <v>1591285.7730883497</v>
      </c>
      <c r="AI106">
        <v>-21.823791689854922</v>
      </c>
      <c r="AJ106">
        <v>1591285.7730883497</v>
      </c>
      <c r="AK106">
        <v>-21.823791689854922</v>
      </c>
      <c r="AL106">
        <v>1642415.4336859963</v>
      </c>
      <c r="AM106">
        <v>-21.876317795264416</v>
      </c>
    </row>
    <row r="107" spans="1:39" x14ac:dyDescent="0.3">
      <c r="A107">
        <v>104</v>
      </c>
      <c r="B107">
        <v>250950238.64385018</v>
      </c>
      <c r="C107">
        <v>2198.5425559637511</v>
      </c>
      <c r="D107">
        <v>20864.258749856781</v>
      </c>
      <c r="E107">
        <v>0.73103152022775875</v>
      </c>
      <c r="F107">
        <v>0.73014878002365768</v>
      </c>
      <c r="S107">
        <v>104</v>
      </c>
      <c r="T107">
        <v>0.60869022890079649</v>
      </c>
      <c r="AG107">
        <v>103</v>
      </c>
      <c r="AH107">
        <v>1591285.7730883497</v>
      </c>
      <c r="AI107">
        <v>-21.823791689854922</v>
      </c>
      <c r="AJ107">
        <v>1591285.7730883497</v>
      </c>
      <c r="AK107">
        <v>-21.823791689854922</v>
      </c>
      <c r="AL107">
        <v>1642415.4336859963</v>
      </c>
      <c r="AM107">
        <v>-21.876317795264416</v>
      </c>
    </row>
    <row r="108" spans="1:39" x14ac:dyDescent="0.3">
      <c r="A108">
        <v>105</v>
      </c>
      <c r="B108">
        <v>250949133.72057495</v>
      </c>
      <c r="C108">
        <v>2200.9077157822912</v>
      </c>
      <c r="D108">
        <v>20864.179265157061</v>
      </c>
      <c r="E108">
        <v>0.72682338464443963</v>
      </c>
      <c r="F108">
        <v>0.72985678296176881</v>
      </c>
      <c r="S108">
        <v>105</v>
      </c>
      <c r="T108">
        <v>0.60837811108930562</v>
      </c>
      <c r="AG108">
        <v>104</v>
      </c>
      <c r="AH108">
        <v>1591285.7730883497</v>
      </c>
      <c r="AI108">
        <v>-21.823791689854922</v>
      </c>
      <c r="AJ108">
        <v>1591285.7730883497</v>
      </c>
      <c r="AK108">
        <v>-21.823791689854922</v>
      </c>
      <c r="AL108">
        <v>1642415.4336859963</v>
      </c>
      <c r="AM108">
        <v>-21.876317795264416</v>
      </c>
    </row>
    <row r="109" spans="1:39" x14ac:dyDescent="0.3">
      <c r="A109">
        <v>106</v>
      </c>
      <c r="B109">
        <v>250950238.64385018</v>
      </c>
      <c r="C109">
        <v>2200.916155963751</v>
      </c>
      <c r="D109">
        <v>20864.258749856781</v>
      </c>
      <c r="E109">
        <v>0.72680706307773013</v>
      </c>
      <c r="F109">
        <v>0.7298386273485804</v>
      </c>
      <c r="S109">
        <v>106</v>
      </c>
      <c r="T109">
        <v>0.60827535509967345</v>
      </c>
      <c r="AG109">
        <v>105</v>
      </c>
      <c r="AH109">
        <v>1591285.7730883497</v>
      </c>
      <c r="AI109">
        <v>-21.823791689854922</v>
      </c>
      <c r="AJ109">
        <v>1591285.7730883497</v>
      </c>
      <c r="AK109">
        <v>-21.823791689854922</v>
      </c>
      <c r="AL109">
        <v>1642415.4336859963</v>
      </c>
      <c r="AM109">
        <v>-21.876317795264416</v>
      </c>
    </row>
    <row r="110" spans="1:39" x14ac:dyDescent="0.3">
      <c r="A110">
        <v>107</v>
      </c>
      <c r="B110">
        <v>251161986.05199882</v>
      </c>
      <c r="C110">
        <v>2200.9442755899895</v>
      </c>
      <c r="D110">
        <v>20879.850788743035</v>
      </c>
      <c r="E110">
        <v>0.72650717433808276</v>
      </c>
      <c r="F110">
        <v>0.72928631473536554</v>
      </c>
      <c r="S110">
        <v>107</v>
      </c>
      <c r="T110">
        <v>0.60816582518703755</v>
      </c>
      <c r="AG110">
        <v>106</v>
      </c>
      <c r="AH110">
        <v>1591285.7730883497</v>
      </c>
      <c r="AI110">
        <v>-21.823791689854922</v>
      </c>
      <c r="AJ110">
        <v>1591285.7730883497</v>
      </c>
      <c r="AK110">
        <v>-21.823791689854922</v>
      </c>
      <c r="AL110">
        <v>1642415.4336859963</v>
      </c>
      <c r="AM110">
        <v>-21.876317795264416</v>
      </c>
    </row>
    <row r="111" spans="1:39" x14ac:dyDescent="0.3">
      <c r="A111">
        <v>108</v>
      </c>
      <c r="B111">
        <v>251163090.97527409</v>
      </c>
      <c r="C111">
        <v>2200.9527157714506</v>
      </c>
      <c r="D111">
        <v>20879.930273442758</v>
      </c>
      <c r="E111">
        <v>0.72649085141740188</v>
      </c>
      <c r="F111">
        <v>0.72926816284881701</v>
      </c>
      <c r="S111">
        <v>108</v>
      </c>
      <c r="T111">
        <v>0.60816407790183369</v>
      </c>
      <c r="AG111">
        <v>107</v>
      </c>
      <c r="AH111">
        <v>1591285.7730883497</v>
      </c>
      <c r="AI111">
        <v>-21.823791689854922</v>
      </c>
      <c r="AJ111">
        <v>1591285.7730883497</v>
      </c>
      <c r="AK111">
        <v>-21.823791689854922</v>
      </c>
      <c r="AL111">
        <v>1642415.4336859963</v>
      </c>
      <c r="AM111">
        <v>-21.876317795264416</v>
      </c>
    </row>
    <row r="112" spans="1:39" x14ac:dyDescent="0.3">
      <c r="A112">
        <v>109</v>
      </c>
      <c r="B112">
        <v>251703352.64112392</v>
      </c>
      <c r="C112">
        <v>2202.8456710226992</v>
      </c>
      <c r="D112">
        <v>20921.980093045044</v>
      </c>
      <c r="E112">
        <v>0.72247532080689392</v>
      </c>
      <c r="F112">
        <v>0.72655101500807151</v>
      </c>
      <c r="S112">
        <v>109</v>
      </c>
      <c r="T112">
        <v>0.60811860876509893</v>
      </c>
      <c r="AG112">
        <v>108</v>
      </c>
      <c r="AH112">
        <v>1591285.7730883497</v>
      </c>
      <c r="AI112">
        <v>-21.823791689854922</v>
      </c>
      <c r="AJ112">
        <v>1591285.7730883497</v>
      </c>
      <c r="AK112">
        <v>-21.823791689854922</v>
      </c>
      <c r="AL112">
        <v>1642415.4336859963</v>
      </c>
      <c r="AM112">
        <v>-21.876317795264416</v>
      </c>
    </row>
    <row r="113" spans="1:39" x14ac:dyDescent="0.3">
      <c r="A113">
        <v>110</v>
      </c>
      <c r="B113">
        <v>251704457.56439912</v>
      </c>
      <c r="C113">
        <v>2202.8541112041594</v>
      </c>
      <c r="D113">
        <v>20922.059577744756</v>
      </c>
      <c r="E113">
        <v>0.72245899621412979</v>
      </c>
      <c r="F113">
        <v>0.72653285777067678</v>
      </c>
      <c r="S113">
        <v>110</v>
      </c>
      <c r="T113">
        <v>0.6078511107661233</v>
      </c>
      <c r="AG113">
        <v>109</v>
      </c>
      <c r="AH113">
        <v>1591285.7730883497</v>
      </c>
      <c r="AI113">
        <v>-21.823791689854922</v>
      </c>
      <c r="AJ113">
        <v>1591285.7730883497</v>
      </c>
      <c r="AK113">
        <v>-21.823791689854922</v>
      </c>
      <c r="AL113">
        <v>1642415.4336859963</v>
      </c>
      <c r="AM113">
        <v>-21.876317795264416</v>
      </c>
    </row>
    <row r="114" spans="1:39" x14ac:dyDescent="0.3">
      <c r="A114">
        <v>111</v>
      </c>
      <c r="B114">
        <v>251161986.05199882</v>
      </c>
      <c r="C114">
        <v>2203.3178755899899</v>
      </c>
      <c r="D114">
        <v>20879.850788743035</v>
      </c>
      <c r="E114">
        <v>0.72228205362146936</v>
      </c>
      <c r="F114">
        <v>0.72624017813646591</v>
      </c>
      <c r="S114">
        <v>111</v>
      </c>
      <c r="T114">
        <v>0.60769580152013769</v>
      </c>
      <c r="AG114">
        <v>110</v>
      </c>
      <c r="AH114">
        <v>1591285.7730883497</v>
      </c>
      <c r="AI114">
        <v>-21.823791689854922</v>
      </c>
      <c r="AJ114">
        <v>1591285.7730883497</v>
      </c>
      <c r="AK114">
        <v>-21.823791689854922</v>
      </c>
      <c r="AL114">
        <v>1642415.4336859963</v>
      </c>
      <c r="AM114">
        <v>-21.876317795264416</v>
      </c>
    </row>
    <row r="115" spans="1:39" x14ac:dyDescent="0.3">
      <c r="A115">
        <v>112</v>
      </c>
      <c r="B115">
        <v>251163090.97527409</v>
      </c>
      <c r="C115">
        <v>2203.3263157714505</v>
      </c>
      <c r="D115">
        <v>20879.930273442758</v>
      </c>
      <c r="E115">
        <v>0.72226573241282943</v>
      </c>
      <c r="F115">
        <v>0.72622202249162893</v>
      </c>
      <c r="S115">
        <v>112</v>
      </c>
      <c r="T115">
        <v>0.60763707349175289</v>
      </c>
      <c r="AG115">
        <v>111</v>
      </c>
      <c r="AH115">
        <v>1591285.7730883497</v>
      </c>
      <c r="AI115">
        <v>-21.823791689854922</v>
      </c>
      <c r="AJ115">
        <v>1591285.7730883497</v>
      </c>
      <c r="AK115">
        <v>-21.823791689854922</v>
      </c>
      <c r="AL115">
        <v>1642415.4336859963</v>
      </c>
      <c r="AM115">
        <v>-21.876317795264416</v>
      </c>
    </row>
    <row r="116" spans="1:39" x14ac:dyDescent="0.3">
      <c r="A116">
        <v>113</v>
      </c>
      <c r="B116">
        <v>251703352.64112392</v>
      </c>
      <c r="C116">
        <v>2203.3370710226995</v>
      </c>
      <c r="D116">
        <v>20921.980093045044</v>
      </c>
      <c r="E116">
        <v>0.72160161642459042</v>
      </c>
      <c r="F116">
        <v>0.72566866446896472</v>
      </c>
      <c r="S116">
        <v>113</v>
      </c>
      <c r="T116">
        <v>0.60760547122798814</v>
      </c>
      <c r="AG116">
        <v>112</v>
      </c>
      <c r="AH116">
        <v>1591285.7730883497</v>
      </c>
      <c r="AI116">
        <v>-21.823791689854922</v>
      </c>
      <c r="AJ116">
        <v>1591285.7730883497</v>
      </c>
      <c r="AK116">
        <v>-21.823791689854922</v>
      </c>
      <c r="AL116">
        <v>1642415.4336859963</v>
      </c>
      <c r="AM116">
        <v>-21.876317795264416</v>
      </c>
    </row>
    <row r="117" spans="1:39" x14ac:dyDescent="0.3">
      <c r="A117">
        <v>114</v>
      </c>
      <c r="B117">
        <v>251704457.56439912</v>
      </c>
      <c r="C117">
        <v>2203.3455112041593</v>
      </c>
      <c r="D117">
        <v>20922.059577744756</v>
      </c>
      <c r="E117">
        <v>0.72158529208530997</v>
      </c>
      <c r="F117">
        <v>0.7256505126183832</v>
      </c>
      <c r="S117">
        <v>114</v>
      </c>
      <c r="T117">
        <v>0.60726940394389461</v>
      </c>
      <c r="AG117">
        <v>113</v>
      </c>
      <c r="AH117">
        <v>1469847.780314507</v>
      </c>
      <c r="AI117">
        <v>-12.52688412924585</v>
      </c>
      <c r="AJ117">
        <v>1469847.780314507</v>
      </c>
      <c r="AK117">
        <v>-12.52688412924585</v>
      </c>
      <c r="AL117">
        <v>1518191.8448292823</v>
      </c>
      <c r="AM117">
        <v>-12.658239784884699</v>
      </c>
    </row>
    <row r="118" spans="1:39" x14ac:dyDescent="0.3">
      <c r="A118">
        <v>115</v>
      </c>
      <c r="B118">
        <v>250949133.72057495</v>
      </c>
      <c r="C118">
        <v>2205.2141157822916</v>
      </c>
      <c r="D118">
        <v>20864.179265157061</v>
      </c>
      <c r="E118">
        <v>0.71915161370130698</v>
      </c>
      <c r="F118">
        <v>0.7178018344293875</v>
      </c>
      <c r="S118">
        <v>115</v>
      </c>
      <c r="T118">
        <v>0.60712770970238084</v>
      </c>
      <c r="AG118">
        <v>114</v>
      </c>
      <c r="AH118">
        <v>1469847.780314507</v>
      </c>
      <c r="AI118">
        <v>-12.52688412924585</v>
      </c>
      <c r="AJ118">
        <v>1469847.780314507</v>
      </c>
      <c r="AK118">
        <v>-12.52688412924585</v>
      </c>
      <c r="AL118">
        <v>1518191.8448292823</v>
      </c>
      <c r="AM118">
        <v>-12.658239784884699</v>
      </c>
    </row>
    <row r="119" spans="1:39" x14ac:dyDescent="0.3">
      <c r="A119">
        <v>116</v>
      </c>
      <c r="B119">
        <v>250950238.64385018</v>
      </c>
      <c r="C119">
        <v>2205.2225559637509</v>
      </c>
      <c r="D119">
        <v>20864.258749856781</v>
      </c>
      <c r="E119">
        <v>0.71913529579940472</v>
      </c>
      <c r="F119">
        <v>0.71778367531090448</v>
      </c>
      <c r="S119">
        <v>116</v>
      </c>
      <c r="T119">
        <v>0.60710537699024669</v>
      </c>
      <c r="AG119">
        <v>115</v>
      </c>
      <c r="AH119">
        <v>1469847.780314507</v>
      </c>
      <c r="AI119">
        <v>-12.52688412924585</v>
      </c>
      <c r="AJ119">
        <v>1469847.780314507</v>
      </c>
      <c r="AK119">
        <v>-12.52688412924585</v>
      </c>
      <c r="AL119">
        <v>1518191.8448292823</v>
      </c>
      <c r="AM119">
        <v>-12.658239784884699</v>
      </c>
    </row>
    <row r="120" spans="1:39" x14ac:dyDescent="0.3">
      <c r="A120">
        <v>117</v>
      </c>
      <c r="B120">
        <v>251697328.28494799</v>
      </c>
      <c r="C120">
        <v>2204.836863800173</v>
      </c>
      <c r="D120">
        <v>20926.816520525736</v>
      </c>
      <c r="E120">
        <v>0.7189293732278712</v>
      </c>
      <c r="F120">
        <v>0.71773843521028335</v>
      </c>
      <c r="S120">
        <v>117</v>
      </c>
      <c r="T120">
        <v>0.60709954425565704</v>
      </c>
      <c r="AG120">
        <v>116</v>
      </c>
      <c r="AH120">
        <v>1469847.780314507</v>
      </c>
      <c r="AI120">
        <v>-12.52688412924585</v>
      </c>
      <c r="AJ120">
        <v>1469847.780314507</v>
      </c>
      <c r="AK120">
        <v>-12.52688412924585</v>
      </c>
      <c r="AL120">
        <v>1518191.8448292823</v>
      </c>
      <c r="AM120">
        <v>-12.658239784884699</v>
      </c>
    </row>
    <row r="121" spans="1:39" x14ac:dyDescent="0.3">
      <c r="A121">
        <v>118</v>
      </c>
      <c r="B121">
        <v>251698433.20822313</v>
      </c>
      <c r="C121">
        <v>2204.8453039816322</v>
      </c>
      <c r="D121">
        <v>20926.896005225448</v>
      </c>
      <c r="E121">
        <v>0.71891304976420212</v>
      </c>
      <c r="F121">
        <v>0.71772027628992074</v>
      </c>
      <c r="S121">
        <v>118</v>
      </c>
      <c r="T121">
        <v>0.6066991276933712</v>
      </c>
      <c r="AG121">
        <v>117</v>
      </c>
      <c r="AH121">
        <v>1469847.780314507</v>
      </c>
      <c r="AI121">
        <v>-12.52688412924585</v>
      </c>
      <c r="AJ121">
        <v>1469847.780314507</v>
      </c>
      <c r="AK121">
        <v>-12.52688412924585</v>
      </c>
      <c r="AL121">
        <v>1518191.8448292823</v>
      </c>
      <c r="AM121">
        <v>-12.658239784884699</v>
      </c>
    </row>
    <row r="122" spans="1:39" x14ac:dyDescent="0.3">
      <c r="A122">
        <v>119</v>
      </c>
      <c r="B122">
        <v>252238694.87407309</v>
      </c>
      <c r="C122">
        <v>2206.7382592328813</v>
      </c>
      <c r="D122">
        <v>20968.945824827733</v>
      </c>
      <c r="E122">
        <v>0.71489627991463878</v>
      </c>
      <c r="F122">
        <v>0.7174023552719192</v>
      </c>
      <c r="S122">
        <v>119</v>
      </c>
      <c r="T122">
        <v>0.60662933573241462</v>
      </c>
      <c r="AG122">
        <v>118</v>
      </c>
      <c r="AH122">
        <v>1469847.780314507</v>
      </c>
      <c r="AI122">
        <v>-12.52688412924585</v>
      </c>
      <c r="AJ122">
        <v>1469847.780314507</v>
      </c>
      <c r="AK122">
        <v>-12.52688412924585</v>
      </c>
      <c r="AL122">
        <v>1518191.8448292823</v>
      </c>
      <c r="AM122">
        <v>-12.658239784884699</v>
      </c>
    </row>
    <row r="123" spans="1:39" x14ac:dyDescent="0.3">
      <c r="A123">
        <v>120</v>
      </c>
      <c r="B123">
        <v>252239799.79734829</v>
      </c>
      <c r="C123">
        <v>2206.7466994143419</v>
      </c>
      <c r="D123">
        <v>20969.025309527453</v>
      </c>
      <c r="E123">
        <v>0.7148799550279028</v>
      </c>
      <c r="F123">
        <v>0.7173841979970228</v>
      </c>
      <c r="S123">
        <v>120</v>
      </c>
      <c r="T123">
        <v>0.60662767838643916</v>
      </c>
      <c r="AG123">
        <v>119</v>
      </c>
      <c r="AH123">
        <v>1469847.780314507</v>
      </c>
      <c r="AI123">
        <v>-12.52688412924585</v>
      </c>
      <c r="AJ123">
        <v>1469847.780314507</v>
      </c>
      <c r="AK123">
        <v>-12.52688412924585</v>
      </c>
      <c r="AL123">
        <v>1518191.8448292823</v>
      </c>
      <c r="AM123">
        <v>-12.658239784884699</v>
      </c>
    </row>
    <row r="124" spans="1:39" x14ac:dyDescent="0.3">
      <c r="A124">
        <v>121</v>
      </c>
      <c r="B124">
        <v>251697328.28494799</v>
      </c>
      <c r="C124">
        <v>2207.2104638001729</v>
      </c>
      <c r="D124">
        <v>20926.816520525736</v>
      </c>
      <c r="E124">
        <v>0.71470545199913249</v>
      </c>
      <c r="F124">
        <v>0.71719785389289081</v>
      </c>
      <c r="S124">
        <v>121</v>
      </c>
      <c r="T124">
        <v>0.60623802132656435</v>
      </c>
      <c r="AG124">
        <v>120</v>
      </c>
      <c r="AH124">
        <v>1469847.780314507</v>
      </c>
      <c r="AI124">
        <v>-12.52688412924585</v>
      </c>
      <c r="AJ124">
        <v>1469847.780314507</v>
      </c>
      <c r="AK124">
        <v>-12.52688412924585</v>
      </c>
      <c r="AL124">
        <v>1518191.8448292823</v>
      </c>
      <c r="AM124">
        <v>-12.658239784884699</v>
      </c>
    </row>
    <row r="125" spans="1:39" x14ac:dyDescent="0.3">
      <c r="A125">
        <v>122</v>
      </c>
      <c r="B125">
        <v>251698433.20822313</v>
      </c>
      <c r="C125">
        <v>2207.2189039816321</v>
      </c>
      <c r="D125">
        <v>20926.896005225448</v>
      </c>
      <c r="E125">
        <v>0.71468913005545287</v>
      </c>
      <c r="F125">
        <v>0.71717969722772723</v>
      </c>
      <c r="S125">
        <v>122</v>
      </c>
      <c r="T125">
        <v>0.60621689907513532</v>
      </c>
      <c r="AG125">
        <v>121</v>
      </c>
      <c r="AH125">
        <v>1469847.780314507</v>
      </c>
      <c r="AI125">
        <v>-12.52688412924585</v>
      </c>
      <c r="AJ125">
        <v>1469847.780314507</v>
      </c>
      <c r="AK125">
        <v>-12.52688412924585</v>
      </c>
      <c r="AL125">
        <v>1518191.8448292823</v>
      </c>
      <c r="AM125">
        <v>-12.658239784884699</v>
      </c>
    </row>
    <row r="126" spans="1:39" x14ac:dyDescent="0.3">
      <c r="A126">
        <v>123</v>
      </c>
      <c r="B126">
        <v>251161986.05199882</v>
      </c>
      <c r="C126">
        <v>2207.6242755899898</v>
      </c>
      <c r="D126">
        <v>20879.850788743035</v>
      </c>
      <c r="E126">
        <v>0.71460940233955539</v>
      </c>
      <c r="F126">
        <v>0.71709273278907582</v>
      </c>
      <c r="S126">
        <v>123</v>
      </c>
      <c r="T126">
        <v>0.60571756883579697</v>
      </c>
      <c r="AG126">
        <v>122</v>
      </c>
      <c r="AH126">
        <v>1469847.780314507</v>
      </c>
      <c r="AI126">
        <v>-12.52688412924585</v>
      </c>
      <c r="AJ126">
        <v>1469847.780314507</v>
      </c>
      <c r="AK126">
        <v>-12.52688412924585</v>
      </c>
      <c r="AL126">
        <v>1518191.8448292823</v>
      </c>
      <c r="AM126">
        <v>-12.658239784884699</v>
      </c>
    </row>
    <row r="127" spans="1:39" x14ac:dyDescent="0.3">
      <c r="A127">
        <v>124</v>
      </c>
      <c r="B127">
        <v>251163090.97527409</v>
      </c>
      <c r="C127">
        <v>2207.6327157714504</v>
      </c>
      <c r="D127">
        <v>20879.930273442758</v>
      </c>
      <c r="E127">
        <v>0.71459308480014028</v>
      </c>
      <c r="F127">
        <v>0.71707457687564924</v>
      </c>
      <c r="S127">
        <v>124</v>
      </c>
      <c r="T127">
        <v>0.60571156920479052</v>
      </c>
      <c r="AG127">
        <v>123</v>
      </c>
      <c r="AH127">
        <v>1469847.780314507</v>
      </c>
      <c r="AI127">
        <v>-12.52688412924585</v>
      </c>
      <c r="AJ127">
        <v>1469847.780314507</v>
      </c>
      <c r="AK127">
        <v>-12.52688412924585</v>
      </c>
      <c r="AL127">
        <v>1518191.8448292823</v>
      </c>
      <c r="AM127">
        <v>-12.658239784884699</v>
      </c>
    </row>
    <row r="128" spans="1:39" x14ac:dyDescent="0.3">
      <c r="A128">
        <v>125</v>
      </c>
      <c r="B128">
        <v>251703352.64112392</v>
      </c>
      <c r="C128">
        <v>2207.4896710226994</v>
      </c>
      <c r="D128">
        <v>20921.980093045044</v>
      </c>
      <c r="E128">
        <v>0.71421315722368317</v>
      </c>
      <c r="F128">
        <v>0.71652386147123381</v>
      </c>
      <c r="S128">
        <v>125</v>
      </c>
      <c r="T128">
        <v>0.60494709483650488</v>
      </c>
      <c r="AG128">
        <v>124</v>
      </c>
      <c r="AH128">
        <v>1469847.780314507</v>
      </c>
      <c r="AI128">
        <v>-12.52688412924585</v>
      </c>
      <c r="AJ128">
        <v>1469847.780314507</v>
      </c>
      <c r="AK128">
        <v>-12.52688412924585</v>
      </c>
      <c r="AL128">
        <v>1518191.8448292823</v>
      </c>
      <c r="AM128">
        <v>-12.658239784884699</v>
      </c>
    </row>
    <row r="129" spans="1:39" x14ac:dyDescent="0.3">
      <c r="A129">
        <v>126</v>
      </c>
      <c r="B129">
        <v>251704457.56439912</v>
      </c>
      <c r="C129">
        <v>2207.4981112041592</v>
      </c>
      <c r="D129">
        <v>20922.059577744756</v>
      </c>
      <c r="E129">
        <v>0.71419683544513546</v>
      </c>
      <c r="F129">
        <v>0.71650570888694187</v>
      </c>
      <c r="S129">
        <v>126</v>
      </c>
      <c r="T129">
        <v>0.6044772164748089</v>
      </c>
      <c r="AG129">
        <v>125</v>
      </c>
      <c r="AH129">
        <v>1469847.780314507</v>
      </c>
      <c r="AI129">
        <v>-12.52688412924585</v>
      </c>
      <c r="AJ129">
        <v>1469847.780314507</v>
      </c>
      <c r="AK129">
        <v>-12.52688412924585</v>
      </c>
      <c r="AL129">
        <v>1518191.8448292823</v>
      </c>
      <c r="AM129">
        <v>-12.658239784884699</v>
      </c>
    </row>
    <row r="130" spans="1:39" x14ac:dyDescent="0.3">
      <c r="A130">
        <v>127</v>
      </c>
      <c r="B130">
        <v>252238694.87407309</v>
      </c>
      <c r="C130">
        <v>2207.2296592328817</v>
      </c>
      <c r="D130">
        <v>20968.945824827733</v>
      </c>
      <c r="E130">
        <v>0.71402278049736811</v>
      </c>
      <c r="F130">
        <v>0.70865213601637855</v>
      </c>
      <c r="S130">
        <v>127</v>
      </c>
      <c r="T130">
        <v>0.59059547785044009</v>
      </c>
      <c r="AG130">
        <v>126</v>
      </c>
      <c r="AH130">
        <v>1469847.780314507</v>
      </c>
      <c r="AI130">
        <v>-12.52688412924585</v>
      </c>
      <c r="AJ130">
        <v>1469847.780314507</v>
      </c>
      <c r="AK130">
        <v>-12.52688412924585</v>
      </c>
      <c r="AL130">
        <v>1518191.8448292823</v>
      </c>
      <c r="AM130">
        <v>-12.658239784884699</v>
      </c>
    </row>
    <row r="131" spans="1:39" x14ac:dyDescent="0.3">
      <c r="A131">
        <v>128</v>
      </c>
      <c r="B131">
        <v>252239799.79734829</v>
      </c>
      <c r="C131">
        <v>2207.2380994143418</v>
      </c>
      <c r="D131">
        <v>20969.025309527453</v>
      </c>
      <c r="E131">
        <v>0.7140064558280329</v>
      </c>
      <c r="F131">
        <v>0.70863397712438869</v>
      </c>
      <c r="S131">
        <v>128</v>
      </c>
      <c r="T131">
        <v>0.59000521324586497</v>
      </c>
      <c r="AG131">
        <v>127</v>
      </c>
      <c r="AH131">
        <v>1469847.780314507</v>
      </c>
      <c r="AI131">
        <v>-12.52688412924585</v>
      </c>
      <c r="AJ131">
        <v>1469847.780314507</v>
      </c>
      <c r="AK131">
        <v>-12.52688412924585</v>
      </c>
      <c r="AL131">
        <v>1518191.8448292823</v>
      </c>
      <c r="AM131">
        <v>-12.658239784884699</v>
      </c>
    </row>
    <row r="132" spans="1:39" x14ac:dyDescent="0.3">
      <c r="A132">
        <v>129</v>
      </c>
      <c r="B132">
        <v>251697328.28494799</v>
      </c>
      <c r="C132">
        <v>2211.5168638001728</v>
      </c>
      <c r="D132">
        <v>20926.816520525736</v>
      </c>
      <c r="E132">
        <v>0.70703517259623205</v>
      </c>
      <c r="F132">
        <v>0.7085889185921902</v>
      </c>
      <c r="S132">
        <v>129</v>
      </c>
      <c r="T132">
        <v>0.58964469434710631</v>
      </c>
      <c r="AG132">
        <v>128</v>
      </c>
      <c r="AH132">
        <v>1469847.780314507</v>
      </c>
      <c r="AI132">
        <v>-12.52688412924585</v>
      </c>
      <c r="AJ132">
        <v>1469847.780314507</v>
      </c>
      <c r="AK132">
        <v>-12.52688412924585</v>
      </c>
      <c r="AL132">
        <v>1518191.8448292823</v>
      </c>
      <c r="AM132">
        <v>-12.658239784884699</v>
      </c>
    </row>
    <row r="133" spans="1:39" x14ac:dyDescent="0.3">
      <c r="A133">
        <v>130</v>
      </c>
      <c r="B133">
        <v>251698433.20822313</v>
      </c>
      <c r="C133">
        <v>2211.5253039816321</v>
      </c>
      <c r="D133">
        <v>20926.896005225448</v>
      </c>
      <c r="E133">
        <v>0.70701885396502251</v>
      </c>
      <c r="F133">
        <v>0.70857075985844764</v>
      </c>
      <c r="S133">
        <v>130</v>
      </c>
      <c r="T133">
        <v>0.5890548820701933</v>
      </c>
      <c r="AG133">
        <v>129</v>
      </c>
      <c r="AH133">
        <v>1469847.780314507</v>
      </c>
      <c r="AI133">
        <v>-12.52688412924585</v>
      </c>
      <c r="AJ133">
        <v>1469847.780314507</v>
      </c>
      <c r="AK133">
        <v>-12.52688412924585</v>
      </c>
      <c r="AL133">
        <v>1518191.8448292823</v>
      </c>
      <c r="AM133">
        <v>-12.658239784884699</v>
      </c>
    </row>
    <row r="134" spans="1:39" x14ac:dyDescent="0.3">
      <c r="A134">
        <v>131</v>
      </c>
      <c r="B134">
        <v>252389560.69913876</v>
      </c>
      <c r="C134">
        <v>2211.0858015070653</v>
      </c>
      <c r="D134">
        <v>20981.653073685949</v>
      </c>
      <c r="E134">
        <v>0.7069814461268682</v>
      </c>
      <c r="F134">
        <v>0.70805015587401554</v>
      </c>
      <c r="S134">
        <v>131</v>
      </c>
      <c r="T134">
        <v>0.58778780265456576</v>
      </c>
      <c r="AG134">
        <v>130</v>
      </c>
      <c r="AH134">
        <v>1469847.780314507</v>
      </c>
      <c r="AI134">
        <v>-12.52688412924585</v>
      </c>
      <c r="AJ134">
        <v>1469847.780314507</v>
      </c>
      <c r="AK134">
        <v>-12.52688412924585</v>
      </c>
      <c r="AL134">
        <v>1518191.8448292823</v>
      </c>
      <c r="AM134">
        <v>-12.658239784884699</v>
      </c>
    </row>
    <row r="135" spans="1:39" x14ac:dyDescent="0.3">
      <c r="A135">
        <v>132</v>
      </c>
      <c r="B135">
        <v>252390665.6224139</v>
      </c>
      <c r="C135">
        <v>2211.094241688525</v>
      </c>
      <c r="D135">
        <v>20981.732558385665</v>
      </c>
      <c r="E135">
        <v>0.70696512273855949</v>
      </c>
      <c r="F135">
        <v>0.70803199903021385</v>
      </c>
      <c r="S135">
        <v>132</v>
      </c>
      <c r="T135">
        <v>0.58719977894661046</v>
      </c>
      <c r="AG135">
        <v>131</v>
      </c>
      <c r="AH135">
        <v>1469847.780314507</v>
      </c>
      <c r="AI135">
        <v>-12.52688412924585</v>
      </c>
      <c r="AJ135">
        <v>1469847.780314507</v>
      </c>
      <c r="AK135">
        <v>-12.52688412924585</v>
      </c>
      <c r="AL135">
        <v>1518191.8448292823</v>
      </c>
      <c r="AM135">
        <v>-12.658239784884699</v>
      </c>
    </row>
    <row r="136" spans="1:39" x14ac:dyDescent="0.3">
      <c r="A136">
        <v>133</v>
      </c>
      <c r="B136">
        <v>252238694.87407309</v>
      </c>
      <c r="C136">
        <v>2211.3822592328816</v>
      </c>
      <c r="D136">
        <v>20968.945824827733</v>
      </c>
      <c r="E136">
        <v>0.70663620253716208</v>
      </c>
      <c r="F136">
        <v>0.70567717817102327</v>
      </c>
      <c r="S136">
        <v>133</v>
      </c>
      <c r="T136">
        <v>0.58433264048189992</v>
      </c>
      <c r="AG136">
        <v>132</v>
      </c>
      <c r="AH136">
        <v>1469847.780314507</v>
      </c>
      <c r="AI136">
        <v>-12.52688412924585</v>
      </c>
      <c r="AJ136">
        <v>1469847.780314507</v>
      </c>
      <c r="AK136">
        <v>-12.52688412924585</v>
      </c>
      <c r="AL136">
        <v>1518191.8448292823</v>
      </c>
      <c r="AM136">
        <v>-12.658239784884699</v>
      </c>
    </row>
    <row r="137" spans="1:39" x14ac:dyDescent="0.3">
      <c r="A137">
        <v>134</v>
      </c>
      <c r="B137">
        <v>252239799.79734829</v>
      </c>
      <c r="C137">
        <v>2211.3906994143417</v>
      </c>
      <c r="D137">
        <v>20969.025309527453</v>
      </c>
      <c r="E137">
        <v>0.70661988011480725</v>
      </c>
      <c r="F137">
        <v>0.70565902049700335</v>
      </c>
      <c r="S137">
        <v>134</v>
      </c>
      <c r="T137">
        <v>0.58412838376814047</v>
      </c>
      <c r="AG137">
        <v>133</v>
      </c>
      <c r="AH137">
        <v>1469847.780314507</v>
      </c>
      <c r="AI137">
        <v>-12.52688412924585</v>
      </c>
      <c r="AJ137">
        <v>1469847.780314507</v>
      </c>
      <c r="AK137">
        <v>-12.52688412924585</v>
      </c>
      <c r="AL137">
        <v>1518191.8448292823</v>
      </c>
      <c r="AM137">
        <v>-12.658239784884699</v>
      </c>
    </row>
    <row r="138" spans="1:39" x14ac:dyDescent="0.3">
      <c r="A138">
        <v>135</v>
      </c>
      <c r="B138">
        <v>252389560.69913876</v>
      </c>
      <c r="C138">
        <v>2213.4594015070652</v>
      </c>
      <c r="D138">
        <v>20981.653073685949</v>
      </c>
      <c r="E138">
        <v>0.70275742665386687</v>
      </c>
      <c r="F138">
        <v>0.70536743388769274</v>
      </c>
      <c r="S138">
        <v>135</v>
      </c>
      <c r="T138">
        <v>0.5839762653866396</v>
      </c>
      <c r="AG138">
        <v>134</v>
      </c>
      <c r="AH138">
        <v>1469847.780314507</v>
      </c>
      <c r="AI138">
        <v>-12.52688412924585</v>
      </c>
      <c r="AJ138">
        <v>1469847.780314507</v>
      </c>
      <c r="AK138">
        <v>-12.52688412924585</v>
      </c>
      <c r="AL138">
        <v>1518191.8448292823</v>
      </c>
      <c r="AM138">
        <v>-12.658239784884699</v>
      </c>
    </row>
    <row r="139" spans="1:39" x14ac:dyDescent="0.3">
      <c r="A139">
        <v>136</v>
      </c>
      <c r="B139">
        <v>252390665.6224139</v>
      </c>
      <c r="C139">
        <v>2213.4678416885254</v>
      </c>
      <c r="D139">
        <v>20981.732558385665</v>
      </c>
      <c r="E139">
        <v>0.70274110468027962</v>
      </c>
      <c r="F139">
        <v>0.70534927749034282</v>
      </c>
      <c r="S139">
        <v>136</v>
      </c>
      <c r="T139">
        <v>0.58377179726081607</v>
      </c>
      <c r="AG139">
        <v>135</v>
      </c>
      <c r="AH139">
        <v>1469847.780314507</v>
      </c>
      <c r="AI139">
        <v>-12.52688412924585</v>
      </c>
      <c r="AJ139">
        <v>1469847.780314507</v>
      </c>
      <c r="AK139">
        <v>-12.52688412924585</v>
      </c>
      <c r="AL139">
        <v>1518191.8448292823</v>
      </c>
      <c r="AM139">
        <v>-12.658239784884699</v>
      </c>
    </row>
    <row r="140" spans="1:39" x14ac:dyDescent="0.3">
      <c r="A140">
        <v>137</v>
      </c>
      <c r="B140">
        <v>252924902.93208781</v>
      </c>
      <c r="C140">
        <v>2216.842389717247</v>
      </c>
      <c r="D140">
        <v>21028.618805468635</v>
      </c>
      <c r="E140">
        <v>0.69608720006921121</v>
      </c>
      <c r="F140">
        <v>0.70479888915003119</v>
      </c>
      <c r="S140">
        <v>137</v>
      </c>
      <c r="T140">
        <v>0.58333506126902224</v>
      </c>
      <c r="AG140">
        <v>136</v>
      </c>
      <c r="AH140">
        <v>1469847.780314507</v>
      </c>
      <c r="AI140">
        <v>-12.52688412924585</v>
      </c>
      <c r="AJ140">
        <v>1469847.780314507</v>
      </c>
      <c r="AK140">
        <v>-12.52688412924585</v>
      </c>
      <c r="AL140">
        <v>1518191.8448292823</v>
      </c>
      <c r="AM140">
        <v>-12.658239784884699</v>
      </c>
    </row>
    <row r="141" spans="1:39" x14ac:dyDescent="0.3">
      <c r="A141">
        <v>138</v>
      </c>
      <c r="B141">
        <v>252926007.85536301</v>
      </c>
      <c r="C141">
        <v>2216.8508298987067</v>
      </c>
      <c r="D141">
        <v>21028.698290168351</v>
      </c>
      <c r="E141">
        <v>0.696070877229098</v>
      </c>
      <c r="F141">
        <v>0.70478073587393597</v>
      </c>
      <c r="S141">
        <v>138</v>
      </c>
      <c r="T141">
        <v>0.58310990950247188</v>
      </c>
      <c r="AG141">
        <v>137</v>
      </c>
      <c r="AH141">
        <v>1469847.780314507</v>
      </c>
      <c r="AI141">
        <v>-12.52688412924585</v>
      </c>
      <c r="AJ141">
        <v>1469847.780314507</v>
      </c>
      <c r="AK141">
        <v>-12.52688412924585</v>
      </c>
      <c r="AL141">
        <v>1518191.8448292823</v>
      </c>
      <c r="AM141">
        <v>-12.658239784884699</v>
      </c>
    </row>
    <row r="142" spans="1:39" x14ac:dyDescent="0.3">
      <c r="A142">
        <v>139</v>
      </c>
      <c r="B142">
        <v>252924902.93208781</v>
      </c>
      <c r="C142">
        <v>2217.3519897172469</v>
      </c>
      <c r="D142">
        <v>21028.618805468635</v>
      </c>
      <c r="E142">
        <v>0.69518032781015604</v>
      </c>
      <c r="F142">
        <v>0.69628597913526336</v>
      </c>
      <c r="S142">
        <v>139</v>
      </c>
      <c r="T142">
        <v>0.58289676169777016</v>
      </c>
      <c r="AG142">
        <v>138</v>
      </c>
      <c r="AH142">
        <v>1469847.780314507</v>
      </c>
      <c r="AI142">
        <v>-12.52688412924585</v>
      </c>
      <c r="AJ142">
        <v>1469847.780314507</v>
      </c>
      <c r="AK142">
        <v>-12.52688412924585</v>
      </c>
      <c r="AL142">
        <v>1518191.8448292823</v>
      </c>
      <c r="AM142">
        <v>-12.658239784884699</v>
      </c>
    </row>
    <row r="143" spans="1:39" x14ac:dyDescent="0.3">
      <c r="A143">
        <v>140</v>
      </c>
      <c r="B143">
        <v>252926007.85536301</v>
      </c>
      <c r="C143">
        <v>2217.360429898707</v>
      </c>
      <c r="D143">
        <v>21028.698290168351</v>
      </c>
      <c r="E143">
        <v>0.69516400525518673</v>
      </c>
      <c r="F143">
        <v>0.69626782231821549</v>
      </c>
      <c r="S143">
        <v>140</v>
      </c>
      <c r="T143">
        <v>0.58267147768886562</v>
      </c>
      <c r="AG143">
        <v>139</v>
      </c>
      <c r="AH143">
        <v>1469847.780314507</v>
      </c>
      <c r="AI143">
        <v>-12.52688412924585</v>
      </c>
      <c r="AJ143">
        <v>1469847.780314507</v>
      </c>
      <c r="AK143">
        <v>-12.52688412924585</v>
      </c>
      <c r="AL143">
        <v>1518191.8448292823</v>
      </c>
      <c r="AM143">
        <v>-12.658239784884699</v>
      </c>
    </row>
    <row r="144" spans="1:39" x14ac:dyDescent="0.3">
      <c r="A144">
        <v>141</v>
      </c>
      <c r="B144">
        <v>252389560.69913876</v>
      </c>
      <c r="C144">
        <v>2217.7658015070651</v>
      </c>
      <c r="D144">
        <v>20981.653073685949</v>
      </c>
      <c r="E144">
        <v>0.69508753014621583</v>
      </c>
      <c r="F144">
        <v>0.69621948835227798</v>
      </c>
      <c r="S144">
        <v>141</v>
      </c>
      <c r="T144">
        <v>0.58254846448003095</v>
      </c>
      <c r="AG144">
        <v>140</v>
      </c>
      <c r="AH144">
        <v>1469847.780314507</v>
      </c>
      <c r="AI144">
        <v>-12.52688412924585</v>
      </c>
      <c r="AJ144">
        <v>1469847.780314507</v>
      </c>
      <c r="AK144">
        <v>-12.52688412924585</v>
      </c>
      <c r="AL144">
        <v>1518191.8448292823</v>
      </c>
      <c r="AM144">
        <v>-12.658239784884699</v>
      </c>
    </row>
    <row r="145" spans="1:39" x14ac:dyDescent="0.3">
      <c r="A145">
        <v>142</v>
      </c>
      <c r="B145">
        <v>252390665.6224139</v>
      </c>
      <c r="C145">
        <v>2217.7742416885253</v>
      </c>
      <c r="D145">
        <v>20981.732558385665</v>
      </c>
      <c r="E145">
        <v>0.69507121125973481</v>
      </c>
      <c r="F145">
        <v>0.69620133179182941</v>
      </c>
      <c r="S145">
        <v>142</v>
      </c>
      <c r="T145">
        <v>0.58232233585944426</v>
      </c>
      <c r="AG145">
        <v>141</v>
      </c>
      <c r="AH145">
        <v>1469847.780314507</v>
      </c>
      <c r="AI145">
        <v>-12.52688412924585</v>
      </c>
      <c r="AJ145">
        <v>1469847.780314507</v>
      </c>
      <c r="AK145">
        <v>-12.52688412924585</v>
      </c>
      <c r="AL145">
        <v>1518191.8448292823</v>
      </c>
      <c r="AM145">
        <v>-12.658239784884699</v>
      </c>
    </row>
    <row r="146" spans="1:39" x14ac:dyDescent="0.3">
      <c r="A146">
        <v>143</v>
      </c>
      <c r="B146">
        <v>252924902.93208781</v>
      </c>
      <c r="C146">
        <v>2221.6583897172468</v>
      </c>
      <c r="D146">
        <v>21028.618805468635</v>
      </c>
      <c r="E146">
        <v>0.68751245452409704</v>
      </c>
      <c r="F146">
        <v>0.69565315187715415</v>
      </c>
      <c r="S146">
        <v>143</v>
      </c>
      <c r="T146">
        <v>0.58205612574992327</v>
      </c>
      <c r="AG146">
        <v>142</v>
      </c>
      <c r="AH146">
        <v>1469847.780314507</v>
      </c>
      <c r="AI146">
        <v>-12.52688412924585</v>
      </c>
      <c r="AJ146">
        <v>1469847.780314507</v>
      </c>
      <c r="AK146">
        <v>-12.52688412924585</v>
      </c>
      <c r="AL146">
        <v>1518191.8448292823</v>
      </c>
      <c r="AM146">
        <v>-12.658239784884699</v>
      </c>
    </row>
    <row r="147" spans="1:39" x14ac:dyDescent="0.3">
      <c r="A147">
        <v>144</v>
      </c>
      <c r="B147">
        <v>252926007.85536301</v>
      </c>
      <c r="C147">
        <v>2221.666829898707</v>
      </c>
      <c r="D147">
        <v>21028.698290168351</v>
      </c>
      <c r="E147">
        <v>0.6874961347411257</v>
      </c>
      <c r="F147">
        <v>0.6956349980386094</v>
      </c>
      <c r="S147">
        <v>144</v>
      </c>
      <c r="T147">
        <v>0.58196421766302531</v>
      </c>
      <c r="AG147">
        <v>143</v>
      </c>
      <c r="AH147">
        <v>1469847.780314507</v>
      </c>
      <c r="AI147">
        <v>-12.52688412924585</v>
      </c>
      <c r="AJ147">
        <v>1469847.780314507</v>
      </c>
      <c r="AK147">
        <v>-12.52688412924585</v>
      </c>
      <c r="AL147">
        <v>1518191.8448292823</v>
      </c>
      <c r="AM147">
        <v>-12.658239784884699</v>
      </c>
    </row>
    <row r="148" spans="1:39" x14ac:dyDescent="0.3">
      <c r="A148">
        <v>145</v>
      </c>
      <c r="B148">
        <v>254900405.27329648</v>
      </c>
      <c r="C148">
        <v>2229.8810717908041</v>
      </c>
      <c r="D148">
        <v>21188.17764410048</v>
      </c>
      <c r="E148">
        <v>0.67051093130300543</v>
      </c>
      <c r="F148">
        <v>0.66330915736978846</v>
      </c>
      <c r="S148">
        <v>145</v>
      </c>
      <c r="T148">
        <v>0.58194114526406882</v>
      </c>
      <c r="AG148">
        <v>144</v>
      </c>
      <c r="AH148">
        <v>1469847.780314507</v>
      </c>
      <c r="AI148">
        <v>-12.52688412924585</v>
      </c>
      <c r="AJ148">
        <v>1469847.780314507</v>
      </c>
      <c r="AK148">
        <v>-12.52688412924585</v>
      </c>
      <c r="AL148">
        <v>1518191.8448292823</v>
      </c>
      <c r="AM148">
        <v>-12.658239784884699</v>
      </c>
    </row>
    <row r="149" spans="1:39" x14ac:dyDescent="0.3">
      <c r="A149">
        <v>146</v>
      </c>
      <c r="B149">
        <v>254901510.19657168</v>
      </c>
      <c r="C149">
        <v>2229.8895119722642</v>
      </c>
      <c r="D149">
        <v>21188.257128800204</v>
      </c>
      <c r="E149">
        <v>0.6704946067917813</v>
      </c>
      <c r="F149">
        <v>0.66329099862184437</v>
      </c>
      <c r="S149">
        <v>146</v>
      </c>
      <c r="T149">
        <v>0.58144925235509193</v>
      </c>
      <c r="AG149">
        <v>145</v>
      </c>
      <c r="AH149">
        <v>1469847.780314507</v>
      </c>
      <c r="AI149">
        <v>-12.52688412924585</v>
      </c>
      <c r="AJ149">
        <v>1469847.780314507</v>
      </c>
      <c r="AK149">
        <v>-12.52688412924585</v>
      </c>
      <c r="AL149">
        <v>1518191.8448292823</v>
      </c>
      <c r="AM149">
        <v>-12.658239784884699</v>
      </c>
    </row>
    <row r="150" spans="1:39" x14ac:dyDescent="0.3">
      <c r="A150">
        <v>147</v>
      </c>
      <c r="B150">
        <v>254900405.27329648</v>
      </c>
      <c r="C150">
        <v>2230.372471790804</v>
      </c>
      <c r="D150">
        <v>21188.17764410048</v>
      </c>
      <c r="E150">
        <v>0.66963730630128915</v>
      </c>
      <c r="F150">
        <v>0.66324581129917948</v>
      </c>
      <c r="S150">
        <v>147</v>
      </c>
      <c r="T150">
        <v>0.58112052707315909</v>
      </c>
      <c r="AG150">
        <v>146</v>
      </c>
      <c r="AH150">
        <v>1469847.780314507</v>
      </c>
      <c r="AI150">
        <v>-12.52688412924585</v>
      </c>
      <c r="AJ150">
        <v>1469847.780314507</v>
      </c>
      <c r="AK150">
        <v>-12.52688412924585</v>
      </c>
      <c r="AL150">
        <v>1518191.8448292823</v>
      </c>
      <c r="AM150">
        <v>-12.658239784884699</v>
      </c>
    </row>
    <row r="151" spans="1:39" x14ac:dyDescent="0.3">
      <c r="A151">
        <v>148</v>
      </c>
      <c r="B151">
        <v>254901510.19657168</v>
      </c>
      <c r="C151">
        <v>2230.3809119722641</v>
      </c>
      <c r="D151">
        <v>21188.257128800204</v>
      </c>
      <c r="E151">
        <v>0.66962098193172337</v>
      </c>
      <c r="F151">
        <v>0.66322765264432515</v>
      </c>
      <c r="S151">
        <v>148</v>
      </c>
      <c r="T151">
        <v>0.58089031422671911</v>
      </c>
      <c r="AG151">
        <v>147</v>
      </c>
      <c r="AH151">
        <v>1469847.780314507</v>
      </c>
      <c r="AI151">
        <v>-12.52688412924585</v>
      </c>
      <c r="AJ151">
        <v>1469847.780314507</v>
      </c>
      <c r="AK151">
        <v>-12.52688412924585</v>
      </c>
      <c r="AL151">
        <v>1518191.8448292823</v>
      </c>
      <c r="AM151">
        <v>-12.658239784884699</v>
      </c>
    </row>
    <row r="152" spans="1:39" x14ac:dyDescent="0.3">
      <c r="A152">
        <v>149</v>
      </c>
      <c r="B152">
        <v>254900405.27329648</v>
      </c>
      <c r="C152">
        <v>2234.5250717908038</v>
      </c>
      <c r="D152">
        <v>21188.17764410048</v>
      </c>
      <c r="E152">
        <v>0.66225094826014652</v>
      </c>
      <c r="F152">
        <v>0.6627072120721671</v>
      </c>
      <c r="S152">
        <v>149</v>
      </c>
      <c r="T152">
        <v>0.58078987488692191</v>
      </c>
      <c r="AG152">
        <v>148</v>
      </c>
      <c r="AH152">
        <v>1469847.780314507</v>
      </c>
      <c r="AI152">
        <v>-12.52688412924585</v>
      </c>
      <c r="AJ152">
        <v>1469847.780314507</v>
      </c>
      <c r="AK152">
        <v>-12.52688412924585</v>
      </c>
      <c r="AL152">
        <v>1518191.8448292823</v>
      </c>
      <c r="AM152">
        <v>-12.658239784884699</v>
      </c>
    </row>
    <row r="153" spans="1:39" x14ac:dyDescent="0.3">
      <c r="A153">
        <v>150</v>
      </c>
      <c r="B153">
        <v>254901510.19657168</v>
      </c>
      <c r="C153">
        <v>2234.5335119722645</v>
      </c>
      <c r="D153">
        <v>21188.257128800204</v>
      </c>
      <c r="E153">
        <v>0.66223462541726696</v>
      </c>
      <c r="F153">
        <v>0.66268905464926542</v>
      </c>
      <c r="S153">
        <v>150</v>
      </c>
      <c r="T153">
        <v>0.58068138005334535</v>
      </c>
      <c r="AG153">
        <v>149</v>
      </c>
      <c r="AH153">
        <v>1469847.780314507</v>
      </c>
      <c r="AI153">
        <v>-12.52688412924585</v>
      </c>
      <c r="AJ153">
        <v>1469847.780314507</v>
      </c>
      <c r="AK153">
        <v>-12.52688412924585</v>
      </c>
      <c r="AL153">
        <v>1518191.8448292823</v>
      </c>
      <c r="AM153">
        <v>-12.658239784884699</v>
      </c>
    </row>
    <row r="154" spans="1:39" x14ac:dyDescent="0.3">
      <c r="A154">
        <v>151</v>
      </c>
      <c r="B154">
        <v>255435747.50624561</v>
      </c>
      <c r="C154">
        <v>2235.6376600009862</v>
      </c>
      <c r="D154">
        <v>21235.143375883174</v>
      </c>
      <c r="E154">
        <v>0.65961807429599251</v>
      </c>
      <c r="F154">
        <v>0.65391923398694352</v>
      </c>
      <c r="S154">
        <v>151</v>
      </c>
      <c r="T154">
        <v>0.58040917029077843</v>
      </c>
      <c r="AG154">
        <v>150</v>
      </c>
      <c r="AH154">
        <v>1469847.780314507</v>
      </c>
      <c r="AI154">
        <v>-12.52688412924585</v>
      </c>
      <c r="AJ154">
        <v>1469847.780314507</v>
      </c>
      <c r="AK154">
        <v>-12.52688412924585</v>
      </c>
      <c r="AL154">
        <v>1518191.8448292823</v>
      </c>
      <c r="AM154">
        <v>-12.658239784884699</v>
      </c>
    </row>
    <row r="155" spans="1:39" x14ac:dyDescent="0.3">
      <c r="A155">
        <v>152</v>
      </c>
      <c r="B155">
        <v>255436852.42952079</v>
      </c>
      <c r="C155">
        <v>2235.6461001824455</v>
      </c>
      <c r="D155">
        <v>21235.22286058289</v>
      </c>
      <c r="E155">
        <v>0.6596017501737208</v>
      </c>
      <c r="F155">
        <v>0.65390107581209911</v>
      </c>
      <c r="S155">
        <v>152</v>
      </c>
      <c r="T155">
        <v>0.58029937232579731</v>
      </c>
      <c r="AG155">
        <v>151</v>
      </c>
      <c r="AH155">
        <v>1469847.780314507</v>
      </c>
      <c r="AI155">
        <v>-12.52688412924585</v>
      </c>
      <c r="AJ155">
        <v>1469847.780314507</v>
      </c>
      <c r="AK155">
        <v>-12.52688412924585</v>
      </c>
      <c r="AL155">
        <v>1518191.8448292823</v>
      </c>
      <c r="AM155">
        <v>-12.658239784884699</v>
      </c>
    </row>
    <row r="156" spans="1:39" x14ac:dyDescent="0.3">
      <c r="A156">
        <v>153</v>
      </c>
      <c r="B156">
        <v>255435747.50624561</v>
      </c>
      <c r="C156">
        <v>2238.0112600009861</v>
      </c>
      <c r="D156">
        <v>21235.143375883174</v>
      </c>
      <c r="E156">
        <v>0.6553963310765899</v>
      </c>
      <c r="F156">
        <v>0.65361162460082978</v>
      </c>
      <c r="S156">
        <v>153</v>
      </c>
      <c r="T156">
        <v>0.57985711855020927</v>
      </c>
      <c r="AG156">
        <v>152</v>
      </c>
      <c r="AH156">
        <v>1469847.780314507</v>
      </c>
      <c r="AI156">
        <v>-12.52688412924585</v>
      </c>
      <c r="AJ156">
        <v>1469847.780314507</v>
      </c>
      <c r="AK156">
        <v>-12.52688412924585</v>
      </c>
      <c r="AL156">
        <v>1518191.8448292823</v>
      </c>
      <c r="AM156">
        <v>-12.658239784884699</v>
      </c>
    </row>
    <row r="157" spans="1:39" x14ac:dyDescent="0.3">
      <c r="A157">
        <v>154</v>
      </c>
      <c r="B157">
        <v>255436852.42952079</v>
      </c>
      <c r="C157">
        <v>2238.0197001824454</v>
      </c>
      <c r="D157">
        <v>21235.22286058289</v>
      </c>
      <c r="E157">
        <v>0.65538000772853311</v>
      </c>
      <c r="F157">
        <v>0.65359346702498533</v>
      </c>
      <c r="S157">
        <v>154</v>
      </c>
      <c r="T157">
        <v>0.57937557445908705</v>
      </c>
      <c r="AG157">
        <v>153</v>
      </c>
      <c r="AH157">
        <v>1469847.780314507</v>
      </c>
      <c r="AI157">
        <v>-12.52688412924585</v>
      </c>
      <c r="AJ157">
        <v>1469847.780314507</v>
      </c>
      <c r="AK157">
        <v>-12.52688412924585</v>
      </c>
      <c r="AL157">
        <v>1518191.8448292823</v>
      </c>
      <c r="AM157">
        <v>-12.658239784884699</v>
      </c>
    </row>
    <row r="158" spans="1:39" x14ac:dyDescent="0.3">
      <c r="A158">
        <v>155</v>
      </c>
      <c r="B158">
        <v>255435747.50624561</v>
      </c>
      <c r="C158">
        <v>2242.3176600009861</v>
      </c>
      <c r="D158">
        <v>21235.143375883174</v>
      </c>
      <c r="E158">
        <v>0.64773208990566222</v>
      </c>
      <c r="F158">
        <v>0.65304899303870823</v>
      </c>
      <c r="S158">
        <v>155</v>
      </c>
      <c r="T158">
        <v>0.57781125099861963</v>
      </c>
      <c r="AG158">
        <v>154</v>
      </c>
      <c r="AH158">
        <v>1469847.780314507</v>
      </c>
      <c r="AI158">
        <v>-12.52688412924585</v>
      </c>
      <c r="AJ158">
        <v>1469847.780314507</v>
      </c>
      <c r="AK158">
        <v>-12.52688412924585</v>
      </c>
      <c r="AL158">
        <v>1518191.8448292823</v>
      </c>
      <c r="AM158">
        <v>-12.658239784884699</v>
      </c>
    </row>
    <row r="159" spans="1:39" x14ac:dyDescent="0.3">
      <c r="A159">
        <v>156</v>
      </c>
      <c r="B159">
        <v>255436852.42952079</v>
      </c>
      <c r="C159">
        <v>2242.3261001824453</v>
      </c>
      <c r="D159">
        <v>21235.22286058289</v>
      </c>
      <c r="E159">
        <v>0.64771576840877731</v>
      </c>
      <c r="F159">
        <v>0.65303083718744825</v>
      </c>
      <c r="S159">
        <v>156</v>
      </c>
      <c r="T159">
        <v>0.57732963066919263</v>
      </c>
      <c r="AG159">
        <v>155</v>
      </c>
      <c r="AH159">
        <v>1469847.780314507</v>
      </c>
      <c r="AI159">
        <v>-12.52688412924585</v>
      </c>
      <c r="AJ159">
        <v>1469847.780314507</v>
      </c>
      <c r="AK159">
        <v>-12.52688412924585</v>
      </c>
      <c r="AL159">
        <v>1518191.8448292823</v>
      </c>
      <c r="AM159">
        <v>-12.658239784884699</v>
      </c>
    </row>
    <row r="160" spans="1:39" x14ac:dyDescent="0.3">
      <c r="A160">
        <v>157</v>
      </c>
      <c r="B160">
        <v>256005232.00609264</v>
      </c>
      <c r="C160">
        <v>2244.9709159259992</v>
      </c>
      <c r="D160">
        <v>21283.668953091474</v>
      </c>
      <c r="E160">
        <v>0.64232301835219152</v>
      </c>
      <c r="F160">
        <v>0.64357649363716618</v>
      </c>
      <c r="S160">
        <v>157</v>
      </c>
      <c r="T160">
        <v>0.5696013029534801</v>
      </c>
      <c r="AG160">
        <v>156</v>
      </c>
      <c r="AH160">
        <v>1469847.780314507</v>
      </c>
      <c r="AI160">
        <v>-12.52688412924585</v>
      </c>
      <c r="AJ160">
        <v>1469847.780314507</v>
      </c>
      <c r="AK160">
        <v>-12.52688412924585</v>
      </c>
      <c r="AL160">
        <v>1518191.8448292823</v>
      </c>
      <c r="AM160">
        <v>-12.658239784884699</v>
      </c>
    </row>
    <row r="161" spans="1:39" x14ac:dyDescent="0.3">
      <c r="A161">
        <v>158</v>
      </c>
      <c r="B161">
        <v>256006336.92936781</v>
      </c>
      <c r="C161">
        <v>2244.9793561074589</v>
      </c>
      <c r="D161">
        <v>21283.74843779119</v>
      </c>
      <c r="E161">
        <v>0.64230669571636445</v>
      </c>
      <c r="F161">
        <v>0.64355833681027952</v>
      </c>
      <c r="S161">
        <v>158</v>
      </c>
      <c r="T161">
        <v>0.56939618112257828</v>
      </c>
      <c r="AG161">
        <v>157</v>
      </c>
      <c r="AH161">
        <v>1469847.780314507</v>
      </c>
      <c r="AI161">
        <v>-12.52688412924585</v>
      </c>
      <c r="AJ161">
        <v>1469847.780314507</v>
      </c>
      <c r="AK161">
        <v>-12.52688412924585</v>
      </c>
      <c r="AL161">
        <v>1518191.8448292823</v>
      </c>
      <c r="AM161">
        <v>-12.658239784884699</v>
      </c>
    </row>
    <row r="162" spans="1:39" x14ac:dyDescent="0.3">
      <c r="A162">
        <v>159</v>
      </c>
      <c r="B162">
        <v>256005232.00609264</v>
      </c>
      <c r="C162">
        <v>2247.3627159259991</v>
      </c>
      <c r="D162">
        <v>21283.668953091474</v>
      </c>
      <c r="E162">
        <v>0.63806569588573625</v>
      </c>
      <c r="F162">
        <v>0.64326345040335542</v>
      </c>
      <c r="S162">
        <v>159</v>
      </c>
      <c r="T162">
        <v>0.56921476781591063</v>
      </c>
      <c r="AG162">
        <v>158</v>
      </c>
      <c r="AH162">
        <v>1299063.2070642037</v>
      </c>
      <c r="AI162">
        <v>0.5478411195737829</v>
      </c>
      <c r="AJ162">
        <v>1299063.2070642037</v>
      </c>
      <c r="AK162">
        <v>0.5478411195737829</v>
      </c>
      <c r="AL162">
        <v>1340935.7746867137</v>
      </c>
      <c r="AM162">
        <v>0.49514193130634382</v>
      </c>
    </row>
    <row r="163" spans="1:39" x14ac:dyDescent="0.3">
      <c r="A163">
        <v>160</v>
      </c>
      <c r="B163">
        <v>256006336.92936781</v>
      </c>
      <c r="C163">
        <v>2247.3711561074592</v>
      </c>
      <c r="D163">
        <v>21283.74843779119</v>
      </c>
      <c r="E163">
        <v>0.63804937426544928</v>
      </c>
      <c r="F163">
        <v>0.64324529455644408</v>
      </c>
      <c r="S163">
        <v>160</v>
      </c>
      <c r="T163">
        <v>0.56900943133747783</v>
      </c>
      <c r="AG163">
        <v>159</v>
      </c>
      <c r="AH163">
        <v>1299063.2070642037</v>
      </c>
      <c r="AI163">
        <v>0.5478411195737829</v>
      </c>
      <c r="AJ163">
        <v>1299063.2070642037</v>
      </c>
      <c r="AK163">
        <v>0.5478411195737829</v>
      </c>
      <c r="AL163">
        <v>1340935.7746867137</v>
      </c>
      <c r="AM163">
        <v>0.49514193130634382</v>
      </c>
    </row>
    <row r="164" spans="1:39" x14ac:dyDescent="0.3">
      <c r="A164">
        <v>161</v>
      </c>
      <c r="B164">
        <v>256540574.23904172</v>
      </c>
      <c r="C164">
        <v>2248.8635041361808</v>
      </c>
      <c r="D164">
        <v>21330.634684874163</v>
      </c>
      <c r="E164">
        <v>0.63474551476288787</v>
      </c>
      <c r="F164">
        <v>0.64267529549650737</v>
      </c>
      <c r="S164">
        <v>161</v>
      </c>
      <c r="T164">
        <v>0.56759643336479915</v>
      </c>
      <c r="AG164">
        <v>160</v>
      </c>
      <c r="AH164">
        <v>1299063.2070642037</v>
      </c>
      <c r="AI164">
        <v>0.5478411195737829</v>
      </c>
      <c r="AJ164">
        <v>1299063.2070642037</v>
      </c>
      <c r="AK164">
        <v>0.5478411195737829</v>
      </c>
      <c r="AL164">
        <v>1340935.7746867137</v>
      </c>
      <c r="AM164">
        <v>0.49514193130634382</v>
      </c>
    </row>
    <row r="165" spans="1:39" x14ac:dyDescent="0.3">
      <c r="A165">
        <v>162</v>
      </c>
      <c r="B165">
        <v>256541679.16231683</v>
      </c>
      <c r="C165">
        <v>2248.8719443176401</v>
      </c>
      <c r="D165">
        <v>21330.714169573876</v>
      </c>
      <c r="E165">
        <v>0.634729191794703</v>
      </c>
      <c r="F165">
        <v>0.64265714212622826</v>
      </c>
      <c r="S165">
        <v>162</v>
      </c>
      <c r="T165">
        <v>0.5672081713054955</v>
      </c>
      <c r="AG165">
        <v>161</v>
      </c>
      <c r="AH165">
        <v>1299063.2070642037</v>
      </c>
      <c r="AI165">
        <v>0.5478411195737829</v>
      </c>
      <c r="AJ165">
        <v>1299063.2070642037</v>
      </c>
      <c r="AK165">
        <v>0.5478411195737829</v>
      </c>
      <c r="AL165">
        <v>1340935.7746867137</v>
      </c>
      <c r="AM165">
        <v>0.49514193130634382</v>
      </c>
    </row>
    <row r="166" spans="1:39" x14ac:dyDescent="0.3">
      <c r="A166">
        <v>163</v>
      </c>
      <c r="B166">
        <v>256540574.23904172</v>
      </c>
      <c r="C166">
        <v>2251.2553041361807</v>
      </c>
      <c r="D166">
        <v>21330.634684874163</v>
      </c>
      <c r="E166">
        <v>0.63048887354535654</v>
      </c>
      <c r="F166">
        <v>0.63442811716514746</v>
      </c>
      <c r="S166">
        <v>163</v>
      </c>
      <c r="T166">
        <v>0.56609905351564194</v>
      </c>
      <c r="AG166">
        <v>162</v>
      </c>
      <c r="AH166">
        <v>1299063.2070642037</v>
      </c>
      <c r="AI166">
        <v>0.5478411195737829</v>
      </c>
      <c r="AJ166">
        <v>1299063.2070642037</v>
      </c>
      <c r="AK166">
        <v>0.5478411195737829</v>
      </c>
      <c r="AL166">
        <v>1340935.7746867137</v>
      </c>
      <c r="AM166">
        <v>0.49514193130634382</v>
      </c>
    </row>
    <row r="167" spans="1:39" x14ac:dyDescent="0.3">
      <c r="A167">
        <v>164</v>
      </c>
      <c r="B167">
        <v>256541679.16231683</v>
      </c>
      <c r="C167">
        <v>2251.2637443176404</v>
      </c>
      <c r="D167">
        <v>21330.714169573876</v>
      </c>
      <c r="E167">
        <v>0.63047255146066283</v>
      </c>
      <c r="F167">
        <v>0.63440996026879348</v>
      </c>
      <c r="S167">
        <v>164</v>
      </c>
      <c r="T167">
        <v>0.5655563510430538</v>
      </c>
      <c r="AG167">
        <v>163</v>
      </c>
      <c r="AH167">
        <v>1299063.2070642037</v>
      </c>
      <c r="AI167">
        <v>0.5478411195737829</v>
      </c>
      <c r="AJ167">
        <v>1299063.2070642037</v>
      </c>
      <c r="AK167">
        <v>0.5478411195737829</v>
      </c>
      <c r="AL167">
        <v>1340935.7746867137</v>
      </c>
      <c r="AM167">
        <v>0.49514193130634382</v>
      </c>
    </row>
    <row r="168" spans="1:39" x14ac:dyDescent="0.3">
      <c r="A168">
        <v>165</v>
      </c>
      <c r="B168">
        <v>256005232.00609264</v>
      </c>
      <c r="C168">
        <v>2251.822915925999</v>
      </c>
      <c r="D168">
        <v>21283.668953091474</v>
      </c>
      <c r="E168">
        <v>0.63012284896843695</v>
      </c>
      <c r="F168">
        <v>0.6341157858083919</v>
      </c>
      <c r="S168">
        <v>165</v>
      </c>
      <c r="T168">
        <v>0.5652639288396244</v>
      </c>
      <c r="AG168">
        <v>164</v>
      </c>
      <c r="AH168">
        <v>1299063.2070642037</v>
      </c>
      <c r="AI168">
        <v>0.5478411195737829</v>
      </c>
      <c r="AJ168">
        <v>1299063.2070642037</v>
      </c>
      <c r="AK168">
        <v>0.5478411195737829</v>
      </c>
      <c r="AL168">
        <v>1340935.7746867137</v>
      </c>
      <c r="AM168">
        <v>0.49514193130634382</v>
      </c>
    </row>
    <row r="169" spans="1:39" x14ac:dyDescent="0.3">
      <c r="A169">
        <v>166</v>
      </c>
      <c r="B169">
        <v>256006336.92936781</v>
      </c>
      <c r="C169">
        <v>2251.8313561074592</v>
      </c>
      <c r="D169">
        <v>21283.74843779119</v>
      </c>
      <c r="E169">
        <v>0.63010652965801695</v>
      </c>
      <c r="F169">
        <v>0.63409762973264872</v>
      </c>
      <c r="S169">
        <v>166</v>
      </c>
      <c r="T169">
        <v>0.56472194605817938</v>
      </c>
      <c r="AG169">
        <v>165</v>
      </c>
      <c r="AH169">
        <v>1299063.2070642037</v>
      </c>
      <c r="AI169">
        <v>0.5478411195737829</v>
      </c>
      <c r="AJ169">
        <v>1299063.2070642037</v>
      </c>
      <c r="AK169">
        <v>0.5478411195737829</v>
      </c>
      <c r="AL169">
        <v>1340935.7746867137</v>
      </c>
      <c r="AM169">
        <v>0.49514193130634382</v>
      </c>
    </row>
    <row r="170" spans="1:39" x14ac:dyDescent="0.3">
      <c r="A170">
        <v>167</v>
      </c>
      <c r="B170">
        <v>256540574.23904172</v>
      </c>
      <c r="C170">
        <v>2255.7155041361807</v>
      </c>
      <c r="D170">
        <v>21330.634684874163</v>
      </c>
      <c r="E170">
        <v>0.62254744281028673</v>
      </c>
      <c r="F170">
        <v>0.63352927688476357</v>
      </c>
      <c r="S170">
        <v>167</v>
      </c>
      <c r="T170">
        <v>0.56366546784670213</v>
      </c>
      <c r="AG170">
        <v>166</v>
      </c>
      <c r="AH170">
        <v>1299063.2070642037</v>
      </c>
      <c r="AI170">
        <v>0.5478411195737829</v>
      </c>
      <c r="AJ170">
        <v>1299063.2070642037</v>
      </c>
      <c r="AK170">
        <v>0.5478411195737829</v>
      </c>
      <c r="AL170">
        <v>1340935.7746867137</v>
      </c>
      <c r="AM170">
        <v>0.49514193130634382</v>
      </c>
    </row>
    <row r="171" spans="1:39" x14ac:dyDescent="0.3">
      <c r="A171">
        <v>168</v>
      </c>
      <c r="B171">
        <v>256541679.16231683</v>
      </c>
      <c r="C171">
        <v>2255.7239443176404</v>
      </c>
      <c r="D171">
        <v>21330.714169573876</v>
      </c>
      <c r="E171">
        <v>0.62253112278613598</v>
      </c>
      <c r="F171">
        <v>0.63351112296918044</v>
      </c>
      <c r="S171">
        <v>168</v>
      </c>
      <c r="T171">
        <v>0.56312557120143969</v>
      </c>
      <c r="AG171">
        <v>167</v>
      </c>
      <c r="AH171">
        <v>1299063.2070642037</v>
      </c>
      <c r="AI171">
        <v>0.5478411195737829</v>
      </c>
      <c r="AJ171">
        <v>1299063.2070642037</v>
      </c>
      <c r="AK171">
        <v>0.5478411195737829</v>
      </c>
      <c r="AL171">
        <v>1340935.7746867137</v>
      </c>
      <c r="AM171">
        <v>0.49514193130634382</v>
      </c>
    </row>
    <row r="172" spans="1:39" x14ac:dyDescent="0.3">
      <c r="A172">
        <v>169</v>
      </c>
      <c r="B172">
        <v>257981001.21760559</v>
      </c>
      <c r="C172">
        <v>2263.2791898609557</v>
      </c>
      <c r="D172">
        <v>21448.108493403055</v>
      </c>
      <c r="E172">
        <v>0.60736217147836158</v>
      </c>
      <c r="F172">
        <v>0.60969533128569497</v>
      </c>
      <c r="S172">
        <v>169</v>
      </c>
      <c r="T172">
        <v>0.56079091029966111</v>
      </c>
      <c r="AG172">
        <v>168</v>
      </c>
      <c r="AH172">
        <v>1299063.2070642037</v>
      </c>
      <c r="AI172">
        <v>0.5478411195737829</v>
      </c>
      <c r="AJ172">
        <v>1299063.2070642037</v>
      </c>
      <c r="AK172">
        <v>0.5478411195737829</v>
      </c>
      <c r="AL172">
        <v>1340935.7746867137</v>
      </c>
      <c r="AM172">
        <v>0.49514193130634382</v>
      </c>
    </row>
    <row r="173" spans="1:39" x14ac:dyDescent="0.3">
      <c r="A173">
        <v>170</v>
      </c>
      <c r="B173">
        <v>257982106.14088073</v>
      </c>
      <c r="C173">
        <v>2263.2876300424155</v>
      </c>
      <c r="D173">
        <v>21448.187978102771</v>
      </c>
      <c r="E173">
        <v>0.60734584896380672</v>
      </c>
      <c r="F173">
        <v>0.60967717456575721</v>
      </c>
      <c r="S173">
        <v>170</v>
      </c>
      <c r="T173">
        <v>0.56065719114707602</v>
      </c>
      <c r="AG173">
        <v>169</v>
      </c>
      <c r="AH173">
        <v>1299063.2070642037</v>
      </c>
      <c r="AI173">
        <v>0.5478411195737829</v>
      </c>
      <c r="AJ173">
        <v>1299063.2070642037</v>
      </c>
      <c r="AK173">
        <v>0.5478411195737829</v>
      </c>
      <c r="AL173">
        <v>1340935.7746867137</v>
      </c>
      <c r="AM173">
        <v>0.49514193130634382</v>
      </c>
    </row>
    <row r="174" spans="1:39" x14ac:dyDescent="0.3">
      <c r="A174">
        <v>171</v>
      </c>
      <c r="B174">
        <v>257981001.21760559</v>
      </c>
      <c r="C174">
        <v>2263.8069898609556</v>
      </c>
      <c r="D174">
        <v>21448.108493403055</v>
      </c>
      <c r="E174">
        <v>0.6064228137550759</v>
      </c>
      <c r="F174">
        <v>0.60962636186300057</v>
      </c>
      <c r="S174">
        <v>171</v>
      </c>
      <c r="T174">
        <v>0.56032798496660419</v>
      </c>
      <c r="AG174">
        <v>170</v>
      </c>
      <c r="AH174">
        <v>1299063.2070642037</v>
      </c>
      <c r="AI174">
        <v>0.5478411195737829</v>
      </c>
      <c r="AJ174">
        <v>1299063.2070642037</v>
      </c>
      <c r="AK174">
        <v>0.5478411195737829</v>
      </c>
      <c r="AL174">
        <v>1340935.7746867137</v>
      </c>
      <c r="AM174">
        <v>0.49514193130634382</v>
      </c>
    </row>
    <row r="175" spans="1:39" x14ac:dyDescent="0.3">
      <c r="A175">
        <v>172</v>
      </c>
      <c r="B175">
        <v>257982106.14088073</v>
      </c>
      <c r="C175">
        <v>2263.8154300424158</v>
      </c>
      <c r="D175">
        <v>21448.187978102771</v>
      </c>
      <c r="E175">
        <v>0.60640649140706038</v>
      </c>
      <c r="F175">
        <v>0.60960820530403614</v>
      </c>
      <c r="S175">
        <v>172</v>
      </c>
      <c r="T175">
        <v>0.56019437309806519</v>
      </c>
      <c r="AG175">
        <v>171</v>
      </c>
      <c r="AH175">
        <v>1299063.2070642037</v>
      </c>
      <c r="AI175">
        <v>0.5478411195737829</v>
      </c>
      <c r="AJ175">
        <v>1299063.2070642037</v>
      </c>
      <c r="AK175">
        <v>0.5478411195737829</v>
      </c>
      <c r="AL175">
        <v>1340935.7746867137</v>
      </c>
      <c r="AM175">
        <v>0.49514193130634382</v>
      </c>
    </row>
    <row r="176" spans="1:39" x14ac:dyDescent="0.3">
      <c r="A176">
        <v>173</v>
      </c>
      <c r="B176">
        <v>258516343.45055464</v>
      </c>
      <c r="C176">
        <v>2267.1717780711369</v>
      </c>
      <c r="D176">
        <v>21495.074225185741</v>
      </c>
      <c r="E176">
        <v>0.59978477939685104</v>
      </c>
      <c r="F176">
        <v>0.60904117423091375</v>
      </c>
      <c r="S176">
        <v>173</v>
      </c>
      <c r="T176">
        <v>0.55948446674776087</v>
      </c>
      <c r="AG176">
        <v>172</v>
      </c>
      <c r="AH176">
        <v>1299063.2070642037</v>
      </c>
      <c r="AI176">
        <v>0.5478411195737829</v>
      </c>
      <c r="AJ176">
        <v>1299063.2070642037</v>
      </c>
      <c r="AK176">
        <v>0.5478411195737829</v>
      </c>
      <c r="AL176">
        <v>1340935.7746867137</v>
      </c>
      <c r="AM176">
        <v>0.49514193130634382</v>
      </c>
    </row>
    <row r="177" spans="1:39" x14ac:dyDescent="0.3">
      <c r="A177">
        <v>174</v>
      </c>
      <c r="B177">
        <v>258517448.3738299</v>
      </c>
      <c r="C177">
        <v>2267.1802182525971</v>
      </c>
      <c r="D177">
        <v>21495.153709885461</v>
      </c>
      <c r="E177">
        <v>0.59976845660380007</v>
      </c>
      <c r="F177">
        <v>0.60902301945843118</v>
      </c>
      <c r="S177">
        <v>174</v>
      </c>
      <c r="T177">
        <v>0.55902293411148141</v>
      </c>
      <c r="AG177">
        <v>173</v>
      </c>
      <c r="AH177">
        <v>1299063.2070642037</v>
      </c>
      <c r="AI177">
        <v>0.5478411195737829</v>
      </c>
      <c r="AJ177">
        <v>1299063.2070642037</v>
      </c>
      <c r="AK177">
        <v>0.5478411195737829</v>
      </c>
      <c r="AL177">
        <v>1340935.7746867137</v>
      </c>
      <c r="AM177">
        <v>0.49514193130634382</v>
      </c>
    </row>
    <row r="178" spans="1:39" x14ac:dyDescent="0.3">
      <c r="A178">
        <v>175</v>
      </c>
      <c r="B178">
        <v>258516343.45055464</v>
      </c>
      <c r="C178">
        <v>2267.6995780711368</v>
      </c>
      <c r="D178">
        <v>21495.074225185741</v>
      </c>
      <c r="E178">
        <v>0.59884553167354582</v>
      </c>
      <c r="F178">
        <v>0.60054707885345193</v>
      </c>
      <c r="S178">
        <v>175</v>
      </c>
      <c r="T178">
        <v>0.55692222636733846</v>
      </c>
      <c r="AG178">
        <v>174</v>
      </c>
      <c r="AH178">
        <v>1299063.2070642037</v>
      </c>
      <c r="AI178">
        <v>0.5478411195737829</v>
      </c>
      <c r="AJ178">
        <v>1299063.2070642037</v>
      </c>
      <c r="AK178">
        <v>0.5478411195737829</v>
      </c>
      <c r="AL178">
        <v>1340935.7746867137</v>
      </c>
      <c r="AM178">
        <v>0.49514193130634382</v>
      </c>
    </row>
    <row r="179" spans="1:39" x14ac:dyDescent="0.3">
      <c r="A179">
        <v>176</v>
      </c>
      <c r="B179">
        <v>258517448.3738299</v>
      </c>
      <c r="C179">
        <v>2267.7080182525974</v>
      </c>
      <c r="D179">
        <v>21495.153709885461</v>
      </c>
      <c r="E179">
        <v>0.59882920902078618</v>
      </c>
      <c r="F179">
        <v>0.60052892203788066</v>
      </c>
      <c r="S179">
        <v>176</v>
      </c>
      <c r="T179">
        <v>0.55652486679136626</v>
      </c>
      <c r="AG179">
        <v>175</v>
      </c>
      <c r="AH179">
        <v>1299063.2070642037</v>
      </c>
      <c r="AI179">
        <v>0.5478411195737829</v>
      </c>
      <c r="AJ179">
        <v>1299063.2070642037</v>
      </c>
      <c r="AK179">
        <v>0.5478411195737829</v>
      </c>
      <c r="AL179">
        <v>1340935.7746867137</v>
      </c>
      <c r="AM179">
        <v>0.49514193130634382</v>
      </c>
    </row>
    <row r="180" spans="1:39" x14ac:dyDescent="0.3">
      <c r="A180">
        <v>177</v>
      </c>
      <c r="B180">
        <v>257981001.21760559</v>
      </c>
      <c r="C180">
        <v>2268.2671898609556</v>
      </c>
      <c r="D180">
        <v>21448.108493403055</v>
      </c>
      <c r="E180">
        <v>0.59848268054079556</v>
      </c>
      <c r="F180">
        <v>0.60047822430309539</v>
      </c>
      <c r="S180">
        <v>177</v>
      </c>
      <c r="T180">
        <v>0.5559652785643634</v>
      </c>
      <c r="AG180">
        <v>176</v>
      </c>
      <c r="AH180">
        <v>1299063.2070642037</v>
      </c>
      <c r="AI180">
        <v>0.5478411195737829</v>
      </c>
      <c r="AJ180">
        <v>1299063.2070642037</v>
      </c>
      <c r="AK180">
        <v>0.5478411195737829</v>
      </c>
      <c r="AL180">
        <v>1340935.7746867137</v>
      </c>
      <c r="AM180">
        <v>0.49514193130634382</v>
      </c>
    </row>
    <row r="181" spans="1:39" x14ac:dyDescent="0.3">
      <c r="A181">
        <v>178</v>
      </c>
      <c r="B181">
        <v>257982106.14088073</v>
      </c>
      <c r="C181">
        <v>2268.2756300424157</v>
      </c>
      <c r="D181">
        <v>21448.187978102771</v>
      </c>
      <c r="E181">
        <v>0.59846635988115571</v>
      </c>
      <c r="F181">
        <v>0.60046006761707948</v>
      </c>
      <c r="S181">
        <v>178</v>
      </c>
      <c r="T181">
        <v>0.55556705984612942</v>
      </c>
      <c r="AG181">
        <v>177</v>
      </c>
      <c r="AH181">
        <v>1299063.2070642037</v>
      </c>
      <c r="AI181">
        <v>0.5478411195737829</v>
      </c>
      <c r="AJ181">
        <v>1299063.2070642037</v>
      </c>
      <c r="AK181">
        <v>0.5478411195737829</v>
      </c>
      <c r="AL181">
        <v>1340935.7746867137</v>
      </c>
      <c r="AM181">
        <v>0.49514193130634382</v>
      </c>
    </row>
    <row r="182" spans="1:39" x14ac:dyDescent="0.3">
      <c r="A182">
        <v>179</v>
      </c>
      <c r="B182">
        <v>259145012.87741789</v>
      </c>
      <c r="C182">
        <v>2268.7387738251491</v>
      </c>
      <c r="D182">
        <v>21539.565245326117</v>
      </c>
      <c r="E182">
        <v>0.59625482235010241</v>
      </c>
      <c r="F182">
        <v>0.59989421729935555</v>
      </c>
      <c r="S182">
        <v>179</v>
      </c>
      <c r="T182">
        <v>0.55551248089730099</v>
      </c>
      <c r="AG182">
        <v>178</v>
      </c>
      <c r="AH182">
        <v>1299063.2070642037</v>
      </c>
      <c r="AI182">
        <v>0.5478411195737829</v>
      </c>
      <c r="AJ182">
        <v>1299063.2070642037</v>
      </c>
      <c r="AK182">
        <v>0.5478411195737829</v>
      </c>
      <c r="AL182">
        <v>1340935.7746867137</v>
      </c>
      <c r="AM182">
        <v>0.49514193130634382</v>
      </c>
    </row>
    <row r="183" spans="1:39" x14ac:dyDescent="0.3">
      <c r="A183">
        <v>180</v>
      </c>
      <c r="B183">
        <v>259146117.80069315</v>
      </c>
      <c r="C183">
        <v>2268.7472140066093</v>
      </c>
      <c r="D183">
        <v>21539.644730025841</v>
      </c>
      <c r="E183">
        <v>0.59623849880289403</v>
      </c>
      <c r="F183">
        <v>0.59987606212484568</v>
      </c>
      <c r="S183">
        <v>180</v>
      </c>
      <c r="T183">
        <v>0.55495202656944786</v>
      </c>
      <c r="AG183">
        <v>179</v>
      </c>
      <c r="AH183">
        <v>1299063.2070642037</v>
      </c>
      <c r="AI183">
        <v>0.5478411195737829</v>
      </c>
      <c r="AJ183">
        <v>1299063.2070642037</v>
      </c>
      <c r="AK183">
        <v>0.5478411195737829</v>
      </c>
      <c r="AL183">
        <v>1340935.7746867137</v>
      </c>
      <c r="AM183">
        <v>0.49514193130634382</v>
      </c>
    </row>
    <row r="184" spans="1:39" x14ac:dyDescent="0.3">
      <c r="A184">
        <v>181</v>
      </c>
      <c r="B184">
        <v>259145012.87741789</v>
      </c>
      <c r="C184">
        <v>2269.248373825149</v>
      </c>
      <c r="D184">
        <v>21539.565245326117</v>
      </c>
      <c r="E184">
        <v>0.595348357140014</v>
      </c>
      <c r="F184">
        <v>0.59324272389994726</v>
      </c>
      <c r="S184">
        <v>181</v>
      </c>
      <c r="T184">
        <v>0.55450376655992384</v>
      </c>
      <c r="AG184">
        <v>180</v>
      </c>
      <c r="AH184">
        <v>1299063.2070642037</v>
      </c>
      <c r="AI184">
        <v>0.5478411195737829</v>
      </c>
      <c r="AJ184">
        <v>1299063.2070642037</v>
      </c>
      <c r="AK184">
        <v>0.5478411195737829</v>
      </c>
      <c r="AL184">
        <v>1340935.7746867137</v>
      </c>
      <c r="AM184">
        <v>0.49514193130634382</v>
      </c>
    </row>
    <row r="185" spans="1:39" x14ac:dyDescent="0.3">
      <c r="A185">
        <v>182</v>
      </c>
      <c r="B185">
        <v>259146117.80069315</v>
      </c>
      <c r="C185">
        <v>2269.2568140066096</v>
      </c>
      <c r="D185">
        <v>21539.644730025841</v>
      </c>
      <c r="E185">
        <v>0.59533203366259579</v>
      </c>
      <c r="F185">
        <v>0.5932245665270669</v>
      </c>
      <c r="S185">
        <v>182</v>
      </c>
      <c r="T185">
        <v>0.55405981962701945</v>
      </c>
      <c r="AG185">
        <v>181</v>
      </c>
      <c r="AH185">
        <v>1299063.2070642037</v>
      </c>
      <c r="AI185">
        <v>0.5478411195737829</v>
      </c>
      <c r="AJ185">
        <v>1299063.2070642037</v>
      </c>
      <c r="AK185">
        <v>0.5478411195737829</v>
      </c>
      <c r="AL185">
        <v>1340935.7746867137</v>
      </c>
      <c r="AM185">
        <v>0.49514193130634382</v>
      </c>
    </row>
    <row r="186" spans="1:39" x14ac:dyDescent="0.3">
      <c r="A186">
        <v>183</v>
      </c>
      <c r="B186">
        <v>258964549.56064373</v>
      </c>
      <c r="C186">
        <v>2269.746858847258</v>
      </c>
      <c r="D186">
        <v>21528.429106100022</v>
      </c>
      <c r="E186">
        <v>0.5946709743526517</v>
      </c>
      <c r="F186">
        <v>0.59293089808459898</v>
      </c>
      <c r="S186">
        <v>183</v>
      </c>
      <c r="T186">
        <v>0.55394404545181475</v>
      </c>
      <c r="AG186">
        <v>182</v>
      </c>
      <c r="AH186">
        <v>1299063.2070642037</v>
      </c>
      <c r="AI186">
        <v>0.5478411195737829</v>
      </c>
      <c r="AJ186">
        <v>1299063.2070642037</v>
      </c>
      <c r="AK186">
        <v>0.5478411195737829</v>
      </c>
      <c r="AL186">
        <v>1340935.7746867137</v>
      </c>
      <c r="AM186">
        <v>0.49514193130634382</v>
      </c>
    </row>
    <row r="187" spans="1:39" x14ac:dyDescent="0.3">
      <c r="A187">
        <v>184</v>
      </c>
      <c r="B187">
        <v>258965654.48391894</v>
      </c>
      <c r="C187">
        <v>2269.7552990287181</v>
      </c>
      <c r="D187">
        <v>21528.508590799738</v>
      </c>
      <c r="E187">
        <v>0.59465465123123429</v>
      </c>
      <c r="F187">
        <v>0.59291274122167092</v>
      </c>
      <c r="S187">
        <v>184</v>
      </c>
      <c r="T187">
        <v>0.55366042293510576</v>
      </c>
      <c r="AG187">
        <v>183</v>
      </c>
      <c r="AH187">
        <v>1299063.2070642037</v>
      </c>
      <c r="AI187">
        <v>0.5478411195737829</v>
      </c>
      <c r="AJ187">
        <v>1299063.2070642037</v>
      </c>
      <c r="AK187">
        <v>0.5478411195737829</v>
      </c>
      <c r="AL187">
        <v>1340935.7746867137</v>
      </c>
      <c r="AM187">
        <v>0.49514193130634382</v>
      </c>
    </row>
    <row r="188" spans="1:39" x14ac:dyDescent="0.3">
      <c r="A188">
        <v>185</v>
      </c>
      <c r="B188">
        <v>258516343.45055464</v>
      </c>
      <c r="C188">
        <v>2272.1597780711368</v>
      </c>
      <c r="D188">
        <v>21495.074225185741</v>
      </c>
      <c r="E188">
        <v>0.5909064270907195</v>
      </c>
      <c r="F188">
        <v>0.59234669448621657</v>
      </c>
      <c r="S188">
        <v>185</v>
      </c>
      <c r="T188">
        <v>0.55254315753209515</v>
      </c>
      <c r="AG188">
        <v>184</v>
      </c>
      <c r="AH188">
        <v>1299063.2070642037</v>
      </c>
      <c r="AI188">
        <v>0.5478411195737829</v>
      </c>
      <c r="AJ188">
        <v>1299063.2070642037</v>
      </c>
      <c r="AK188">
        <v>0.5478411195737829</v>
      </c>
      <c r="AL188">
        <v>1340935.7746867137</v>
      </c>
      <c r="AM188">
        <v>0.49514193130634382</v>
      </c>
    </row>
    <row r="189" spans="1:39" x14ac:dyDescent="0.3">
      <c r="A189">
        <v>186</v>
      </c>
      <c r="B189">
        <v>258517448.3738299</v>
      </c>
      <c r="C189">
        <v>2272.1682182525974</v>
      </c>
      <c r="D189">
        <v>21495.153709885461</v>
      </c>
      <c r="E189">
        <v>0.59089010590295821</v>
      </c>
      <c r="F189">
        <v>0.59232853913681494</v>
      </c>
      <c r="S189">
        <v>186</v>
      </c>
      <c r="T189">
        <v>0.5519856740694008</v>
      </c>
      <c r="AG189">
        <v>185</v>
      </c>
      <c r="AH189">
        <v>1299063.2070642037</v>
      </c>
      <c r="AI189">
        <v>0.5478411195737829</v>
      </c>
      <c r="AJ189">
        <v>1299063.2070642037</v>
      </c>
      <c r="AK189">
        <v>0.5478411195737829</v>
      </c>
      <c r="AL189">
        <v>1340935.7746867137</v>
      </c>
      <c r="AM189">
        <v>0.49514193130634382</v>
      </c>
    </row>
    <row r="190" spans="1:39" x14ac:dyDescent="0.3">
      <c r="A190">
        <v>187</v>
      </c>
      <c r="B190">
        <v>259505916.14976883</v>
      </c>
      <c r="C190">
        <v>2271.6482542799677</v>
      </c>
      <c r="D190">
        <v>21570.558410402024</v>
      </c>
      <c r="E190">
        <v>0.59064010867479566</v>
      </c>
      <c r="F190">
        <v>0.5906694537891588</v>
      </c>
      <c r="S190">
        <v>187</v>
      </c>
      <c r="T190">
        <v>0.5507247421743241</v>
      </c>
      <c r="AG190">
        <v>186</v>
      </c>
      <c r="AH190">
        <v>1299063.2070642037</v>
      </c>
      <c r="AI190">
        <v>0.5478411195737829</v>
      </c>
      <c r="AJ190">
        <v>1299063.2070642037</v>
      </c>
      <c r="AK190">
        <v>0.5478411195737829</v>
      </c>
      <c r="AL190">
        <v>1340935.7746867137</v>
      </c>
      <c r="AM190">
        <v>0.49514193130634382</v>
      </c>
    </row>
    <row r="191" spans="1:39" x14ac:dyDescent="0.3">
      <c r="A191">
        <v>188</v>
      </c>
      <c r="B191">
        <v>259507021.07304406</v>
      </c>
      <c r="C191">
        <v>2271.6566944614274</v>
      </c>
      <c r="D191">
        <v>21570.637895101743</v>
      </c>
      <c r="E191">
        <v>0.59062378514781966</v>
      </c>
      <c r="F191">
        <v>0.59065129588599752</v>
      </c>
      <c r="S191">
        <v>188</v>
      </c>
      <c r="T191">
        <v>0.55024413727414145</v>
      </c>
      <c r="AG191">
        <v>187</v>
      </c>
      <c r="AH191">
        <v>1299063.2070642037</v>
      </c>
      <c r="AI191">
        <v>0.5478411195737829</v>
      </c>
      <c r="AJ191">
        <v>1299063.2070642037</v>
      </c>
      <c r="AK191">
        <v>0.5478411195737829</v>
      </c>
      <c r="AL191">
        <v>1340935.7746867137</v>
      </c>
      <c r="AM191">
        <v>0.49514193130634382</v>
      </c>
    </row>
    <row r="192" spans="1:39" x14ac:dyDescent="0.3">
      <c r="A192">
        <v>189</v>
      </c>
      <c r="B192">
        <v>258964549.56064373</v>
      </c>
      <c r="C192">
        <v>2272.1386588472583</v>
      </c>
      <c r="D192">
        <v>21528.429106100022</v>
      </c>
      <c r="E192">
        <v>0.59041486129397558</v>
      </c>
      <c r="F192">
        <v>0.59060332497158796</v>
      </c>
      <c r="S192">
        <v>189</v>
      </c>
      <c r="T192">
        <v>0.54997766843244245</v>
      </c>
      <c r="AG192">
        <v>188</v>
      </c>
      <c r="AH192">
        <v>1299063.2070642037</v>
      </c>
      <c r="AI192">
        <v>0.5478411195737829</v>
      </c>
      <c r="AJ192">
        <v>1299063.2070642037</v>
      </c>
      <c r="AK192">
        <v>0.5478411195737829</v>
      </c>
      <c r="AL192">
        <v>1340935.7746867137</v>
      </c>
      <c r="AM192">
        <v>0.49514193130634382</v>
      </c>
    </row>
    <row r="193" spans="1:39" x14ac:dyDescent="0.3">
      <c r="A193">
        <v>190</v>
      </c>
      <c r="B193">
        <v>258965654.48391894</v>
      </c>
      <c r="C193">
        <v>2272.147099028718</v>
      </c>
      <c r="D193">
        <v>21528.508590799738</v>
      </c>
      <c r="E193">
        <v>0.59039853873444215</v>
      </c>
      <c r="F193">
        <v>0.59058516710901987</v>
      </c>
      <c r="S193">
        <v>190</v>
      </c>
      <c r="T193">
        <v>0.54997621551728448</v>
      </c>
      <c r="AG193">
        <v>189</v>
      </c>
      <c r="AH193">
        <v>1299063.2070642037</v>
      </c>
      <c r="AI193">
        <v>0.5478411195737829</v>
      </c>
      <c r="AJ193">
        <v>1299063.2070642037</v>
      </c>
      <c r="AK193">
        <v>0.5478411195737829</v>
      </c>
      <c r="AL193">
        <v>1340935.7746867137</v>
      </c>
      <c r="AM193">
        <v>0.49514193130634382</v>
      </c>
    </row>
    <row r="194" spans="1:39" x14ac:dyDescent="0.3">
      <c r="A194">
        <v>191</v>
      </c>
      <c r="B194">
        <v>259505916.14976883</v>
      </c>
      <c r="C194">
        <v>2272.157854279968</v>
      </c>
      <c r="D194">
        <v>21570.558410402024</v>
      </c>
      <c r="E194">
        <v>0.58973365631336316</v>
      </c>
      <c r="F194">
        <v>0.59004268789721381</v>
      </c>
      <c r="S194">
        <v>191</v>
      </c>
      <c r="T194">
        <v>0.54956325022407559</v>
      </c>
      <c r="AG194">
        <v>190</v>
      </c>
      <c r="AH194">
        <v>1299063.2070642037</v>
      </c>
      <c r="AI194">
        <v>0.5478411195737829</v>
      </c>
      <c r="AJ194">
        <v>1299063.2070642037</v>
      </c>
      <c r="AK194">
        <v>0.5478411195737829</v>
      </c>
      <c r="AL194">
        <v>1340935.7746867137</v>
      </c>
      <c r="AM194">
        <v>0.49514193130634382</v>
      </c>
    </row>
    <row r="195" spans="1:39" x14ac:dyDescent="0.3">
      <c r="A195">
        <v>192</v>
      </c>
      <c r="B195">
        <v>259507021.07304406</v>
      </c>
      <c r="C195">
        <v>2272.1662944614272</v>
      </c>
      <c r="D195">
        <v>21570.637895101743</v>
      </c>
      <c r="E195">
        <v>0.58971733284419114</v>
      </c>
      <c r="F195">
        <v>0.59002453075838746</v>
      </c>
      <c r="S195">
        <v>192</v>
      </c>
      <c r="T195">
        <v>0.54949781130570519</v>
      </c>
      <c r="AG195">
        <v>191</v>
      </c>
      <c r="AH195">
        <v>1299063.2070642037</v>
      </c>
      <c r="AI195">
        <v>0.5478411195737829</v>
      </c>
      <c r="AJ195">
        <v>1299063.2070642037</v>
      </c>
      <c r="AK195">
        <v>0.5478411195737829</v>
      </c>
      <c r="AL195">
        <v>1340935.7746867137</v>
      </c>
      <c r="AM195">
        <v>0.49514193130634382</v>
      </c>
    </row>
    <row r="196" spans="1:39" x14ac:dyDescent="0.3">
      <c r="A196">
        <v>193</v>
      </c>
      <c r="B196">
        <v>259680355.11036697</v>
      </c>
      <c r="C196">
        <v>2272.6313620353308</v>
      </c>
      <c r="D196">
        <v>21586.53097710881</v>
      </c>
      <c r="E196">
        <v>0.58867669705127434</v>
      </c>
      <c r="F196">
        <v>0.58449454724779348</v>
      </c>
      <c r="S196">
        <v>193</v>
      </c>
      <c r="T196">
        <v>0.54945708323583187</v>
      </c>
      <c r="AG196">
        <v>192</v>
      </c>
      <c r="AH196">
        <v>1299063.2070642037</v>
      </c>
      <c r="AI196">
        <v>0.5478411195737829</v>
      </c>
      <c r="AJ196">
        <v>1299063.2070642037</v>
      </c>
      <c r="AK196">
        <v>0.5478411195737829</v>
      </c>
      <c r="AL196">
        <v>1340935.7746867137</v>
      </c>
      <c r="AM196">
        <v>0.49514193130634382</v>
      </c>
    </row>
    <row r="197" spans="1:39" x14ac:dyDescent="0.3">
      <c r="A197">
        <v>194</v>
      </c>
      <c r="B197">
        <v>259681460.03364217</v>
      </c>
      <c r="C197">
        <v>2272.6398022167905</v>
      </c>
      <c r="D197">
        <v>21586.61046180853</v>
      </c>
      <c r="E197">
        <v>0.58866037350249467</v>
      </c>
      <c r="F197">
        <v>0.58447638944768376</v>
      </c>
      <c r="S197">
        <v>194</v>
      </c>
      <c r="T197">
        <v>0.54933339161589012</v>
      </c>
      <c r="AG197">
        <v>193</v>
      </c>
      <c r="AH197">
        <v>1299063.2070642037</v>
      </c>
      <c r="AI197">
        <v>0.5478411195737829</v>
      </c>
      <c r="AJ197">
        <v>1299063.2070642037</v>
      </c>
      <c r="AK197">
        <v>0.5478411195737829</v>
      </c>
      <c r="AL197">
        <v>1340935.7746867137</v>
      </c>
      <c r="AM197">
        <v>0.49514193130634382</v>
      </c>
    </row>
    <row r="198" spans="1:39" x14ac:dyDescent="0.3">
      <c r="A198">
        <v>195</v>
      </c>
      <c r="B198">
        <v>259680355.11036697</v>
      </c>
      <c r="C198">
        <v>2273.1409620353306</v>
      </c>
      <c r="D198">
        <v>21586.53097710881</v>
      </c>
      <c r="E198">
        <v>0.58777029505571887</v>
      </c>
      <c r="F198">
        <v>0.58442842637074177</v>
      </c>
      <c r="S198">
        <v>195</v>
      </c>
      <c r="T198">
        <v>0.5491400134208041</v>
      </c>
      <c r="AG198">
        <v>194</v>
      </c>
      <c r="AH198">
        <v>1299063.2070642037</v>
      </c>
      <c r="AI198">
        <v>0.5478411195737829</v>
      </c>
      <c r="AJ198">
        <v>1299063.2070642037</v>
      </c>
      <c r="AK198">
        <v>0.5478411195737829</v>
      </c>
      <c r="AL198">
        <v>1340935.7746867137</v>
      </c>
      <c r="AM198">
        <v>0.49514193130634382</v>
      </c>
    </row>
    <row r="199" spans="1:39" x14ac:dyDescent="0.3">
      <c r="A199">
        <v>196</v>
      </c>
      <c r="B199">
        <v>259681460.03364217</v>
      </c>
      <c r="C199">
        <v>2273.1494022167908</v>
      </c>
      <c r="D199">
        <v>21586.61046180853</v>
      </c>
      <c r="E199">
        <v>0.58775397155305487</v>
      </c>
      <c r="F199">
        <v>0.5844102685984377</v>
      </c>
      <c r="S199">
        <v>196</v>
      </c>
      <c r="T199">
        <v>0.54909262096155509</v>
      </c>
      <c r="AG199">
        <v>195</v>
      </c>
      <c r="AH199">
        <v>1299063.2070642037</v>
      </c>
      <c r="AI199">
        <v>0.5478411195737829</v>
      </c>
      <c r="AJ199">
        <v>1299063.2070642037</v>
      </c>
      <c r="AK199">
        <v>0.5478411195737829</v>
      </c>
      <c r="AL199">
        <v>1340935.7746867137</v>
      </c>
      <c r="AM199">
        <v>0.49514193130634382</v>
      </c>
    </row>
    <row r="200" spans="1:39" x14ac:dyDescent="0.3">
      <c r="A200">
        <v>197</v>
      </c>
      <c r="B200">
        <v>259145012.87741789</v>
      </c>
      <c r="C200">
        <v>2273.5547738251489</v>
      </c>
      <c r="D200">
        <v>21539.565245326117</v>
      </c>
      <c r="E200">
        <v>0.58768617576270199</v>
      </c>
      <c r="F200">
        <v>0.58386798525036909</v>
      </c>
      <c r="S200">
        <v>197</v>
      </c>
      <c r="T200">
        <v>0.54905862551439422</v>
      </c>
      <c r="AG200">
        <v>196</v>
      </c>
      <c r="AH200">
        <v>1299063.2070642037</v>
      </c>
      <c r="AI200">
        <v>0.5478411195737829</v>
      </c>
      <c r="AJ200">
        <v>1299063.2070642037</v>
      </c>
      <c r="AK200">
        <v>0.5478411195737829</v>
      </c>
      <c r="AL200">
        <v>1340935.7746867137</v>
      </c>
      <c r="AM200">
        <v>0.49514193130634382</v>
      </c>
    </row>
    <row r="201" spans="1:39" x14ac:dyDescent="0.3">
      <c r="A201">
        <v>198</v>
      </c>
      <c r="B201">
        <v>259146117.80069315</v>
      </c>
      <c r="C201">
        <v>2273.5632140066095</v>
      </c>
      <c r="D201">
        <v>21539.644730025841</v>
      </c>
      <c r="E201">
        <v>0.58766985314462838</v>
      </c>
      <c r="F201">
        <v>0.58385146296986823</v>
      </c>
      <c r="S201">
        <v>198</v>
      </c>
      <c r="T201">
        <v>0.54882865145561921</v>
      </c>
      <c r="AG201">
        <v>197</v>
      </c>
      <c r="AH201">
        <v>1299063.2070642037</v>
      </c>
      <c r="AI201">
        <v>0.5478411195737829</v>
      </c>
      <c r="AJ201">
        <v>1299063.2070642037</v>
      </c>
      <c r="AK201">
        <v>0.5478411195737829</v>
      </c>
      <c r="AL201">
        <v>1340935.7746867137</v>
      </c>
      <c r="AM201">
        <v>0.49514193130634382</v>
      </c>
    </row>
    <row r="202" spans="1:39" x14ac:dyDescent="0.3">
      <c r="A202">
        <v>199</v>
      </c>
      <c r="B202">
        <v>259499891.79359278</v>
      </c>
      <c r="C202">
        <v>2275.5034470574396</v>
      </c>
      <c r="D202">
        <v>21575.394837882708</v>
      </c>
      <c r="E202">
        <v>0.58377665212120056</v>
      </c>
      <c r="F202">
        <v>0.58384982808883845</v>
      </c>
      <c r="S202">
        <v>199</v>
      </c>
      <c r="T202">
        <v>0.54862153704067074</v>
      </c>
      <c r="AG202">
        <v>198</v>
      </c>
      <c r="AH202">
        <v>1299063.2070642037</v>
      </c>
      <c r="AI202">
        <v>0.5478411195737829</v>
      </c>
      <c r="AJ202">
        <v>1299063.2070642037</v>
      </c>
      <c r="AK202">
        <v>0.5478411195737829</v>
      </c>
      <c r="AL202">
        <v>1340935.7746867137</v>
      </c>
      <c r="AM202">
        <v>0.49514193130634382</v>
      </c>
    </row>
    <row r="203" spans="1:39" x14ac:dyDescent="0.3">
      <c r="A203">
        <v>200</v>
      </c>
      <c r="B203">
        <v>259500996.71686804</v>
      </c>
      <c r="C203">
        <v>2275.5118872389007</v>
      </c>
      <c r="D203">
        <v>21575.474322582431</v>
      </c>
      <c r="E203">
        <v>0.58376032920863719</v>
      </c>
      <c r="F203">
        <v>0.58383330591793181</v>
      </c>
      <c r="S203">
        <v>200</v>
      </c>
      <c r="T203">
        <v>0.54856555927894624</v>
      </c>
      <c r="AG203">
        <v>199</v>
      </c>
      <c r="AH203">
        <v>1299063.2070642037</v>
      </c>
      <c r="AI203">
        <v>0.5478411195737829</v>
      </c>
      <c r="AJ203">
        <v>1299063.2070642037</v>
      </c>
      <c r="AK203">
        <v>0.5478411195737829</v>
      </c>
      <c r="AL203">
        <v>1340935.7746867137</v>
      </c>
      <c r="AM203">
        <v>0.49514193130634382</v>
      </c>
    </row>
    <row r="204" spans="1:39" x14ac:dyDescent="0.3">
      <c r="A204">
        <v>201</v>
      </c>
      <c r="B204">
        <v>259499891.79359278</v>
      </c>
      <c r="C204">
        <v>2276.0312470574399</v>
      </c>
      <c r="D204">
        <v>21575.394837882708</v>
      </c>
      <c r="E204">
        <v>0.5828374548905273</v>
      </c>
      <c r="F204">
        <v>0.58378265698256504</v>
      </c>
      <c r="S204">
        <v>201</v>
      </c>
      <c r="T204">
        <v>0.54854220983683255</v>
      </c>
      <c r="AG204">
        <v>200</v>
      </c>
      <c r="AH204">
        <v>1299063.2070642037</v>
      </c>
      <c r="AI204">
        <v>0.5478411195737829</v>
      </c>
      <c r="AJ204">
        <v>1299063.2070642037</v>
      </c>
      <c r="AK204">
        <v>0.5478411195737829</v>
      </c>
      <c r="AL204">
        <v>1340935.7746867137</v>
      </c>
      <c r="AM204">
        <v>0.49514193130634382</v>
      </c>
    </row>
    <row r="205" spans="1:39" x14ac:dyDescent="0.3">
      <c r="A205">
        <v>202</v>
      </c>
      <c r="B205">
        <v>259500996.71686804</v>
      </c>
      <c r="C205">
        <v>2276.0396872389006</v>
      </c>
      <c r="D205">
        <v>21575.474322582431</v>
      </c>
      <c r="E205">
        <v>0.5828211320892509</v>
      </c>
      <c r="F205">
        <v>0.58376450003133618</v>
      </c>
      <c r="S205">
        <v>202</v>
      </c>
      <c r="T205">
        <v>0.54808766259457697</v>
      </c>
      <c r="AG205">
        <v>201</v>
      </c>
      <c r="AH205">
        <v>1299063.2070642037</v>
      </c>
      <c r="AI205">
        <v>0.5478411195737829</v>
      </c>
      <c r="AJ205">
        <v>1299063.2070642037</v>
      </c>
      <c r="AK205">
        <v>0.5478411195737829</v>
      </c>
      <c r="AL205">
        <v>1340935.7746867137</v>
      </c>
      <c r="AM205">
        <v>0.49514193130634382</v>
      </c>
    </row>
    <row r="206" spans="1:39" x14ac:dyDescent="0.3">
      <c r="A206">
        <v>203</v>
      </c>
      <c r="B206">
        <v>258964549.56064373</v>
      </c>
      <c r="C206">
        <v>2276.5988588472583</v>
      </c>
      <c r="D206">
        <v>21528.429106100022</v>
      </c>
      <c r="E206">
        <v>0.58247566053005939</v>
      </c>
      <c r="F206">
        <v>0.58319944004744062</v>
      </c>
      <c r="S206">
        <v>203</v>
      </c>
      <c r="T206">
        <v>0.54805620341565464</v>
      </c>
      <c r="AG206">
        <v>202</v>
      </c>
      <c r="AH206">
        <v>1299063.2070642037</v>
      </c>
      <c r="AI206">
        <v>0.5478411195737829</v>
      </c>
      <c r="AJ206">
        <v>1299063.2070642037</v>
      </c>
      <c r="AK206">
        <v>0.5478411195737829</v>
      </c>
      <c r="AL206">
        <v>1340935.7746867137</v>
      </c>
      <c r="AM206">
        <v>0.49514193130634382</v>
      </c>
    </row>
    <row r="207" spans="1:39" x14ac:dyDescent="0.3">
      <c r="A207">
        <v>204</v>
      </c>
      <c r="B207">
        <v>258965654.48391894</v>
      </c>
      <c r="C207">
        <v>2276.607299028718</v>
      </c>
      <c r="D207">
        <v>21528.508590799738</v>
      </c>
      <c r="E207">
        <v>0.58245933939718986</v>
      </c>
      <c r="F207">
        <v>0.58318128434890282</v>
      </c>
      <c r="S207">
        <v>204</v>
      </c>
      <c r="T207">
        <v>0.54756025751667425</v>
      </c>
      <c r="AG207">
        <v>203</v>
      </c>
      <c r="AH207">
        <v>1449009.1212732214</v>
      </c>
      <c r="AI207">
        <v>-10.931542487238641</v>
      </c>
      <c r="AJ207">
        <v>1449009.1212732214</v>
      </c>
      <c r="AK207">
        <v>-10.931542487238641</v>
      </c>
      <c r="AL207">
        <v>1497814.4217321798</v>
      </c>
      <c r="AM207">
        <v>-11.146122179135366</v>
      </c>
    </row>
    <row r="208" spans="1:39" x14ac:dyDescent="0.3">
      <c r="A208">
        <v>205</v>
      </c>
      <c r="B208">
        <v>259505916.14976883</v>
      </c>
      <c r="C208">
        <v>2276.4642542799679</v>
      </c>
      <c r="D208">
        <v>21570.558410402024</v>
      </c>
      <c r="E208">
        <v>0.58207168281196997</v>
      </c>
      <c r="F208">
        <v>0.58152061509354647</v>
      </c>
      <c r="S208">
        <v>205</v>
      </c>
      <c r="T208">
        <v>0.54750605603682234</v>
      </c>
      <c r="AG208">
        <v>204</v>
      </c>
      <c r="AH208">
        <v>1449009.1212732214</v>
      </c>
      <c r="AI208">
        <v>-10.931542487238641</v>
      </c>
      <c r="AJ208">
        <v>1449009.1212732214</v>
      </c>
      <c r="AK208">
        <v>-10.931542487238641</v>
      </c>
      <c r="AL208">
        <v>1497814.4217321798</v>
      </c>
      <c r="AM208">
        <v>-11.146122179135366</v>
      </c>
    </row>
    <row r="209" spans="1:39" x14ac:dyDescent="0.3">
      <c r="A209">
        <v>206</v>
      </c>
      <c r="B209">
        <v>259507021.07304406</v>
      </c>
      <c r="C209">
        <v>2276.4726944614272</v>
      </c>
      <c r="D209">
        <v>21570.637895101743</v>
      </c>
      <c r="E209">
        <v>0.58205536009811432</v>
      </c>
      <c r="F209">
        <v>0.58150245738940576</v>
      </c>
      <c r="S209">
        <v>206</v>
      </c>
      <c r="T209">
        <v>0.54733832063138776</v>
      </c>
      <c r="AG209">
        <v>205</v>
      </c>
      <c r="AH209">
        <v>1449009.1212732214</v>
      </c>
      <c r="AI209">
        <v>-10.931542487238641</v>
      </c>
      <c r="AJ209">
        <v>1449009.1212732214</v>
      </c>
      <c r="AK209">
        <v>-10.931542487238641</v>
      </c>
      <c r="AL209">
        <v>1497814.4217321798</v>
      </c>
      <c r="AM209">
        <v>-11.146122179135366</v>
      </c>
    </row>
    <row r="210" spans="1:39" x14ac:dyDescent="0.3">
      <c r="A210">
        <v>207</v>
      </c>
      <c r="B210">
        <v>259680355.11036697</v>
      </c>
      <c r="C210">
        <v>2277.4473620353306</v>
      </c>
      <c r="D210">
        <v>21586.53097710881</v>
      </c>
      <c r="E210">
        <v>0.58010874402487089</v>
      </c>
      <c r="F210">
        <v>0.581454532410137</v>
      </c>
      <c r="S210">
        <v>207</v>
      </c>
      <c r="T210">
        <v>0.54704367800773979</v>
      </c>
      <c r="AG210">
        <v>206</v>
      </c>
      <c r="AH210">
        <v>1449009.1212732214</v>
      </c>
      <c r="AI210">
        <v>-10.931542487238641</v>
      </c>
      <c r="AJ210">
        <v>1449009.1212732214</v>
      </c>
      <c r="AK210">
        <v>-10.931542487238641</v>
      </c>
      <c r="AL210">
        <v>1497814.4217321798</v>
      </c>
      <c r="AM210">
        <v>-11.146122179135366</v>
      </c>
    </row>
    <row r="211" spans="1:39" x14ac:dyDescent="0.3">
      <c r="A211">
        <v>208</v>
      </c>
      <c r="B211">
        <v>259681460.03364217</v>
      </c>
      <c r="C211">
        <v>2277.4558022167907</v>
      </c>
      <c r="D211">
        <v>21586.61046180853</v>
      </c>
      <c r="E211">
        <v>0.58009242117908266</v>
      </c>
      <c r="F211">
        <v>0.58143637471935605</v>
      </c>
      <c r="S211">
        <v>208</v>
      </c>
      <c r="T211">
        <v>0.54683311865348794</v>
      </c>
      <c r="AG211">
        <v>207</v>
      </c>
      <c r="AH211">
        <v>1449009.1212732214</v>
      </c>
      <c r="AI211">
        <v>-10.931542487238641</v>
      </c>
      <c r="AJ211">
        <v>1449009.1212732214</v>
      </c>
      <c r="AK211">
        <v>-10.931542487238641</v>
      </c>
      <c r="AL211">
        <v>1497814.4217321798</v>
      </c>
      <c r="AM211">
        <v>-11.146122179135366</v>
      </c>
    </row>
    <row r="212" spans="1:39" x14ac:dyDescent="0.3">
      <c r="A212">
        <v>209</v>
      </c>
      <c r="B212">
        <v>260041258.38271797</v>
      </c>
      <c r="C212">
        <v>2277.4048424901493</v>
      </c>
      <c r="D212">
        <v>21617.524142184717</v>
      </c>
      <c r="E212">
        <v>0.57974636131262047</v>
      </c>
      <c r="F212">
        <v>0.58089447309593956</v>
      </c>
      <c r="S212">
        <v>209</v>
      </c>
      <c r="T212">
        <v>0.54605142933155082</v>
      </c>
      <c r="AG212">
        <v>208</v>
      </c>
      <c r="AH212">
        <v>1449009.1212732214</v>
      </c>
      <c r="AI212">
        <v>-10.931542487238641</v>
      </c>
      <c r="AJ212">
        <v>1449009.1212732214</v>
      </c>
      <c r="AK212">
        <v>-10.931542487238641</v>
      </c>
      <c r="AL212">
        <v>1497814.4217321798</v>
      </c>
      <c r="AM212">
        <v>-11.146122179135366</v>
      </c>
    </row>
    <row r="213" spans="1:39" x14ac:dyDescent="0.3">
      <c r="A213">
        <v>210</v>
      </c>
      <c r="B213">
        <v>260042363.30599317</v>
      </c>
      <c r="C213">
        <v>2277.41328267161</v>
      </c>
      <c r="D213">
        <v>21617.603626884436</v>
      </c>
      <c r="E213">
        <v>0.57973003796955913</v>
      </c>
      <c r="F213">
        <v>0.58087631589172706</v>
      </c>
      <c r="S213">
        <v>210</v>
      </c>
      <c r="T213">
        <v>0.5455026116353876</v>
      </c>
      <c r="AG213">
        <v>209</v>
      </c>
      <c r="AH213">
        <v>1449009.1212732214</v>
      </c>
      <c r="AI213">
        <v>-10.931542487238641</v>
      </c>
      <c r="AJ213">
        <v>1449009.1212732214</v>
      </c>
      <c r="AK213">
        <v>-10.931542487238641</v>
      </c>
      <c r="AL213">
        <v>1497814.4217321798</v>
      </c>
      <c r="AM213">
        <v>-11.146122179135366</v>
      </c>
    </row>
    <row r="214" spans="1:39" x14ac:dyDescent="0.3">
      <c r="A214">
        <v>211</v>
      </c>
      <c r="B214">
        <v>260041258.38271797</v>
      </c>
      <c r="C214">
        <v>2279.7966424901497</v>
      </c>
      <c r="D214">
        <v>21617.524142184717</v>
      </c>
      <c r="E214">
        <v>0.57549099767712009</v>
      </c>
      <c r="F214">
        <v>0.57510381185910819</v>
      </c>
      <c r="S214">
        <v>211</v>
      </c>
      <c r="T214">
        <v>0.54290866146180083</v>
      </c>
      <c r="AG214">
        <v>210</v>
      </c>
      <c r="AH214">
        <v>1449009.1212732214</v>
      </c>
      <c r="AI214">
        <v>-10.931542487238641</v>
      </c>
      <c r="AJ214">
        <v>1449009.1212732214</v>
      </c>
      <c r="AK214">
        <v>-10.931542487238641</v>
      </c>
      <c r="AL214">
        <v>1497814.4217321798</v>
      </c>
      <c r="AM214">
        <v>-11.146122179135366</v>
      </c>
    </row>
    <row r="215" spans="1:39" x14ac:dyDescent="0.3">
      <c r="A215">
        <v>212</v>
      </c>
      <c r="B215">
        <v>260042363.30599317</v>
      </c>
      <c r="C215">
        <v>2279.8050826716099</v>
      </c>
      <c r="D215">
        <v>21617.603626884436</v>
      </c>
      <c r="E215">
        <v>0.57547467466691049</v>
      </c>
      <c r="F215">
        <v>0.57508565431957437</v>
      </c>
      <c r="S215">
        <v>212</v>
      </c>
      <c r="T215">
        <v>0.54276990028548766</v>
      </c>
      <c r="AG215">
        <v>211</v>
      </c>
      <c r="AH215">
        <v>1449009.1212732214</v>
      </c>
      <c r="AI215">
        <v>-10.931542487238641</v>
      </c>
      <c r="AJ215">
        <v>1449009.1212732214</v>
      </c>
      <c r="AK215">
        <v>-10.931542487238641</v>
      </c>
      <c r="AL215">
        <v>1497814.4217321798</v>
      </c>
      <c r="AM215">
        <v>-11.146122179135366</v>
      </c>
    </row>
    <row r="216" spans="1:39" x14ac:dyDescent="0.3">
      <c r="A216">
        <v>213</v>
      </c>
      <c r="B216">
        <v>259499891.79359278</v>
      </c>
      <c r="C216">
        <v>2280.4914470574399</v>
      </c>
      <c r="D216">
        <v>21575.394837882708</v>
      </c>
      <c r="E216">
        <v>0.57489911151187822</v>
      </c>
      <c r="F216">
        <v>0.57479268069696332</v>
      </c>
      <c r="S216">
        <v>213</v>
      </c>
      <c r="T216">
        <v>0.54246936990274353</v>
      </c>
      <c r="AG216">
        <v>212</v>
      </c>
      <c r="AH216">
        <v>1449009.1212732214</v>
      </c>
      <c r="AI216">
        <v>-10.931542487238641</v>
      </c>
      <c r="AJ216">
        <v>1449009.1212732214</v>
      </c>
      <c r="AK216">
        <v>-10.931542487238641</v>
      </c>
      <c r="AL216">
        <v>1497814.4217321798</v>
      </c>
      <c r="AM216">
        <v>-11.146122179135366</v>
      </c>
    </row>
    <row r="217" spans="1:39" x14ac:dyDescent="0.3">
      <c r="A217">
        <v>214</v>
      </c>
      <c r="B217">
        <v>259500996.71686804</v>
      </c>
      <c r="C217">
        <v>2280.4998872389006</v>
      </c>
      <c r="D217">
        <v>21575.474322582431</v>
      </c>
      <c r="E217">
        <v>0.57488278992323083</v>
      </c>
      <c r="F217">
        <v>0.57477452340075597</v>
      </c>
      <c r="S217">
        <v>214</v>
      </c>
      <c r="T217">
        <v>0.54236720370847391</v>
      </c>
      <c r="AG217">
        <v>213</v>
      </c>
      <c r="AH217">
        <v>1449009.1212732214</v>
      </c>
      <c r="AI217">
        <v>-10.931542487238641</v>
      </c>
      <c r="AJ217">
        <v>1449009.1212732214</v>
      </c>
      <c r="AK217">
        <v>-10.931542487238641</v>
      </c>
      <c r="AL217">
        <v>1497814.4217321798</v>
      </c>
      <c r="AM217">
        <v>-11.146122179135366</v>
      </c>
    </row>
    <row r="218" spans="1:39" x14ac:dyDescent="0.3">
      <c r="A218">
        <v>215</v>
      </c>
      <c r="B218">
        <v>260041258.38271797</v>
      </c>
      <c r="C218">
        <v>2284.2568424901497</v>
      </c>
      <c r="D218">
        <v>21617.524142184717</v>
      </c>
      <c r="E218">
        <v>0.5675534447409345</v>
      </c>
      <c r="F218">
        <v>0.57421031755546381</v>
      </c>
      <c r="S218">
        <v>215</v>
      </c>
      <c r="T218">
        <v>0.54233071313948567</v>
      </c>
      <c r="AG218">
        <v>214</v>
      </c>
      <c r="AH218">
        <v>1449009.1212732214</v>
      </c>
      <c r="AI218">
        <v>-10.931542487238641</v>
      </c>
      <c r="AJ218">
        <v>1449009.1212732214</v>
      </c>
      <c r="AK218">
        <v>-10.931542487238641</v>
      </c>
      <c r="AL218">
        <v>1497814.4217321798</v>
      </c>
      <c r="AM218">
        <v>-11.146122179135366</v>
      </c>
    </row>
    <row r="219" spans="1:39" x14ac:dyDescent="0.3">
      <c r="A219">
        <v>216</v>
      </c>
      <c r="B219">
        <v>260042363.30599317</v>
      </c>
      <c r="C219">
        <v>2284.2652826716098</v>
      </c>
      <c r="D219">
        <v>21617.603626884436</v>
      </c>
      <c r="E219">
        <v>0.56753712272658186</v>
      </c>
      <c r="F219">
        <v>0.57419216125597128</v>
      </c>
      <c r="S219">
        <v>216</v>
      </c>
      <c r="T219">
        <v>0.54181814368188697</v>
      </c>
      <c r="AG219">
        <v>215</v>
      </c>
      <c r="AH219">
        <v>1449009.1212732214</v>
      </c>
      <c r="AI219">
        <v>-10.931542487238641</v>
      </c>
      <c r="AJ219">
        <v>1449009.1212732214</v>
      </c>
      <c r="AK219">
        <v>-10.931542487238641</v>
      </c>
      <c r="AL219">
        <v>1497814.4217321798</v>
      </c>
      <c r="AM219">
        <v>-11.146122179135366</v>
      </c>
    </row>
    <row r="220" spans="1:39" x14ac:dyDescent="0.3">
      <c r="A220">
        <v>217</v>
      </c>
      <c r="B220">
        <v>260940318.77215669</v>
      </c>
      <c r="C220">
        <v>2288.0551327822145</v>
      </c>
      <c r="D220">
        <v>21692.868646411604</v>
      </c>
      <c r="E220">
        <v>0.55971032777098539</v>
      </c>
      <c r="F220">
        <v>0.55936175750173012</v>
      </c>
      <c r="S220">
        <v>217</v>
      </c>
      <c r="T220">
        <v>0.54156621803765559</v>
      </c>
      <c r="AG220">
        <v>216</v>
      </c>
      <c r="AH220">
        <v>1449009.1212732214</v>
      </c>
      <c r="AI220">
        <v>-10.931542487238641</v>
      </c>
      <c r="AJ220">
        <v>1449009.1212732214</v>
      </c>
      <c r="AK220">
        <v>-10.931542487238641</v>
      </c>
      <c r="AL220">
        <v>1497814.4217321798</v>
      </c>
      <c r="AM220">
        <v>-11.146122179135366</v>
      </c>
    </row>
    <row r="221" spans="1:39" x14ac:dyDescent="0.3">
      <c r="A221">
        <v>218</v>
      </c>
      <c r="B221">
        <v>260941423.69543192</v>
      </c>
      <c r="C221">
        <v>2288.0635729636751</v>
      </c>
      <c r="D221">
        <v>21692.94813111132</v>
      </c>
      <c r="E221">
        <v>0.55969400480792997</v>
      </c>
      <c r="F221">
        <v>0.55934360027545316</v>
      </c>
      <c r="S221">
        <v>218</v>
      </c>
      <c r="T221">
        <v>0.54134375445471705</v>
      </c>
      <c r="AG221">
        <v>217</v>
      </c>
      <c r="AH221">
        <v>1449009.1212732214</v>
      </c>
      <c r="AI221">
        <v>-10.931542487238641</v>
      </c>
      <c r="AJ221">
        <v>1449009.1212732214</v>
      </c>
      <c r="AK221">
        <v>-10.931542487238641</v>
      </c>
      <c r="AL221">
        <v>1497814.4217321798</v>
      </c>
      <c r="AM221">
        <v>-11.146122179135366</v>
      </c>
    </row>
    <row r="222" spans="1:39" x14ac:dyDescent="0.3">
      <c r="A222">
        <v>219</v>
      </c>
      <c r="B222">
        <v>260940318.77215669</v>
      </c>
      <c r="C222">
        <v>2288.5829327822148</v>
      </c>
      <c r="D222">
        <v>21692.868646411604</v>
      </c>
      <c r="E222">
        <v>0.55877115587597559</v>
      </c>
      <c r="F222">
        <v>0.55929297470632644</v>
      </c>
      <c r="S222">
        <v>219</v>
      </c>
      <c r="T222">
        <v>0.54112825440844525</v>
      </c>
      <c r="AG222">
        <v>218</v>
      </c>
      <c r="AH222">
        <v>1449009.1212732214</v>
      </c>
      <c r="AI222">
        <v>-10.931542487238641</v>
      </c>
      <c r="AJ222">
        <v>1449009.1212732214</v>
      </c>
      <c r="AK222">
        <v>-10.931542487238641</v>
      </c>
      <c r="AL222">
        <v>1497814.4217321798</v>
      </c>
      <c r="AM222">
        <v>-11.146122179135366</v>
      </c>
    </row>
    <row r="223" spans="1:39" x14ac:dyDescent="0.3">
      <c r="A223">
        <v>220</v>
      </c>
      <c r="B223">
        <v>260941423.69543192</v>
      </c>
      <c r="C223">
        <v>2288.591372963675</v>
      </c>
      <c r="D223">
        <v>21692.94813111132</v>
      </c>
      <c r="E223">
        <v>0.55875483298820572</v>
      </c>
      <c r="F223">
        <v>0.55927481754718866</v>
      </c>
      <c r="S223">
        <v>220</v>
      </c>
      <c r="T223">
        <v>0.54079507663822168</v>
      </c>
      <c r="AG223">
        <v>219</v>
      </c>
      <c r="AH223">
        <v>1449009.1212732214</v>
      </c>
      <c r="AI223">
        <v>-10.931542487238641</v>
      </c>
      <c r="AJ223">
        <v>1449009.1212732214</v>
      </c>
      <c r="AK223">
        <v>-10.931542487238641</v>
      </c>
      <c r="AL223">
        <v>1497814.4217321798</v>
      </c>
      <c r="AM223">
        <v>-11.146122179135366</v>
      </c>
    </row>
    <row r="224" spans="1:39" x14ac:dyDescent="0.3">
      <c r="A224">
        <v>221</v>
      </c>
      <c r="B224">
        <v>261481685.36128181</v>
      </c>
      <c r="C224">
        <v>2289.9565282149242</v>
      </c>
      <c r="D224">
        <v>21734.997950713605</v>
      </c>
      <c r="E224">
        <v>0.5556801434531139</v>
      </c>
      <c r="F224">
        <v>0.55871049092206093</v>
      </c>
      <c r="S224">
        <v>221</v>
      </c>
      <c r="T224">
        <v>0.53937391977551508</v>
      </c>
      <c r="AG224">
        <v>220</v>
      </c>
      <c r="AH224">
        <v>1449009.1212732214</v>
      </c>
      <c r="AI224">
        <v>-10.931542487238641</v>
      </c>
      <c r="AJ224">
        <v>1449009.1212732214</v>
      </c>
      <c r="AK224">
        <v>-10.931542487238641</v>
      </c>
      <c r="AL224">
        <v>1497814.4217321798</v>
      </c>
      <c r="AM224">
        <v>-11.146122179135366</v>
      </c>
    </row>
    <row r="225" spans="1:39" x14ac:dyDescent="0.3">
      <c r="A225">
        <v>222</v>
      </c>
      <c r="B225">
        <v>261482790.28455704</v>
      </c>
      <c r="C225">
        <v>2289.9649683963848</v>
      </c>
      <c r="D225">
        <v>21735.077435413325</v>
      </c>
      <c r="E225">
        <v>0.55566382025920391</v>
      </c>
      <c r="F225">
        <v>0.55869233471550006</v>
      </c>
      <c r="S225">
        <v>222</v>
      </c>
      <c r="T225">
        <v>0.53882678279203278</v>
      </c>
      <c r="AG225">
        <v>221</v>
      </c>
      <c r="AH225">
        <v>1449009.1212732214</v>
      </c>
      <c r="AI225">
        <v>-10.931542487238641</v>
      </c>
      <c r="AJ225">
        <v>1449009.1212732214</v>
      </c>
      <c r="AK225">
        <v>-10.931542487238641</v>
      </c>
      <c r="AL225">
        <v>1497814.4217321798</v>
      </c>
      <c r="AM225">
        <v>-11.146122179135366</v>
      </c>
    </row>
    <row r="226" spans="1:39" x14ac:dyDescent="0.3">
      <c r="A226">
        <v>223</v>
      </c>
      <c r="B226">
        <v>261475661.00510576</v>
      </c>
      <c r="C226">
        <v>2291.9477209923962</v>
      </c>
      <c r="D226">
        <v>21739.834378194297</v>
      </c>
      <c r="E226">
        <v>0.55213267832072399</v>
      </c>
      <c r="F226">
        <v>0.55061420184126408</v>
      </c>
      <c r="S226">
        <v>223</v>
      </c>
      <c r="T226">
        <v>0.53868283317345023</v>
      </c>
      <c r="AG226">
        <v>222</v>
      </c>
      <c r="AH226">
        <v>1449009.1212732214</v>
      </c>
      <c r="AI226">
        <v>-10.931542487238641</v>
      </c>
      <c r="AJ226">
        <v>1449009.1212732214</v>
      </c>
      <c r="AK226">
        <v>-10.931542487238641</v>
      </c>
      <c r="AL226">
        <v>1497814.4217321798</v>
      </c>
      <c r="AM226">
        <v>-11.146122179135366</v>
      </c>
    </row>
    <row r="227" spans="1:39" x14ac:dyDescent="0.3">
      <c r="A227">
        <v>224</v>
      </c>
      <c r="B227">
        <v>261476765.92838097</v>
      </c>
      <c r="C227">
        <v>2291.9561611738568</v>
      </c>
      <c r="D227">
        <v>21739.913862894013</v>
      </c>
      <c r="E227">
        <v>0.55211635527191671</v>
      </c>
      <c r="F227">
        <v>0.55059604437877163</v>
      </c>
      <c r="S227">
        <v>224</v>
      </c>
      <c r="T227">
        <v>0.53849757864461534</v>
      </c>
      <c r="AG227">
        <v>223</v>
      </c>
      <c r="AH227">
        <v>1449009.1212732214</v>
      </c>
      <c r="AI227">
        <v>-10.931542487238641</v>
      </c>
      <c r="AJ227">
        <v>1449009.1212732214</v>
      </c>
      <c r="AK227">
        <v>-10.931542487238641</v>
      </c>
      <c r="AL227">
        <v>1497814.4217321798</v>
      </c>
      <c r="AM227">
        <v>-11.146122179135366</v>
      </c>
    </row>
    <row r="228" spans="1:39" x14ac:dyDescent="0.3">
      <c r="A228">
        <v>225</v>
      </c>
      <c r="B228">
        <v>261481685.36128181</v>
      </c>
      <c r="C228">
        <v>2292.3483282149245</v>
      </c>
      <c r="D228">
        <v>21734.997950713605</v>
      </c>
      <c r="E228">
        <v>0.55142466297266102</v>
      </c>
      <c r="F228">
        <v>0.55030294440792671</v>
      </c>
      <c r="S228">
        <v>225</v>
      </c>
      <c r="T228">
        <v>0.53817328886117122</v>
      </c>
      <c r="AG228">
        <v>224</v>
      </c>
      <c r="AH228">
        <v>1449009.1212732214</v>
      </c>
      <c r="AI228">
        <v>-10.931542487238641</v>
      </c>
      <c r="AJ228">
        <v>1449009.1212732214</v>
      </c>
      <c r="AK228">
        <v>-10.931542487238641</v>
      </c>
      <c r="AL228">
        <v>1497814.4217321798</v>
      </c>
      <c r="AM228">
        <v>-11.146122179135366</v>
      </c>
    </row>
    <row r="229" spans="1:39" x14ac:dyDescent="0.3">
      <c r="A229">
        <v>226</v>
      </c>
      <c r="B229">
        <v>261482790.28455704</v>
      </c>
      <c r="C229">
        <v>2292.3567683963847</v>
      </c>
      <c r="D229">
        <v>21735.077435413325</v>
      </c>
      <c r="E229">
        <v>0.55140833995519134</v>
      </c>
      <c r="F229">
        <v>0.55028478704489581</v>
      </c>
      <c r="S229">
        <v>226</v>
      </c>
      <c r="T229">
        <v>0.53798818390985148</v>
      </c>
      <c r="AG229">
        <v>225</v>
      </c>
      <c r="AH229">
        <v>1449009.1212732214</v>
      </c>
      <c r="AI229">
        <v>-10.931542487238641</v>
      </c>
      <c r="AJ229">
        <v>1449009.1212732214</v>
      </c>
      <c r="AK229">
        <v>-10.931542487238641</v>
      </c>
      <c r="AL229">
        <v>1497814.4217321798</v>
      </c>
      <c r="AM229">
        <v>-11.146122179135366</v>
      </c>
    </row>
    <row r="230" spans="1:39" x14ac:dyDescent="0.3">
      <c r="A230">
        <v>227</v>
      </c>
      <c r="B230">
        <v>261475661.00510576</v>
      </c>
      <c r="C230">
        <v>2292.4755209923965</v>
      </c>
      <c r="D230">
        <v>21739.834378194297</v>
      </c>
      <c r="E230">
        <v>0.55119355686281912</v>
      </c>
      <c r="F230">
        <v>0.55021327741530301</v>
      </c>
      <c r="S230">
        <v>227</v>
      </c>
      <c r="T230">
        <v>0.53689626542627733</v>
      </c>
      <c r="AG230">
        <v>226</v>
      </c>
      <c r="AH230">
        <v>1449009.1212732214</v>
      </c>
      <c r="AI230">
        <v>-10.931542487238641</v>
      </c>
      <c r="AJ230">
        <v>1449009.1212732214</v>
      </c>
      <c r="AK230">
        <v>-10.931542487238641</v>
      </c>
      <c r="AL230">
        <v>1497814.4217321798</v>
      </c>
      <c r="AM230">
        <v>-11.146122179135366</v>
      </c>
    </row>
    <row r="231" spans="1:39" x14ac:dyDescent="0.3">
      <c r="A231">
        <v>228</v>
      </c>
      <c r="B231">
        <v>261476765.92838097</v>
      </c>
      <c r="C231">
        <v>2292.4839611738566</v>
      </c>
      <c r="D231">
        <v>21739.913862894013</v>
      </c>
      <c r="E231">
        <v>0.55117723386564477</v>
      </c>
      <c r="F231">
        <v>0.55019512020522165</v>
      </c>
      <c r="S231">
        <v>228</v>
      </c>
      <c r="T231">
        <v>0.53638862313808</v>
      </c>
      <c r="AG231">
        <v>227</v>
      </c>
      <c r="AH231">
        <v>1449009.1212732214</v>
      </c>
      <c r="AI231">
        <v>-10.931542487238641</v>
      </c>
      <c r="AJ231">
        <v>1449009.1212732214</v>
      </c>
      <c r="AK231">
        <v>-10.931542487238641</v>
      </c>
      <c r="AL231">
        <v>1497814.4217321798</v>
      </c>
      <c r="AM231">
        <v>-11.146122179135366</v>
      </c>
    </row>
    <row r="232" spans="1:39" x14ac:dyDescent="0.3">
      <c r="A232">
        <v>229</v>
      </c>
      <c r="B232">
        <v>260940318.77215669</v>
      </c>
      <c r="C232">
        <v>2293.0431327822148</v>
      </c>
      <c r="D232">
        <v>21692.868646411604</v>
      </c>
      <c r="E232">
        <v>0.55083354358885972</v>
      </c>
      <c r="F232">
        <v>0.5501445424927045</v>
      </c>
      <c r="S232">
        <v>229</v>
      </c>
      <c r="T232">
        <v>0.52455143532601511</v>
      </c>
      <c r="AG232">
        <v>228</v>
      </c>
      <c r="AH232">
        <v>1449009.1212732214</v>
      </c>
      <c r="AI232">
        <v>-10.931542487238641</v>
      </c>
      <c r="AJ232">
        <v>1449009.1212732214</v>
      </c>
      <c r="AK232">
        <v>-10.931542487238641</v>
      </c>
      <c r="AL232">
        <v>1497814.4217321798</v>
      </c>
      <c r="AM232">
        <v>-11.146122179135366</v>
      </c>
    </row>
    <row r="233" spans="1:39" x14ac:dyDescent="0.3">
      <c r="A233">
        <v>230</v>
      </c>
      <c r="B233">
        <v>260941423.69543192</v>
      </c>
      <c r="C233">
        <v>2293.051572963675</v>
      </c>
      <c r="D233">
        <v>21692.94813111132</v>
      </c>
      <c r="E233">
        <v>0.55081722160065316</v>
      </c>
      <c r="F233">
        <v>0.55012638532186409</v>
      </c>
      <c r="S233">
        <v>230</v>
      </c>
      <c r="T233">
        <v>0.52432562513668246</v>
      </c>
      <c r="AG233">
        <v>229</v>
      </c>
      <c r="AH233">
        <v>1449009.1212732214</v>
      </c>
      <c r="AI233">
        <v>-10.931542487238641</v>
      </c>
      <c r="AJ233">
        <v>1449009.1212732214</v>
      </c>
      <c r="AK233">
        <v>-10.931542487238641</v>
      </c>
      <c r="AL233">
        <v>1497814.4217321798</v>
      </c>
      <c r="AM233">
        <v>-11.146122179135366</v>
      </c>
    </row>
    <row r="234" spans="1:39" x14ac:dyDescent="0.3">
      <c r="A234">
        <v>231</v>
      </c>
      <c r="B234">
        <v>262017027.59423092</v>
      </c>
      <c r="C234">
        <v>2293.8491164251054</v>
      </c>
      <c r="D234">
        <v>21781.963682496298</v>
      </c>
      <c r="E234">
        <v>0.54810232142905291</v>
      </c>
      <c r="F234">
        <v>0.54972107369842871</v>
      </c>
      <c r="S234">
        <v>231</v>
      </c>
      <c r="T234">
        <v>0.52400966936681981</v>
      </c>
      <c r="AG234">
        <v>230</v>
      </c>
      <c r="AH234">
        <v>1449009.1212732214</v>
      </c>
      <c r="AI234">
        <v>-10.931542487238641</v>
      </c>
      <c r="AJ234">
        <v>1449009.1212732214</v>
      </c>
      <c r="AK234">
        <v>-10.931542487238641</v>
      </c>
      <c r="AL234">
        <v>1497814.4217321798</v>
      </c>
      <c r="AM234">
        <v>-11.146122179135366</v>
      </c>
    </row>
    <row r="235" spans="1:39" x14ac:dyDescent="0.3">
      <c r="A235">
        <v>232</v>
      </c>
      <c r="B235">
        <v>262018132.51750606</v>
      </c>
      <c r="C235">
        <v>2293.8575566065656</v>
      </c>
      <c r="D235">
        <v>21782.043167196014</v>
      </c>
      <c r="E235">
        <v>0.54808599829666704</v>
      </c>
      <c r="F235">
        <v>0.54970291704423402</v>
      </c>
      <c r="S235">
        <v>232</v>
      </c>
      <c r="T235">
        <v>0.5237839920661701</v>
      </c>
      <c r="AG235">
        <v>231</v>
      </c>
      <c r="AH235">
        <v>1449009.1212732214</v>
      </c>
      <c r="AI235">
        <v>-10.931542487238641</v>
      </c>
      <c r="AJ235">
        <v>1449009.1212732214</v>
      </c>
      <c r="AK235">
        <v>-10.931542487238641</v>
      </c>
      <c r="AL235">
        <v>1497814.4217321798</v>
      </c>
      <c r="AM235">
        <v>-11.146122179135366</v>
      </c>
    </row>
    <row r="236" spans="1:39" x14ac:dyDescent="0.3">
      <c r="A236">
        <v>233</v>
      </c>
      <c r="B236">
        <v>262017027.59423092</v>
      </c>
      <c r="C236">
        <v>2296.2409164251058</v>
      </c>
      <c r="D236">
        <v>21781.963682496298</v>
      </c>
      <c r="E236">
        <v>0.54384698928420772</v>
      </c>
      <c r="F236">
        <v>0.54956265403825955</v>
      </c>
      <c r="S236">
        <v>233</v>
      </c>
      <c r="T236">
        <v>0.52239187406134269</v>
      </c>
      <c r="AG236">
        <v>232</v>
      </c>
      <c r="AH236">
        <v>1449009.1212732214</v>
      </c>
      <c r="AI236">
        <v>-10.931542487238641</v>
      </c>
      <c r="AJ236">
        <v>1449009.1212732214</v>
      </c>
      <c r="AK236">
        <v>-10.931542487238641</v>
      </c>
      <c r="AL236">
        <v>1497814.4217321798</v>
      </c>
      <c r="AM236">
        <v>-11.146122179135366</v>
      </c>
    </row>
    <row r="237" spans="1:39" x14ac:dyDescent="0.3">
      <c r="A237">
        <v>234</v>
      </c>
      <c r="B237">
        <v>262018132.51750606</v>
      </c>
      <c r="C237">
        <v>2296.2493566065655</v>
      </c>
      <c r="D237">
        <v>21782.043167196014</v>
      </c>
      <c r="E237">
        <v>0.54383066622279364</v>
      </c>
      <c r="F237">
        <v>0.54954449757980761</v>
      </c>
      <c r="S237">
        <v>234</v>
      </c>
      <c r="T237">
        <v>0.52185194382074596</v>
      </c>
      <c r="AG237">
        <v>233</v>
      </c>
      <c r="AH237">
        <v>1449009.1212732214</v>
      </c>
      <c r="AI237">
        <v>-10.931542487238641</v>
      </c>
      <c r="AJ237">
        <v>1449009.1212732214</v>
      </c>
      <c r="AK237">
        <v>-10.931542487238641</v>
      </c>
      <c r="AL237">
        <v>1497814.4217321798</v>
      </c>
      <c r="AM237">
        <v>-11.146122179135366</v>
      </c>
    </row>
    <row r="238" spans="1:39" x14ac:dyDescent="0.3">
      <c r="A238">
        <v>235</v>
      </c>
      <c r="B238">
        <v>261481685.36128181</v>
      </c>
      <c r="C238">
        <v>2296.8085282149245</v>
      </c>
      <c r="D238">
        <v>21734.997950713605</v>
      </c>
      <c r="E238">
        <v>0.54348760258073214</v>
      </c>
      <c r="F238">
        <v>0.54146562366331641</v>
      </c>
      <c r="S238">
        <v>235</v>
      </c>
      <c r="T238">
        <v>0.52139668142305284</v>
      </c>
      <c r="AG238">
        <v>234</v>
      </c>
      <c r="AH238">
        <v>1449009.1212732214</v>
      </c>
      <c r="AI238">
        <v>-10.931542487238641</v>
      </c>
      <c r="AJ238">
        <v>1449009.1212732214</v>
      </c>
      <c r="AK238">
        <v>-10.931542487238641</v>
      </c>
      <c r="AL238">
        <v>1497814.4217321798</v>
      </c>
      <c r="AM238">
        <v>-11.146122179135366</v>
      </c>
    </row>
    <row r="239" spans="1:39" x14ac:dyDescent="0.3">
      <c r="A239">
        <v>236</v>
      </c>
      <c r="B239">
        <v>261482790.28455704</v>
      </c>
      <c r="C239">
        <v>2296.8169683963847</v>
      </c>
      <c r="D239">
        <v>21735.077435413325</v>
      </c>
      <c r="E239">
        <v>0.54347128025491231</v>
      </c>
      <c r="F239">
        <v>0.54144746637847807</v>
      </c>
      <c r="S239">
        <v>236</v>
      </c>
      <c r="T239">
        <v>0.52126642248503074</v>
      </c>
      <c r="AG239">
        <v>235</v>
      </c>
      <c r="AH239">
        <v>1449009.1212732214</v>
      </c>
      <c r="AI239">
        <v>-10.931542487238641</v>
      </c>
      <c r="AJ239">
        <v>1449009.1212732214</v>
      </c>
      <c r="AK239">
        <v>-10.931542487238641</v>
      </c>
      <c r="AL239">
        <v>1497814.4217321798</v>
      </c>
      <c r="AM239">
        <v>-11.146122179135366</v>
      </c>
    </row>
    <row r="240" spans="1:39" x14ac:dyDescent="0.3">
      <c r="A240">
        <v>237</v>
      </c>
      <c r="B240">
        <v>261475661.00510576</v>
      </c>
      <c r="C240">
        <v>2296.9357209923965</v>
      </c>
      <c r="D240">
        <v>21739.834378194297</v>
      </c>
      <c r="E240">
        <v>0.5432564643420541</v>
      </c>
      <c r="F240">
        <v>0.54115446502299347</v>
      </c>
      <c r="S240">
        <v>237</v>
      </c>
      <c r="T240">
        <v>0.52112167831440726</v>
      </c>
      <c r="AG240">
        <v>236</v>
      </c>
      <c r="AH240">
        <v>1449009.1212732214</v>
      </c>
      <c r="AI240">
        <v>-10.931542487238641</v>
      </c>
      <c r="AJ240">
        <v>1449009.1212732214</v>
      </c>
      <c r="AK240">
        <v>-10.931542487238641</v>
      </c>
      <c r="AL240">
        <v>1497814.4217321798</v>
      </c>
      <c r="AM240">
        <v>-11.146122179135366</v>
      </c>
    </row>
    <row r="241" spans="1:39" x14ac:dyDescent="0.3">
      <c r="A241">
        <v>238</v>
      </c>
      <c r="B241">
        <v>261476765.92838097</v>
      </c>
      <c r="C241">
        <v>2296.9441611738566</v>
      </c>
      <c r="D241">
        <v>21739.913862894013</v>
      </c>
      <c r="E241">
        <v>0.54324014204369919</v>
      </c>
      <c r="F241">
        <v>0.54113630771406251</v>
      </c>
      <c r="S241">
        <v>238</v>
      </c>
      <c r="T241">
        <v>0.52088021268294837</v>
      </c>
      <c r="AG241">
        <v>237</v>
      </c>
      <c r="AH241">
        <v>1449009.1212732214</v>
      </c>
      <c r="AI241">
        <v>-10.931542487238641</v>
      </c>
      <c r="AJ241">
        <v>1449009.1212732214</v>
      </c>
      <c r="AK241">
        <v>-10.931542487238641</v>
      </c>
      <c r="AL241">
        <v>1497814.4217321798</v>
      </c>
      <c r="AM241">
        <v>-11.146122179135366</v>
      </c>
    </row>
    <row r="242" spans="1:39" x14ac:dyDescent="0.3">
      <c r="A242">
        <v>239</v>
      </c>
      <c r="B242">
        <v>262017027.59423092</v>
      </c>
      <c r="C242">
        <v>2300.7011164251057</v>
      </c>
      <c r="D242">
        <v>21781.963682496298</v>
      </c>
      <c r="E242">
        <v>0.53591033456725112</v>
      </c>
      <c r="F242">
        <v>0.54057303797675649</v>
      </c>
      <c r="S242">
        <v>239</v>
      </c>
      <c r="T242">
        <v>0.52085911951310671</v>
      </c>
      <c r="AG242">
        <v>238</v>
      </c>
      <c r="AH242">
        <v>1449009.1212732214</v>
      </c>
      <c r="AI242">
        <v>-10.931542487238641</v>
      </c>
      <c r="AJ242">
        <v>1449009.1212732214</v>
      </c>
      <c r="AK242">
        <v>-10.931542487238641</v>
      </c>
      <c r="AL242">
        <v>1497814.4217321798</v>
      </c>
      <c r="AM242">
        <v>-11.146122179135366</v>
      </c>
    </row>
    <row r="243" spans="1:39" x14ac:dyDescent="0.3">
      <c r="A243">
        <v>240</v>
      </c>
      <c r="B243">
        <v>262018132.51750606</v>
      </c>
      <c r="C243">
        <v>2300.7095566065655</v>
      </c>
      <c r="D243">
        <v>21782.043167196014</v>
      </c>
      <c r="E243">
        <v>0.53589401199933628</v>
      </c>
      <c r="F243">
        <v>0.54055488114116368</v>
      </c>
      <c r="S243">
        <v>240</v>
      </c>
      <c r="T243">
        <v>0.52071448174508705</v>
      </c>
      <c r="AG243">
        <v>239</v>
      </c>
      <c r="AH243">
        <v>1449009.1212732214</v>
      </c>
      <c r="AI243">
        <v>-10.931542487238641</v>
      </c>
      <c r="AJ243">
        <v>1449009.1212732214</v>
      </c>
      <c r="AK243">
        <v>-10.931542487238641</v>
      </c>
      <c r="AL243">
        <v>1497814.4217321798</v>
      </c>
      <c r="AM243">
        <v>-11.146122179135366</v>
      </c>
    </row>
    <row r="244" spans="1:39" x14ac:dyDescent="0.3">
      <c r="A244">
        <v>241</v>
      </c>
      <c r="B244">
        <v>262702968.78194141</v>
      </c>
      <c r="C244">
        <v>2300.5476550480726</v>
      </c>
      <c r="D244">
        <v>21836.755961457471</v>
      </c>
      <c r="E244">
        <v>0.53536117195543609</v>
      </c>
      <c r="F244">
        <v>0.52976098157134277</v>
      </c>
      <c r="S244">
        <v>241</v>
      </c>
      <c r="T244">
        <v>0.52036570060691167</v>
      </c>
      <c r="AG244">
        <v>240</v>
      </c>
      <c r="AH244">
        <v>1449009.1212732214</v>
      </c>
      <c r="AI244">
        <v>-10.931542487238641</v>
      </c>
      <c r="AJ244">
        <v>1449009.1212732214</v>
      </c>
      <c r="AK244">
        <v>-10.931542487238641</v>
      </c>
      <c r="AL244">
        <v>1497814.4217321798</v>
      </c>
      <c r="AM244">
        <v>-11.146122179135366</v>
      </c>
    </row>
    <row r="245" spans="1:39" x14ac:dyDescent="0.3">
      <c r="A245">
        <v>242</v>
      </c>
      <c r="B245">
        <v>262704073.70521665</v>
      </c>
      <c r="C245">
        <v>2300.5560952295323</v>
      </c>
      <c r="D245">
        <v>21836.835446157187</v>
      </c>
      <c r="E245">
        <v>0.53534484891869161</v>
      </c>
      <c r="F245">
        <v>0.52974282430179565</v>
      </c>
      <c r="S245">
        <v>242</v>
      </c>
      <c r="T245">
        <v>0.5198815826613391</v>
      </c>
      <c r="AG245">
        <v>241</v>
      </c>
      <c r="AH245">
        <v>1449009.1212732214</v>
      </c>
      <c r="AI245">
        <v>-10.931542487238641</v>
      </c>
      <c r="AJ245">
        <v>1449009.1212732214</v>
      </c>
      <c r="AK245">
        <v>-10.931542487238641</v>
      </c>
      <c r="AL245">
        <v>1497814.4217321798</v>
      </c>
      <c r="AM245">
        <v>-11.146122179135366</v>
      </c>
    </row>
    <row r="246" spans="1:39" x14ac:dyDescent="0.3">
      <c r="A246">
        <v>243</v>
      </c>
      <c r="B246">
        <v>262702968.78194141</v>
      </c>
      <c r="C246">
        <v>2302.9394550480724</v>
      </c>
      <c r="D246">
        <v>21836.755961457471</v>
      </c>
      <c r="E246">
        <v>0.53110556426025457</v>
      </c>
      <c r="F246">
        <v>0.52944958960086808</v>
      </c>
      <c r="S246">
        <v>243</v>
      </c>
      <c r="T246">
        <v>0.51984827216174601</v>
      </c>
      <c r="AG246">
        <v>242</v>
      </c>
      <c r="AH246">
        <v>1449009.1212732214</v>
      </c>
      <c r="AI246">
        <v>-10.931542487238641</v>
      </c>
      <c r="AJ246">
        <v>1449009.1212732214</v>
      </c>
      <c r="AK246">
        <v>-10.931542487238641</v>
      </c>
      <c r="AL246">
        <v>1497814.4217321798</v>
      </c>
      <c r="AM246">
        <v>-11.146122179135366</v>
      </c>
    </row>
    <row r="247" spans="1:39" x14ac:dyDescent="0.3">
      <c r="A247">
        <v>244</v>
      </c>
      <c r="B247">
        <v>262704073.70521665</v>
      </c>
      <c r="C247">
        <v>2302.9478952295322</v>
      </c>
      <c r="D247">
        <v>21836.835446157187</v>
      </c>
      <c r="E247">
        <v>0.53108924126465318</v>
      </c>
      <c r="F247">
        <v>0.52943143230156442</v>
      </c>
      <c r="S247">
        <v>244</v>
      </c>
      <c r="T247">
        <v>0.51947557975559699</v>
      </c>
      <c r="AG247">
        <v>243</v>
      </c>
      <c r="AH247">
        <v>1449009.1212732214</v>
      </c>
      <c r="AI247">
        <v>-10.931542487238641</v>
      </c>
      <c r="AJ247">
        <v>1449009.1212732214</v>
      </c>
      <c r="AK247">
        <v>-10.931542487238641</v>
      </c>
      <c r="AL247">
        <v>1497814.4217321798</v>
      </c>
      <c r="AM247">
        <v>-11.146122179135366</v>
      </c>
    </row>
    <row r="248" spans="1:39" x14ac:dyDescent="0.3">
      <c r="A248">
        <v>245</v>
      </c>
      <c r="B248">
        <v>263238311.01489049</v>
      </c>
      <c r="C248">
        <v>2306.3042432582542</v>
      </c>
      <c r="D248">
        <v>21883.721693240161</v>
      </c>
      <c r="E248">
        <v>0.5244670337762305</v>
      </c>
      <c r="F248">
        <v>0.52886806990334612</v>
      </c>
      <c r="S248">
        <v>245</v>
      </c>
      <c r="T248">
        <v>0.51841219248190373</v>
      </c>
      <c r="AG248">
        <v>244</v>
      </c>
      <c r="AH248">
        <v>1449009.1212732214</v>
      </c>
      <c r="AI248">
        <v>-10.931542487238641</v>
      </c>
      <c r="AJ248">
        <v>1449009.1212732214</v>
      </c>
      <c r="AK248">
        <v>-10.931542487238641</v>
      </c>
      <c r="AL248">
        <v>1497814.4217321798</v>
      </c>
      <c r="AM248">
        <v>-11.146122179135366</v>
      </c>
    </row>
    <row r="249" spans="1:39" x14ac:dyDescent="0.3">
      <c r="A249">
        <v>246</v>
      </c>
      <c r="B249">
        <v>263239415.93816578</v>
      </c>
      <c r="C249">
        <v>2306.3126834397149</v>
      </c>
      <c r="D249">
        <v>21883.801177939884</v>
      </c>
      <c r="E249">
        <v>0.52445071079641759</v>
      </c>
      <c r="F249">
        <v>0.52884991306160789</v>
      </c>
      <c r="S249">
        <v>246</v>
      </c>
      <c r="T249">
        <v>0.51789369903944893</v>
      </c>
      <c r="AG249">
        <v>245</v>
      </c>
      <c r="AH249">
        <v>1449009.1212732214</v>
      </c>
      <c r="AI249">
        <v>-10.931542487238641</v>
      </c>
      <c r="AJ249">
        <v>1449009.1212732214</v>
      </c>
      <c r="AK249">
        <v>-10.931542487238641</v>
      </c>
      <c r="AL249">
        <v>1497814.4217321798</v>
      </c>
      <c r="AM249">
        <v>-11.146122179135366</v>
      </c>
    </row>
    <row r="250" spans="1:39" x14ac:dyDescent="0.3">
      <c r="A250">
        <v>247</v>
      </c>
      <c r="B250">
        <v>263238311.01489049</v>
      </c>
      <c r="C250">
        <v>2306.8320432582541</v>
      </c>
      <c r="D250">
        <v>21883.721693240161</v>
      </c>
      <c r="E250">
        <v>0.52352792381838809</v>
      </c>
      <c r="F250">
        <v>0.52036987598850382</v>
      </c>
      <c r="S250">
        <v>247</v>
      </c>
      <c r="T250">
        <v>0.51727498719572385</v>
      </c>
      <c r="AG250">
        <v>246</v>
      </c>
      <c r="AH250">
        <v>1449009.1212732214</v>
      </c>
      <c r="AI250">
        <v>-10.931542487238641</v>
      </c>
      <c r="AJ250">
        <v>1449009.1212732214</v>
      </c>
      <c r="AK250">
        <v>-10.931542487238641</v>
      </c>
      <c r="AL250">
        <v>1497814.4217321798</v>
      </c>
      <c r="AM250">
        <v>-11.146122179135366</v>
      </c>
    </row>
    <row r="251" spans="1:39" x14ac:dyDescent="0.3">
      <c r="A251">
        <v>248</v>
      </c>
      <c r="B251">
        <v>263239415.93816578</v>
      </c>
      <c r="C251">
        <v>2306.8404834397147</v>
      </c>
      <c r="D251">
        <v>21883.801177939884</v>
      </c>
      <c r="E251">
        <v>0.52351160083625792</v>
      </c>
      <c r="F251">
        <v>0.52035171878047148</v>
      </c>
      <c r="S251">
        <v>248</v>
      </c>
      <c r="T251">
        <v>0.5170420622790356</v>
      </c>
      <c r="AG251">
        <v>247</v>
      </c>
      <c r="AH251">
        <v>1449009.1212732214</v>
      </c>
      <c r="AI251">
        <v>-10.931542487238641</v>
      </c>
      <c r="AJ251">
        <v>1449009.1212732214</v>
      </c>
      <c r="AK251">
        <v>-10.931542487238641</v>
      </c>
      <c r="AL251">
        <v>1497814.4217321798</v>
      </c>
      <c r="AM251">
        <v>-11.146122179135366</v>
      </c>
    </row>
    <row r="252" spans="1:39" x14ac:dyDescent="0.3">
      <c r="A252">
        <v>249</v>
      </c>
      <c r="B252">
        <v>262702968.78194141</v>
      </c>
      <c r="C252">
        <v>2307.3996550480724</v>
      </c>
      <c r="D252">
        <v>21836.755961457471</v>
      </c>
      <c r="E252">
        <v>0.52316884152236132</v>
      </c>
      <c r="F252">
        <v>0.5203011410220949</v>
      </c>
      <c r="S252">
        <v>249</v>
      </c>
      <c r="T252">
        <v>0.51672967101023726</v>
      </c>
      <c r="AG252">
        <v>248</v>
      </c>
      <c r="AH252">
        <v>1589521.8750326005</v>
      </c>
      <c r="AI252">
        <v>-21.688753249280733</v>
      </c>
      <c r="AJ252">
        <v>1589521.8750326005</v>
      </c>
      <c r="AK252">
        <v>-21.688753249280733</v>
      </c>
      <c r="AL252">
        <v>1641074.5129848451</v>
      </c>
      <c r="AM252">
        <v>-21.776814055735507</v>
      </c>
    </row>
    <row r="253" spans="1:39" x14ac:dyDescent="0.3">
      <c r="A253">
        <v>250</v>
      </c>
      <c r="B253">
        <v>262704073.70521665</v>
      </c>
      <c r="C253">
        <v>2307.4080952295321</v>
      </c>
      <c r="D253">
        <v>21836.835446157187</v>
      </c>
      <c r="E253">
        <v>0.5231525189594437</v>
      </c>
      <c r="F253">
        <v>0.52028298379698734</v>
      </c>
      <c r="S253">
        <v>250</v>
      </c>
      <c r="T253">
        <v>0.51649677186289555</v>
      </c>
      <c r="AG253">
        <v>249</v>
      </c>
      <c r="AH253">
        <v>1589521.8750326005</v>
      </c>
      <c r="AI253">
        <v>-21.688753249280733</v>
      </c>
      <c r="AJ253">
        <v>1589521.8750326005</v>
      </c>
      <c r="AK253">
        <v>-21.688753249280733</v>
      </c>
      <c r="AL253">
        <v>1641074.5129848451</v>
      </c>
      <c r="AM253">
        <v>-21.776814055735507</v>
      </c>
    </row>
    <row r="254" spans="1:39" x14ac:dyDescent="0.3">
      <c r="A254">
        <v>251</v>
      </c>
      <c r="B254">
        <v>263238311.01489049</v>
      </c>
      <c r="C254">
        <v>2311.2922432582541</v>
      </c>
      <c r="D254">
        <v>21883.721693240161</v>
      </c>
      <c r="E254">
        <v>0.51559142527586599</v>
      </c>
      <c r="F254">
        <v>0.51971987213100468</v>
      </c>
      <c r="S254">
        <v>251</v>
      </c>
      <c r="T254">
        <v>0.51505522934405767</v>
      </c>
      <c r="AG254">
        <v>250</v>
      </c>
      <c r="AH254">
        <v>1589521.8750326005</v>
      </c>
      <c r="AI254">
        <v>-21.688753249280733</v>
      </c>
      <c r="AJ254">
        <v>1589521.8750326005</v>
      </c>
      <c r="AK254">
        <v>-21.688753249280733</v>
      </c>
      <c r="AL254">
        <v>1641074.5129848451</v>
      </c>
      <c r="AM254">
        <v>-21.776814055735507</v>
      </c>
    </row>
    <row r="255" spans="1:39" x14ac:dyDescent="0.3">
      <c r="A255">
        <v>252</v>
      </c>
      <c r="B255">
        <v>263239415.93816578</v>
      </c>
      <c r="C255">
        <v>2311.3006834397147</v>
      </c>
      <c r="D255">
        <v>21883.801177939884</v>
      </c>
      <c r="E255">
        <v>0.51557510253194994</v>
      </c>
      <c r="F255">
        <v>0.51970171513305252</v>
      </c>
      <c r="S255">
        <v>252</v>
      </c>
      <c r="T255">
        <v>0.51451074251712881</v>
      </c>
      <c r="AG255">
        <v>251</v>
      </c>
      <c r="AH255">
        <v>1589521.8750326005</v>
      </c>
      <c r="AI255">
        <v>-21.688753249280733</v>
      </c>
      <c r="AJ255">
        <v>1589521.8750326005</v>
      </c>
      <c r="AK255">
        <v>-21.688753249280733</v>
      </c>
      <c r="AL255">
        <v>1641074.5129848451</v>
      </c>
      <c r="AM255">
        <v>-21.776814055735507</v>
      </c>
    </row>
    <row r="256" spans="1:39" x14ac:dyDescent="0.3">
      <c r="A256">
        <v>253</v>
      </c>
      <c r="B256">
        <v>264678737.99345437</v>
      </c>
      <c r="C256">
        <v>2318.8559289830287</v>
      </c>
      <c r="D256">
        <v>22001.195501769049</v>
      </c>
      <c r="E256">
        <v>0.50040085328466277</v>
      </c>
      <c r="F256">
        <v>0.49588030518927556</v>
      </c>
      <c r="S256">
        <v>253</v>
      </c>
      <c r="T256">
        <v>0.51158345387411308</v>
      </c>
      <c r="AG256">
        <v>252</v>
      </c>
      <c r="AH256">
        <v>1589521.8750326005</v>
      </c>
      <c r="AI256">
        <v>-21.688753249280733</v>
      </c>
      <c r="AJ256">
        <v>1589521.8750326005</v>
      </c>
      <c r="AK256">
        <v>-21.688753249280733</v>
      </c>
      <c r="AL256">
        <v>1641074.5129848451</v>
      </c>
      <c r="AM256">
        <v>-21.776814055735507</v>
      </c>
    </row>
    <row r="257" spans="1:39" x14ac:dyDescent="0.3">
      <c r="A257">
        <v>254</v>
      </c>
      <c r="B257">
        <v>264679842.91672957</v>
      </c>
      <c r="C257">
        <v>2318.8643691644893</v>
      </c>
      <c r="D257">
        <v>22001.274986468768</v>
      </c>
      <c r="E257">
        <v>0.50038453046749609</v>
      </c>
      <c r="F257">
        <v>0.49586214814049157</v>
      </c>
      <c r="S257">
        <v>254</v>
      </c>
      <c r="T257">
        <v>0.51105215987180586</v>
      </c>
      <c r="AG257">
        <v>253</v>
      </c>
      <c r="AH257">
        <v>1589521.8750326005</v>
      </c>
      <c r="AI257">
        <v>-21.688753249280733</v>
      </c>
      <c r="AJ257">
        <v>1589521.8750326005</v>
      </c>
      <c r="AK257">
        <v>-21.688753249280733</v>
      </c>
      <c r="AL257">
        <v>1641074.5129848451</v>
      </c>
      <c r="AM257">
        <v>-21.776814055735507</v>
      </c>
    </row>
    <row r="258" spans="1:39" x14ac:dyDescent="0.3">
      <c r="A258">
        <v>255</v>
      </c>
      <c r="B258">
        <v>264736453.39588466</v>
      </c>
      <c r="C258">
        <v>2319.0681621790391</v>
      </c>
      <c r="D258">
        <v>22006.020665043223</v>
      </c>
      <c r="E258">
        <v>0.49995355044445228</v>
      </c>
      <c r="F258">
        <v>0.49581151579685478</v>
      </c>
      <c r="S258">
        <v>255</v>
      </c>
      <c r="T258">
        <v>0.510555842398558</v>
      </c>
      <c r="AG258">
        <v>254</v>
      </c>
      <c r="AH258">
        <v>1589521.8750326005</v>
      </c>
      <c r="AI258">
        <v>-21.688753249280733</v>
      </c>
      <c r="AJ258">
        <v>1589521.8750326005</v>
      </c>
      <c r="AK258">
        <v>-21.688753249280733</v>
      </c>
      <c r="AL258">
        <v>1641074.5129848451</v>
      </c>
      <c r="AM258">
        <v>-21.776814055735507</v>
      </c>
    </row>
    <row r="259" spans="1:39" x14ac:dyDescent="0.3">
      <c r="A259">
        <v>256</v>
      </c>
      <c r="B259">
        <v>264737558.31915998</v>
      </c>
      <c r="C259">
        <v>2319.0766023604997</v>
      </c>
      <c r="D259">
        <v>22006.100149742953</v>
      </c>
      <c r="E259">
        <v>0.49993722765801579</v>
      </c>
      <c r="F259">
        <v>0.49579335869974833</v>
      </c>
      <c r="S259">
        <v>256</v>
      </c>
      <c r="T259">
        <v>0.51002467812084429</v>
      </c>
      <c r="AG259">
        <v>255</v>
      </c>
      <c r="AH259">
        <v>1589521.8750326005</v>
      </c>
      <c r="AI259">
        <v>-21.688753249280733</v>
      </c>
      <c r="AJ259">
        <v>1589521.8750326005</v>
      </c>
      <c r="AK259">
        <v>-21.688753249280733</v>
      </c>
      <c r="AL259">
        <v>1641074.5129848451</v>
      </c>
      <c r="AM259">
        <v>-21.776814055735507</v>
      </c>
    </row>
    <row r="260" spans="1:39" x14ac:dyDescent="0.3">
      <c r="A260">
        <v>257</v>
      </c>
      <c r="B260">
        <v>264678737.99345437</v>
      </c>
      <c r="C260">
        <v>2319.383728983029</v>
      </c>
      <c r="D260">
        <v>22001.195501769049</v>
      </c>
      <c r="E260">
        <v>0.49946169014541991</v>
      </c>
      <c r="F260">
        <v>0.49523029295590637</v>
      </c>
      <c r="S260">
        <v>257</v>
      </c>
      <c r="T260">
        <v>0.50862287945445028</v>
      </c>
      <c r="AG260">
        <v>256</v>
      </c>
      <c r="AH260">
        <v>1589521.8750326005</v>
      </c>
      <c r="AI260">
        <v>-21.688753249280733</v>
      </c>
      <c r="AJ260">
        <v>1589521.8750326005</v>
      </c>
      <c r="AK260">
        <v>-21.688753249280733</v>
      </c>
      <c r="AL260">
        <v>1641074.5129848451</v>
      </c>
      <c r="AM260">
        <v>-21.776814055735507</v>
      </c>
    </row>
    <row r="261" spans="1:39" x14ac:dyDescent="0.3">
      <c r="A261">
        <v>258</v>
      </c>
      <c r="B261">
        <v>264679842.91672957</v>
      </c>
      <c r="C261">
        <v>2319.3921691644891</v>
      </c>
      <c r="D261">
        <v>22001.274986468768</v>
      </c>
      <c r="E261">
        <v>0.49944536729240252</v>
      </c>
      <c r="F261">
        <v>0.49521213582013812</v>
      </c>
      <c r="S261">
        <v>258</v>
      </c>
      <c r="T261">
        <v>0.50809272123885107</v>
      </c>
      <c r="AG261">
        <v>257</v>
      </c>
      <c r="AH261">
        <v>1589521.8750326005</v>
      </c>
      <c r="AI261">
        <v>-21.688753249280733</v>
      </c>
      <c r="AJ261">
        <v>1589521.8750326005</v>
      </c>
      <c r="AK261">
        <v>-21.688753249280733</v>
      </c>
      <c r="AL261">
        <v>1641074.5129848451</v>
      </c>
      <c r="AM261">
        <v>-21.776814055735507</v>
      </c>
    </row>
    <row r="262" spans="1:39" x14ac:dyDescent="0.3">
      <c r="A262">
        <v>259</v>
      </c>
      <c r="B262">
        <v>264736453.39588466</v>
      </c>
      <c r="C262">
        <v>2319.5959621790389</v>
      </c>
      <c r="D262">
        <v>22006.020665043223</v>
      </c>
      <c r="E262">
        <v>0.49901438746531768</v>
      </c>
      <c r="F262">
        <v>0.49493167411181987</v>
      </c>
      <c r="S262">
        <v>259</v>
      </c>
      <c r="T262">
        <v>0.50000857327613657</v>
      </c>
      <c r="AG262">
        <v>258</v>
      </c>
      <c r="AH262">
        <v>1589521.8750326005</v>
      </c>
      <c r="AI262">
        <v>-21.688753249280733</v>
      </c>
      <c r="AJ262">
        <v>1589521.8750326005</v>
      </c>
      <c r="AK262">
        <v>-21.688753249280733</v>
      </c>
      <c r="AL262">
        <v>1641074.5129848451</v>
      </c>
      <c r="AM262">
        <v>-21.776814055735507</v>
      </c>
    </row>
    <row r="263" spans="1:39" x14ac:dyDescent="0.3">
      <c r="A263">
        <v>260</v>
      </c>
      <c r="B263">
        <v>264737558.31915998</v>
      </c>
      <c r="C263">
        <v>2319.6044023605</v>
      </c>
      <c r="D263">
        <v>22006.100149742953</v>
      </c>
      <c r="E263">
        <v>0.49899806463811541</v>
      </c>
      <c r="F263">
        <v>0.49491351710268439</v>
      </c>
      <c r="S263">
        <v>260</v>
      </c>
      <c r="T263">
        <v>0.49947201666052632</v>
      </c>
      <c r="AG263">
        <v>259</v>
      </c>
      <c r="AH263">
        <v>1589521.8750326005</v>
      </c>
      <c r="AI263">
        <v>-21.688753249280733</v>
      </c>
      <c r="AJ263">
        <v>1589521.8750326005</v>
      </c>
      <c r="AK263">
        <v>-21.688753249280733</v>
      </c>
      <c r="AL263">
        <v>1641074.5129848451</v>
      </c>
      <c r="AM263">
        <v>-21.776814055735507</v>
      </c>
    </row>
    <row r="264" spans="1:39" x14ac:dyDescent="0.3">
      <c r="A264">
        <v>261</v>
      </c>
      <c r="B264">
        <v>265214080.22640347</v>
      </c>
      <c r="C264">
        <v>2322.7485171932108</v>
      </c>
      <c r="D264">
        <v>22048.161233551746</v>
      </c>
      <c r="E264">
        <v>0.49282336459096343</v>
      </c>
      <c r="F264">
        <v>0.49486288098968645</v>
      </c>
      <c r="S264">
        <v>261</v>
      </c>
      <c r="T264">
        <v>0.49894533750231163</v>
      </c>
      <c r="AG264">
        <v>260</v>
      </c>
      <c r="AH264">
        <v>1589521.8750326005</v>
      </c>
      <c r="AI264">
        <v>-21.688753249280733</v>
      </c>
      <c r="AJ264">
        <v>1589521.8750326005</v>
      </c>
      <c r="AK264">
        <v>-21.688753249280733</v>
      </c>
      <c r="AL264">
        <v>1641074.5129848451</v>
      </c>
      <c r="AM264">
        <v>-21.776814055735507</v>
      </c>
    </row>
    <row r="265" spans="1:39" x14ac:dyDescent="0.3">
      <c r="A265">
        <v>262</v>
      </c>
      <c r="B265">
        <v>265215185.14967868</v>
      </c>
      <c r="C265">
        <v>2322.7569573746705</v>
      </c>
      <c r="D265">
        <v>22048.240718251458</v>
      </c>
      <c r="E265">
        <v>0.49280704193279201</v>
      </c>
      <c r="F265">
        <v>0.49484472392580275</v>
      </c>
      <c r="S265">
        <v>262</v>
      </c>
      <c r="T265">
        <v>0.49840842956028519</v>
      </c>
      <c r="AG265">
        <v>261</v>
      </c>
      <c r="AH265">
        <v>1589521.8750326005</v>
      </c>
      <c r="AI265">
        <v>-21.688753249280733</v>
      </c>
      <c r="AJ265">
        <v>1589521.8750326005</v>
      </c>
      <c r="AK265">
        <v>-21.688753249280733</v>
      </c>
      <c r="AL265">
        <v>1641074.5129848451</v>
      </c>
      <c r="AM265">
        <v>-21.776814055735507</v>
      </c>
    </row>
    <row r="266" spans="1:39" x14ac:dyDescent="0.3">
      <c r="A266">
        <v>263</v>
      </c>
      <c r="B266">
        <v>265271795.6288338</v>
      </c>
      <c r="C266">
        <v>2322.9607503892212</v>
      </c>
      <c r="D266">
        <v>22052.98639682592</v>
      </c>
      <c r="E266">
        <v>0.49237608135836608</v>
      </c>
      <c r="F266">
        <v>0.4942816446222339</v>
      </c>
      <c r="S266">
        <v>263</v>
      </c>
      <c r="T266">
        <v>0.49691494232104688</v>
      </c>
      <c r="AG266">
        <v>262</v>
      </c>
      <c r="AH266">
        <v>1589521.8750326005</v>
      </c>
      <c r="AI266">
        <v>-21.688753249280733</v>
      </c>
      <c r="AJ266">
        <v>1589521.8750326005</v>
      </c>
      <c r="AK266">
        <v>-21.688753249280733</v>
      </c>
      <c r="AL266">
        <v>1641074.5129848451</v>
      </c>
      <c r="AM266">
        <v>-21.776814055735507</v>
      </c>
    </row>
    <row r="267" spans="1:39" x14ac:dyDescent="0.3">
      <c r="A267">
        <v>264</v>
      </c>
      <c r="B267">
        <v>265272900.55210906</v>
      </c>
      <c r="C267">
        <v>2322.9691905706813</v>
      </c>
      <c r="D267">
        <v>22053.065881525643</v>
      </c>
      <c r="E267">
        <v>0.49235975874617227</v>
      </c>
      <c r="F267">
        <v>0.49426348746542031</v>
      </c>
      <c r="S267">
        <v>264</v>
      </c>
      <c r="T267">
        <v>0.49637818814146867</v>
      </c>
      <c r="AG267">
        <v>263</v>
      </c>
      <c r="AH267">
        <v>1589521.8750326005</v>
      </c>
      <c r="AI267">
        <v>-21.688753249280733</v>
      </c>
      <c r="AJ267">
        <v>1589521.8750326005</v>
      </c>
      <c r="AK267">
        <v>-21.688753249280733</v>
      </c>
      <c r="AL267">
        <v>1641074.5129848451</v>
      </c>
      <c r="AM267">
        <v>-21.776814055735507</v>
      </c>
    </row>
    <row r="268" spans="1:39" x14ac:dyDescent="0.3">
      <c r="A268">
        <v>265</v>
      </c>
      <c r="B268">
        <v>265214080.22640347</v>
      </c>
      <c r="C268">
        <v>2323.2763171932106</v>
      </c>
      <c r="D268">
        <v>22048.161233551746</v>
      </c>
      <c r="E268">
        <v>0.49188418001537115</v>
      </c>
      <c r="F268">
        <v>0.48673203551787625</v>
      </c>
      <c r="S268">
        <v>265</v>
      </c>
      <c r="T268">
        <v>0.49075091710798402</v>
      </c>
      <c r="AG268">
        <v>264</v>
      </c>
      <c r="AH268">
        <v>1589521.8750326005</v>
      </c>
      <c r="AI268">
        <v>-21.688753249280733</v>
      </c>
      <c r="AJ268">
        <v>1589521.8750326005</v>
      </c>
      <c r="AK268">
        <v>-21.688753249280733</v>
      </c>
      <c r="AL268">
        <v>1641074.5129848451</v>
      </c>
      <c r="AM268">
        <v>-21.776814055735507</v>
      </c>
    </row>
    <row r="269" spans="1:39" x14ac:dyDescent="0.3">
      <c r="A269">
        <v>266</v>
      </c>
      <c r="B269">
        <v>265215185.14967868</v>
      </c>
      <c r="C269">
        <v>2323.2847573746703</v>
      </c>
      <c r="D269">
        <v>22048.240718251458</v>
      </c>
      <c r="E269">
        <v>0.49186785729850696</v>
      </c>
      <c r="F269">
        <v>0.4867138786401688</v>
      </c>
      <c r="S269">
        <v>266</v>
      </c>
      <c r="T269">
        <v>0.49051719872935801</v>
      </c>
      <c r="AG269">
        <v>265</v>
      </c>
      <c r="AH269">
        <v>1589521.8750326005</v>
      </c>
      <c r="AI269">
        <v>-21.688753249280733</v>
      </c>
      <c r="AJ269">
        <v>1589521.8750326005</v>
      </c>
      <c r="AK269">
        <v>-21.688753249280733</v>
      </c>
      <c r="AL269">
        <v>1641074.5129848451</v>
      </c>
      <c r="AM269">
        <v>-21.776814055735507</v>
      </c>
    </row>
    <row r="270" spans="1:39" x14ac:dyDescent="0.3">
      <c r="A270">
        <v>267</v>
      </c>
      <c r="B270">
        <v>264678737.99345437</v>
      </c>
      <c r="C270">
        <v>2323.8439289830289</v>
      </c>
      <c r="D270">
        <v>22001.195501769049</v>
      </c>
      <c r="E270">
        <v>0.4915252368363946</v>
      </c>
      <c r="F270">
        <v>0.48666321176860916</v>
      </c>
      <c r="S270">
        <v>267</v>
      </c>
      <c r="T270">
        <v>0.49021734043200521</v>
      </c>
      <c r="AG270">
        <v>266</v>
      </c>
      <c r="AH270">
        <v>1589521.8750326005</v>
      </c>
      <c r="AI270">
        <v>-21.688753249280733</v>
      </c>
      <c r="AJ270">
        <v>1589521.8750326005</v>
      </c>
      <c r="AK270">
        <v>-21.688753249280733</v>
      </c>
      <c r="AL270">
        <v>1641074.5129848451</v>
      </c>
      <c r="AM270">
        <v>-21.776814055735507</v>
      </c>
    </row>
    <row r="271" spans="1:39" x14ac:dyDescent="0.3">
      <c r="A271">
        <v>268</v>
      </c>
      <c r="B271">
        <v>264679842.91672957</v>
      </c>
      <c r="C271">
        <v>2323.8523691644891</v>
      </c>
      <c r="D271">
        <v>22001.274986468768</v>
      </c>
      <c r="E271">
        <v>0.49150891393639529</v>
      </c>
      <c r="F271">
        <v>0.48664505481545961</v>
      </c>
      <c r="S271">
        <v>268</v>
      </c>
      <c r="T271">
        <v>0.48998356518736308</v>
      </c>
      <c r="AG271">
        <v>267</v>
      </c>
      <c r="AH271">
        <v>1589521.8750326005</v>
      </c>
      <c r="AI271">
        <v>-21.688753249280733</v>
      </c>
      <c r="AJ271">
        <v>1589521.8750326005</v>
      </c>
      <c r="AK271">
        <v>-21.688753249280733</v>
      </c>
      <c r="AL271">
        <v>1641074.5129848451</v>
      </c>
      <c r="AM271">
        <v>-21.776814055735507</v>
      </c>
    </row>
    <row r="272" spans="1:39" x14ac:dyDescent="0.3">
      <c r="A272">
        <v>269</v>
      </c>
      <c r="B272">
        <v>265271795.6288338</v>
      </c>
      <c r="C272">
        <v>2323.488550389221</v>
      </c>
      <c r="D272">
        <v>22052.98639682592</v>
      </c>
      <c r="E272">
        <v>0.49143689469719132</v>
      </c>
      <c r="F272">
        <v>0.48608188291200477</v>
      </c>
      <c r="S272">
        <v>269</v>
      </c>
      <c r="T272">
        <v>0.48855175902132492</v>
      </c>
      <c r="AG272">
        <v>268</v>
      </c>
      <c r="AH272">
        <v>1589521.8750326005</v>
      </c>
      <c r="AI272">
        <v>-21.688753249280733</v>
      </c>
      <c r="AJ272">
        <v>1589521.8750326005</v>
      </c>
      <c r="AK272">
        <v>-21.688753249280733</v>
      </c>
      <c r="AL272">
        <v>1641074.5129848451</v>
      </c>
      <c r="AM272">
        <v>-21.776814055735507</v>
      </c>
    </row>
    <row r="273" spans="1:39" x14ac:dyDescent="0.3">
      <c r="A273">
        <v>270</v>
      </c>
      <c r="B273">
        <v>265272900.55210906</v>
      </c>
      <c r="C273">
        <v>2323.4969905706816</v>
      </c>
      <c r="D273">
        <v>22053.065881525643</v>
      </c>
      <c r="E273">
        <v>0.49142057202138989</v>
      </c>
      <c r="F273">
        <v>0.48606372569168399</v>
      </c>
      <c r="S273">
        <v>270</v>
      </c>
      <c r="T273">
        <v>0.48801820511486987</v>
      </c>
      <c r="AG273">
        <v>269</v>
      </c>
      <c r="AH273">
        <v>1589521.8750326005</v>
      </c>
      <c r="AI273">
        <v>-21.688753249280733</v>
      </c>
      <c r="AJ273">
        <v>1589521.8750326005</v>
      </c>
      <c r="AK273">
        <v>-21.688753249280733</v>
      </c>
      <c r="AL273">
        <v>1641074.5129848451</v>
      </c>
      <c r="AM273">
        <v>-21.776814055735507</v>
      </c>
    </row>
    <row r="274" spans="1:39" x14ac:dyDescent="0.3">
      <c r="A274">
        <v>271</v>
      </c>
      <c r="B274">
        <v>264736453.39588466</v>
      </c>
      <c r="C274">
        <v>2324.0561621790389</v>
      </c>
      <c r="D274">
        <v>22006.020665043223</v>
      </c>
      <c r="E274">
        <v>0.49107792196126759</v>
      </c>
      <c r="F274">
        <v>0.48578343240821881</v>
      </c>
      <c r="S274">
        <v>271</v>
      </c>
      <c r="T274">
        <v>0.48457180280062334</v>
      </c>
      <c r="AG274">
        <v>270</v>
      </c>
      <c r="AH274">
        <v>1589521.8750326005</v>
      </c>
      <c r="AI274">
        <v>-21.688753249280733</v>
      </c>
      <c r="AJ274">
        <v>1589521.8750326005</v>
      </c>
      <c r="AK274">
        <v>-21.688753249280733</v>
      </c>
      <c r="AL274">
        <v>1641074.5129848451</v>
      </c>
      <c r="AM274">
        <v>-21.776814055735507</v>
      </c>
    </row>
    <row r="275" spans="1:39" x14ac:dyDescent="0.3">
      <c r="A275">
        <v>272</v>
      </c>
      <c r="B275">
        <v>264737558.31915998</v>
      </c>
      <c r="C275">
        <v>2324.0646023605</v>
      </c>
      <c r="D275">
        <v>22006.100149742953</v>
      </c>
      <c r="E275">
        <v>0.49106159904554164</v>
      </c>
      <c r="F275">
        <v>0.48576527558602189</v>
      </c>
      <c r="S275">
        <v>272</v>
      </c>
      <c r="T275">
        <v>0.48433431313431169</v>
      </c>
      <c r="AG275">
        <v>271</v>
      </c>
      <c r="AH275">
        <v>1589521.8750326005</v>
      </c>
      <c r="AI275">
        <v>-21.688753249280733</v>
      </c>
      <c r="AJ275">
        <v>1589521.8750326005</v>
      </c>
      <c r="AK275">
        <v>-21.688753249280733</v>
      </c>
      <c r="AL275">
        <v>1641074.5129848451</v>
      </c>
      <c r="AM275">
        <v>-21.776814055735507</v>
      </c>
    </row>
    <row r="276" spans="1:39" x14ac:dyDescent="0.3">
      <c r="A276">
        <v>273</v>
      </c>
      <c r="B276">
        <v>265214080.22640347</v>
      </c>
      <c r="C276">
        <v>2327.7365171932106</v>
      </c>
      <c r="D276">
        <v>22048.161233551746</v>
      </c>
      <c r="E276">
        <v>0.48394763674139196</v>
      </c>
      <c r="F276">
        <v>0.4857146013417285</v>
      </c>
      <c r="S276">
        <v>273</v>
      </c>
      <c r="T276">
        <v>0.4840380123109615</v>
      </c>
      <c r="AG276">
        <v>272</v>
      </c>
      <c r="AH276">
        <v>1589521.8750326005</v>
      </c>
      <c r="AI276">
        <v>-21.688753249280733</v>
      </c>
      <c r="AJ276">
        <v>1589521.8750326005</v>
      </c>
      <c r="AK276">
        <v>-21.688753249280733</v>
      </c>
      <c r="AL276">
        <v>1641074.5129848451</v>
      </c>
      <c r="AM276">
        <v>-21.776814055735507</v>
      </c>
    </row>
    <row r="277" spans="1:39" x14ac:dyDescent="0.3">
      <c r="A277">
        <v>274</v>
      </c>
      <c r="B277">
        <v>265215185.14967868</v>
      </c>
      <c r="C277">
        <v>2327.7449573746703</v>
      </c>
      <c r="D277">
        <v>22048.240718251458</v>
      </c>
      <c r="E277">
        <v>0.48393131378439602</v>
      </c>
      <c r="F277">
        <v>0.48569644443763677</v>
      </c>
      <c r="S277">
        <v>274</v>
      </c>
      <c r="T277">
        <v>0.48380052576846611</v>
      </c>
      <c r="AG277">
        <v>273</v>
      </c>
      <c r="AH277">
        <v>1589521.8750326005</v>
      </c>
      <c r="AI277">
        <v>-21.688753249280733</v>
      </c>
      <c r="AJ277">
        <v>1589521.8750326005</v>
      </c>
      <c r="AK277">
        <v>-21.688753249280733</v>
      </c>
      <c r="AL277">
        <v>1641074.5129848451</v>
      </c>
      <c r="AM277">
        <v>-21.776814055735507</v>
      </c>
    </row>
    <row r="278" spans="1:39" x14ac:dyDescent="0.3">
      <c r="A278">
        <v>275</v>
      </c>
      <c r="B278">
        <v>265271795.6288338</v>
      </c>
      <c r="C278">
        <v>2327.948750389221</v>
      </c>
      <c r="D278">
        <v>22052.98639682592</v>
      </c>
      <c r="E278">
        <v>0.48350032022796846</v>
      </c>
      <c r="F278">
        <v>0.48513322867472969</v>
      </c>
      <c r="S278">
        <v>275</v>
      </c>
      <c r="T278">
        <v>0.48234368240041275</v>
      </c>
      <c r="AG278">
        <v>274</v>
      </c>
      <c r="AH278">
        <v>1589521.8750326005</v>
      </c>
      <c r="AI278">
        <v>-21.688753249280733</v>
      </c>
      <c r="AJ278">
        <v>1589521.8750326005</v>
      </c>
      <c r="AK278">
        <v>-21.688753249280733</v>
      </c>
      <c r="AL278">
        <v>1641074.5129848451</v>
      </c>
      <c r="AM278">
        <v>-21.776814055735507</v>
      </c>
    </row>
    <row r="279" spans="1:39" x14ac:dyDescent="0.3">
      <c r="A279">
        <v>276</v>
      </c>
      <c r="B279">
        <v>265272900.55210906</v>
      </c>
      <c r="C279">
        <v>2327.9571905706816</v>
      </c>
      <c r="D279">
        <v>22053.065881525643</v>
      </c>
      <c r="E279">
        <v>0.48348399727043762</v>
      </c>
      <c r="F279">
        <v>0.48511507144903798</v>
      </c>
      <c r="S279">
        <v>276</v>
      </c>
      <c r="T279">
        <v>0.48188767011374467</v>
      </c>
      <c r="AG279">
        <v>275</v>
      </c>
      <c r="AH279">
        <v>1589521.8750326005</v>
      </c>
      <c r="AI279">
        <v>-21.688753249280733</v>
      </c>
      <c r="AJ279">
        <v>1589521.8750326005</v>
      </c>
      <c r="AK279">
        <v>-21.688753249280733</v>
      </c>
      <c r="AL279">
        <v>1641074.5129848451</v>
      </c>
      <c r="AM279">
        <v>-21.776814055735507</v>
      </c>
    </row>
    <row r="280" spans="1:39" x14ac:dyDescent="0.3">
      <c r="A280">
        <v>277</v>
      </c>
      <c r="B280">
        <v>266947576.38606277</v>
      </c>
      <c r="C280">
        <v>2337.5413570824171</v>
      </c>
      <c r="D280">
        <v>22188.143562683108</v>
      </c>
      <c r="E280">
        <v>0.46442046023367439</v>
      </c>
      <c r="F280">
        <v>0.45736302132001122</v>
      </c>
      <c r="S280">
        <v>277</v>
      </c>
      <c r="T280">
        <v>0.48187420835999017</v>
      </c>
      <c r="AG280">
        <v>276</v>
      </c>
      <c r="AH280">
        <v>1589521.8750326005</v>
      </c>
      <c r="AI280">
        <v>-21.688753249280733</v>
      </c>
      <c r="AJ280">
        <v>1589521.8750326005</v>
      </c>
      <c r="AK280">
        <v>-21.688753249280733</v>
      </c>
      <c r="AL280">
        <v>1641074.5129848451</v>
      </c>
      <c r="AM280">
        <v>-21.776814055735507</v>
      </c>
    </row>
    <row r="281" spans="1:39" x14ac:dyDescent="0.3">
      <c r="A281">
        <v>278</v>
      </c>
      <c r="B281">
        <v>266948681.30933806</v>
      </c>
      <c r="C281">
        <v>2337.5497972638773</v>
      </c>
      <c r="D281">
        <v>22188.223047382831</v>
      </c>
      <c r="E281">
        <v>0.46440413796380803</v>
      </c>
      <c r="F281">
        <v>0.45734486493170556</v>
      </c>
      <c r="S281">
        <v>278</v>
      </c>
      <c r="T281">
        <v>0.48181048294489204</v>
      </c>
      <c r="AG281">
        <v>277</v>
      </c>
      <c r="AH281">
        <v>1589521.8750326005</v>
      </c>
      <c r="AI281">
        <v>-21.688753249280733</v>
      </c>
      <c r="AJ281">
        <v>1589521.8750326005</v>
      </c>
      <c r="AK281">
        <v>-21.688753249280733</v>
      </c>
      <c r="AL281">
        <v>1641074.5129848451</v>
      </c>
      <c r="AM281">
        <v>-21.776814055735507</v>
      </c>
    </row>
    <row r="282" spans="1:39" x14ac:dyDescent="0.3">
      <c r="A282">
        <v>279</v>
      </c>
      <c r="B282">
        <v>266947576.38606277</v>
      </c>
      <c r="C282">
        <v>2338.069157082417</v>
      </c>
      <c r="D282">
        <v>22188.143562683108</v>
      </c>
      <c r="E282">
        <v>0.46348115785412708</v>
      </c>
      <c r="F282">
        <v>0.45729407316160431</v>
      </c>
      <c r="S282">
        <v>279</v>
      </c>
      <c r="T282">
        <v>0.48158082726142704</v>
      </c>
      <c r="AG282">
        <v>278</v>
      </c>
      <c r="AH282">
        <v>1589521.8750326005</v>
      </c>
      <c r="AI282">
        <v>-21.688753249280733</v>
      </c>
      <c r="AJ282">
        <v>1589521.8750326005</v>
      </c>
      <c r="AK282">
        <v>-21.688753249280733</v>
      </c>
      <c r="AL282">
        <v>1641074.5129848451</v>
      </c>
      <c r="AM282">
        <v>-21.776814055735507</v>
      </c>
    </row>
    <row r="283" spans="1:39" x14ac:dyDescent="0.3">
      <c r="A283">
        <v>280</v>
      </c>
      <c r="B283">
        <v>266948681.30933806</v>
      </c>
      <c r="C283">
        <v>2338.0775972638776</v>
      </c>
      <c r="D283">
        <v>22188.223047382831</v>
      </c>
      <c r="E283">
        <v>0.46346483548064377</v>
      </c>
      <c r="F283">
        <v>0.45727591665358219</v>
      </c>
      <c r="S283">
        <v>280</v>
      </c>
      <c r="T283">
        <v>0.48139261274207479</v>
      </c>
      <c r="AG283">
        <v>279</v>
      </c>
      <c r="AH283">
        <v>1589521.8750326005</v>
      </c>
      <c r="AI283">
        <v>-21.688753249280733</v>
      </c>
      <c r="AJ283">
        <v>1589521.8750326005</v>
      </c>
      <c r="AK283">
        <v>-21.688753249280733</v>
      </c>
      <c r="AL283">
        <v>1641074.5129848451</v>
      </c>
      <c r="AM283">
        <v>-21.776814055735507</v>
      </c>
    </row>
    <row r="284" spans="1:39" x14ac:dyDescent="0.3">
      <c r="A284">
        <v>281</v>
      </c>
      <c r="B284">
        <v>267344961.27187461</v>
      </c>
      <c r="C284">
        <v>2339.023812102288</v>
      </c>
      <c r="D284">
        <v>22222.27430154361</v>
      </c>
      <c r="E284">
        <v>0.46130180536766963</v>
      </c>
      <c r="F284">
        <v>0.45671230351244196</v>
      </c>
      <c r="S284">
        <v>281</v>
      </c>
      <c r="T284">
        <v>0.48134359302262197</v>
      </c>
      <c r="AG284">
        <v>280</v>
      </c>
      <c r="AH284">
        <v>1589521.8750326005</v>
      </c>
      <c r="AI284">
        <v>-21.688753249280733</v>
      </c>
      <c r="AJ284">
        <v>1589521.8750326005</v>
      </c>
      <c r="AK284">
        <v>-21.688753249280733</v>
      </c>
      <c r="AL284">
        <v>1641074.5129848451</v>
      </c>
      <c r="AM284">
        <v>-21.776814055735507</v>
      </c>
    </row>
    <row r="285" spans="1:39" x14ac:dyDescent="0.3">
      <c r="A285">
        <v>282</v>
      </c>
      <c r="B285">
        <v>267346066.19514981</v>
      </c>
      <c r="C285">
        <v>2339.0322522837487</v>
      </c>
      <c r="D285">
        <v>22222.353786243326</v>
      </c>
      <c r="E285">
        <v>0.46128548367688355</v>
      </c>
      <c r="F285">
        <v>0.45669414637033001</v>
      </c>
      <c r="S285">
        <v>282</v>
      </c>
      <c r="T285">
        <v>0.48106333366885234</v>
      </c>
      <c r="AG285">
        <v>281</v>
      </c>
      <c r="AH285">
        <v>1589521.8750326005</v>
      </c>
      <c r="AI285">
        <v>-21.688753249280733</v>
      </c>
      <c r="AJ285">
        <v>1589521.8750326005</v>
      </c>
      <c r="AK285">
        <v>-21.688753249280733</v>
      </c>
      <c r="AL285">
        <v>1641074.5129848451</v>
      </c>
      <c r="AM285">
        <v>-21.776814055735507</v>
      </c>
    </row>
    <row r="286" spans="1:39" x14ac:dyDescent="0.3">
      <c r="A286">
        <v>283</v>
      </c>
      <c r="B286">
        <v>267344961.27187461</v>
      </c>
      <c r="C286">
        <v>2341.4156121022884</v>
      </c>
      <c r="D286">
        <v>22222.27430154361</v>
      </c>
      <c r="E286">
        <v>0.45704496640953346</v>
      </c>
      <c r="F286">
        <v>0.45078926191210561</v>
      </c>
      <c r="S286">
        <v>283</v>
      </c>
      <c r="T286">
        <v>0.48096451632735276</v>
      </c>
      <c r="AG286">
        <v>282</v>
      </c>
      <c r="AH286">
        <v>1589521.8750326005</v>
      </c>
      <c r="AI286">
        <v>-21.688753249280733</v>
      </c>
      <c r="AJ286">
        <v>1589521.8750326005</v>
      </c>
      <c r="AK286">
        <v>-21.688753249280733</v>
      </c>
      <c r="AL286">
        <v>1641074.5129848451</v>
      </c>
      <c r="AM286">
        <v>-21.776814055735507</v>
      </c>
    </row>
    <row r="287" spans="1:39" x14ac:dyDescent="0.3">
      <c r="A287">
        <v>284</v>
      </c>
      <c r="B287">
        <v>267346066.19514981</v>
      </c>
      <c r="C287">
        <v>2341.4240522837486</v>
      </c>
      <c r="D287">
        <v>22222.353786243326</v>
      </c>
      <c r="E287">
        <v>0.45702864414491068</v>
      </c>
      <c r="F287">
        <v>0.45077110616714267</v>
      </c>
      <c r="S287">
        <v>284</v>
      </c>
      <c r="T287">
        <v>0.48081788563450728</v>
      </c>
      <c r="AG287">
        <v>283</v>
      </c>
      <c r="AH287">
        <v>1589521.8750326005</v>
      </c>
      <c r="AI287">
        <v>-21.688753249280733</v>
      </c>
      <c r="AJ287">
        <v>1589521.8750326005</v>
      </c>
      <c r="AK287">
        <v>-21.688753249280733</v>
      </c>
      <c r="AL287">
        <v>1641074.5129848451</v>
      </c>
      <c r="AM287">
        <v>-21.776814055735507</v>
      </c>
    </row>
    <row r="288" spans="1:39" x14ac:dyDescent="0.3">
      <c r="A288">
        <v>285</v>
      </c>
      <c r="B288">
        <v>266947576.38606277</v>
      </c>
      <c r="C288">
        <v>2342.5293570824169</v>
      </c>
      <c r="D288">
        <v>22188.143562683108</v>
      </c>
      <c r="E288">
        <v>0.45554418091459825</v>
      </c>
      <c r="F288">
        <v>0.45047643660497677</v>
      </c>
      <c r="S288">
        <v>285</v>
      </c>
      <c r="T288">
        <v>0.48060025817750007</v>
      </c>
      <c r="AG288">
        <v>284</v>
      </c>
      <c r="AH288">
        <v>1589521.8750326005</v>
      </c>
      <c r="AI288">
        <v>-21.688753249280733</v>
      </c>
      <c r="AJ288">
        <v>1589521.8750326005</v>
      </c>
      <c r="AK288">
        <v>-21.688753249280733</v>
      </c>
      <c r="AL288">
        <v>1641074.5129848451</v>
      </c>
      <c r="AM288">
        <v>-21.776814055735507</v>
      </c>
    </row>
    <row r="289" spans="1:39" x14ac:dyDescent="0.3">
      <c r="A289">
        <v>286</v>
      </c>
      <c r="B289">
        <v>266948681.30933806</v>
      </c>
      <c r="C289">
        <v>2342.5377972638776</v>
      </c>
      <c r="D289">
        <v>22188.223047382831</v>
      </c>
      <c r="E289">
        <v>0.45552785792353756</v>
      </c>
      <c r="F289">
        <v>0.45045828018476958</v>
      </c>
      <c r="S289">
        <v>286</v>
      </c>
      <c r="T289">
        <v>0.4804816568574713</v>
      </c>
      <c r="AG289">
        <v>285</v>
      </c>
      <c r="AH289">
        <v>1589521.8750326005</v>
      </c>
      <c r="AI289">
        <v>-21.688753249280733</v>
      </c>
      <c r="AJ289">
        <v>1589521.8750326005</v>
      </c>
      <c r="AK289">
        <v>-21.688753249280733</v>
      </c>
      <c r="AL289">
        <v>1641074.5129848451</v>
      </c>
      <c r="AM289">
        <v>-21.776814055735507</v>
      </c>
    </row>
    <row r="290" spans="1:39" x14ac:dyDescent="0.3">
      <c r="A290">
        <v>287</v>
      </c>
      <c r="B290">
        <v>267880303.5048236</v>
      </c>
      <c r="C290">
        <v>2342.9164003124697</v>
      </c>
      <c r="D290">
        <v>22269.240033326289</v>
      </c>
      <c r="E290">
        <v>0.45372509680460299</v>
      </c>
      <c r="F290">
        <v>0.44989448258173381</v>
      </c>
      <c r="S290">
        <v>287</v>
      </c>
      <c r="T290">
        <v>0.4802733482775734</v>
      </c>
      <c r="AG290">
        <v>286</v>
      </c>
      <c r="AH290">
        <v>1589521.8750326005</v>
      </c>
      <c r="AI290">
        <v>-21.688753249280733</v>
      </c>
      <c r="AJ290">
        <v>1589521.8750326005</v>
      </c>
      <c r="AK290">
        <v>-21.688753249280733</v>
      </c>
      <c r="AL290">
        <v>1641074.5129848451</v>
      </c>
      <c r="AM290">
        <v>-21.776814055735507</v>
      </c>
    </row>
    <row r="291" spans="1:39" x14ac:dyDescent="0.3">
      <c r="A291">
        <v>288</v>
      </c>
      <c r="B291">
        <v>267881408.42809883</v>
      </c>
      <c r="C291">
        <v>2342.9248404939294</v>
      </c>
      <c r="D291">
        <v>22269.319518026012</v>
      </c>
      <c r="E291">
        <v>0.45370877553902605</v>
      </c>
      <c r="F291">
        <v>0.44987632542469158</v>
      </c>
      <c r="S291">
        <v>288</v>
      </c>
      <c r="T291">
        <v>0.48008206354963878</v>
      </c>
      <c r="AG291">
        <v>287</v>
      </c>
      <c r="AH291">
        <v>1589521.8750326005</v>
      </c>
      <c r="AI291">
        <v>-21.688753249280733</v>
      </c>
      <c r="AJ291">
        <v>1589521.8750326005</v>
      </c>
      <c r="AK291">
        <v>-21.688753249280733</v>
      </c>
      <c r="AL291">
        <v>1641074.5129848451</v>
      </c>
      <c r="AM291">
        <v>-21.776814055735507</v>
      </c>
    </row>
    <row r="292" spans="1:39" x14ac:dyDescent="0.3">
      <c r="A292">
        <v>289</v>
      </c>
      <c r="B292">
        <v>267482918.61901191</v>
      </c>
      <c r="C292">
        <v>2343.2979452925993</v>
      </c>
      <c r="D292">
        <v>22235.109294465798</v>
      </c>
      <c r="E292">
        <v>0.45352594287888687</v>
      </c>
      <c r="F292">
        <v>0.44797151550525216</v>
      </c>
      <c r="S292">
        <v>289</v>
      </c>
      <c r="T292">
        <v>0.4792506648620522</v>
      </c>
      <c r="AG292">
        <v>288</v>
      </c>
      <c r="AH292">
        <v>1589521.8750326005</v>
      </c>
      <c r="AI292">
        <v>-21.688753249280733</v>
      </c>
      <c r="AJ292">
        <v>1589521.8750326005</v>
      </c>
      <c r="AK292">
        <v>-21.688753249280733</v>
      </c>
      <c r="AL292">
        <v>1641074.5129848451</v>
      </c>
      <c r="AM292">
        <v>-21.776814055735507</v>
      </c>
    </row>
    <row r="293" spans="1:39" x14ac:dyDescent="0.3">
      <c r="A293">
        <v>290</v>
      </c>
      <c r="B293">
        <v>267484023.54228705</v>
      </c>
      <c r="C293">
        <v>2343.3063854740585</v>
      </c>
      <c r="D293">
        <v>22235.18877916551</v>
      </c>
      <c r="E293">
        <v>0.45350962050325144</v>
      </c>
      <c r="F293">
        <v>0.44795335891265609</v>
      </c>
      <c r="S293">
        <v>290</v>
      </c>
      <c r="T293">
        <v>0.47880296390981614</v>
      </c>
      <c r="AG293">
        <v>289</v>
      </c>
      <c r="AH293">
        <v>1589521.8750326005</v>
      </c>
      <c r="AI293">
        <v>-21.688753249280733</v>
      </c>
      <c r="AJ293">
        <v>1589521.8750326005</v>
      </c>
      <c r="AK293">
        <v>-21.688753249280733</v>
      </c>
      <c r="AL293">
        <v>1641074.5129848451</v>
      </c>
      <c r="AM293">
        <v>-21.776814055735507</v>
      </c>
    </row>
    <row r="294" spans="1:39" x14ac:dyDescent="0.3">
      <c r="A294">
        <v>291</v>
      </c>
      <c r="B294">
        <v>267695770.95043576</v>
      </c>
      <c r="C294">
        <v>2343.8441051002983</v>
      </c>
      <c r="D294">
        <v>22250.780818051775</v>
      </c>
      <c r="E294">
        <v>0.45230251128737886</v>
      </c>
      <c r="F294">
        <v>0.44765694902045755</v>
      </c>
      <c r="S294">
        <v>291</v>
      </c>
      <c r="T294">
        <v>0.47876606439286201</v>
      </c>
      <c r="AG294">
        <v>290</v>
      </c>
      <c r="AH294">
        <v>1589521.8750326005</v>
      </c>
      <c r="AI294">
        <v>-21.688753249280733</v>
      </c>
      <c r="AJ294">
        <v>1589521.8750326005</v>
      </c>
      <c r="AK294">
        <v>-21.688753249280733</v>
      </c>
      <c r="AL294">
        <v>1641074.5129848451</v>
      </c>
      <c r="AM294">
        <v>-21.776814055735507</v>
      </c>
    </row>
    <row r="295" spans="1:39" x14ac:dyDescent="0.3">
      <c r="A295">
        <v>292</v>
      </c>
      <c r="B295">
        <v>267696875.87371102</v>
      </c>
      <c r="C295">
        <v>2343.8525452817585</v>
      </c>
      <c r="D295">
        <v>22250.860302751498</v>
      </c>
      <c r="E295">
        <v>0.45228618924759251</v>
      </c>
      <c r="F295">
        <v>0.44763879198255407</v>
      </c>
      <c r="S295">
        <v>292</v>
      </c>
      <c r="T295">
        <v>0.47871234433647186</v>
      </c>
      <c r="AG295">
        <v>291</v>
      </c>
      <c r="AH295">
        <v>1589521.8750326005</v>
      </c>
      <c r="AI295">
        <v>-21.688753249280733</v>
      </c>
      <c r="AJ295">
        <v>1589521.8750326005</v>
      </c>
      <c r="AK295">
        <v>-21.688753249280733</v>
      </c>
      <c r="AL295">
        <v>1641074.5129848451</v>
      </c>
      <c r="AM295">
        <v>-21.776814055735507</v>
      </c>
    </row>
    <row r="296" spans="1:39" x14ac:dyDescent="0.3">
      <c r="A296">
        <v>293</v>
      </c>
      <c r="B296">
        <v>267695770.95043576</v>
      </c>
      <c r="C296">
        <v>2344.3719051002986</v>
      </c>
      <c r="D296">
        <v>22250.780818051775</v>
      </c>
      <c r="E296">
        <v>0.45136314217498757</v>
      </c>
      <c r="F296">
        <v>0.4470563005015869</v>
      </c>
      <c r="S296">
        <v>293</v>
      </c>
      <c r="T296">
        <v>0.47825839953754323</v>
      </c>
      <c r="AG296">
        <v>292</v>
      </c>
      <c r="AH296">
        <v>1589521.8750326005</v>
      </c>
      <c r="AI296">
        <v>-21.688753249280733</v>
      </c>
      <c r="AJ296">
        <v>1589521.8750326005</v>
      </c>
      <c r="AK296">
        <v>-21.688753249280733</v>
      </c>
      <c r="AL296">
        <v>1641074.5129848451</v>
      </c>
      <c r="AM296">
        <v>-21.776814055735507</v>
      </c>
    </row>
    <row r="297" spans="1:39" x14ac:dyDescent="0.3">
      <c r="A297">
        <v>294</v>
      </c>
      <c r="B297">
        <v>267696875.87371102</v>
      </c>
      <c r="C297">
        <v>2344.3803452817583</v>
      </c>
      <c r="D297">
        <v>22250.860302751498</v>
      </c>
      <c r="E297">
        <v>0.45134682000990445</v>
      </c>
      <c r="F297">
        <v>0.44703814316762047</v>
      </c>
      <c r="S297">
        <v>294</v>
      </c>
      <c r="T297">
        <v>0.47819360519771875</v>
      </c>
      <c r="AG297">
        <v>293</v>
      </c>
      <c r="AH297">
        <v>1448282.4619822181</v>
      </c>
      <c r="AI297">
        <v>-10.875911756672323</v>
      </c>
      <c r="AJ297">
        <v>1448282.4619822181</v>
      </c>
      <c r="AK297">
        <v>-10.875911756672323</v>
      </c>
      <c r="AL297">
        <v>1496528.127793862</v>
      </c>
      <c r="AM297">
        <v>-11.050672047829238</v>
      </c>
    </row>
    <row r="298" spans="1:39" x14ac:dyDescent="0.3">
      <c r="A298">
        <v>295</v>
      </c>
      <c r="B298">
        <v>267880303.5048236</v>
      </c>
      <c r="C298">
        <v>2345.3082003124696</v>
      </c>
      <c r="D298">
        <v>22269.240033326289</v>
      </c>
      <c r="E298">
        <v>0.44946790858088237</v>
      </c>
      <c r="F298">
        <v>0.4445989942825157</v>
      </c>
      <c r="S298">
        <v>295</v>
      </c>
      <c r="T298">
        <v>0.47647363509178842</v>
      </c>
      <c r="AG298">
        <v>294</v>
      </c>
      <c r="AH298">
        <v>1448282.4619822181</v>
      </c>
      <c r="AI298">
        <v>-10.875911756672323</v>
      </c>
      <c r="AJ298">
        <v>1448282.4619822181</v>
      </c>
      <c r="AK298">
        <v>-10.875911756672323</v>
      </c>
      <c r="AL298">
        <v>1496528.127793862</v>
      </c>
      <c r="AM298">
        <v>-11.050672047829238</v>
      </c>
    </row>
    <row r="299" spans="1:39" x14ac:dyDescent="0.3">
      <c r="A299">
        <v>296</v>
      </c>
      <c r="B299">
        <v>267881408.42809883</v>
      </c>
      <c r="C299">
        <v>2345.3166404939293</v>
      </c>
      <c r="D299">
        <v>22269.319518026012</v>
      </c>
      <c r="E299">
        <v>0.44945158663363244</v>
      </c>
      <c r="F299">
        <v>0.44458083813835697</v>
      </c>
      <c r="S299">
        <v>296</v>
      </c>
      <c r="T299">
        <v>0.47598830627487421</v>
      </c>
      <c r="AG299">
        <v>295</v>
      </c>
      <c r="AH299">
        <v>1448282.4619822181</v>
      </c>
      <c r="AI299">
        <v>-10.875911756672323</v>
      </c>
      <c r="AJ299">
        <v>1448282.4619822181</v>
      </c>
      <c r="AK299">
        <v>-10.875911756672323</v>
      </c>
      <c r="AL299">
        <v>1496528.127793862</v>
      </c>
      <c r="AM299">
        <v>-11.050672047829238</v>
      </c>
    </row>
    <row r="300" spans="1:39" x14ac:dyDescent="0.3">
      <c r="A300">
        <v>297</v>
      </c>
      <c r="B300">
        <v>267482918.61901191</v>
      </c>
      <c r="C300">
        <v>2345.7079452925991</v>
      </c>
      <c r="D300">
        <v>22235.109294465798</v>
      </c>
      <c r="E300">
        <v>0.44923711460492788</v>
      </c>
      <c r="F300">
        <v>0.44452997294915192</v>
      </c>
      <c r="S300">
        <v>297</v>
      </c>
      <c r="T300">
        <v>0.47558177190777517</v>
      </c>
      <c r="AG300">
        <v>296</v>
      </c>
      <c r="AH300">
        <v>1448282.4619822181</v>
      </c>
      <c r="AI300">
        <v>-10.875911756672323</v>
      </c>
      <c r="AJ300">
        <v>1448282.4619822181</v>
      </c>
      <c r="AK300">
        <v>-10.875911756672323</v>
      </c>
      <c r="AL300">
        <v>1496528.127793862</v>
      </c>
      <c r="AM300">
        <v>-11.050672047829238</v>
      </c>
    </row>
    <row r="301" spans="1:39" x14ac:dyDescent="0.3">
      <c r="A301">
        <v>298</v>
      </c>
      <c r="B301">
        <v>267484023.54228705</v>
      </c>
      <c r="C301">
        <v>2345.7163854740588</v>
      </c>
      <c r="D301">
        <v>22235.18877916551</v>
      </c>
      <c r="E301">
        <v>0.44922079180541358</v>
      </c>
      <c r="F301">
        <v>0.4445118166625292</v>
      </c>
      <c r="S301">
        <v>298</v>
      </c>
      <c r="T301">
        <v>0.47509551485325219</v>
      </c>
      <c r="AG301">
        <v>297</v>
      </c>
      <c r="AH301">
        <v>1448282.4619822181</v>
      </c>
      <c r="AI301">
        <v>-10.875911756672323</v>
      </c>
      <c r="AJ301">
        <v>1448282.4619822181</v>
      </c>
      <c r="AK301">
        <v>-10.875911756672323</v>
      </c>
      <c r="AL301">
        <v>1496528.127793862</v>
      </c>
      <c r="AM301">
        <v>-11.050672047829238</v>
      </c>
    </row>
    <row r="302" spans="1:39" x14ac:dyDescent="0.3">
      <c r="A302">
        <v>299</v>
      </c>
      <c r="B302">
        <v>267344961.27187461</v>
      </c>
      <c r="C302">
        <v>2345.8758121022884</v>
      </c>
      <c r="D302">
        <v>22222.27430154361</v>
      </c>
      <c r="E302">
        <v>0.44910781786609311</v>
      </c>
      <c r="F302">
        <v>0.44394785446257823</v>
      </c>
      <c r="S302">
        <v>299</v>
      </c>
      <c r="T302">
        <v>0.47387119466435984</v>
      </c>
      <c r="AG302">
        <v>298</v>
      </c>
      <c r="AH302">
        <v>1448282.4619822181</v>
      </c>
      <c r="AI302">
        <v>-10.875911756672323</v>
      </c>
      <c r="AJ302">
        <v>1448282.4619822181</v>
      </c>
      <c r="AK302">
        <v>-10.875911756672323</v>
      </c>
      <c r="AL302">
        <v>1496528.127793862</v>
      </c>
      <c r="AM302">
        <v>-11.050672047829238</v>
      </c>
    </row>
    <row r="303" spans="1:39" x14ac:dyDescent="0.3">
      <c r="A303">
        <v>300</v>
      </c>
      <c r="B303">
        <v>267346066.19514981</v>
      </c>
      <c r="C303">
        <v>2345.8842522837485</v>
      </c>
      <c r="D303">
        <v>22222.353786243326</v>
      </c>
      <c r="E303">
        <v>0.44909149488590427</v>
      </c>
      <c r="F303">
        <v>0.44392969735524801</v>
      </c>
      <c r="S303">
        <v>300</v>
      </c>
      <c r="T303">
        <v>0.47338385330568239</v>
      </c>
      <c r="AG303">
        <v>299</v>
      </c>
      <c r="AH303">
        <v>1448282.4619822181</v>
      </c>
      <c r="AI303">
        <v>-10.875911756672323</v>
      </c>
      <c r="AJ303">
        <v>1448282.4619822181</v>
      </c>
      <c r="AK303">
        <v>-10.875911756672323</v>
      </c>
      <c r="AL303">
        <v>1496528.127793862</v>
      </c>
      <c r="AM303">
        <v>-11.050672047829238</v>
      </c>
    </row>
    <row r="304" spans="1:39" x14ac:dyDescent="0.3">
      <c r="A304">
        <v>301</v>
      </c>
      <c r="B304">
        <v>267695770.95043576</v>
      </c>
      <c r="C304">
        <v>2348.8321051002986</v>
      </c>
      <c r="D304">
        <v>22250.780818051775</v>
      </c>
      <c r="E304">
        <v>0.44342583400678004</v>
      </c>
      <c r="F304">
        <v>0.44164191848637269</v>
      </c>
      <c r="S304">
        <v>301</v>
      </c>
      <c r="T304">
        <v>0.46915647892876294</v>
      </c>
      <c r="AG304">
        <v>300</v>
      </c>
      <c r="AH304">
        <v>1448282.4619822181</v>
      </c>
      <c r="AI304">
        <v>-10.875911756672323</v>
      </c>
      <c r="AJ304">
        <v>1448282.4619822181</v>
      </c>
      <c r="AK304">
        <v>-10.875911756672323</v>
      </c>
      <c r="AL304">
        <v>1496528.127793862</v>
      </c>
      <c r="AM304">
        <v>-11.050672047829238</v>
      </c>
    </row>
    <row r="305" spans="1:39" x14ac:dyDescent="0.3">
      <c r="A305">
        <v>302</v>
      </c>
      <c r="B305">
        <v>267696875.87371102</v>
      </c>
      <c r="C305">
        <v>2348.8405452817583</v>
      </c>
      <c r="D305">
        <v>22250.860302751498</v>
      </c>
      <c r="E305">
        <v>0.44340951104288956</v>
      </c>
      <c r="F305">
        <v>0.44162376313421053</v>
      </c>
      <c r="S305">
        <v>302</v>
      </c>
      <c r="T305">
        <v>0.46863851504652015</v>
      </c>
      <c r="AG305">
        <v>301</v>
      </c>
      <c r="AH305">
        <v>1448282.4619822181</v>
      </c>
      <c r="AI305">
        <v>-10.875911756672323</v>
      </c>
      <c r="AJ305">
        <v>1448282.4619822181</v>
      </c>
      <c r="AK305">
        <v>-10.875911756672323</v>
      </c>
      <c r="AL305">
        <v>1496528.127793862</v>
      </c>
      <c r="AM305">
        <v>-11.050672047829238</v>
      </c>
    </row>
    <row r="306" spans="1:39" x14ac:dyDescent="0.3">
      <c r="A306">
        <v>303</v>
      </c>
      <c r="B306">
        <v>267880303.5048236</v>
      </c>
      <c r="C306">
        <v>2349.7684003124696</v>
      </c>
      <c r="D306">
        <v>22269.240033326289</v>
      </c>
      <c r="E306">
        <v>0.44153023451487744</v>
      </c>
      <c r="F306">
        <v>0.44132862718409377</v>
      </c>
      <c r="S306">
        <v>303</v>
      </c>
      <c r="T306">
        <v>0.46861307484143572</v>
      </c>
      <c r="AG306">
        <v>302</v>
      </c>
      <c r="AH306">
        <v>1448282.4619822181</v>
      </c>
      <c r="AI306">
        <v>-10.875911756672323</v>
      </c>
      <c r="AJ306">
        <v>1448282.4619822181</v>
      </c>
      <c r="AK306">
        <v>-10.875911756672323</v>
      </c>
      <c r="AL306">
        <v>1496528.127793862</v>
      </c>
      <c r="AM306">
        <v>-11.050672047829238</v>
      </c>
    </row>
    <row r="307" spans="1:39" x14ac:dyDescent="0.3">
      <c r="A307">
        <v>304</v>
      </c>
      <c r="B307">
        <v>267881408.42809883</v>
      </c>
      <c r="C307">
        <v>2349.7768404939293</v>
      </c>
      <c r="D307">
        <v>22269.319518026012</v>
      </c>
      <c r="E307">
        <v>0.44151391165127957</v>
      </c>
      <c r="F307">
        <v>0.44131047102454973</v>
      </c>
      <c r="S307">
        <v>304</v>
      </c>
      <c r="T307">
        <v>0.46825476848746617</v>
      </c>
      <c r="AG307">
        <v>303</v>
      </c>
      <c r="AH307">
        <v>1448282.4619822181</v>
      </c>
      <c r="AI307">
        <v>-10.875911756672323</v>
      </c>
      <c r="AJ307">
        <v>1448282.4619822181</v>
      </c>
      <c r="AK307">
        <v>-10.875911756672323</v>
      </c>
      <c r="AL307">
        <v>1496528.127793862</v>
      </c>
      <c r="AM307">
        <v>-11.050672047829238</v>
      </c>
    </row>
    <row r="308" spans="1:39" x14ac:dyDescent="0.3">
      <c r="A308">
        <v>305</v>
      </c>
      <c r="B308">
        <v>268231113.18338495</v>
      </c>
      <c r="C308">
        <v>2349.6006933104804</v>
      </c>
      <c r="D308">
        <v>22297.746549834468</v>
      </c>
      <c r="E308">
        <v>0.44140790666694174</v>
      </c>
      <c r="F308">
        <v>0.44074606582442305</v>
      </c>
      <c r="S308">
        <v>305</v>
      </c>
      <c r="T308">
        <v>0.46809320231837287</v>
      </c>
      <c r="AG308">
        <v>304</v>
      </c>
      <c r="AH308">
        <v>1448282.4619822181</v>
      </c>
      <c r="AI308">
        <v>-10.875911756672323</v>
      </c>
      <c r="AJ308">
        <v>1448282.4619822181</v>
      </c>
      <c r="AK308">
        <v>-10.875911756672323</v>
      </c>
      <c r="AL308">
        <v>1496528.127793862</v>
      </c>
      <c r="AM308">
        <v>-11.050672047829238</v>
      </c>
    </row>
    <row r="309" spans="1:39" x14ac:dyDescent="0.3">
      <c r="A309">
        <v>306</v>
      </c>
      <c r="B309">
        <v>268232218.10666016</v>
      </c>
      <c r="C309">
        <v>2349.6091334919411</v>
      </c>
      <c r="D309">
        <v>22297.826034534191</v>
      </c>
      <c r="E309">
        <v>0.44139158449259358</v>
      </c>
      <c r="F309">
        <v>0.44072790868757339</v>
      </c>
      <c r="S309">
        <v>306</v>
      </c>
      <c r="T309">
        <v>0.46776441878157593</v>
      </c>
      <c r="AG309">
        <v>305</v>
      </c>
      <c r="AH309">
        <v>1448282.4619822181</v>
      </c>
      <c r="AI309">
        <v>-10.875911756672323</v>
      </c>
      <c r="AJ309">
        <v>1448282.4619822181</v>
      </c>
      <c r="AK309">
        <v>-10.875911756672323</v>
      </c>
      <c r="AL309">
        <v>1496528.127793862</v>
      </c>
      <c r="AM309">
        <v>-11.050672047829238</v>
      </c>
    </row>
    <row r="310" spans="1:39" x14ac:dyDescent="0.3">
      <c r="A310">
        <v>307</v>
      </c>
      <c r="B310">
        <v>267482918.61901191</v>
      </c>
      <c r="C310">
        <v>2350.3219452925991</v>
      </c>
      <c r="D310">
        <v>22235.109294465798</v>
      </c>
      <c r="E310">
        <v>0.44102766817288847</v>
      </c>
      <c r="F310">
        <v>0.43520739167611217</v>
      </c>
      <c r="S310">
        <v>307</v>
      </c>
      <c r="T310">
        <v>0.46754917903930715</v>
      </c>
      <c r="AG310">
        <v>306</v>
      </c>
      <c r="AH310">
        <v>1448282.4619822181</v>
      </c>
      <c r="AI310">
        <v>-10.875911756672323</v>
      </c>
      <c r="AJ310">
        <v>1448282.4619822181</v>
      </c>
      <c r="AK310">
        <v>-10.875911756672323</v>
      </c>
      <c r="AL310">
        <v>1496528.127793862</v>
      </c>
      <c r="AM310">
        <v>-11.050672047829238</v>
      </c>
    </row>
    <row r="311" spans="1:39" x14ac:dyDescent="0.3">
      <c r="A311">
        <v>308</v>
      </c>
      <c r="B311">
        <v>267484023.54228705</v>
      </c>
      <c r="C311">
        <v>2350.3303854740584</v>
      </c>
      <c r="D311">
        <v>22235.18877916551</v>
      </c>
      <c r="E311">
        <v>0.44101134494676963</v>
      </c>
      <c r="F311">
        <v>0.43518923527422348</v>
      </c>
      <c r="S311">
        <v>308</v>
      </c>
      <c r="T311">
        <v>0.46738151069187395</v>
      </c>
      <c r="AG311">
        <v>307</v>
      </c>
      <c r="AH311">
        <v>1448282.4619822181</v>
      </c>
      <c r="AI311">
        <v>-10.875911756672323</v>
      </c>
      <c r="AJ311">
        <v>1448282.4619822181</v>
      </c>
      <c r="AK311">
        <v>-10.875911756672323</v>
      </c>
      <c r="AL311">
        <v>1496528.127793862</v>
      </c>
      <c r="AM311">
        <v>-11.050672047829238</v>
      </c>
    </row>
    <row r="312" spans="1:39" x14ac:dyDescent="0.3">
      <c r="A312">
        <v>309</v>
      </c>
      <c r="B312">
        <v>268231113.18338495</v>
      </c>
      <c r="C312">
        <v>2352.0106933104807</v>
      </c>
      <c r="D312">
        <v>22297.746549834468</v>
      </c>
      <c r="E312">
        <v>0.43711884948125046</v>
      </c>
      <c r="F312">
        <v>0.43489258080060539</v>
      </c>
      <c r="S312">
        <v>309</v>
      </c>
      <c r="T312">
        <v>0.46617118100893318</v>
      </c>
      <c r="AG312">
        <v>308</v>
      </c>
      <c r="AH312">
        <v>1448282.4619822181</v>
      </c>
      <c r="AI312">
        <v>-10.875911756672323</v>
      </c>
      <c r="AJ312">
        <v>1448282.4619822181</v>
      </c>
      <c r="AK312">
        <v>-10.875911756672323</v>
      </c>
      <c r="AL312">
        <v>1496528.127793862</v>
      </c>
      <c r="AM312">
        <v>-11.050672047829238</v>
      </c>
    </row>
    <row r="313" spans="1:39" x14ac:dyDescent="0.3">
      <c r="A313">
        <v>310</v>
      </c>
      <c r="B313">
        <v>268232218.10666016</v>
      </c>
      <c r="C313">
        <v>2352.0191334919409</v>
      </c>
      <c r="D313">
        <v>22297.826034534191</v>
      </c>
      <c r="E313">
        <v>0.4371025267832237</v>
      </c>
      <c r="F313">
        <v>0.43487442384997399</v>
      </c>
      <c r="S313">
        <v>310</v>
      </c>
      <c r="T313">
        <v>0.46610996109402214</v>
      </c>
      <c r="AG313">
        <v>309</v>
      </c>
      <c r="AH313">
        <v>1448282.4619822181</v>
      </c>
      <c r="AI313">
        <v>-10.875911756672323</v>
      </c>
      <c r="AJ313">
        <v>1448282.4619822181</v>
      </c>
      <c r="AK313">
        <v>-10.875911756672323</v>
      </c>
      <c r="AL313">
        <v>1496528.127793862</v>
      </c>
      <c r="AM313">
        <v>-11.050672047829238</v>
      </c>
    </row>
    <row r="314" spans="1:39" x14ac:dyDescent="0.3">
      <c r="A314">
        <v>311</v>
      </c>
      <c r="B314">
        <v>268923345.59757578</v>
      </c>
      <c r="C314">
        <v>2355.8496310173741</v>
      </c>
      <c r="D314">
        <v>22352.583102994689</v>
      </c>
      <c r="E314">
        <v>0.42946003122445336</v>
      </c>
      <c r="F314">
        <v>0.43429186224045158</v>
      </c>
      <c r="S314">
        <v>311</v>
      </c>
      <c r="T314">
        <v>0.46579023950306181</v>
      </c>
      <c r="AG314">
        <v>310</v>
      </c>
      <c r="AH314">
        <v>1448282.4619822181</v>
      </c>
      <c r="AI314">
        <v>-10.875911756672323</v>
      </c>
      <c r="AJ314">
        <v>1448282.4619822181</v>
      </c>
      <c r="AK314">
        <v>-10.875911756672323</v>
      </c>
      <c r="AL314">
        <v>1496528.127793862</v>
      </c>
      <c r="AM314">
        <v>-11.050672047829238</v>
      </c>
    </row>
    <row r="315" spans="1:39" x14ac:dyDescent="0.3">
      <c r="A315">
        <v>312</v>
      </c>
      <c r="B315">
        <v>268924450.52085096</v>
      </c>
      <c r="C315">
        <v>2355.8580711988338</v>
      </c>
      <c r="D315">
        <v>22352.662587694409</v>
      </c>
      <c r="E315">
        <v>0.42944370914140656</v>
      </c>
      <c r="F315">
        <v>0.43427370480578259</v>
      </c>
      <c r="S315">
        <v>312</v>
      </c>
      <c r="T315">
        <v>0.46556561212526787</v>
      </c>
      <c r="AG315">
        <v>311</v>
      </c>
      <c r="AH315">
        <v>1448282.4619822181</v>
      </c>
      <c r="AI315">
        <v>-10.875911756672323</v>
      </c>
      <c r="AJ315">
        <v>1448282.4619822181</v>
      </c>
      <c r="AK315">
        <v>-10.875911756672323</v>
      </c>
      <c r="AL315">
        <v>1496528.127793862</v>
      </c>
      <c r="AM315">
        <v>-11.050672047829238</v>
      </c>
    </row>
    <row r="316" spans="1:39" x14ac:dyDescent="0.3">
      <c r="A316">
        <v>313</v>
      </c>
      <c r="B316">
        <v>268231113.18338495</v>
      </c>
      <c r="C316">
        <v>2356.6246933104808</v>
      </c>
      <c r="D316">
        <v>22297.746549834468</v>
      </c>
      <c r="E316">
        <v>0.42890931249295133</v>
      </c>
      <c r="F316">
        <v>0.42348222651236916</v>
      </c>
      <c r="S316">
        <v>313</v>
      </c>
      <c r="T316">
        <v>0.46509947035844207</v>
      </c>
      <c r="AG316">
        <v>312</v>
      </c>
      <c r="AH316">
        <v>1448282.4619822181</v>
      </c>
      <c r="AI316">
        <v>-10.875911756672323</v>
      </c>
      <c r="AJ316">
        <v>1448282.4619822181</v>
      </c>
      <c r="AK316">
        <v>-10.875911756672323</v>
      </c>
      <c r="AL316">
        <v>1496528.127793862</v>
      </c>
      <c r="AM316">
        <v>-11.050672047829238</v>
      </c>
    </row>
    <row r="317" spans="1:39" x14ac:dyDescent="0.3">
      <c r="A317">
        <v>314</v>
      </c>
      <c r="B317">
        <v>268232218.10666016</v>
      </c>
      <c r="C317">
        <v>2356.633133491941</v>
      </c>
      <c r="D317">
        <v>22297.826034534191</v>
      </c>
      <c r="E317">
        <v>0.42889298918265306</v>
      </c>
      <c r="F317">
        <v>0.42346407033362549</v>
      </c>
      <c r="S317">
        <v>314</v>
      </c>
      <c r="T317">
        <v>0.46455130360287977</v>
      </c>
      <c r="AG317">
        <v>313</v>
      </c>
      <c r="AH317">
        <v>1448282.4619822181</v>
      </c>
      <c r="AI317">
        <v>-10.875911756672323</v>
      </c>
      <c r="AJ317">
        <v>1448282.4619822181</v>
      </c>
      <c r="AK317">
        <v>-10.875911756672323</v>
      </c>
      <c r="AL317">
        <v>1496528.127793862</v>
      </c>
      <c r="AM317">
        <v>-11.050672047829238</v>
      </c>
    </row>
    <row r="318" spans="1:39" x14ac:dyDescent="0.3">
      <c r="A318">
        <v>315</v>
      </c>
      <c r="B318">
        <v>268923345.59757578</v>
      </c>
      <c r="C318">
        <v>2358.259631017374</v>
      </c>
      <c r="D318">
        <v>22352.583102994689</v>
      </c>
      <c r="E318">
        <v>0.42517086090894474</v>
      </c>
      <c r="F318">
        <v>0.42316731978710004</v>
      </c>
      <c r="S318">
        <v>315</v>
      </c>
      <c r="T318">
        <v>0.46402798922571892</v>
      </c>
      <c r="AG318">
        <v>314</v>
      </c>
      <c r="AH318">
        <v>1448282.4619822181</v>
      </c>
      <c r="AI318">
        <v>-10.875911756672323</v>
      </c>
      <c r="AJ318">
        <v>1448282.4619822181</v>
      </c>
      <c r="AK318">
        <v>-10.875911756672323</v>
      </c>
      <c r="AL318">
        <v>1496528.127793862</v>
      </c>
      <c r="AM318">
        <v>-11.050672047829238</v>
      </c>
    </row>
    <row r="319" spans="1:39" x14ac:dyDescent="0.3">
      <c r="A319">
        <v>316</v>
      </c>
      <c r="B319">
        <v>268924450.52085096</v>
      </c>
      <c r="C319">
        <v>2358.2680711988341</v>
      </c>
      <c r="D319">
        <v>22352.662587694409</v>
      </c>
      <c r="E319">
        <v>0.42515453823576937</v>
      </c>
      <c r="F319">
        <v>0.42314916300483246</v>
      </c>
      <c r="S319">
        <v>316</v>
      </c>
      <c r="T319">
        <v>0.4634783146411019</v>
      </c>
      <c r="AG319">
        <v>315</v>
      </c>
      <c r="AH319">
        <v>1448282.4619822181</v>
      </c>
      <c r="AI319">
        <v>-10.875911756672323</v>
      </c>
      <c r="AJ319">
        <v>1448282.4619822181</v>
      </c>
      <c r="AK319">
        <v>-10.875911756672323</v>
      </c>
      <c r="AL319">
        <v>1496528.127793862</v>
      </c>
      <c r="AM319">
        <v>-11.050672047829238</v>
      </c>
    </row>
    <row r="320" spans="1:39" x14ac:dyDescent="0.3">
      <c r="A320">
        <v>317</v>
      </c>
      <c r="B320">
        <v>269458687.8305248</v>
      </c>
      <c r="C320">
        <v>2359.7422192275553</v>
      </c>
      <c r="D320">
        <v>22399.548834777379</v>
      </c>
      <c r="E320">
        <v>0.42188313848501297</v>
      </c>
      <c r="F320">
        <v>0.42256679434309208</v>
      </c>
      <c r="S320">
        <v>317</v>
      </c>
      <c r="T320">
        <v>0.46207939174837803</v>
      </c>
      <c r="AG320">
        <v>316</v>
      </c>
      <c r="AH320">
        <v>1448282.4619822181</v>
      </c>
      <c r="AI320">
        <v>-10.875911756672323</v>
      </c>
      <c r="AJ320">
        <v>1448282.4619822181</v>
      </c>
      <c r="AK320">
        <v>-10.875911756672323</v>
      </c>
      <c r="AL320">
        <v>1496528.127793862</v>
      </c>
      <c r="AM320">
        <v>-11.050672047829238</v>
      </c>
    </row>
    <row r="321" spans="1:39" x14ac:dyDescent="0.3">
      <c r="A321">
        <v>318</v>
      </c>
      <c r="B321">
        <v>269459792.75380015</v>
      </c>
      <c r="C321">
        <v>2359.750659409016</v>
      </c>
      <c r="D321">
        <v>22399.628319477102</v>
      </c>
      <c r="E321">
        <v>0.4218668167722327</v>
      </c>
      <c r="F321">
        <v>0.42254863698343981</v>
      </c>
      <c r="S321">
        <v>318</v>
      </c>
      <c r="T321">
        <v>0.46152772440134893</v>
      </c>
      <c r="AG321">
        <v>317</v>
      </c>
      <c r="AH321">
        <v>1448282.4619822181</v>
      </c>
      <c r="AI321">
        <v>-10.875911756672323</v>
      </c>
      <c r="AJ321">
        <v>1448282.4619822181</v>
      </c>
      <c r="AK321">
        <v>-10.875911756672323</v>
      </c>
      <c r="AL321">
        <v>1496528.127793862</v>
      </c>
      <c r="AM321">
        <v>-11.050672047829238</v>
      </c>
    </row>
    <row r="322" spans="1:39" x14ac:dyDescent="0.3">
      <c r="A322">
        <v>319</v>
      </c>
      <c r="B322">
        <v>269458687.8305248</v>
      </c>
      <c r="C322">
        <v>2362.1522192275552</v>
      </c>
      <c r="D322">
        <v>22399.548834777379</v>
      </c>
      <c r="E322">
        <v>0.41759354538580729</v>
      </c>
      <c r="F322">
        <v>0.41433455472220787</v>
      </c>
      <c r="S322">
        <v>319</v>
      </c>
      <c r="T322">
        <v>0.4573633104943336</v>
      </c>
      <c r="AG322">
        <v>318</v>
      </c>
      <c r="AH322">
        <v>1448282.4619822181</v>
      </c>
      <c r="AI322">
        <v>-10.875911756672323</v>
      </c>
      <c r="AJ322">
        <v>1448282.4619822181</v>
      </c>
      <c r="AK322">
        <v>-10.875911756672323</v>
      </c>
      <c r="AL322">
        <v>1496528.127793862</v>
      </c>
      <c r="AM322">
        <v>-11.050672047829238</v>
      </c>
    </row>
    <row r="323" spans="1:39" x14ac:dyDescent="0.3">
      <c r="A323">
        <v>320</v>
      </c>
      <c r="B323">
        <v>269459792.75380015</v>
      </c>
      <c r="C323">
        <v>2362.1606594090163</v>
      </c>
      <c r="D323">
        <v>22399.628319477102</v>
      </c>
      <c r="E323">
        <v>0.41757722296900995</v>
      </c>
      <c r="F323">
        <v>0.41431639880769117</v>
      </c>
      <c r="S323">
        <v>320</v>
      </c>
      <c r="T323">
        <v>0.45714780447420966</v>
      </c>
      <c r="AG323">
        <v>319</v>
      </c>
      <c r="AH323">
        <v>1448282.4619822181</v>
      </c>
      <c r="AI323">
        <v>-10.875911756672323</v>
      </c>
      <c r="AJ323">
        <v>1448282.4619822181</v>
      </c>
      <c r="AK323">
        <v>-10.875911756672323</v>
      </c>
      <c r="AL323">
        <v>1496528.127793862</v>
      </c>
      <c r="AM323">
        <v>-11.050672047829238</v>
      </c>
    </row>
    <row r="324" spans="1:39" x14ac:dyDescent="0.3">
      <c r="A324">
        <v>321</v>
      </c>
      <c r="B324">
        <v>268923345.59757578</v>
      </c>
      <c r="C324">
        <v>2362.873631017374</v>
      </c>
      <c r="D324">
        <v>22352.583102994689</v>
      </c>
      <c r="E324">
        <v>0.41696151410769156</v>
      </c>
      <c r="F324">
        <v>0.41401916523536958</v>
      </c>
      <c r="S324">
        <v>321</v>
      </c>
      <c r="T324">
        <v>0.45693822311795002</v>
      </c>
      <c r="AG324">
        <v>320</v>
      </c>
      <c r="AH324">
        <v>1448282.4619822181</v>
      </c>
      <c r="AI324">
        <v>-10.875911756672323</v>
      </c>
      <c r="AJ324">
        <v>1448282.4619822181</v>
      </c>
      <c r="AK324">
        <v>-10.875911756672323</v>
      </c>
      <c r="AL324">
        <v>1496528.127793862</v>
      </c>
      <c r="AM324">
        <v>-11.050672047829238</v>
      </c>
    </row>
    <row r="325" spans="1:39" x14ac:dyDescent="0.3">
      <c r="A325">
        <v>322</v>
      </c>
      <c r="B325">
        <v>268924450.52085096</v>
      </c>
      <c r="C325">
        <v>2362.8820711988337</v>
      </c>
      <c r="D325">
        <v>22352.662587694409</v>
      </c>
      <c r="E325">
        <v>0.41694519070307889</v>
      </c>
      <c r="F325">
        <v>0.41400100857936173</v>
      </c>
      <c r="S325">
        <v>322</v>
      </c>
      <c r="T325">
        <v>0.45672286490398462</v>
      </c>
      <c r="AG325">
        <v>321</v>
      </c>
      <c r="AH325">
        <v>1448282.4619822181</v>
      </c>
      <c r="AI325">
        <v>-10.875911756672323</v>
      </c>
      <c r="AJ325">
        <v>1448282.4619822181</v>
      </c>
      <c r="AK325">
        <v>-10.875911756672323</v>
      </c>
      <c r="AL325">
        <v>1496528.127793862</v>
      </c>
      <c r="AM325">
        <v>-11.050672047829238</v>
      </c>
    </row>
    <row r="326" spans="1:39" x14ac:dyDescent="0.3">
      <c r="A326">
        <v>323</v>
      </c>
      <c r="B326">
        <v>269458687.8305248</v>
      </c>
      <c r="C326">
        <v>2366.7662192275552</v>
      </c>
      <c r="D326">
        <v>22399.548834777379</v>
      </c>
      <c r="E326">
        <v>0.40938353122148452</v>
      </c>
      <c r="F326">
        <v>0.41341800600529266</v>
      </c>
      <c r="S326">
        <v>323</v>
      </c>
      <c r="T326">
        <v>0.45536703982701798</v>
      </c>
      <c r="AG326">
        <v>322</v>
      </c>
      <c r="AH326">
        <v>1448282.4619822181</v>
      </c>
      <c r="AI326">
        <v>-10.875911756672323</v>
      </c>
      <c r="AJ326">
        <v>1448282.4619822181</v>
      </c>
      <c r="AK326">
        <v>-10.875911756672323</v>
      </c>
      <c r="AL326">
        <v>1496528.127793862</v>
      </c>
      <c r="AM326">
        <v>-11.050672047829238</v>
      </c>
    </row>
    <row r="327" spans="1:39" x14ac:dyDescent="0.3">
      <c r="A327">
        <v>324</v>
      </c>
      <c r="B327">
        <v>269459792.75380015</v>
      </c>
      <c r="C327">
        <v>2366.7746594090163</v>
      </c>
      <c r="D327">
        <v>22399.628319477102</v>
      </c>
      <c r="E327">
        <v>0.4093672078574479</v>
      </c>
      <c r="F327">
        <v>0.41339984851793837</v>
      </c>
      <c r="S327">
        <v>324</v>
      </c>
      <c r="T327">
        <v>0.45494371090181984</v>
      </c>
      <c r="AG327">
        <v>323</v>
      </c>
      <c r="AH327">
        <v>1448282.4619822181</v>
      </c>
      <c r="AI327">
        <v>-10.875911756672323</v>
      </c>
      <c r="AJ327">
        <v>1448282.4619822181</v>
      </c>
      <c r="AK327">
        <v>-10.875911756672323</v>
      </c>
      <c r="AL327">
        <v>1496528.127793862</v>
      </c>
      <c r="AM327">
        <v>-11.050672047829238</v>
      </c>
    </row>
    <row r="328" spans="1:39" x14ac:dyDescent="0.3">
      <c r="A328">
        <v>325</v>
      </c>
      <c r="B328">
        <v>270542013.90404713</v>
      </c>
      <c r="C328">
        <v>2366.0592128703929</v>
      </c>
      <c r="D328">
        <v>22488.47185259905</v>
      </c>
      <c r="E328">
        <v>0.40934293359986984</v>
      </c>
      <c r="F328">
        <v>0.39630221093343454</v>
      </c>
      <c r="S328">
        <v>325</v>
      </c>
      <c r="T328">
        <v>0.45350629682269494</v>
      </c>
      <c r="AG328">
        <v>324</v>
      </c>
      <c r="AH328">
        <v>1448282.4619822181</v>
      </c>
      <c r="AI328">
        <v>-10.875911756672323</v>
      </c>
      <c r="AJ328">
        <v>1448282.4619822181</v>
      </c>
      <c r="AK328">
        <v>-10.875911756672323</v>
      </c>
      <c r="AL328">
        <v>1496528.127793862</v>
      </c>
      <c r="AM328">
        <v>-11.050672047829238</v>
      </c>
    </row>
    <row r="329" spans="1:39" x14ac:dyDescent="0.3">
      <c r="A329">
        <v>326</v>
      </c>
      <c r="B329">
        <v>270543118.8273223</v>
      </c>
      <c r="C329">
        <v>2366.0676530518531</v>
      </c>
      <c r="D329">
        <v>22488.55133729877</v>
      </c>
      <c r="E329">
        <v>0.40932661350800609</v>
      </c>
      <c r="F329">
        <v>0.39628405687944535</v>
      </c>
      <c r="S329">
        <v>326</v>
      </c>
      <c r="T329">
        <v>0.4532621823402434</v>
      </c>
      <c r="AG329">
        <v>325</v>
      </c>
      <c r="AH329">
        <v>1448282.4619822181</v>
      </c>
      <c r="AI329">
        <v>-10.875911756672323</v>
      </c>
      <c r="AJ329">
        <v>1448282.4619822181</v>
      </c>
      <c r="AK329">
        <v>-10.875911756672323</v>
      </c>
      <c r="AL329">
        <v>1496528.127793862</v>
      </c>
      <c r="AM329">
        <v>-11.050672047829238</v>
      </c>
    </row>
    <row r="330" spans="1:39" x14ac:dyDescent="0.3">
      <c r="A330">
        <v>327</v>
      </c>
      <c r="B330">
        <v>270542013.90404713</v>
      </c>
      <c r="C330">
        <v>2368.4510128703928</v>
      </c>
      <c r="D330">
        <v>22488.47185259905</v>
      </c>
      <c r="E330">
        <v>0.40508419742356672</v>
      </c>
      <c r="F330">
        <v>0.39598729995011683</v>
      </c>
      <c r="S330">
        <v>327</v>
      </c>
      <c r="T330">
        <v>0.45299033134421268</v>
      </c>
      <c r="AG330">
        <v>326</v>
      </c>
      <c r="AH330">
        <v>1448282.4619822181</v>
      </c>
      <c r="AI330">
        <v>-10.875911756672323</v>
      </c>
      <c r="AJ330">
        <v>1448282.4619822181</v>
      </c>
      <c r="AK330">
        <v>-10.875911756672323</v>
      </c>
      <c r="AL330">
        <v>1496528.127793862</v>
      </c>
      <c r="AM330">
        <v>-11.050672047829238</v>
      </c>
    </row>
    <row r="331" spans="1:39" x14ac:dyDescent="0.3">
      <c r="A331">
        <v>328</v>
      </c>
      <c r="B331">
        <v>270543118.8273223</v>
      </c>
      <c r="C331">
        <v>2368.459453051853</v>
      </c>
      <c r="D331">
        <v>22488.55133729877</v>
      </c>
      <c r="E331">
        <v>0.40506787631425706</v>
      </c>
      <c r="F331">
        <v>0.39596914474346745</v>
      </c>
      <c r="S331">
        <v>328</v>
      </c>
      <c r="T331">
        <v>0.45277496999350936</v>
      </c>
      <c r="AG331">
        <v>327</v>
      </c>
      <c r="AH331">
        <v>1448282.4619822181</v>
      </c>
      <c r="AI331">
        <v>-10.875911756672323</v>
      </c>
      <c r="AJ331">
        <v>1448282.4619822181</v>
      </c>
      <c r="AK331">
        <v>-10.875911756672323</v>
      </c>
      <c r="AL331">
        <v>1496528.127793862</v>
      </c>
      <c r="AM331">
        <v>-11.050672047829238</v>
      </c>
    </row>
    <row r="332" spans="1:39" x14ac:dyDescent="0.3">
      <c r="A332">
        <v>329</v>
      </c>
      <c r="B332">
        <v>271077356.13699621</v>
      </c>
      <c r="C332">
        <v>2371.8158010805751</v>
      </c>
      <c r="D332">
        <v>22535.437584381743</v>
      </c>
      <c r="E332">
        <v>0.39844785890205059</v>
      </c>
      <c r="F332">
        <v>0.39540310935875278</v>
      </c>
      <c r="S332">
        <v>329</v>
      </c>
      <c r="T332">
        <v>0.45274616791641481</v>
      </c>
      <c r="AG332">
        <v>328</v>
      </c>
      <c r="AH332">
        <v>1448282.4619822181</v>
      </c>
      <c r="AI332">
        <v>-10.875911756672323</v>
      </c>
      <c r="AJ332">
        <v>1448282.4619822181</v>
      </c>
      <c r="AK332">
        <v>-10.875911756672323</v>
      </c>
      <c r="AL332">
        <v>1496528.127793862</v>
      </c>
      <c r="AM332">
        <v>-11.050672047829238</v>
      </c>
    </row>
    <row r="333" spans="1:39" x14ac:dyDescent="0.3">
      <c r="A333">
        <v>330</v>
      </c>
      <c r="B333">
        <v>271078461.06027144</v>
      </c>
      <c r="C333">
        <v>2371.8242412620343</v>
      </c>
      <c r="D333">
        <v>22535.517069081459</v>
      </c>
      <c r="E333">
        <v>0.39843153857611402</v>
      </c>
      <c r="F333">
        <v>0.39538495257932321</v>
      </c>
      <c r="S333">
        <v>330</v>
      </c>
      <c r="T333">
        <v>0.45222905153599807</v>
      </c>
      <c r="AG333">
        <v>329</v>
      </c>
      <c r="AH333">
        <v>1448282.4619822181</v>
      </c>
      <c r="AI333">
        <v>-10.875911756672323</v>
      </c>
      <c r="AJ333">
        <v>1448282.4619822181</v>
      </c>
      <c r="AK333">
        <v>-10.875911756672323</v>
      </c>
      <c r="AL333">
        <v>1496528.127793862</v>
      </c>
      <c r="AM333">
        <v>-11.050672047829238</v>
      </c>
    </row>
    <row r="334" spans="1:39" x14ac:dyDescent="0.3">
      <c r="A334">
        <v>331</v>
      </c>
      <c r="B334">
        <v>271077356.13699621</v>
      </c>
      <c r="C334">
        <v>2372.3436010805749</v>
      </c>
      <c r="D334">
        <v>22535.437584381743</v>
      </c>
      <c r="E334">
        <v>0.39750801002865899</v>
      </c>
      <c r="F334">
        <v>0.38691000472703446</v>
      </c>
      <c r="S334">
        <v>331</v>
      </c>
      <c r="T334">
        <v>0.45180544303634274</v>
      </c>
      <c r="AG334">
        <v>330</v>
      </c>
      <c r="AH334">
        <v>1448282.4619822181</v>
      </c>
      <c r="AI334">
        <v>-10.875911756672323</v>
      </c>
      <c r="AJ334">
        <v>1448282.4619822181</v>
      </c>
      <c r="AK334">
        <v>-10.875911756672323</v>
      </c>
      <c r="AL334">
        <v>1496528.127793862</v>
      </c>
      <c r="AM334">
        <v>-11.050672047829238</v>
      </c>
    </row>
    <row r="335" spans="1:39" x14ac:dyDescent="0.3">
      <c r="A335">
        <v>332</v>
      </c>
      <c r="B335">
        <v>271078461.06027144</v>
      </c>
      <c r="C335">
        <v>2372.3520412620346</v>
      </c>
      <c r="D335">
        <v>22535.517069081459</v>
      </c>
      <c r="E335">
        <v>0.39749168946308905</v>
      </c>
      <c r="F335">
        <v>0.38689185019513134</v>
      </c>
      <c r="S335">
        <v>332</v>
      </c>
      <c r="T335">
        <v>0.45125862017631135</v>
      </c>
      <c r="AG335">
        <v>331</v>
      </c>
      <c r="AH335">
        <v>1448282.4619822181</v>
      </c>
      <c r="AI335">
        <v>-10.875911756672323</v>
      </c>
      <c r="AJ335">
        <v>1448282.4619822181</v>
      </c>
      <c r="AK335">
        <v>-10.875911756672323</v>
      </c>
      <c r="AL335">
        <v>1496528.127793862</v>
      </c>
      <c r="AM335">
        <v>-11.050672047829238</v>
      </c>
    </row>
    <row r="336" spans="1:39" x14ac:dyDescent="0.3">
      <c r="A336">
        <v>333</v>
      </c>
      <c r="B336">
        <v>270542013.90404713</v>
      </c>
      <c r="C336">
        <v>2372.9112128703928</v>
      </c>
      <c r="D336">
        <v>22488.47185259905</v>
      </c>
      <c r="E336">
        <v>0.39714492650192562</v>
      </c>
      <c r="F336">
        <v>0.38684044045550353</v>
      </c>
      <c r="S336">
        <v>333</v>
      </c>
      <c r="T336">
        <v>0.45124868039870769</v>
      </c>
      <c r="AG336">
        <v>332</v>
      </c>
      <c r="AH336">
        <v>1448282.4619822181</v>
      </c>
      <c r="AI336">
        <v>-10.875911756672323</v>
      </c>
      <c r="AJ336">
        <v>1448282.4619822181</v>
      </c>
      <c r="AK336">
        <v>-10.875911756672323</v>
      </c>
      <c r="AL336">
        <v>1496528.127793862</v>
      </c>
      <c r="AM336">
        <v>-11.050672047829238</v>
      </c>
    </row>
    <row r="337" spans="1:39" x14ac:dyDescent="0.3">
      <c r="A337">
        <v>334</v>
      </c>
      <c r="B337">
        <v>270543118.8273223</v>
      </c>
      <c r="C337">
        <v>2372.9196530518534</v>
      </c>
      <c r="D337">
        <v>22488.55133729877</v>
      </c>
      <c r="E337">
        <v>0.39712860386883847</v>
      </c>
      <c r="F337">
        <v>0.3868222856536071</v>
      </c>
      <c r="S337">
        <v>334</v>
      </c>
      <c r="T337">
        <v>0.45073278798488775</v>
      </c>
      <c r="AG337">
        <v>333</v>
      </c>
      <c r="AH337">
        <v>1448282.4619822181</v>
      </c>
      <c r="AI337">
        <v>-10.875911756672323</v>
      </c>
      <c r="AJ337">
        <v>1448282.4619822181</v>
      </c>
      <c r="AK337">
        <v>-10.875911756672323</v>
      </c>
      <c r="AL337">
        <v>1496528.127793862</v>
      </c>
      <c r="AM337">
        <v>-11.050672047829238</v>
      </c>
    </row>
    <row r="338" spans="1:39" x14ac:dyDescent="0.3">
      <c r="A338">
        <v>335</v>
      </c>
      <c r="B338">
        <v>271077356.13699621</v>
      </c>
      <c r="C338">
        <v>2376.8038010805749</v>
      </c>
      <c r="D338">
        <v>22535.437584381743</v>
      </c>
      <c r="E338">
        <v>0.38956766961009109</v>
      </c>
      <c r="F338">
        <v>0.38625502307365467</v>
      </c>
      <c r="S338">
        <v>335</v>
      </c>
      <c r="T338">
        <v>0.44998341559159732</v>
      </c>
      <c r="AG338">
        <v>334</v>
      </c>
      <c r="AH338">
        <v>1448282.4619822181</v>
      </c>
      <c r="AI338">
        <v>-10.875911756672323</v>
      </c>
      <c r="AJ338">
        <v>1448282.4619822181</v>
      </c>
      <c r="AK338">
        <v>-10.875911756672323</v>
      </c>
      <c r="AL338">
        <v>1496528.127793862</v>
      </c>
      <c r="AM338">
        <v>-11.050672047829238</v>
      </c>
    </row>
    <row r="339" spans="1:39" x14ac:dyDescent="0.3">
      <c r="A339">
        <v>336</v>
      </c>
      <c r="B339">
        <v>271078461.06027144</v>
      </c>
      <c r="C339">
        <v>2376.8122412620346</v>
      </c>
      <c r="D339">
        <v>22535.517069081459</v>
      </c>
      <c r="E339">
        <v>0.3895513472947752</v>
      </c>
      <c r="F339">
        <v>0.38623686642013316</v>
      </c>
      <c r="S339">
        <v>336</v>
      </c>
      <c r="T339">
        <v>0.44947742940699531</v>
      </c>
      <c r="AG339">
        <v>335</v>
      </c>
      <c r="AH339">
        <v>1448282.4619822181</v>
      </c>
      <c r="AI339">
        <v>-10.875911756672323</v>
      </c>
      <c r="AJ339">
        <v>1448282.4619822181</v>
      </c>
      <c r="AK339">
        <v>-10.875911756672323</v>
      </c>
      <c r="AL339">
        <v>1496528.127793862</v>
      </c>
      <c r="AM339">
        <v>-11.050672047829238</v>
      </c>
    </row>
    <row r="340" spans="1:39" x14ac:dyDescent="0.3">
      <c r="A340">
        <v>337</v>
      </c>
      <c r="B340">
        <v>272539016.90452963</v>
      </c>
      <c r="C340">
        <v>2389.734745436308</v>
      </c>
      <c r="D340">
        <v>22654.598982400217</v>
      </c>
      <c r="E340">
        <v>0.36480122838569223</v>
      </c>
      <c r="F340">
        <v>0.361381118097162</v>
      </c>
      <c r="S340">
        <v>337</v>
      </c>
      <c r="T340">
        <v>0.44943575868698443</v>
      </c>
      <c r="AG340">
        <v>336</v>
      </c>
      <c r="AH340">
        <v>1448282.4619822181</v>
      </c>
      <c r="AI340">
        <v>-10.875911756672323</v>
      </c>
      <c r="AJ340">
        <v>1448282.4619822181</v>
      </c>
      <c r="AK340">
        <v>-10.875911756672323</v>
      </c>
      <c r="AL340">
        <v>1496528.127793862</v>
      </c>
      <c r="AM340">
        <v>-11.050672047829238</v>
      </c>
    </row>
    <row r="341" spans="1:39" x14ac:dyDescent="0.3">
      <c r="A341">
        <v>338</v>
      </c>
      <c r="B341">
        <v>272540121.82780486</v>
      </c>
      <c r="C341">
        <v>2389.7431856177677</v>
      </c>
      <c r="D341">
        <v>22654.678467099937</v>
      </c>
      <c r="E341">
        <v>0.3647849062654232</v>
      </c>
      <c r="F341">
        <v>0.3613629618394576</v>
      </c>
      <c r="S341">
        <v>338</v>
      </c>
      <c r="T341">
        <v>0.44927413598746058</v>
      </c>
      <c r="AG341">
        <v>337</v>
      </c>
      <c r="AH341">
        <v>1448282.4619822181</v>
      </c>
      <c r="AI341">
        <v>-10.875911756672323</v>
      </c>
      <c r="AJ341">
        <v>1448282.4619822181</v>
      </c>
      <c r="AK341">
        <v>-10.875911756672323</v>
      </c>
      <c r="AL341">
        <v>1496528.127793862</v>
      </c>
      <c r="AM341">
        <v>-11.050672047829238</v>
      </c>
    </row>
    <row r="342" spans="1:39" x14ac:dyDescent="0.3">
      <c r="A342">
        <v>339</v>
      </c>
      <c r="B342">
        <v>272539016.90452963</v>
      </c>
      <c r="C342">
        <v>2392.1629454363078</v>
      </c>
      <c r="D342">
        <v>22654.598982400217</v>
      </c>
      <c r="E342">
        <v>0.36047988653379359</v>
      </c>
      <c r="F342">
        <v>0.36106410589385374</v>
      </c>
      <c r="S342">
        <v>339</v>
      </c>
      <c r="T342">
        <v>0.44895809597878239</v>
      </c>
      <c r="AG342">
        <v>338</v>
      </c>
      <c r="AH342">
        <v>1306219.2130249273</v>
      </c>
      <c r="AI342">
        <v>0</v>
      </c>
      <c r="AJ342">
        <v>1306219.2130249273</v>
      </c>
      <c r="AK342">
        <v>0</v>
      </c>
      <c r="AL342">
        <v>1347608.3486908672</v>
      </c>
      <c r="AM342">
        <v>0</v>
      </c>
    </row>
    <row r="343" spans="1:39" x14ac:dyDescent="0.3">
      <c r="A343">
        <v>340</v>
      </c>
      <c r="B343">
        <v>272540121.82780486</v>
      </c>
      <c r="C343">
        <v>2392.171385617768</v>
      </c>
      <c r="D343">
        <v>22654.678467099937</v>
      </c>
      <c r="E343">
        <v>0.36046356349400482</v>
      </c>
      <c r="F343">
        <v>0.3610459487870829</v>
      </c>
      <c r="S343">
        <v>340</v>
      </c>
      <c r="T343">
        <v>0.4487545770247951</v>
      </c>
      <c r="AG343">
        <v>339</v>
      </c>
      <c r="AH343">
        <v>1306219.2130249273</v>
      </c>
      <c r="AI343">
        <v>0</v>
      </c>
      <c r="AJ343">
        <v>1306219.2130249273</v>
      </c>
      <c r="AK343">
        <v>0</v>
      </c>
      <c r="AL343">
        <v>1347608.3486908672</v>
      </c>
      <c r="AM343">
        <v>0</v>
      </c>
    </row>
    <row r="344" spans="1:39" x14ac:dyDescent="0.3">
      <c r="A344">
        <v>341</v>
      </c>
      <c r="B344">
        <v>273074359.13747877</v>
      </c>
      <c r="C344">
        <v>2393.6273336464897</v>
      </c>
      <c r="D344">
        <v>22701.564714182903</v>
      </c>
      <c r="E344">
        <v>0.3572243929165293</v>
      </c>
      <c r="F344">
        <v>0.36044646838416461</v>
      </c>
      <c r="S344">
        <v>341</v>
      </c>
      <c r="T344">
        <v>0.44761453369593146</v>
      </c>
      <c r="AG344">
        <v>340</v>
      </c>
      <c r="AH344">
        <v>1306219.2130249273</v>
      </c>
      <c r="AI344">
        <v>0</v>
      </c>
      <c r="AJ344">
        <v>1306219.2130249273</v>
      </c>
      <c r="AK344">
        <v>0</v>
      </c>
      <c r="AL344">
        <v>1347608.3486908672</v>
      </c>
      <c r="AM344">
        <v>0</v>
      </c>
    </row>
    <row r="345" spans="1:39" x14ac:dyDescent="0.3">
      <c r="A345">
        <v>342</v>
      </c>
      <c r="B345">
        <v>273075464.060754</v>
      </c>
      <c r="C345">
        <v>2393.6357738279494</v>
      </c>
      <c r="D345">
        <v>22701.644198882623</v>
      </c>
      <c r="E345">
        <v>0.35720807126685722</v>
      </c>
      <c r="F345">
        <v>0.36042831033238293</v>
      </c>
      <c r="S345">
        <v>342</v>
      </c>
      <c r="T345">
        <v>0.4470937010238506</v>
      </c>
      <c r="AG345">
        <v>341</v>
      </c>
      <c r="AH345">
        <v>1306219.2130249273</v>
      </c>
      <c r="AI345">
        <v>0</v>
      </c>
      <c r="AJ345">
        <v>1306219.2130249273</v>
      </c>
      <c r="AK345">
        <v>0</v>
      </c>
      <c r="AL345">
        <v>1347608.3486908672</v>
      </c>
      <c r="AM345">
        <v>0</v>
      </c>
    </row>
    <row r="346" spans="1:39" x14ac:dyDescent="0.3">
      <c r="A346">
        <v>343</v>
      </c>
      <c r="B346">
        <v>273074359.13747877</v>
      </c>
      <c r="C346">
        <v>2396.0555336464895</v>
      </c>
      <c r="D346">
        <v>22701.564714182903</v>
      </c>
      <c r="E346">
        <v>0.35290233815445521</v>
      </c>
      <c r="F346">
        <v>0.35223347148177003</v>
      </c>
      <c r="S346">
        <v>343</v>
      </c>
      <c r="T346">
        <v>0.44348774240349748</v>
      </c>
      <c r="AG346">
        <v>342</v>
      </c>
      <c r="AH346">
        <v>1306219.2130249273</v>
      </c>
      <c r="AI346">
        <v>0</v>
      </c>
      <c r="AJ346">
        <v>1306219.2130249273</v>
      </c>
      <c r="AK346">
        <v>0</v>
      </c>
      <c r="AL346">
        <v>1347608.3486908672</v>
      </c>
      <c r="AM346">
        <v>0</v>
      </c>
    </row>
    <row r="347" spans="1:39" x14ac:dyDescent="0.3">
      <c r="A347">
        <v>344</v>
      </c>
      <c r="B347">
        <v>273075464.060754</v>
      </c>
      <c r="C347">
        <v>2396.0639738279497</v>
      </c>
      <c r="D347">
        <v>22701.644198882623</v>
      </c>
      <c r="E347">
        <v>0.35288601544914999</v>
      </c>
      <c r="F347">
        <v>0.35221531544092449</v>
      </c>
      <c r="S347">
        <v>344</v>
      </c>
      <c r="T347">
        <v>0.44329143138739008</v>
      </c>
      <c r="AG347">
        <v>343</v>
      </c>
      <c r="AH347">
        <v>1306219.2130249273</v>
      </c>
      <c r="AI347">
        <v>0</v>
      </c>
      <c r="AJ347">
        <v>1306219.2130249273</v>
      </c>
      <c r="AK347">
        <v>0</v>
      </c>
      <c r="AL347">
        <v>1347608.3486908672</v>
      </c>
      <c r="AM347">
        <v>0</v>
      </c>
    </row>
    <row r="348" spans="1:39" x14ac:dyDescent="0.3">
      <c r="A348">
        <v>345</v>
      </c>
      <c r="B348">
        <v>272539016.90452963</v>
      </c>
      <c r="C348">
        <v>2396.9307454363079</v>
      </c>
      <c r="D348">
        <v>22654.598982400217</v>
      </c>
      <c r="E348">
        <v>0.35200009587448405</v>
      </c>
      <c r="F348">
        <v>0.35191571834653884</v>
      </c>
      <c r="S348">
        <v>345</v>
      </c>
      <c r="T348">
        <v>0.44314533705356068</v>
      </c>
      <c r="AG348">
        <v>344</v>
      </c>
      <c r="AH348">
        <v>1306219.2130249273</v>
      </c>
      <c r="AI348">
        <v>0</v>
      </c>
      <c r="AJ348">
        <v>1306219.2130249273</v>
      </c>
      <c r="AK348">
        <v>0</v>
      </c>
      <c r="AL348">
        <v>1347608.3486908672</v>
      </c>
      <c r="AM348">
        <v>0</v>
      </c>
    </row>
    <row r="349" spans="1:39" x14ac:dyDescent="0.3">
      <c r="A349">
        <v>346</v>
      </c>
      <c r="B349">
        <v>272540121.82780486</v>
      </c>
      <c r="C349">
        <v>2396.9391856177676</v>
      </c>
      <c r="D349">
        <v>22654.678467099937</v>
      </c>
      <c r="E349">
        <v>0.35198377154149296</v>
      </c>
      <c r="F349">
        <v>0.35189756129255589</v>
      </c>
      <c r="S349">
        <v>346</v>
      </c>
      <c r="T349">
        <v>0.44294921988176245</v>
      </c>
      <c r="AG349">
        <v>345</v>
      </c>
      <c r="AH349">
        <v>1306219.2130249273</v>
      </c>
      <c r="AI349">
        <v>0</v>
      </c>
      <c r="AJ349">
        <v>1306219.2130249273</v>
      </c>
      <c r="AK349">
        <v>0</v>
      </c>
      <c r="AL349">
        <v>1347608.3486908672</v>
      </c>
      <c r="AM349">
        <v>0</v>
      </c>
    </row>
    <row r="350" spans="1:39" x14ac:dyDescent="0.3">
      <c r="A350">
        <v>347</v>
      </c>
      <c r="B350">
        <v>273074359.13747877</v>
      </c>
      <c r="C350">
        <v>2400.8233336464896</v>
      </c>
      <c r="D350">
        <v>22701.564714182903</v>
      </c>
      <c r="E350">
        <v>0.34442133192748325</v>
      </c>
      <c r="F350">
        <v>0.35129699149883226</v>
      </c>
      <c r="S350">
        <v>347</v>
      </c>
      <c r="T350">
        <v>0.44168085263800028</v>
      </c>
      <c r="AG350">
        <v>346</v>
      </c>
      <c r="AH350">
        <v>1306219.2130249273</v>
      </c>
      <c r="AI350">
        <v>0</v>
      </c>
      <c r="AJ350">
        <v>1306219.2130249273</v>
      </c>
      <c r="AK350">
        <v>0</v>
      </c>
      <c r="AL350">
        <v>1347608.3486908672</v>
      </c>
      <c r="AM350">
        <v>0</v>
      </c>
    </row>
    <row r="351" spans="1:39" x14ac:dyDescent="0.3">
      <c r="A351">
        <v>348</v>
      </c>
      <c r="B351">
        <v>273075464.060754</v>
      </c>
      <c r="C351">
        <v>2400.8317738279497</v>
      </c>
      <c r="D351">
        <v>22701.644198882623</v>
      </c>
      <c r="E351">
        <v>0.34440500766821702</v>
      </c>
      <c r="F351">
        <v>0.35127883320095293</v>
      </c>
      <c r="S351">
        <v>348</v>
      </c>
      <c r="T351">
        <v>0.44134051033213306</v>
      </c>
      <c r="AG351">
        <v>347</v>
      </c>
      <c r="AH351">
        <v>1306219.2130249273</v>
      </c>
      <c r="AI351">
        <v>0</v>
      </c>
      <c r="AJ351">
        <v>1306219.2130249273</v>
      </c>
      <c r="AK351">
        <v>0</v>
      </c>
      <c r="AL351">
        <v>1347608.3486908672</v>
      </c>
      <c r="AM351">
        <v>0</v>
      </c>
    </row>
    <row r="352" spans="1:39" x14ac:dyDescent="0.3">
      <c r="A352">
        <v>349</v>
      </c>
      <c r="B352">
        <v>274786621.50816858</v>
      </c>
      <c r="C352">
        <v>2404.916914904738</v>
      </c>
      <c r="D352">
        <v>22839.859453824687</v>
      </c>
      <c r="E352">
        <v>0.33508732978854716</v>
      </c>
      <c r="F352">
        <v>0.32774435127670853</v>
      </c>
      <c r="S352">
        <v>349</v>
      </c>
      <c r="T352">
        <v>0.43012781593283372</v>
      </c>
      <c r="AG352">
        <v>348</v>
      </c>
      <c r="AH352">
        <v>1306219.2130249273</v>
      </c>
      <c r="AI352">
        <v>0</v>
      </c>
      <c r="AJ352">
        <v>1306219.2130249273</v>
      </c>
      <c r="AK352">
        <v>0</v>
      </c>
      <c r="AL352">
        <v>1347608.3486908672</v>
      </c>
      <c r="AM352">
        <v>0</v>
      </c>
    </row>
    <row r="353" spans="1:39" x14ac:dyDescent="0.3">
      <c r="A353">
        <v>350</v>
      </c>
      <c r="B353">
        <v>274787726.43144375</v>
      </c>
      <c r="C353">
        <v>2404.9253550861977</v>
      </c>
      <c r="D353">
        <v>22839.938938524407</v>
      </c>
      <c r="E353">
        <v>0.33507101096584396</v>
      </c>
      <c r="F353">
        <v>0.32772619590641738</v>
      </c>
      <c r="S353">
        <v>350</v>
      </c>
      <c r="T353">
        <v>0.42990494044028127</v>
      </c>
      <c r="AG353">
        <v>349</v>
      </c>
      <c r="AH353">
        <v>1306219.2130249273</v>
      </c>
      <c r="AI353">
        <v>0</v>
      </c>
      <c r="AJ353">
        <v>1306219.2130249273</v>
      </c>
      <c r="AK353">
        <v>0</v>
      </c>
      <c r="AL353">
        <v>1347608.3486908672</v>
      </c>
      <c r="AM353">
        <v>0</v>
      </c>
    </row>
    <row r="354" spans="1:39" x14ac:dyDescent="0.3">
      <c r="A354">
        <v>351</v>
      </c>
      <c r="B354">
        <v>274514786.11604261</v>
      </c>
      <c r="C354">
        <v>2406.1790193712641</v>
      </c>
      <c r="D354">
        <v>22819.038522711795</v>
      </c>
      <c r="E354">
        <v>0.33315866962042578</v>
      </c>
      <c r="F354">
        <v>0.32742609585328103</v>
      </c>
      <c r="S354">
        <v>351</v>
      </c>
      <c r="T354">
        <v>0.42974104998966545</v>
      </c>
      <c r="AG354">
        <v>350</v>
      </c>
      <c r="AH354">
        <v>1306219.2130249273</v>
      </c>
      <c r="AI354">
        <v>0</v>
      </c>
      <c r="AJ354">
        <v>1306219.2130249273</v>
      </c>
      <c r="AK354">
        <v>0</v>
      </c>
      <c r="AL354">
        <v>1347608.3486908672</v>
      </c>
      <c r="AM354">
        <v>0</v>
      </c>
    </row>
    <row r="355" spans="1:39" x14ac:dyDescent="0.3">
      <c r="A355">
        <v>352</v>
      </c>
      <c r="B355">
        <v>274515891.03931785</v>
      </c>
      <c r="C355">
        <v>2406.1874595527242</v>
      </c>
      <c r="D355">
        <v>22819.118007411515</v>
      </c>
      <c r="E355">
        <v>0.33314234839433643</v>
      </c>
      <c r="F355">
        <v>0.32740793925053752</v>
      </c>
      <c r="S355">
        <v>352</v>
      </c>
      <c r="T355">
        <v>0.42951831097178722</v>
      </c>
      <c r="AG355">
        <v>351</v>
      </c>
      <c r="AH355">
        <v>1306219.2130249273</v>
      </c>
      <c r="AI355">
        <v>0</v>
      </c>
      <c r="AJ355">
        <v>1306219.2130249273</v>
      </c>
      <c r="AK355">
        <v>0</v>
      </c>
      <c r="AL355">
        <v>1347608.3486908672</v>
      </c>
      <c r="AM355">
        <v>0</v>
      </c>
    </row>
    <row r="356" spans="1:39" x14ac:dyDescent="0.3">
      <c r="A356">
        <v>353</v>
      </c>
      <c r="B356">
        <v>274786621.50816858</v>
      </c>
      <c r="C356">
        <v>2407.3269149047378</v>
      </c>
      <c r="D356">
        <v>22839.859453824687</v>
      </c>
      <c r="E356">
        <v>0.33079415866834377</v>
      </c>
      <c r="F356">
        <v>0.32680745201562361</v>
      </c>
      <c r="S356">
        <v>353</v>
      </c>
      <c r="T356">
        <v>0.42808811127215696</v>
      </c>
      <c r="AG356">
        <v>352</v>
      </c>
      <c r="AH356">
        <v>1306219.2130249273</v>
      </c>
      <c r="AI356">
        <v>0</v>
      </c>
      <c r="AJ356">
        <v>1306219.2130249273</v>
      </c>
      <c r="AK356">
        <v>0</v>
      </c>
      <c r="AL356">
        <v>1347608.3486908672</v>
      </c>
      <c r="AM356">
        <v>0</v>
      </c>
    </row>
    <row r="357" spans="1:39" x14ac:dyDescent="0.3">
      <c r="A357">
        <v>354</v>
      </c>
      <c r="B357">
        <v>274787726.43144375</v>
      </c>
      <c r="C357">
        <v>2407.335355086198</v>
      </c>
      <c r="D357">
        <v>22839.938938524407</v>
      </c>
      <c r="E357">
        <v>0.33077783826445756</v>
      </c>
      <c r="F357">
        <v>0.32678929381535227</v>
      </c>
      <c r="S357">
        <v>354</v>
      </c>
      <c r="T357">
        <v>0.42770293744056836</v>
      </c>
      <c r="AG357">
        <v>353</v>
      </c>
      <c r="AH357">
        <v>1306219.2130249273</v>
      </c>
      <c r="AI357">
        <v>0</v>
      </c>
      <c r="AJ357">
        <v>1306219.2130249273</v>
      </c>
      <c r="AK357">
        <v>0</v>
      </c>
      <c r="AL357">
        <v>1347608.3486908672</v>
      </c>
      <c r="AM357">
        <v>0</v>
      </c>
    </row>
    <row r="358" spans="1:39" x14ac:dyDescent="0.3">
      <c r="A358">
        <v>355</v>
      </c>
      <c r="B358">
        <v>275147524.78051955</v>
      </c>
      <c r="C358">
        <v>2407.8263953595565</v>
      </c>
      <c r="D358">
        <v>22870.852618900597</v>
      </c>
      <c r="E358">
        <v>0.32947399977700365</v>
      </c>
      <c r="F358">
        <v>0.32366301620429622</v>
      </c>
      <c r="S358">
        <v>355</v>
      </c>
      <c r="T358">
        <v>0.42592534155725986</v>
      </c>
      <c r="AG358">
        <v>354</v>
      </c>
      <c r="AH358">
        <v>1306219.2130249273</v>
      </c>
      <c r="AI358">
        <v>0</v>
      </c>
      <c r="AJ358">
        <v>1306219.2130249273</v>
      </c>
      <c r="AK358">
        <v>0</v>
      </c>
      <c r="AL358">
        <v>1347608.3486908672</v>
      </c>
      <c r="AM358">
        <v>0</v>
      </c>
    </row>
    <row r="359" spans="1:39" x14ac:dyDescent="0.3">
      <c r="A359">
        <v>356</v>
      </c>
      <c r="B359">
        <v>275148629.70379472</v>
      </c>
      <c r="C359">
        <v>2407.8348355410167</v>
      </c>
      <c r="D359">
        <v>22870.932103600313</v>
      </c>
      <c r="E359">
        <v>0.32945768135843911</v>
      </c>
      <c r="F359">
        <v>0.32364486359364392</v>
      </c>
      <c r="S359">
        <v>356</v>
      </c>
      <c r="T359">
        <v>0.4254205851640499</v>
      </c>
      <c r="AG359">
        <v>355</v>
      </c>
      <c r="AH359">
        <v>1306219.2130249273</v>
      </c>
      <c r="AI359">
        <v>0</v>
      </c>
      <c r="AJ359">
        <v>1306219.2130249273</v>
      </c>
      <c r="AK359">
        <v>0</v>
      </c>
      <c r="AL359">
        <v>1347608.3486908672</v>
      </c>
      <c r="AM359">
        <v>0</v>
      </c>
    </row>
    <row r="360" spans="1:39" x14ac:dyDescent="0.3">
      <c r="A360">
        <v>357</v>
      </c>
      <c r="B360">
        <v>274514786.11604261</v>
      </c>
      <c r="C360">
        <v>2408.6072193712639</v>
      </c>
      <c r="D360">
        <v>22819.038522711795</v>
      </c>
      <c r="E360">
        <v>0.32883610263691848</v>
      </c>
      <c r="F360">
        <v>0.32334380046171241</v>
      </c>
      <c r="S360">
        <v>357</v>
      </c>
      <c r="T360">
        <v>0.42476364921185528</v>
      </c>
      <c r="AG360">
        <v>356</v>
      </c>
      <c r="AH360">
        <v>1306219.2130249273</v>
      </c>
      <c r="AI360">
        <v>0</v>
      </c>
      <c r="AJ360">
        <v>1306219.2130249273</v>
      </c>
      <c r="AK360">
        <v>0</v>
      </c>
      <c r="AL360">
        <v>1347608.3486908672</v>
      </c>
      <c r="AM360">
        <v>0</v>
      </c>
    </row>
    <row r="361" spans="1:39" x14ac:dyDescent="0.3">
      <c r="A361">
        <v>358</v>
      </c>
      <c r="B361">
        <v>274515891.03931785</v>
      </c>
      <c r="C361">
        <v>2408.6156595527245</v>
      </c>
      <c r="D361">
        <v>22819.118007411515</v>
      </c>
      <c r="E361">
        <v>0.32881978012955543</v>
      </c>
      <c r="F361">
        <v>0.32332564616241838</v>
      </c>
      <c r="S361">
        <v>358</v>
      </c>
      <c r="T361">
        <v>0.42425822461536211</v>
      </c>
      <c r="AG361">
        <v>357</v>
      </c>
      <c r="AH361">
        <v>1306219.2130249273</v>
      </c>
      <c r="AI361">
        <v>0</v>
      </c>
      <c r="AJ361">
        <v>1306219.2130249273</v>
      </c>
      <c r="AK361">
        <v>0</v>
      </c>
      <c r="AL361">
        <v>1347608.3486908672</v>
      </c>
      <c r="AM361">
        <v>0</v>
      </c>
    </row>
    <row r="362" spans="1:39" x14ac:dyDescent="0.3">
      <c r="A362">
        <v>359</v>
      </c>
      <c r="B362">
        <v>275321963.7411176</v>
      </c>
      <c r="C362">
        <v>2408.8095031149192</v>
      </c>
      <c r="D362">
        <v>22886.825185607373</v>
      </c>
      <c r="E362">
        <v>0.32751284009024073</v>
      </c>
      <c r="F362">
        <v>0.32273869834200758</v>
      </c>
      <c r="S362">
        <v>359</v>
      </c>
      <c r="T362">
        <v>0.42270593872993756</v>
      </c>
      <c r="AG362">
        <v>358</v>
      </c>
      <c r="AH362">
        <v>1306219.2130249273</v>
      </c>
      <c r="AI362">
        <v>0</v>
      </c>
      <c r="AJ362">
        <v>1306219.2130249273</v>
      </c>
      <c r="AK362">
        <v>0</v>
      </c>
      <c r="AL362">
        <v>1347608.3486908672</v>
      </c>
      <c r="AM362">
        <v>0</v>
      </c>
    </row>
    <row r="363" spans="1:39" x14ac:dyDescent="0.3">
      <c r="A363">
        <v>360</v>
      </c>
      <c r="B363">
        <v>275323068.66439283</v>
      </c>
      <c r="C363">
        <v>2408.8179432963798</v>
      </c>
      <c r="D363">
        <v>22886.904670307096</v>
      </c>
      <c r="E363">
        <v>0.32749652220056752</v>
      </c>
      <c r="F363">
        <v>0.32272054159681712</v>
      </c>
      <c r="S363">
        <v>360</v>
      </c>
      <c r="T363">
        <v>0.42219999823966881</v>
      </c>
      <c r="AG363">
        <v>359</v>
      </c>
      <c r="AH363">
        <v>1306219.2130249273</v>
      </c>
      <c r="AI363">
        <v>0</v>
      </c>
      <c r="AJ363">
        <v>1306219.2130249273</v>
      </c>
      <c r="AK363">
        <v>0</v>
      </c>
      <c r="AL363">
        <v>1347608.3486908672</v>
      </c>
      <c r="AM363">
        <v>0</v>
      </c>
    </row>
    <row r="364" spans="1:39" x14ac:dyDescent="0.3">
      <c r="A364">
        <v>361</v>
      </c>
      <c r="B364">
        <v>275147524.78051955</v>
      </c>
      <c r="C364">
        <v>2410.2363953595568</v>
      </c>
      <c r="D364">
        <v>22870.852618900597</v>
      </c>
      <c r="E364">
        <v>0.32518034315389988</v>
      </c>
      <c r="F364">
        <v>0.31835215785676552</v>
      </c>
      <c r="S364">
        <v>361</v>
      </c>
      <c r="T364">
        <v>0.41905897597633746</v>
      </c>
    </row>
    <row r="365" spans="1:39" x14ac:dyDescent="0.3">
      <c r="A365">
        <v>362</v>
      </c>
      <c r="B365">
        <v>275148629.70379472</v>
      </c>
      <c r="C365">
        <v>2410.2448355410165</v>
      </c>
      <c r="D365">
        <v>22870.932103600313</v>
      </c>
      <c r="E365">
        <v>0.32516402306696612</v>
      </c>
      <c r="F365">
        <v>0.31833400171772702</v>
      </c>
      <c r="S365">
        <v>362</v>
      </c>
      <c r="T365">
        <v>0.41847435307880554</v>
      </c>
    </row>
    <row r="366" spans="1:39" x14ac:dyDescent="0.3">
      <c r="A366">
        <v>363</v>
      </c>
      <c r="B366">
        <v>275321963.7411176</v>
      </c>
      <c r="C366">
        <v>2411.219503114919</v>
      </c>
      <c r="D366">
        <v>22886.825185607373</v>
      </c>
      <c r="E366">
        <v>0.32321859887124704</v>
      </c>
      <c r="F366">
        <v>0.31827817629942873</v>
      </c>
      <c r="S366">
        <v>363</v>
      </c>
      <c r="T366">
        <v>0.41798531984608278</v>
      </c>
    </row>
    <row r="367" spans="1:39" x14ac:dyDescent="0.3">
      <c r="A367">
        <v>364</v>
      </c>
      <c r="B367">
        <v>275323068.66439283</v>
      </c>
      <c r="C367">
        <v>2411.2279432963796</v>
      </c>
      <c r="D367">
        <v>22886.904670307096</v>
      </c>
      <c r="E367">
        <v>0.32320227923832295</v>
      </c>
      <c r="F367">
        <v>0.31826001985485342</v>
      </c>
      <c r="S367">
        <v>364</v>
      </c>
      <c r="T367">
        <v>0.41739898981835993</v>
      </c>
    </row>
    <row r="368" spans="1:39" x14ac:dyDescent="0.3">
      <c r="A368">
        <v>365</v>
      </c>
      <c r="B368">
        <v>274786621.50816858</v>
      </c>
      <c r="C368">
        <v>2411.9409149047378</v>
      </c>
      <c r="D368">
        <v>22839.859453824687</v>
      </c>
      <c r="E368">
        <v>0.32258019661220344</v>
      </c>
      <c r="F368">
        <v>0.31765794423187771</v>
      </c>
      <c r="S368">
        <v>365</v>
      </c>
      <c r="T368">
        <v>0.41605778520251713</v>
      </c>
    </row>
    <row r="369" spans="1:20" x14ac:dyDescent="0.3">
      <c r="A369">
        <v>366</v>
      </c>
      <c r="B369">
        <v>274787726.43144375</v>
      </c>
      <c r="C369">
        <v>2411.949355086198</v>
      </c>
      <c r="D369">
        <v>22839.938938524407</v>
      </c>
      <c r="E369">
        <v>0.32256387367532674</v>
      </c>
      <c r="F369">
        <v>0.31763978584033065</v>
      </c>
      <c r="S369">
        <v>366</v>
      </c>
      <c r="T369">
        <v>0.41546923425275439</v>
      </c>
    </row>
    <row r="370" spans="1:20" x14ac:dyDescent="0.3">
      <c r="A370">
        <v>367</v>
      </c>
      <c r="B370">
        <v>275050128.34899169</v>
      </c>
      <c r="C370">
        <v>2411.9356075814458</v>
      </c>
      <c r="D370">
        <v>22866.004254494484</v>
      </c>
      <c r="E370">
        <v>0.32226340750808802</v>
      </c>
      <c r="F370">
        <v>0.3174895332979899</v>
      </c>
      <c r="S370">
        <v>367</v>
      </c>
      <c r="T370">
        <v>0.39766549205598245</v>
      </c>
    </row>
    <row r="371" spans="1:20" x14ac:dyDescent="0.3">
      <c r="A371">
        <v>368</v>
      </c>
      <c r="B371">
        <v>275051233.27226686</v>
      </c>
      <c r="C371">
        <v>2411.9440477629059</v>
      </c>
      <c r="D371">
        <v>22866.083739194204</v>
      </c>
      <c r="E371">
        <v>0.32224708582818939</v>
      </c>
      <c r="F371">
        <v>0.31747138099692845</v>
      </c>
      <c r="S371">
        <v>368</v>
      </c>
      <c r="T371">
        <v>0.39709772466176418</v>
      </c>
    </row>
    <row r="372" spans="1:20" x14ac:dyDescent="0.3">
      <c r="A372">
        <v>369</v>
      </c>
      <c r="B372">
        <v>275050128.34899169</v>
      </c>
      <c r="C372">
        <v>2412.4998075814456</v>
      </c>
      <c r="D372">
        <v>22866.004254494484</v>
      </c>
      <c r="E372">
        <v>0.32125901376257349</v>
      </c>
      <c r="F372">
        <v>0.31716976352677351</v>
      </c>
      <c r="S372">
        <v>369</v>
      </c>
      <c r="T372">
        <v>0.39680933596277312</v>
      </c>
    </row>
    <row r="373" spans="1:20" x14ac:dyDescent="0.3">
      <c r="A373">
        <v>370</v>
      </c>
      <c r="B373">
        <v>275051233.27226686</v>
      </c>
      <c r="C373">
        <v>2412.5082477629062</v>
      </c>
      <c r="D373">
        <v>22866.083739194204</v>
      </c>
      <c r="E373">
        <v>0.32124269176517173</v>
      </c>
      <c r="F373">
        <v>0.31715160943014614</v>
      </c>
      <c r="S373">
        <v>370</v>
      </c>
      <c r="T373">
        <v>0.39624005192587142</v>
      </c>
    </row>
    <row r="374" spans="1:20" x14ac:dyDescent="0.3">
      <c r="A374">
        <v>371</v>
      </c>
      <c r="B374">
        <v>274514786.11604261</v>
      </c>
      <c r="C374">
        <v>2413.375019371264</v>
      </c>
      <c r="D374">
        <v>22819.038522711795</v>
      </c>
      <c r="E374">
        <v>0.32035513674072463</v>
      </c>
      <c r="F374">
        <v>0.31656387257170004</v>
      </c>
      <c r="S374">
        <v>371</v>
      </c>
      <c r="T374">
        <v>0.39527715918627099</v>
      </c>
    </row>
    <row r="375" spans="1:20" x14ac:dyDescent="0.3">
      <c r="A375">
        <v>372</v>
      </c>
      <c r="B375">
        <v>274515891.03931785</v>
      </c>
      <c r="C375">
        <v>2413.3834595527242</v>
      </c>
      <c r="D375">
        <v>22819.118007411515</v>
      </c>
      <c r="E375">
        <v>0.32033881228648875</v>
      </c>
      <c r="F375">
        <v>0.31654571584648405</v>
      </c>
      <c r="S375">
        <v>372</v>
      </c>
      <c r="T375">
        <v>0.3947059584132438</v>
      </c>
    </row>
    <row r="376" spans="1:20" x14ac:dyDescent="0.3">
      <c r="A376">
        <v>373</v>
      </c>
      <c r="B376">
        <v>275682867.01346862</v>
      </c>
      <c r="C376">
        <v>2413.5829835697382</v>
      </c>
      <c r="D376">
        <v>22917.818350683287</v>
      </c>
      <c r="E376">
        <v>0.31857786319365233</v>
      </c>
      <c r="F376">
        <v>0.31451797322998604</v>
      </c>
      <c r="S376">
        <v>373</v>
      </c>
      <c r="T376">
        <v>0.38850884588218559</v>
      </c>
    </row>
    <row r="377" spans="1:20" x14ac:dyDescent="0.3">
      <c r="A377">
        <v>374</v>
      </c>
      <c r="B377">
        <v>275683971.9367438</v>
      </c>
      <c r="C377">
        <v>2413.5914237511984</v>
      </c>
      <c r="D377">
        <v>22917.897835383006</v>
      </c>
      <c r="E377">
        <v>0.31856154433101103</v>
      </c>
      <c r="F377">
        <v>0.3144998213131997</v>
      </c>
      <c r="S377">
        <v>374</v>
      </c>
      <c r="T377">
        <v>0.38826031277522061</v>
      </c>
    </row>
    <row r="378" spans="1:20" x14ac:dyDescent="0.3">
      <c r="A378">
        <v>375</v>
      </c>
      <c r="B378">
        <v>275682867.01346862</v>
      </c>
      <c r="C378">
        <v>2414.1289835697385</v>
      </c>
      <c r="D378">
        <v>22917.818350683287</v>
      </c>
      <c r="E378">
        <v>0.31760502325285089</v>
      </c>
      <c r="F378">
        <v>0.31419749387312296</v>
      </c>
      <c r="S378">
        <v>375</v>
      </c>
      <c r="T378">
        <v>0.38789836421973622</v>
      </c>
    </row>
    <row r="379" spans="1:20" x14ac:dyDescent="0.3">
      <c r="A379">
        <v>376</v>
      </c>
      <c r="B379">
        <v>275683971.9367438</v>
      </c>
      <c r="C379">
        <v>2414.1374237511982</v>
      </c>
      <c r="D379">
        <v>22917.897835383006</v>
      </c>
      <c r="E379">
        <v>0.31758870398942479</v>
      </c>
      <c r="F379">
        <v>0.31417934005198001</v>
      </c>
      <c r="S379">
        <v>376</v>
      </c>
      <c r="T379">
        <v>0.38764938188316439</v>
      </c>
    </row>
    <row r="380" spans="1:20" x14ac:dyDescent="0.3">
      <c r="A380">
        <v>377</v>
      </c>
      <c r="B380">
        <v>275498334.45908076</v>
      </c>
      <c r="C380">
        <v>2414.5106883575672</v>
      </c>
      <c r="D380">
        <v>22899.359135408762</v>
      </c>
      <c r="E380">
        <v>0.31715137498421353</v>
      </c>
      <c r="F380">
        <v>0.3135903724689949</v>
      </c>
      <c r="S380">
        <v>377</v>
      </c>
      <c r="T380">
        <v>0.38629116235645705</v>
      </c>
    </row>
    <row r="381" spans="1:20" x14ac:dyDescent="0.3">
      <c r="A381">
        <v>378</v>
      </c>
      <c r="B381">
        <v>275499439.38235599</v>
      </c>
      <c r="C381">
        <v>2414.519128539027</v>
      </c>
      <c r="D381">
        <v>22899.438620108482</v>
      </c>
      <c r="E381">
        <v>0.31713505425458416</v>
      </c>
      <c r="F381">
        <v>0.31357221582158001</v>
      </c>
      <c r="S381">
        <v>378</v>
      </c>
      <c r="T381">
        <v>0.38578559462361567</v>
      </c>
    </row>
    <row r="382" spans="1:20" x14ac:dyDescent="0.3">
      <c r="A382">
        <v>379</v>
      </c>
      <c r="B382">
        <v>275147524.78051955</v>
      </c>
      <c r="C382">
        <v>2414.8503953595568</v>
      </c>
      <c r="D382">
        <v>22870.852618900597</v>
      </c>
      <c r="E382">
        <v>0.31696563701056923</v>
      </c>
      <c r="F382">
        <v>0.31104957918164089</v>
      </c>
      <c r="S382">
        <v>379</v>
      </c>
      <c r="T382">
        <v>0.38567731554631424</v>
      </c>
    </row>
    <row r="383" spans="1:20" x14ac:dyDescent="0.3">
      <c r="A383">
        <v>380</v>
      </c>
      <c r="B383">
        <v>275148629.70379472</v>
      </c>
      <c r="C383">
        <v>2414.8588355410166</v>
      </c>
      <c r="D383">
        <v>22870.932103600313</v>
      </c>
      <c r="E383">
        <v>0.31694931423099715</v>
      </c>
      <c r="F383">
        <v>0.31103142452441029</v>
      </c>
      <c r="S383">
        <v>380</v>
      </c>
      <c r="T383">
        <v>0.3852534764555115</v>
      </c>
    </row>
    <row r="384" spans="1:20" x14ac:dyDescent="0.3">
      <c r="A384">
        <v>381</v>
      </c>
      <c r="B384">
        <v>275321963.7411176</v>
      </c>
      <c r="C384">
        <v>2415.833503114919</v>
      </c>
      <c r="D384">
        <v>22886.825185607373</v>
      </c>
      <c r="E384">
        <v>0.3150027609472269</v>
      </c>
      <c r="F384">
        <v>0.31073067477163169</v>
      </c>
      <c r="S384">
        <v>381</v>
      </c>
      <c r="T384">
        <v>0.38472705619815856</v>
      </c>
    </row>
    <row r="385" spans="1:20" x14ac:dyDescent="0.3">
      <c r="A385">
        <v>382</v>
      </c>
      <c r="B385">
        <v>275323068.66439283</v>
      </c>
      <c r="C385">
        <v>2415.8419432963797</v>
      </c>
      <c r="D385">
        <v>22886.904670307096</v>
      </c>
      <c r="E385">
        <v>0.31498643847559243</v>
      </c>
      <c r="F385">
        <v>0.3107125186838039</v>
      </c>
      <c r="S385">
        <v>382</v>
      </c>
      <c r="T385">
        <v>0.3841943386263883</v>
      </c>
    </row>
    <row r="386" spans="1:20" x14ac:dyDescent="0.3">
      <c r="A386">
        <v>383</v>
      </c>
      <c r="B386">
        <v>275498334.45908076</v>
      </c>
      <c r="C386">
        <v>2416.9388883575675</v>
      </c>
      <c r="D386">
        <v>22899.359135408762</v>
      </c>
      <c r="E386">
        <v>0.31282816428318133</v>
      </c>
      <c r="F386">
        <v>0.31011154960709292</v>
      </c>
      <c r="S386">
        <v>383</v>
      </c>
      <c r="T386">
        <v>0.38384359206379159</v>
      </c>
    </row>
    <row r="387" spans="1:20" x14ac:dyDescent="0.3">
      <c r="A387">
        <v>384</v>
      </c>
      <c r="B387">
        <v>275499439.38235599</v>
      </c>
      <c r="C387">
        <v>2416.9473285390268</v>
      </c>
      <c r="D387">
        <v>22899.438620108482</v>
      </c>
      <c r="E387">
        <v>0.31281184208183216</v>
      </c>
      <c r="F387">
        <v>0.3100933915979886</v>
      </c>
      <c r="S387">
        <v>384</v>
      </c>
      <c r="T387">
        <v>0.38326111299252447</v>
      </c>
    </row>
    <row r="388" spans="1:20" x14ac:dyDescent="0.3">
      <c r="A388">
        <v>385</v>
      </c>
      <c r="B388">
        <v>275050128.34899169</v>
      </c>
      <c r="C388">
        <v>2417.2676075814456</v>
      </c>
      <c r="D388">
        <v>22866.004254494484</v>
      </c>
      <c r="E388">
        <v>0.31277638163845028</v>
      </c>
      <c r="F388">
        <v>0.30809629054809645</v>
      </c>
      <c r="S388">
        <v>385</v>
      </c>
      <c r="T388">
        <v>0.38285352997804217</v>
      </c>
    </row>
    <row r="389" spans="1:20" x14ac:dyDescent="0.3">
      <c r="A389">
        <v>386</v>
      </c>
      <c r="B389">
        <v>275051233.27226686</v>
      </c>
      <c r="C389">
        <v>2417.2760477629063</v>
      </c>
      <c r="D389">
        <v>22866.083739194204</v>
      </c>
      <c r="E389">
        <v>0.31276005739319945</v>
      </c>
      <c r="F389">
        <v>0.30807813740187229</v>
      </c>
      <c r="S389">
        <v>386</v>
      </c>
      <c r="T389">
        <v>0.38267563790831677</v>
      </c>
    </row>
    <row r="390" spans="1:20" x14ac:dyDescent="0.3">
      <c r="A390">
        <v>387</v>
      </c>
      <c r="B390">
        <v>275682867.01346862</v>
      </c>
      <c r="C390">
        <v>2418.7429835697385</v>
      </c>
      <c r="D390">
        <v>22917.818350683287</v>
      </c>
      <c r="E390">
        <v>0.30938834169616886</v>
      </c>
      <c r="F390">
        <v>0.30802375240522523</v>
      </c>
      <c r="S390">
        <v>387</v>
      </c>
      <c r="T390">
        <v>0.38232065420965361</v>
      </c>
    </row>
    <row r="391" spans="1:20" x14ac:dyDescent="0.3">
      <c r="A391">
        <v>388</v>
      </c>
      <c r="B391">
        <v>275683971.9367438</v>
      </c>
      <c r="C391">
        <v>2418.7514237511982</v>
      </c>
      <c r="D391">
        <v>22917.897835383006</v>
      </c>
      <c r="E391">
        <v>0.30937201942446346</v>
      </c>
      <c r="F391">
        <v>0.30800559882759648</v>
      </c>
      <c r="S391">
        <v>388</v>
      </c>
      <c r="T391">
        <v>0.38209138993573383</v>
      </c>
    </row>
    <row r="392" spans="1:20" x14ac:dyDescent="0.3">
      <c r="A392">
        <v>389</v>
      </c>
      <c r="B392">
        <v>276033676.69202983</v>
      </c>
      <c r="C392">
        <v>2420.2672765677485</v>
      </c>
      <c r="D392">
        <v>22946.324867191455</v>
      </c>
      <c r="E392">
        <v>0.30625587167997692</v>
      </c>
      <c r="F392">
        <v>0.3074157157661217</v>
      </c>
      <c r="S392">
        <v>389</v>
      </c>
      <c r="T392">
        <v>0.38123765024563294</v>
      </c>
    </row>
    <row r="393" spans="1:20" x14ac:dyDescent="0.3">
      <c r="A393">
        <v>390</v>
      </c>
      <c r="B393">
        <v>276034781.61530501</v>
      </c>
      <c r="C393">
        <v>2420.2757167492091</v>
      </c>
      <c r="D393">
        <v>22946.404351891175</v>
      </c>
      <c r="E393">
        <v>0.30623955044386075</v>
      </c>
      <c r="F393">
        <v>0.30739755916370581</v>
      </c>
      <c r="S393">
        <v>390</v>
      </c>
      <c r="T393">
        <v>0.38103897735434139</v>
      </c>
    </row>
    <row r="394" spans="1:20" x14ac:dyDescent="0.3">
      <c r="A394">
        <v>391</v>
      </c>
      <c r="B394">
        <v>276033676.69202983</v>
      </c>
      <c r="C394">
        <v>2420.8314765677487</v>
      </c>
      <c r="D394">
        <v>22946.324867191455</v>
      </c>
      <c r="E394">
        <v>0.30525131939633066</v>
      </c>
      <c r="F394">
        <v>0.30165710007167745</v>
      </c>
      <c r="S394">
        <v>391</v>
      </c>
      <c r="T394">
        <v>0.38064641895929929</v>
      </c>
    </row>
    <row r="395" spans="1:20" x14ac:dyDescent="0.3">
      <c r="A395">
        <v>392</v>
      </c>
      <c r="B395">
        <v>276034781.61530501</v>
      </c>
      <c r="C395">
        <v>2420.8399167492089</v>
      </c>
      <c r="D395">
        <v>22946.404351891175</v>
      </c>
      <c r="E395">
        <v>0.305234997796279</v>
      </c>
      <c r="F395">
        <v>0.30163894455607315</v>
      </c>
      <c r="S395">
        <v>392</v>
      </c>
      <c r="T395">
        <v>0.3806317916726738</v>
      </c>
    </row>
    <row r="396" spans="1:20" x14ac:dyDescent="0.3">
      <c r="A396">
        <v>393</v>
      </c>
      <c r="B396">
        <v>275498334.45908076</v>
      </c>
      <c r="C396">
        <v>2421.7066883575671</v>
      </c>
      <c r="D396">
        <v>22899.359135408762</v>
      </c>
      <c r="E396">
        <v>0.30434664524407307</v>
      </c>
      <c r="F396">
        <v>0.30158295826671833</v>
      </c>
      <c r="S396">
        <v>393</v>
      </c>
      <c r="T396">
        <v>0.38044738840296577</v>
      </c>
    </row>
    <row r="397" spans="1:20" x14ac:dyDescent="0.3">
      <c r="A397">
        <v>394</v>
      </c>
      <c r="B397">
        <v>275499439.38235599</v>
      </c>
      <c r="C397">
        <v>2421.7151285390269</v>
      </c>
      <c r="D397">
        <v>22899.438620108482</v>
      </c>
      <c r="E397">
        <v>0.30433032075957051</v>
      </c>
      <c r="F397">
        <v>0.30156480239708933</v>
      </c>
      <c r="S397">
        <v>394</v>
      </c>
      <c r="T397">
        <v>0.38004528336559978</v>
      </c>
    </row>
    <row r="398" spans="1:20" x14ac:dyDescent="0.3">
      <c r="A398">
        <v>395</v>
      </c>
      <c r="B398">
        <v>276033676.69202983</v>
      </c>
      <c r="C398">
        <v>2425.5992765677483</v>
      </c>
      <c r="D398">
        <v>22946.324867191455</v>
      </c>
      <c r="E398">
        <v>0.29676789276096188</v>
      </c>
      <c r="F398">
        <v>0.30096198566067678</v>
      </c>
      <c r="S398">
        <v>395</v>
      </c>
      <c r="T398">
        <v>0.3794905542252382</v>
      </c>
    </row>
    <row r="399" spans="1:20" x14ac:dyDescent="0.3">
      <c r="A399">
        <v>396</v>
      </c>
      <c r="B399">
        <v>276034781.61530501</v>
      </c>
      <c r="C399">
        <v>2425.607716749209</v>
      </c>
      <c r="D399">
        <v>22946.404351891175</v>
      </c>
      <c r="E399">
        <v>0.29675156855079382</v>
      </c>
      <c r="F399">
        <v>0.30094382748785603</v>
      </c>
      <c r="S399">
        <v>396</v>
      </c>
      <c r="T399">
        <v>0.37889681554797411</v>
      </c>
    </row>
    <row r="400" spans="1:20" x14ac:dyDescent="0.3">
      <c r="A400">
        <v>397</v>
      </c>
      <c r="B400">
        <v>277123293.99203247</v>
      </c>
      <c r="C400">
        <v>2426.1346692945126</v>
      </c>
      <c r="D400">
        <v>23035.292159212178</v>
      </c>
      <c r="E400">
        <v>0.29451388351991592</v>
      </c>
      <c r="F400">
        <v>0.28360898870087475</v>
      </c>
      <c r="S400">
        <v>397</v>
      </c>
      <c r="T400">
        <v>0.37809317811899495</v>
      </c>
    </row>
    <row r="401" spans="1:20" x14ac:dyDescent="0.3">
      <c r="A401">
        <v>398</v>
      </c>
      <c r="B401">
        <v>277124398.91530764</v>
      </c>
      <c r="C401">
        <v>2426.1431094759723</v>
      </c>
      <c r="D401">
        <v>23035.371643911887</v>
      </c>
      <c r="E401">
        <v>0.2944975656285046</v>
      </c>
      <c r="F401">
        <v>0.28359083691326653</v>
      </c>
      <c r="S401">
        <v>398</v>
      </c>
      <c r="T401">
        <v>0.37785385811618738</v>
      </c>
    </row>
    <row r="402" spans="1:20" x14ac:dyDescent="0.3">
      <c r="A402">
        <v>399</v>
      </c>
      <c r="B402">
        <v>277123293.99203247</v>
      </c>
      <c r="C402">
        <v>2426.6806692945129</v>
      </c>
      <c r="D402">
        <v>23035.292159212178</v>
      </c>
      <c r="E402">
        <v>0.29354073854039442</v>
      </c>
      <c r="F402">
        <v>0.28353612706911868</v>
      </c>
      <c r="S402">
        <v>399</v>
      </c>
      <c r="T402">
        <v>0.37750985076343319</v>
      </c>
    </row>
    <row r="403" spans="1:20" x14ac:dyDescent="0.3">
      <c r="A403">
        <v>400</v>
      </c>
      <c r="B403">
        <v>277124398.91530764</v>
      </c>
      <c r="C403">
        <v>2426.6891094759721</v>
      </c>
      <c r="D403">
        <v>23035.371643911887</v>
      </c>
      <c r="E403">
        <v>0.29352442017643904</v>
      </c>
      <c r="F403">
        <v>0.28351797477064161</v>
      </c>
      <c r="S403">
        <v>400</v>
      </c>
      <c r="T403">
        <v>0.37727028898063453</v>
      </c>
    </row>
    <row r="404" spans="1:20" x14ac:dyDescent="0.3">
      <c r="A404">
        <v>401</v>
      </c>
      <c r="B404">
        <v>277658636.22498155</v>
      </c>
      <c r="C404">
        <v>2430.0272575046947</v>
      </c>
      <c r="D404">
        <v>23082.257890994864</v>
      </c>
      <c r="E404">
        <v>0.28694015330914469</v>
      </c>
      <c r="F404">
        <v>0.28292626175124214</v>
      </c>
      <c r="S404">
        <v>401</v>
      </c>
      <c r="T404">
        <v>0.37622694437553822</v>
      </c>
    </row>
    <row r="405" spans="1:20" x14ac:dyDescent="0.3">
      <c r="A405">
        <v>402</v>
      </c>
      <c r="B405">
        <v>277659741.14825678</v>
      </c>
      <c r="C405">
        <v>2430.0356976861544</v>
      </c>
      <c r="D405">
        <v>23082.337375694584</v>
      </c>
      <c r="E405">
        <v>0.28692383658156745</v>
      </c>
      <c r="F405">
        <v>0.28290810584194331</v>
      </c>
      <c r="S405">
        <v>402</v>
      </c>
      <c r="T405">
        <v>0.37599291440210386</v>
      </c>
    </row>
    <row r="406" spans="1:20" x14ac:dyDescent="0.3">
      <c r="A406">
        <v>403</v>
      </c>
      <c r="B406">
        <v>277658636.22498155</v>
      </c>
      <c r="C406">
        <v>2430.573257504695</v>
      </c>
      <c r="D406">
        <v>23082.257890994864</v>
      </c>
      <c r="E406">
        <v>0.28596668951824733</v>
      </c>
      <c r="F406">
        <v>0.27716814384930499</v>
      </c>
      <c r="S406">
        <v>403</v>
      </c>
      <c r="T406">
        <v>0.37560835415382743</v>
      </c>
    </row>
    <row r="407" spans="1:20" x14ac:dyDescent="0.3">
      <c r="A407">
        <v>404</v>
      </c>
      <c r="B407">
        <v>277659741.14825678</v>
      </c>
      <c r="C407">
        <v>2430.5816976861543</v>
      </c>
      <c r="D407">
        <v>23082.337375694584</v>
      </c>
      <c r="E407">
        <v>0.28595037227236964</v>
      </c>
      <c r="F407">
        <v>0.27714998926836804</v>
      </c>
      <c r="S407">
        <v>404</v>
      </c>
      <c r="T407">
        <v>0.3754082146772123</v>
      </c>
    </row>
    <row r="408" spans="1:20" x14ac:dyDescent="0.3">
      <c r="A408">
        <v>405</v>
      </c>
      <c r="B408">
        <v>277123293.99203247</v>
      </c>
      <c r="C408">
        <v>2431.2946692945129</v>
      </c>
      <c r="D408">
        <v>23035.292159212178</v>
      </c>
      <c r="E408">
        <v>0.28532226283656514</v>
      </c>
      <c r="F408">
        <v>0.27709381468555261</v>
      </c>
      <c r="S408">
        <v>405</v>
      </c>
      <c r="T408">
        <v>0.37524735480143817</v>
      </c>
    </row>
    <row r="409" spans="1:20" x14ac:dyDescent="0.3">
      <c r="A409">
        <v>406</v>
      </c>
      <c r="B409">
        <v>277124398.91530764</v>
      </c>
      <c r="C409">
        <v>2431.3031094759722</v>
      </c>
      <c r="D409">
        <v>23035.371643911887</v>
      </c>
      <c r="E409">
        <v>0.28530594089729239</v>
      </c>
      <c r="F409">
        <v>0.27707565968034648</v>
      </c>
      <c r="S409">
        <v>406</v>
      </c>
      <c r="T409">
        <v>0.37462698992541327</v>
      </c>
    </row>
    <row r="410" spans="1:20" x14ac:dyDescent="0.3">
      <c r="A410">
        <v>407</v>
      </c>
      <c r="B410">
        <v>277474103.6705938</v>
      </c>
      <c r="C410">
        <v>2432.8189622925238</v>
      </c>
      <c r="D410">
        <v>23063.798675720351</v>
      </c>
      <c r="E410">
        <v>0.28219027782642397</v>
      </c>
      <c r="F410">
        <v>0.27647226496962113</v>
      </c>
      <c r="S410">
        <v>407</v>
      </c>
      <c r="T410">
        <v>0.37352835833536824</v>
      </c>
    </row>
    <row r="411" spans="1:20" x14ac:dyDescent="0.3">
      <c r="A411">
        <v>408</v>
      </c>
      <c r="B411">
        <v>277475208.59386897</v>
      </c>
      <c r="C411">
        <v>2432.827402473984</v>
      </c>
      <c r="D411">
        <v>23063.878160420063</v>
      </c>
      <c r="E411">
        <v>0.28217395713101351</v>
      </c>
      <c r="F411">
        <v>0.27645410716710034</v>
      </c>
      <c r="S411">
        <v>408</v>
      </c>
      <c r="T411">
        <v>0.37290584488980288</v>
      </c>
    </row>
    <row r="412" spans="1:20" x14ac:dyDescent="0.3">
      <c r="A412">
        <v>409</v>
      </c>
      <c r="B412">
        <v>277474103.6705938</v>
      </c>
      <c r="C412">
        <v>2433.383162292524</v>
      </c>
      <c r="D412">
        <v>23063.798675720351</v>
      </c>
      <c r="E412">
        <v>0.28118553700982374</v>
      </c>
      <c r="F412">
        <v>0.27446477991165708</v>
      </c>
      <c r="S412">
        <v>409</v>
      </c>
      <c r="T412">
        <v>0.37263050031445433</v>
      </c>
    </row>
    <row r="413" spans="1:20" x14ac:dyDescent="0.3">
      <c r="A413">
        <v>410</v>
      </c>
      <c r="B413">
        <v>277475208.59386897</v>
      </c>
      <c r="C413">
        <v>2433.3916024739838</v>
      </c>
      <c r="D413">
        <v>23063.878160420063</v>
      </c>
      <c r="E413">
        <v>0.28116921588061383</v>
      </c>
      <c r="F413">
        <v>0.2744466289576275</v>
      </c>
      <c r="S413">
        <v>410</v>
      </c>
      <c r="T413">
        <v>0.37243330621097837</v>
      </c>
    </row>
    <row r="414" spans="1:20" x14ac:dyDescent="0.3">
      <c r="A414">
        <v>411</v>
      </c>
      <c r="B414">
        <v>277658636.22498155</v>
      </c>
      <c r="C414">
        <v>2435.187257504695</v>
      </c>
      <c r="D414">
        <v>23082.257890994864</v>
      </c>
      <c r="E414">
        <v>0.27774566382309357</v>
      </c>
      <c r="F414">
        <v>0.27439153797300414</v>
      </c>
      <c r="S414">
        <v>411</v>
      </c>
      <c r="T414">
        <v>0.37203297473444646</v>
      </c>
    </row>
    <row r="415" spans="1:20" x14ac:dyDescent="0.3">
      <c r="A415">
        <v>412</v>
      </c>
      <c r="B415">
        <v>277659741.14825678</v>
      </c>
      <c r="C415">
        <v>2435.1956976861543</v>
      </c>
      <c r="D415">
        <v>23082.337375694584</v>
      </c>
      <c r="E415">
        <v>0.27772934261938564</v>
      </c>
      <c r="F415">
        <v>0.2743733864444351</v>
      </c>
      <c r="S415">
        <v>412</v>
      </c>
      <c r="T415">
        <v>0.37183540321839542</v>
      </c>
    </row>
    <row r="416" spans="1:20" x14ac:dyDescent="0.3">
      <c r="A416">
        <v>413</v>
      </c>
      <c r="B416">
        <v>278009445.90354288</v>
      </c>
      <c r="C416">
        <v>2436.711550502705</v>
      </c>
      <c r="D416">
        <v>23110.764407503037</v>
      </c>
      <c r="E416">
        <v>0.27461460464656623</v>
      </c>
      <c r="F416">
        <v>0.27377881964239936</v>
      </c>
      <c r="S416">
        <v>413</v>
      </c>
      <c r="T416">
        <v>0.37090555007855558</v>
      </c>
    </row>
    <row r="417" spans="1:20" x14ac:dyDescent="0.3">
      <c r="A417">
        <v>414</v>
      </c>
      <c r="B417">
        <v>278010550.82681805</v>
      </c>
      <c r="C417">
        <v>2436.7199906841656</v>
      </c>
      <c r="D417">
        <v>23110.843892202756</v>
      </c>
      <c r="E417">
        <v>0.27459828485271309</v>
      </c>
      <c r="F417">
        <v>0.27376066400233895</v>
      </c>
      <c r="S417">
        <v>414</v>
      </c>
      <c r="T417">
        <v>0.3703053581171849</v>
      </c>
    </row>
    <row r="418" spans="1:20" x14ac:dyDescent="0.3">
      <c r="A418">
        <v>415</v>
      </c>
      <c r="B418">
        <v>278344577.41269207</v>
      </c>
      <c r="C418">
        <v>2436.7257961276614</v>
      </c>
      <c r="D418">
        <v>23137.050169956034</v>
      </c>
      <c r="E418">
        <v>0.27419752132052305</v>
      </c>
      <c r="F418">
        <v>0.26802166433131386</v>
      </c>
      <c r="S418">
        <v>415</v>
      </c>
      <c r="T418">
        <v>0.36567249901487847</v>
      </c>
    </row>
    <row r="419" spans="1:20" x14ac:dyDescent="0.3">
      <c r="A419">
        <v>416</v>
      </c>
      <c r="B419">
        <v>278345682.3359673</v>
      </c>
      <c r="C419">
        <v>2436.734236309122</v>
      </c>
      <c r="D419">
        <v>23137.129654655761</v>
      </c>
      <c r="E419">
        <v>0.27418120448449956</v>
      </c>
      <c r="F419">
        <v>0.26800351020661434</v>
      </c>
      <c r="S419">
        <v>416</v>
      </c>
      <c r="T419">
        <v>0.36537996506844217</v>
      </c>
    </row>
    <row r="420" spans="1:20" x14ac:dyDescent="0.3">
      <c r="A420">
        <v>417</v>
      </c>
      <c r="B420">
        <v>278009445.90354288</v>
      </c>
      <c r="C420">
        <v>2437.2757505027053</v>
      </c>
      <c r="D420">
        <v>23110.764407503037</v>
      </c>
      <c r="E420">
        <v>0.27360954665527365</v>
      </c>
      <c r="F420">
        <v>0.26794699005526634</v>
      </c>
      <c r="S420">
        <v>417</v>
      </c>
      <c r="T420">
        <v>0.36518328808189743</v>
      </c>
    </row>
    <row r="421" spans="1:20" x14ac:dyDescent="0.3">
      <c r="A421">
        <v>418</v>
      </c>
      <c r="B421">
        <v>278010550.82681805</v>
      </c>
      <c r="C421">
        <v>2437.2841906841654</v>
      </c>
      <c r="D421">
        <v>23110.843892202756</v>
      </c>
      <c r="E421">
        <v>0.27359322637932398</v>
      </c>
      <c r="F421">
        <v>0.26792883544446594</v>
      </c>
      <c r="S421">
        <v>418</v>
      </c>
      <c r="T421">
        <v>0.36489049855884176</v>
      </c>
    </row>
    <row r="422" spans="1:20" x14ac:dyDescent="0.3">
      <c r="A422">
        <v>419</v>
      </c>
      <c r="B422">
        <v>278344577.41269207</v>
      </c>
      <c r="C422">
        <v>2437.2717961276612</v>
      </c>
      <c r="D422">
        <v>23137.050169956034</v>
      </c>
      <c r="E422">
        <v>0.27322405205774131</v>
      </c>
      <c r="F422">
        <v>0.26732292714973127</v>
      </c>
      <c r="S422">
        <v>419</v>
      </c>
      <c r="T422">
        <v>0.36480025381335757</v>
      </c>
    </row>
    <row r="423" spans="1:20" x14ac:dyDescent="0.3">
      <c r="A423">
        <v>420</v>
      </c>
      <c r="B423">
        <v>278345682.3359673</v>
      </c>
      <c r="C423">
        <v>2437.2802363091223</v>
      </c>
      <c r="D423">
        <v>23137.129654655761</v>
      </c>
      <c r="E423">
        <v>0.27320773467579501</v>
      </c>
      <c r="F423">
        <v>0.26730476926282815</v>
      </c>
      <c r="S423">
        <v>420</v>
      </c>
      <c r="T423">
        <v>0.36454403916836914</v>
      </c>
    </row>
    <row r="424" spans="1:20" x14ac:dyDescent="0.3">
      <c r="A424">
        <v>421</v>
      </c>
      <c r="B424">
        <v>277474103.6705938</v>
      </c>
      <c r="C424">
        <v>2438.1509622925237</v>
      </c>
      <c r="D424">
        <v>23063.798675720351</v>
      </c>
      <c r="E424">
        <v>0.27270147431256053</v>
      </c>
      <c r="F424">
        <v>0.26275850366808301</v>
      </c>
      <c r="S424">
        <v>421</v>
      </c>
      <c r="T424">
        <v>0.36417329214108329</v>
      </c>
    </row>
    <row r="425" spans="1:20" x14ac:dyDescent="0.3">
      <c r="A425">
        <v>422</v>
      </c>
      <c r="B425">
        <v>277475208.59386897</v>
      </c>
      <c r="C425">
        <v>2438.1594024739838</v>
      </c>
      <c r="D425">
        <v>23063.878160420063</v>
      </c>
      <c r="E425">
        <v>0.2726851500430999</v>
      </c>
      <c r="F425">
        <v>0.26274035297337389</v>
      </c>
      <c r="S425">
        <v>422</v>
      </c>
      <c r="T425">
        <v>0.36391653919631878</v>
      </c>
    </row>
    <row r="426" spans="1:20" x14ac:dyDescent="0.3">
      <c r="A426">
        <v>423</v>
      </c>
      <c r="B426">
        <v>278009445.90354288</v>
      </c>
      <c r="C426">
        <v>2442.0435505027049</v>
      </c>
      <c r="D426">
        <v>23110.764407503037</v>
      </c>
      <c r="E426">
        <v>0.26512299049734772</v>
      </c>
      <c r="F426">
        <v>0.26268528551268466</v>
      </c>
      <c r="S426">
        <v>423</v>
      </c>
      <c r="T426">
        <v>0.36306045667397763</v>
      </c>
    </row>
    <row r="427" spans="1:20" x14ac:dyDescent="0.3">
      <c r="A427">
        <v>424</v>
      </c>
      <c r="B427">
        <v>278010550.82681805</v>
      </c>
      <c r="C427">
        <v>2442.0519906841655</v>
      </c>
      <c r="D427">
        <v>23110.843892202756</v>
      </c>
      <c r="E427">
        <v>0.26510666668218641</v>
      </c>
      <c r="F427">
        <v>0.26266713422165472</v>
      </c>
      <c r="S427">
        <v>424</v>
      </c>
      <c r="T427">
        <v>0.36256940173403451</v>
      </c>
    </row>
    <row r="428" spans="1:20" x14ac:dyDescent="0.3">
      <c r="A428">
        <v>425</v>
      </c>
      <c r="B428">
        <v>278344577.41269207</v>
      </c>
      <c r="C428">
        <v>2441.8857961276613</v>
      </c>
      <c r="D428">
        <v>23137.050169956034</v>
      </c>
      <c r="E428">
        <v>0.26500355507951184</v>
      </c>
      <c r="F428">
        <v>0.2620732815917311</v>
      </c>
      <c r="S428">
        <v>425</v>
      </c>
      <c r="T428">
        <v>0.3625390823612607</v>
      </c>
    </row>
    <row r="429" spans="1:20" x14ac:dyDescent="0.3">
      <c r="A429">
        <v>426</v>
      </c>
      <c r="B429">
        <v>278345682.3359673</v>
      </c>
      <c r="C429">
        <v>2441.8942363091219</v>
      </c>
      <c r="D429">
        <v>23137.129654655761</v>
      </c>
      <c r="E429">
        <v>0.26498723354242415</v>
      </c>
      <c r="F429">
        <v>0.26205512606197484</v>
      </c>
      <c r="S429">
        <v>426</v>
      </c>
      <c r="T429">
        <v>0.36190800659960765</v>
      </c>
    </row>
    <row r="430" spans="1:20" x14ac:dyDescent="0.3">
      <c r="A430">
        <v>427</v>
      </c>
      <c r="B430">
        <v>278879919.64564109</v>
      </c>
      <c r="C430">
        <v>2442.4823843378426</v>
      </c>
      <c r="D430">
        <v>23184.01590173872</v>
      </c>
      <c r="E430">
        <v>0.26330057200014406</v>
      </c>
      <c r="F430">
        <v>0.25336445520984968</v>
      </c>
      <c r="S430">
        <v>427</v>
      </c>
      <c r="T430">
        <v>0.35602465779064579</v>
      </c>
    </row>
    <row r="431" spans="1:20" x14ac:dyDescent="0.3">
      <c r="A431">
        <v>428</v>
      </c>
      <c r="B431">
        <v>278881024.56891644</v>
      </c>
      <c r="C431">
        <v>2442.4908245193033</v>
      </c>
      <c r="D431">
        <v>23184.095386438446</v>
      </c>
      <c r="E431">
        <v>0.26328425453214238</v>
      </c>
      <c r="F431">
        <v>0.25334630331577668</v>
      </c>
      <c r="S431">
        <v>428</v>
      </c>
      <c r="T431">
        <v>0.3557803216193226</v>
      </c>
    </row>
    <row r="432" spans="1:20" x14ac:dyDescent="0.3">
      <c r="A432">
        <v>429</v>
      </c>
      <c r="B432">
        <v>278879919.64564109</v>
      </c>
      <c r="C432">
        <v>2444.9105843378425</v>
      </c>
      <c r="D432">
        <v>23184.01590173872</v>
      </c>
      <c r="E432">
        <v>0.25897309440245064</v>
      </c>
      <c r="F432">
        <v>0.25304095321026776</v>
      </c>
      <c r="S432">
        <v>429</v>
      </c>
      <c r="T432">
        <v>0.35550060186568205</v>
      </c>
    </row>
    <row r="433" spans="1:20" x14ac:dyDescent="0.3">
      <c r="A433">
        <v>430</v>
      </c>
      <c r="B433">
        <v>278881024.56891644</v>
      </c>
      <c r="C433">
        <v>2444.9190245193035</v>
      </c>
      <c r="D433">
        <v>23184.095386438446</v>
      </c>
      <c r="E433">
        <v>0.25895677453658467</v>
      </c>
      <c r="F433">
        <v>0.25302279881588774</v>
      </c>
      <c r="S433">
        <v>430</v>
      </c>
      <c r="T433">
        <v>0.35525609449328843</v>
      </c>
    </row>
    <row r="434" spans="1:20" x14ac:dyDescent="0.3">
      <c r="A434">
        <v>431</v>
      </c>
      <c r="B434">
        <v>278879919.64564109</v>
      </c>
      <c r="C434">
        <v>2449.6783843378425</v>
      </c>
      <c r="D434">
        <v>23184.01590173872</v>
      </c>
      <c r="E434">
        <v>0.25048580524680353</v>
      </c>
      <c r="F434">
        <v>0.2524161305642148</v>
      </c>
      <c r="S434">
        <v>431</v>
      </c>
      <c r="T434">
        <v>0.35390893650645772</v>
      </c>
    </row>
    <row r="435" spans="1:20" x14ac:dyDescent="0.3">
      <c r="A435">
        <v>432</v>
      </c>
      <c r="B435">
        <v>278881024.56891644</v>
      </c>
      <c r="C435">
        <v>2449.6868245193032</v>
      </c>
      <c r="D435">
        <v>23184.095386438446</v>
      </c>
      <c r="E435">
        <v>0.25046948143739645</v>
      </c>
      <c r="F435">
        <v>0.25239797249478535</v>
      </c>
      <c r="S435">
        <v>432</v>
      </c>
      <c r="T435">
        <v>0.35338406705603614</v>
      </c>
    </row>
    <row r="436" spans="1:20" x14ac:dyDescent="0.3">
      <c r="A436">
        <v>433</v>
      </c>
      <c r="B436">
        <v>280320346.62420505</v>
      </c>
      <c r="C436">
        <v>2455.0340700626175</v>
      </c>
      <c r="D436">
        <v>23301.489710267619</v>
      </c>
      <c r="E436">
        <v>0.2392372740318604</v>
      </c>
      <c r="F436">
        <v>0.22887786489330914</v>
      </c>
      <c r="S436">
        <v>433</v>
      </c>
      <c r="T436">
        <v>0.34918776444190575</v>
      </c>
    </row>
    <row r="437" spans="1:20" x14ac:dyDescent="0.3">
      <c r="A437">
        <v>434</v>
      </c>
      <c r="B437">
        <v>280321451.54748017</v>
      </c>
      <c r="C437">
        <v>2455.0425102440772</v>
      </c>
      <c r="D437">
        <v>23301.569194967331</v>
      </c>
      <c r="E437">
        <v>0.23922095791497142</v>
      </c>
      <c r="F437">
        <v>0.22885971491445142</v>
      </c>
      <c r="S437">
        <v>434</v>
      </c>
      <c r="T437">
        <v>0.34894257989310978</v>
      </c>
    </row>
    <row r="438" spans="1:20" x14ac:dyDescent="0.3">
      <c r="A438">
        <v>435</v>
      </c>
      <c r="B438">
        <v>280378062.02663535</v>
      </c>
      <c r="C438">
        <v>2455.2463032586279</v>
      </c>
      <c r="D438">
        <v>23306.314873541796</v>
      </c>
      <c r="E438">
        <v>0.23879136123470812</v>
      </c>
      <c r="F438">
        <v>0.22855265577569367</v>
      </c>
      <c r="S438">
        <v>435</v>
      </c>
      <c r="T438">
        <v>0.34859762086758211</v>
      </c>
    </row>
    <row r="439" spans="1:20" x14ac:dyDescent="0.3">
      <c r="A439">
        <v>436</v>
      </c>
      <c r="B439">
        <v>280379166.94991052</v>
      </c>
      <c r="C439">
        <v>2455.2547434400876</v>
      </c>
      <c r="D439">
        <v>23306.394358241509</v>
      </c>
      <c r="E439">
        <v>0.23877504554259138</v>
      </c>
      <c r="F439">
        <v>0.22853450278329149</v>
      </c>
      <c r="S439">
        <v>436</v>
      </c>
      <c r="T439">
        <v>0.34835211209179634</v>
      </c>
    </row>
    <row r="440" spans="1:20" x14ac:dyDescent="0.3">
      <c r="A440">
        <v>437</v>
      </c>
      <c r="B440">
        <v>280320346.62420505</v>
      </c>
      <c r="C440">
        <v>2457.4622700626173</v>
      </c>
      <c r="D440">
        <v>23301.489710267619</v>
      </c>
      <c r="E440">
        <v>0.23490818369058089</v>
      </c>
      <c r="F440">
        <v>0.22793071494324729</v>
      </c>
      <c r="S440">
        <v>437</v>
      </c>
      <c r="T440">
        <v>0.34707340563501082</v>
      </c>
    </row>
    <row r="441" spans="1:20" x14ac:dyDescent="0.3">
      <c r="A441">
        <v>438</v>
      </c>
      <c r="B441">
        <v>280321451.54748017</v>
      </c>
      <c r="C441">
        <v>2457.4707102440771</v>
      </c>
      <c r="D441">
        <v>23301.569194967331</v>
      </c>
      <c r="E441">
        <v>0.23489186471633022</v>
      </c>
      <c r="F441">
        <v>0.22792632484647521</v>
      </c>
      <c r="S441">
        <v>438</v>
      </c>
      <c r="T441">
        <v>0.34648121391928655</v>
      </c>
    </row>
    <row r="442" spans="1:20" x14ac:dyDescent="0.3">
      <c r="A442">
        <v>439</v>
      </c>
      <c r="B442">
        <v>280378062.02663535</v>
      </c>
      <c r="C442">
        <v>2457.6745032586277</v>
      </c>
      <c r="D442">
        <v>23306.314873541796</v>
      </c>
      <c r="E442">
        <v>0.23446176159527082</v>
      </c>
      <c r="F442">
        <v>0.2279125654224603</v>
      </c>
      <c r="S442">
        <v>439</v>
      </c>
      <c r="T442">
        <v>0.33441801294791618</v>
      </c>
    </row>
    <row r="443" spans="1:20" x14ac:dyDescent="0.3">
      <c r="A443">
        <v>440</v>
      </c>
      <c r="B443">
        <v>280379166.94991052</v>
      </c>
      <c r="C443">
        <v>2457.6829434400879</v>
      </c>
      <c r="D443">
        <v>23306.394358241509</v>
      </c>
      <c r="E443">
        <v>0.23444544299196463</v>
      </c>
      <c r="F443">
        <v>0.22790816741124456</v>
      </c>
      <c r="S443">
        <v>440</v>
      </c>
      <c r="T443">
        <v>0.33376151887356947</v>
      </c>
    </row>
    <row r="444" spans="1:20" x14ac:dyDescent="0.3">
      <c r="A444">
        <v>441</v>
      </c>
      <c r="B444">
        <v>280855688.85715407</v>
      </c>
      <c r="C444">
        <v>2458.9266582727992</v>
      </c>
      <c r="D444">
        <v>23348.455442050305</v>
      </c>
      <c r="E444">
        <v>0.23166495726477865</v>
      </c>
      <c r="F444">
        <v>0.22760492065813515</v>
      </c>
      <c r="S444">
        <v>441</v>
      </c>
      <c r="T444">
        <v>0.33331693057965089</v>
      </c>
    </row>
    <row r="445" spans="1:20" x14ac:dyDescent="0.3">
      <c r="A445">
        <v>442</v>
      </c>
      <c r="B445">
        <v>280856793.7804293</v>
      </c>
      <c r="C445">
        <v>2458.9350984542589</v>
      </c>
      <c r="D445">
        <v>23348.534926750024</v>
      </c>
      <c r="E445">
        <v>0.23164864280240977</v>
      </c>
      <c r="F445">
        <v>0.22758676803898378</v>
      </c>
      <c r="S445">
        <v>442</v>
      </c>
      <c r="T445">
        <v>0.33265804372552032</v>
      </c>
    </row>
    <row r="446" spans="1:20" x14ac:dyDescent="0.3">
      <c r="A446">
        <v>443</v>
      </c>
      <c r="B446">
        <v>280913404.25958449</v>
      </c>
      <c r="C446">
        <v>2461.00289146881</v>
      </c>
      <c r="D446">
        <v>23353.280605324489</v>
      </c>
      <c r="E446">
        <v>0.22789385808444765</v>
      </c>
      <c r="F446">
        <v>0.22697751248080705</v>
      </c>
      <c r="S446">
        <v>443</v>
      </c>
      <c r="T446">
        <v>0.33145511427274177</v>
      </c>
    </row>
    <row r="447" spans="1:20" x14ac:dyDescent="0.3">
      <c r="A447">
        <v>444</v>
      </c>
      <c r="B447">
        <v>280914509.18285966</v>
      </c>
      <c r="C447">
        <v>2461.0113316502698</v>
      </c>
      <c r="D447">
        <v>23353.360090024202</v>
      </c>
      <c r="E447">
        <v>0.22787754160578164</v>
      </c>
      <c r="F447">
        <v>0.22695935526215941</v>
      </c>
      <c r="S447">
        <v>444</v>
      </c>
      <c r="T447">
        <v>0.33079323387196274</v>
      </c>
    </row>
    <row r="448" spans="1:20" x14ac:dyDescent="0.3">
      <c r="A448">
        <v>445</v>
      </c>
      <c r="B448">
        <v>280855688.85715407</v>
      </c>
      <c r="C448">
        <v>2461.354858272799</v>
      </c>
      <c r="D448">
        <v>23348.455442050305</v>
      </c>
      <c r="E448">
        <v>0.22733388266916849</v>
      </c>
      <c r="F448">
        <v>0.21973521927515535</v>
      </c>
      <c r="S448">
        <v>445</v>
      </c>
      <c r="T448">
        <v>0.32074112698219426</v>
      </c>
    </row>
    <row r="449" spans="1:20" x14ac:dyDescent="0.3">
      <c r="A449">
        <v>446</v>
      </c>
      <c r="B449">
        <v>280856793.7804293</v>
      </c>
      <c r="C449">
        <v>2461.3632984542587</v>
      </c>
      <c r="D449">
        <v>23348.534926750024</v>
      </c>
      <c r="E449">
        <v>0.2273175650504603</v>
      </c>
      <c r="F449">
        <v>0.21971707049029973</v>
      </c>
      <c r="S449">
        <v>446</v>
      </c>
      <c r="T449">
        <v>0.32044507378291603</v>
      </c>
    </row>
    <row r="450" spans="1:20" x14ac:dyDescent="0.3">
      <c r="A450">
        <v>447</v>
      </c>
      <c r="B450">
        <v>280913404.25958449</v>
      </c>
      <c r="C450">
        <v>2461.5670914688103</v>
      </c>
      <c r="D450">
        <v>23353.280605324489</v>
      </c>
      <c r="E450">
        <v>0.22688772766904855</v>
      </c>
      <c r="F450">
        <v>0.21940769915248901</v>
      </c>
      <c r="S450">
        <v>447</v>
      </c>
      <c r="T450">
        <v>0.32025115971238843</v>
      </c>
    </row>
    <row r="451" spans="1:20" x14ac:dyDescent="0.3">
      <c r="A451">
        <v>448</v>
      </c>
      <c r="B451">
        <v>280914509.18285966</v>
      </c>
      <c r="C451">
        <v>2461.57553165027</v>
      </c>
      <c r="D451">
        <v>23353.360090024202</v>
      </c>
      <c r="E451">
        <v>0.22687141046868547</v>
      </c>
      <c r="F451">
        <v>0.21938954693161722</v>
      </c>
      <c r="S451">
        <v>448</v>
      </c>
      <c r="T451">
        <v>0.31995477640298192</v>
      </c>
    </row>
    <row r="452" spans="1:20" x14ac:dyDescent="0.3">
      <c r="A452">
        <v>449</v>
      </c>
      <c r="B452">
        <v>280320346.62420505</v>
      </c>
      <c r="C452">
        <v>2462.2300700626174</v>
      </c>
      <c r="D452">
        <v>23301.489710267619</v>
      </c>
      <c r="E452">
        <v>0.22641934603407257</v>
      </c>
      <c r="F452">
        <v>0.21877759096924726</v>
      </c>
      <c r="S452">
        <v>449</v>
      </c>
      <c r="T452">
        <v>0.31817598232197092</v>
      </c>
    </row>
    <row r="453" spans="1:20" x14ac:dyDescent="0.3">
      <c r="A453">
        <v>450</v>
      </c>
      <c r="B453">
        <v>280321451.54748017</v>
      </c>
      <c r="C453">
        <v>2462.2385102440771</v>
      </c>
      <c r="D453">
        <v>23301.569194967331</v>
      </c>
      <c r="E453">
        <v>0.22640302233616361</v>
      </c>
      <c r="F453">
        <v>0.21875943358427302</v>
      </c>
      <c r="S453">
        <v>450</v>
      </c>
      <c r="T453">
        <v>0.31768364067246463</v>
      </c>
    </row>
    <row r="454" spans="1:20" x14ac:dyDescent="0.3">
      <c r="A454">
        <v>451</v>
      </c>
      <c r="B454">
        <v>280378062.02663535</v>
      </c>
      <c r="C454">
        <v>2462.4423032586278</v>
      </c>
      <c r="D454">
        <v>23306.314873541796</v>
      </c>
      <c r="E454">
        <v>0.22597187003473923</v>
      </c>
      <c r="F454">
        <v>0.21853611592231975</v>
      </c>
      <c r="S454">
        <v>451</v>
      </c>
      <c r="T454">
        <v>0.313067131900023</v>
      </c>
    </row>
    <row r="455" spans="1:20" x14ac:dyDescent="0.3">
      <c r="A455">
        <v>452</v>
      </c>
      <c r="B455">
        <v>280379166.94991052</v>
      </c>
      <c r="C455">
        <v>2462.450743440088</v>
      </c>
      <c r="D455">
        <v>23306.394358241509</v>
      </c>
      <c r="E455">
        <v>0.22595554659471545</v>
      </c>
      <c r="F455">
        <v>0.21851796490368569</v>
      </c>
      <c r="S455">
        <v>452</v>
      </c>
      <c r="T455">
        <v>0.31289502772517441</v>
      </c>
    </row>
    <row r="456" spans="1:20" x14ac:dyDescent="0.3">
      <c r="A456">
        <v>453</v>
      </c>
      <c r="B456">
        <v>280855688.85715407</v>
      </c>
      <c r="C456">
        <v>2466.1226582727991</v>
      </c>
      <c r="D456">
        <v>23348.455442050305</v>
      </c>
      <c r="E456">
        <v>0.2188414565660623</v>
      </c>
      <c r="F456">
        <v>0.2184602665043924</v>
      </c>
      <c r="S456">
        <v>453</v>
      </c>
      <c r="T456">
        <v>0.31242221718764629</v>
      </c>
    </row>
    <row r="457" spans="1:20" x14ac:dyDescent="0.3">
      <c r="A457">
        <v>454</v>
      </c>
      <c r="B457">
        <v>280856793.7804293</v>
      </c>
      <c r="C457">
        <v>2466.1310984542588</v>
      </c>
      <c r="D457">
        <v>23348.534926750024</v>
      </c>
      <c r="E457">
        <v>0.21882513365169723</v>
      </c>
      <c r="F457">
        <v>0.21844211471422559</v>
      </c>
      <c r="S457">
        <v>454</v>
      </c>
      <c r="T457">
        <v>0.31224975661597487</v>
      </c>
    </row>
    <row r="458" spans="1:20" x14ac:dyDescent="0.3">
      <c r="A458">
        <v>455</v>
      </c>
      <c r="B458">
        <v>280913404.25958449</v>
      </c>
      <c r="C458">
        <v>2466.3348914688099</v>
      </c>
      <c r="D458">
        <v>23353.280605324489</v>
      </c>
      <c r="E458">
        <v>0.21839419468771579</v>
      </c>
      <c r="F458">
        <v>0.2178289899368297</v>
      </c>
      <c r="S458">
        <v>455</v>
      </c>
      <c r="T458">
        <v>0.31165924630470032</v>
      </c>
    </row>
    <row r="459" spans="1:20" x14ac:dyDescent="0.3">
      <c r="A459">
        <v>456</v>
      </c>
      <c r="B459">
        <v>280914509.18285966</v>
      </c>
      <c r="C459">
        <v>2466.3433316502701</v>
      </c>
      <c r="D459">
        <v>23353.360090024202</v>
      </c>
      <c r="E459">
        <v>0.21837787207225115</v>
      </c>
      <c r="F459">
        <v>0.21781083281038632</v>
      </c>
      <c r="S459">
        <v>456</v>
      </c>
      <c r="T459">
        <v>0.3110122321391916</v>
      </c>
    </row>
    <row r="460" spans="1:20" x14ac:dyDescent="0.3">
      <c r="A460">
        <v>457</v>
      </c>
      <c r="B460">
        <v>282589185.0168134</v>
      </c>
      <c r="C460">
        <v>2473.7194981620059</v>
      </c>
      <c r="D460">
        <v>23488.437771181671</v>
      </c>
      <c r="E460">
        <v>0.20326971992657117</v>
      </c>
      <c r="F460">
        <v>0.19037446766358992</v>
      </c>
      <c r="S460">
        <v>457</v>
      </c>
      <c r="T460">
        <v>0.29583276505958145</v>
      </c>
    </row>
    <row r="461" spans="1:20" x14ac:dyDescent="0.3">
      <c r="A461">
        <v>458</v>
      </c>
      <c r="B461">
        <v>282590289.94008869</v>
      </c>
      <c r="C461">
        <v>2473.7279383434661</v>
      </c>
      <c r="D461">
        <v>23488.517255881394</v>
      </c>
      <c r="E461">
        <v>0.20325340861567187</v>
      </c>
      <c r="F461">
        <v>0.19035632359163676</v>
      </c>
      <c r="S461">
        <v>458</v>
      </c>
      <c r="T461">
        <v>0.29563407868688052</v>
      </c>
    </row>
    <row r="462" spans="1:20" x14ac:dyDescent="0.3">
      <c r="A462">
        <v>459</v>
      </c>
      <c r="B462">
        <v>282589185.0168134</v>
      </c>
      <c r="C462">
        <v>2476.1476981620058</v>
      </c>
      <c r="D462">
        <v>23488.437771181671</v>
      </c>
      <c r="E462">
        <v>0.19893519165211065</v>
      </c>
      <c r="F462">
        <v>0.19004308177041476</v>
      </c>
      <c r="S462">
        <v>459</v>
      </c>
      <c r="T462">
        <v>0.29513685305808823</v>
      </c>
    </row>
    <row r="463" spans="1:20" x14ac:dyDescent="0.3">
      <c r="A463">
        <v>460</v>
      </c>
      <c r="B463">
        <v>282590289.94008869</v>
      </c>
      <c r="C463">
        <v>2476.1561383434664</v>
      </c>
      <c r="D463">
        <v>23488.517255881394</v>
      </c>
      <c r="E463">
        <v>0.1989188763435647</v>
      </c>
      <c r="F463">
        <v>0.19002493320670266</v>
      </c>
      <c r="S463">
        <v>460</v>
      </c>
      <c r="T463">
        <v>0.29493771027240523</v>
      </c>
    </row>
    <row r="464" spans="1:20" x14ac:dyDescent="0.3">
      <c r="A464">
        <v>461</v>
      </c>
      <c r="B464">
        <v>283124527.24976259</v>
      </c>
      <c r="C464">
        <v>2479.4760863721881</v>
      </c>
      <c r="D464">
        <v>23535.403502964364</v>
      </c>
      <c r="E464">
        <v>0.19237095136395821</v>
      </c>
      <c r="F464">
        <v>0.18940833167944038</v>
      </c>
      <c r="S464">
        <v>461</v>
      </c>
      <c r="T464">
        <v>0.29423243618554618</v>
      </c>
    </row>
    <row r="465" spans="1:20" x14ac:dyDescent="0.3">
      <c r="A465">
        <v>462</v>
      </c>
      <c r="B465">
        <v>283125632.17303777</v>
      </c>
      <c r="C465">
        <v>2479.4845265536478</v>
      </c>
      <c r="D465">
        <v>23535.482987664083</v>
      </c>
      <c r="E465">
        <v>0.19235463916947593</v>
      </c>
      <c r="F465">
        <v>0.18939017635106078</v>
      </c>
      <c r="S465">
        <v>462</v>
      </c>
      <c r="T465">
        <v>0.29353384414929989</v>
      </c>
    </row>
    <row r="466" spans="1:20" x14ac:dyDescent="0.3">
      <c r="A466">
        <v>463</v>
      </c>
      <c r="B466">
        <v>283124527.24976259</v>
      </c>
      <c r="C466">
        <v>2480.0402863721879</v>
      </c>
      <c r="D466">
        <v>23535.403502964364</v>
      </c>
      <c r="E466">
        <v>0.19136359134380612</v>
      </c>
      <c r="F466">
        <v>0.18097831666507122</v>
      </c>
      <c r="S466">
        <v>463</v>
      </c>
      <c r="T466">
        <v>0.29280836439391461</v>
      </c>
    </row>
    <row r="467" spans="1:20" x14ac:dyDescent="0.3">
      <c r="A467">
        <v>464</v>
      </c>
      <c r="B467">
        <v>283125632.17303777</v>
      </c>
      <c r="C467">
        <v>2480.0487265536481</v>
      </c>
      <c r="D467">
        <v>23535.482987664083</v>
      </c>
      <c r="E467">
        <v>0.19134727815044766</v>
      </c>
      <c r="F467">
        <v>0.18096017075796797</v>
      </c>
      <c r="S467">
        <v>464</v>
      </c>
      <c r="T467">
        <v>0.29278489887626408</v>
      </c>
    </row>
    <row r="468" spans="1:20" x14ac:dyDescent="0.3">
      <c r="A468">
        <v>465</v>
      </c>
      <c r="B468">
        <v>282589185.0168134</v>
      </c>
      <c r="C468">
        <v>2480.9154981620059</v>
      </c>
      <c r="D468">
        <v>23488.437771181671</v>
      </c>
      <c r="E468">
        <v>0.19043822062601928</v>
      </c>
      <c r="F468">
        <v>0.18090106259563382</v>
      </c>
      <c r="S468">
        <v>465</v>
      </c>
      <c r="T468">
        <v>0.29246726274039492</v>
      </c>
    </row>
    <row r="469" spans="1:20" x14ac:dyDescent="0.3">
      <c r="A469">
        <v>466</v>
      </c>
      <c r="B469">
        <v>282590289.94008869</v>
      </c>
      <c r="C469">
        <v>2480.9239383434665</v>
      </c>
      <c r="D469">
        <v>23488.517255881394</v>
      </c>
      <c r="E469">
        <v>0.19042189855456709</v>
      </c>
      <c r="F469">
        <v>0.180882915556804</v>
      </c>
      <c r="S469">
        <v>466</v>
      </c>
      <c r="T469">
        <v>0.29231706000574026</v>
      </c>
    </row>
    <row r="470" spans="1:20" x14ac:dyDescent="0.3">
      <c r="A470">
        <v>467</v>
      </c>
      <c r="B470">
        <v>283337379.58118653</v>
      </c>
      <c r="C470">
        <v>2481.8862461798876</v>
      </c>
      <c r="D470">
        <v>23551.075026550348</v>
      </c>
      <c r="E470">
        <v>0.1878274273985962</v>
      </c>
      <c r="F470">
        <v>0.18026084334767895</v>
      </c>
      <c r="S470">
        <v>467</v>
      </c>
      <c r="T470">
        <v>0.29219719808130584</v>
      </c>
    </row>
    <row r="471" spans="1:20" x14ac:dyDescent="0.3">
      <c r="A471">
        <v>468</v>
      </c>
      <c r="B471">
        <v>283338484.50446165</v>
      </c>
      <c r="C471">
        <v>2481.8946863613473</v>
      </c>
      <c r="D471">
        <v>23551.154511250057</v>
      </c>
      <c r="E471">
        <v>0.18781111456282301</v>
      </c>
      <c r="F471">
        <v>0.18024268841406418</v>
      </c>
      <c r="S471">
        <v>468</v>
      </c>
      <c r="T471">
        <v>0.29214850926265035</v>
      </c>
    </row>
    <row r="472" spans="1:20" x14ac:dyDescent="0.3">
      <c r="A472">
        <v>469</v>
      </c>
      <c r="B472">
        <v>283337379.58118653</v>
      </c>
      <c r="C472">
        <v>2482.4504461798879</v>
      </c>
      <c r="D472">
        <v>23551.075026550348</v>
      </c>
      <c r="E472">
        <v>0.18682023165492045</v>
      </c>
      <c r="F472">
        <v>0.17735925055350435</v>
      </c>
      <c r="S472">
        <v>469</v>
      </c>
      <c r="T472">
        <v>0.29199902468097877</v>
      </c>
    </row>
    <row r="473" spans="1:20" x14ac:dyDescent="0.3">
      <c r="A473">
        <v>470</v>
      </c>
      <c r="B473">
        <v>283338484.50446165</v>
      </c>
      <c r="C473">
        <v>2482.4588863613471</v>
      </c>
      <c r="D473">
        <v>23551.154511250057</v>
      </c>
      <c r="E473">
        <v>0.1868039178106736</v>
      </c>
      <c r="F473">
        <v>0.17734110461886746</v>
      </c>
      <c r="S473">
        <v>470</v>
      </c>
      <c r="T473">
        <v>0.29153632188204759</v>
      </c>
    </row>
    <row r="474" spans="1:20" x14ac:dyDescent="0.3">
      <c r="A474">
        <v>471</v>
      </c>
      <c r="B474">
        <v>283124527.24976259</v>
      </c>
      <c r="C474">
        <v>2484.808086372188</v>
      </c>
      <c r="D474">
        <v>23535.403502964364</v>
      </c>
      <c r="E474">
        <v>0.18286170084729708</v>
      </c>
      <c r="F474">
        <v>0.17728221682897438</v>
      </c>
      <c r="S474">
        <v>471</v>
      </c>
      <c r="T474">
        <v>0.29129005801278607</v>
      </c>
    </row>
    <row r="475" spans="1:20" x14ac:dyDescent="0.3">
      <c r="A475">
        <v>472</v>
      </c>
      <c r="B475">
        <v>283125632.17303777</v>
      </c>
      <c r="C475">
        <v>2484.8165265536481</v>
      </c>
      <c r="D475">
        <v>23535.482987664083</v>
      </c>
      <c r="E475">
        <v>0.18284538006189452</v>
      </c>
      <c r="F475">
        <v>0.17726406976987516</v>
      </c>
      <c r="S475">
        <v>472</v>
      </c>
      <c r="T475">
        <v>0.29062909519700802</v>
      </c>
    </row>
    <row r="476" spans="1:20" x14ac:dyDescent="0.3">
      <c r="A476">
        <v>473</v>
      </c>
      <c r="B476">
        <v>283872721.81413561</v>
      </c>
      <c r="C476">
        <v>2485.7788343900693</v>
      </c>
      <c r="D476">
        <v>23598.040758333042</v>
      </c>
      <c r="E476">
        <v>0.18025759804502944</v>
      </c>
      <c r="F476">
        <v>0.17664421978717743</v>
      </c>
      <c r="S476">
        <v>473</v>
      </c>
      <c r="T476">
        <v>0.290060484349074</v>
      </c>
    </row>
    <row r="477" spans="1:20" x14ac:dyDescent="0.3">
      <c r="A477">
        <v>474</v>
      </c>
      <c r="B477">
        <v>283873826.73741072</v>
      </c>
      <c r="C477">
        <v>2485.787274571529</v>
      </c>
      <c r="D477">
        <v>23598.120243032754</v>
      </c>
      <c r="E477">
        <v>0.18024128777853249</v>
      </c>
      <c r="F477">
        <v>0.17662606496225353</v>
      </c>
      <c r="S477">
        <v>474</v>
      </c>
      <c r="T477">
        <v>0.28958965143593068</v>
      </c>
    </row>
    <row r="478" spans="1:20" x14ac:dyDescent="0.3">
      <c r="A478">
        <v>475</v>
      </c>
      <c r="B478">
        <v>283872721.81413561</v>
      </c>
      <c r="C478">
        <v>2486.3430343900695</v>
      </c>
      <c r="D478">
        <v>23598.040758333042</v>
      </c>
      <c r="E478">
        <v>0.17924971818016602</v>
      </c>
      <c r="F478">
        <v>0.16821937181458349</v>
      </c>
      <c r="S478">
        <v>475</v>
      </c>
      <c r="T478">
        <v>0.28737802697723513</v>
      </c>
    </row>
    <row r="479" spans="1:20" x14ac:dyDescent="0.3">
      <c r="A479">
        <v>476</v>
      </c>
      <c r="B479">
        <v>283873826.73741072</v>
      </c>
      <c r="C479">
        <v>2486.3514745715288</v>
      </c>
      <c r="D479">
        <v>23598.120243032754</v>
      </c>
      <c r="E479">
        <v>0.17923340679084396</v>
      </c>
      <c r="F479">
        <v>0.16820122793355094</v>
      </c>
      <c r="S479">
        <v>476</v>
      </c>
      <c r="T479">
        <v>0.28710499361183217</v>
      </c>
    </row>
    <row r="480" spans="1:20" x14ac:dyDescent="0.3">
      <c r="A480">
        <v>477</v>
      </c>
      <c r="B480">
        <v>283337379.58118653</v>
      </c>
      <c r="C480">
        <v>2487.218246179888</v>
      </c>
      <c r="D480">
        <v>23551.075026550348</v>
      </c>
      <c r="E480">
        <v>0.17832025329157863</v>
      </c>
      <c r="F480">
        <v>0.16814149691661107</v>
      </c>
      <c r="S480">
        <v>477</v>
      </c>
      <c r="T480">
        <v>0.28672973200228347</v>
      </c>
    </row>
    <row r="481" spans="1:20" x14ac:dyDescent="0.3">
      <c r="A481">
        <v>478</v>
      </c>
      <c r="B481">
        <v>283338484.50446165</v>
      </c>
      <c r="C481">
        <v>2487.2266863613472</v>
      </c>
      <c r="D481">
        <v>23551.154511250057</v>
      </c>
      <c r="E481">
        <v>0.17830393183402835</v>
      </c>
      <c r="F481">
        <v>0.16812335173181425</v>
      </c>
      <c r="S481">
        <v>478</v>
      </c>
      <c r="T481">
        <v>0.28645603819194992</v>
      </c>
    </row>
    <row r="482" spans="1:20" x14ac:dyDescent="0.3">
      <c r="A482">
        <v>479</v>
      </c>
      <c r="B482">
        <v>283872721.81413561</v>
      </c>
      <c r="C482">
        <v>2491.1108343900696</v>
      </c>
      <c r="D482">
        <v>23598.040758333042</v>
      </c>
      <c r="E482">
        <v>0.17074426139640358</v>
      </c>
      <c r="F482">
        <v>0.16749729825733298</v>
      </c>
      <c r="S482">
        <v>479</v>
      </c>
      <c r="T482">
        <v>0.28510449781827119</v>
      </c>
    </row>
    <row r="483" spans="1:20" x14ac:dyDescent="0.3">
      <c r="A483">
        <v>480</v>
      </c>
      <c r="B483">
        <v>283873826.73741072</v>
      </c>
      <c r="C483">
        <v>2491.1192745715289</v>
      </c>
      <c r="D483">
        <v>23598.120243032754</v>
      </c>
      <c r="E483">
        <v>0.17072794143898545</v>
      </c>
      <c r="F483">
        <v>0.16747914396719979</v>
      </c>
      <c r="S483">
        <v>480</v>
      </c>
      <c r="T483">
        <v>0.2844514689769212</v>
      </c>
    </row>
    <row r="484" spans="1:20" x14ac:dyDescent="0.3">
      <c r="A484">
        <v>481</v>
      </c>
      <c r="B484">
        <v>284564954.22832638</v>
      </c>
      <c r="C484">
        <v>2492.0277720969621</v>
      </c>
      <c r="D484">
        <v>23652.877311493248</v>
      </c>
      <c r="E484">
        <v>0.16831133546145635</v>
      </c>
      <c r="F484">
        <v>0.15649595770008409</v>
      </c>
      <c r="S484">
        <v>481</v>
      </c>
      <c r="T484">
        <v>0.2724119903666179</v>
      </c>
    </row>
    <row r="485" spans="1:20" x14ac:dyDescent="0.3">
      <c r="A485">
        <v>482</v>
      </c>
      <c r="B485">
        <v>284566059.15160155</v>
      </c>
      <c r="C485">
        <v>2492.0362122784222</v>
      </c>
      <c r="D485">
        <v>23652.956796192968</v>
      </c>
      <c r="E485">
        <v>0.16829502633926324</v>
      </c>
      <c r="F485">
        <v>0.15647781621649515</v>
      </c>
      <c r="S485">
        <v>482</v>
      </c>
      <c r="T485">
        <v>0.27232316554715397</v>
      </c>
    </row>
    <row r="486" spans="1:20" x14ac:dyDescent="0.3">
      <c r="A486">
        <v>483</v>
      </c>
      <c r="B486">
        <v>284564954.22832638</v>
      </c>
      <c r="C486">
        <v>2492.5919720969619</v>
      </c>
      <c r="D486">
        <v>23652.877311493248</v>
      </c>
      <c r="E486">
        <v>0.16730315371869017</v>
      </c>
      <c r="F486">
        <v>0.15641774995858651</v>
      </c>
      <c r="S486">
        <v>483</v>
      </c>
      <c r="T486">
        <v>0.27199480942484028</v>
      </c>
    </row>
    <row r="487" spans="1:20" x14ac:dyDescent="0.3">
      <c r="A487">
        <v>484</v>
      </c>
      <c r="B487">
        <v>284566059.15160155</v>
      </c>
      <c r="C487">
        <v>2492.6004122784225</v>
      </c>
      <c r="D487">
        <v>23652.956796192968</v>
      </c>
      <c r="E487">
        <v>0.16728684335914526</v>
      </c>
      <c r="F487">
        <v>0.15639960702765243</v>
      </c>
      <c r="S487">
        <v>484</v>
      </c>
      <c r="T487">
        <v>0.27170964598639208</v>
      </c>
    </row>
    <row r="488" spans="1:20" x14ac:dyDescent="0.3">
      <c r="A488">
        <v>485</v>
      </c>
      <c r="B488">
        <v>285100296.46127546</v>
      </c>
      <c r="C488">
        <v>2495.9203603071442</v>
      </c>
      <c r="D488">
        <v>23699.843043275949</v>
      </c>
      <c r="E488">
        <v>0.16074415829714919</v>
      </c>
      <c r="F488">
        <v>0.15577208939763945</v>
      </c>
      <c r="S488">
        <v>485</v>
      </c>
      <c r="T488">
        <v>0.27170193866330972</v>
      </c>
    </row>
    <row r="489" spans="1:20" x14ac:dyDescent="0.3">
      <c r="A489">
        <v>486</v>
      </c>
      <c r="B489">
        <v>285101401.38455069</v>
      </c>
      <c r="C489">
        <v>2495.9288004886039</v>
      </c>
      <c r="D489">
        <v>23699.922527975665</v>
      </c>
      <c r="E489">
        <v>0.16072785256933572</v>
      </c>
      <c r="F489">
        <v>0.15575393642954602</v>
      </c>
      <c r="S489">
        <v>486</v>
      </c>
      <c r="T489">
        <v>0.27144644801482481</v>
      </c>
    </row>
    <row r="490" spans="1:20" x14ac:dyDescent="0.3">
      <c r="A490">
        <v>487</v>
      </c>
      <c r="B490">
        <v>285100296.46127546</v>
      </c>
      <c r="C490">
        <v>2496.484560307144</v>
      </c>
      <c r="D490">
        <v>23699.843043275949</v>
      </c>
      <c r="E490">
        <v>0.15973515261137483</v>
      </c>
      <c r="F490">
        <v>0.14735931160974347</v>
      </c>
      <c r="S490">
        <v>487</v>
      </c>
      <c r="T490">
        <v>0.27115305079510776</v>
      </c>
    </row>
    <row r="491" spans="1:20" x14ac:dyDescent="0.3">
      <c r="A491">
        <v>488</v>
      </c>
      <c r="B491">
        <v>285101401.38455069</v>
      </c>
      <c r="C491">
        <v>2496.4930004886041</v>
      </c>
      <c r="D491">
        <v>23699.922527975665</v>
      </c>
      <c r="E491">
        <v>0.15971884549947302</v>
      </c>
      <c r="F491">
        <v>0.14734117317625545</v>
      </c>
      <c r="S491">
        <v>488</v>
      </c>
      <c r="T491">
        <v>0.27099184453944086</v>
      </c>
    </row>
    <row r="492" spans="1:20" x14ac:dyDescent="0.3">
      <c r="A492">
        <v>489</v>
      </c>
      <c r="B492">
        <v>284564954.22832638</v>
      </c>
      <c r="C492">
        <v>2497.3597720969619</v>
      </c>
      <c r="D492">
        <v>23652.877311493248</v>
      </c>
      <c r="E492">
        <v>0.1587962324110945</v>
      </c>
      <c r="F492">
        <v>0.14728004191801977</v>
      </c>
      <c r="S492">
        <v>489</v>
      </c>
      <c r="T492">
        <v>0.27071849327599662</v>
      </c>
    </row>
    <row r="493" spans="1:20" x14ac:dyDescent="0.3">
      <c r="A493">
        <v>490</v>
      </c>
      <c r="B493">
        <v>284566059.15160155</v>
      </c>
      <c r="C493">
        <v>2497.3682122784226</v>
      </c>
      <c r="D493">
        <v>23652.956796192968</v>
      </c>
      <c r="E493">
        <v>0.15877991262730121</v>
      </c>
      <c r="F493">
        <v>0.14726190178778936</v>
      </c>
      <c r="S493">
        <v>490</v>
      </c>
      <c r="T493">
        <v>0.27000052018911269</v>
      </c>
    </row>
    <row r="494" spans="1:20" x14ac:dyDescent="0.3">
      <c r="A494">
        <v>491</v>
      </c>
      <c r="B494">
        <v>285100296.46127546</v>
      </c>
      <c r="C494">
        <v>2501.252360307144</v>
      </c>
      <c r="D494">
        <v>23699.843043275949</v>
      </c>
      <c r="E494">
        <v>0.15122159951766626</v>
      </c>
      <c r="F494">
        <v>0.1466265606304207</v>
      </c>
      <c r="S494">
        <v>491</v>
      </c>
      <c r="T494">
        <v>0.26957483866104592</v>
      </c>
    </row>
    <row r="495" spans="1:20" x14ac:dyDescent="0.3">
      <c r="A495">
        <v>492</v>
      </c>
      <c r="B495">
        <v>285101401.38455069</v>
      </c>
      <c r="C495">
        <v>2501.2608004886042</v>
      </c>
      <c r="D495">
        <v>23699.922527975665</v>
      </c>
      <c r="E495">
        <v>0.15120528174626158</v>
      </c>
      <c r="F495">
        <v>0.14660840861234314</v>
      </c>
      <c r="S495">
        <v>492</v>
      </c>
      <c r="T495">
        <v>0.26903515981182063</v>
      </c>
    </row>
    <row r="496" spans="1:20" x14ac:dyDescent="0.3">
      <c r="A496">
        <v>493</v>
      </c>
      <c r="B496">
        <v>288180625.53528023</v>
      </c>
      <c r="C496">
        <v>2525.9128865158959</v>
      </c>
      <c r="D496">
        <v>23954.89319089878</v>
      </c>
      <c r="E496">
        <v>0.10365585401449083</v>
      </c>
      <c r="F496">
        <v>9.4398830698446318E-2</v>
      </c>
      <c r="S496">
        <v>493</v>
      </c>
      <c r="T496">
        <v>0.26902277634871141</v>
      </c>
    </row>
    <row r="497" spans="1:20" x14ac:dyDescent="0.3">
      <c r="A497">
        <v>494</v>
      </c>
      <c r="B497">
        <v>288181730.45855546</v>
      </c>
      <c r="C497">
        <v>2525.9213266973561</v>
      </c>
      <c r="D497">
        <v>23954.972675598496</v>
      </c>
      <c r="E497">
        <v>0.10363955110935578</v>
      </c>
      <c r="F497">
        <v>9.4380696225118285E-2</v>
      </c>
      <c r="S497">
        <v>494</v>
      </c>
      <c r="T497">
        <v>0.26874558332969356</v>
      </c>
    </row>
    <row r="498" spans="1:20" x14ac:dyDescent="0.3">
      <c r="A498">
        <v>495</v>
      </c>
      <c r="B498">
        <v>288180625.53528023</v>
      </c>
      <c r="C498">
        <v>2526.4952865158957</v>
      </c>
      <c r="D498">
        <v>23954.89319089878</v>
      </c>
      <c r="E498">
        <v>0.1026134614090855</v>
      </c>
      <c r="F498">
        <v>9.4316120085006699E-2</v>
      </c>
      <c r="S498">
        <v>495</v>
      </c>
      <c r="T498">
        <v>0.26838159940446976</v>
      </c>
    </row>
    <row r="499" spans="1:20" x14ac:dyDescent="0.3">
      <c r="A499">
        <v>496</v>
      </c>
      <c r="B499">
        <v>288181730.45855546</v>
      </c>
      <c r="C499">
        <v>2526.5037266973563</v>
      </c>
      <c r="D499">
        <v>23954.972675598496</v>
      </c>
      <c r="E499">
        <v>0.10259715613770447</v>
      </c>
      <c r="F499">
        <v>9.4297982710486686E-2</v>
      </c>
      <c r="S499">
        <v>496</v>
      </c>
      <c r="T499">
        <v>0.26809125058446359</v>
      </c>
    </row>
    <row r="500" spans="1:20" x14ac:dyDescent="0.3">
      <c r="A500">
        <v>497</v>
      </c>
      <c r="B500">
        <v>288715967.76822937</v>
      </c>
      <c r="C500">
        <v>2529.805474726078</v>
      </c>
      <c r="D500">
        <v>24001.858922681473</v>
      </c>
      <c r="E500">
        <v>9.6093863580259398E-2</v>
      </c>
      <c r="F500">
        <v>9.3646802579477564E-2</v>
      </c>
      <c r="S500">
        <v>497</v>
      </c>
      <c r="T500">
        <v>0.26664599512332715</v>
      </c>
    </row>
    <row r="501" spans="1:20" x14ac:dyDescent="0.3">
      <c r="A501">
        <v>498</v>
      </c>
      <c r="B501">
        <v>288717072.69150454</v>
      </c>
      <c r="C501">
        <v>2529.8139149075378</v>
      </c>
      <c r="D501">
        <v>24001.938407381185</v>
      </c>
      <c r="E501">
        <v>9.6077567760830193E-2</v>
      </c>
      <c r="F501">
        <v>9.3628646961104442E-2</v>
      </c>
      <c r="S501">
        <v>498</v>
      </c>
      <c r="T501">
        <v>0.26598681498565779</v>
      </c>
    </row>
    <row r="502" spans="1:20" x14ac:dyDescent="0.3">
      <c r="A502">
        <v>499</v>
      </c>
      <c r="B502">
        <v>288715967.76822937</v>
      </c>
      <c r="C502">
        <v>2530.3878747260778</v>
      </c>
      <c r="D502">
        <v>24001.858922681473</v>
      </c>
      <c r="E502">
        <v>9.504987707446326E-2</v>
      </c>
      <c r="F502">
        <v>8.5268903535511656E-2</v>
      </c>
      <c r="S502">
        <v>499</v>
      </c>
      <c r="T502">
        <v>0.26149633523728427</v>
      </c>
    </row>
    <row r="503" spans="1:20" x14ac:dyDescent="0.3">
      <c r="A503">
        <v>500</v>
      </c>
      <c r="B503">
        <v>288717072.69150454</v>
      </c>
      <c r="C503">
        <v>2530.396314907538</v>
      </c>
      <c r="D503">
        <v>24001.938407381185</v>
      </c>
      <c r="E503">
        <v>9.5033578466288293E-2</v>
      </c>
      <c r="F503">
        <v>8.5250776307962906E-2</v>
      </c>
      <c r="S503">
        <v>500</v>
      </c>
      <c r="T503">
        <v>0.26120558513085312</v>
      </c>
    </row>
    <row r="504" spans="1:20" x14ac:dyDescent="0.3">
      <c r="A504">
        <v>501</v>
      </c>
      <c r="B504">
        <v>288180625.53528023</v>
      </c>
      <c r="C504">
        <v>2531.4168865158958</v>
      </c>
      <c r="D504">
        <v>23954.89319089878</v>
      </c>
      <c r="E504">
        <v>9.3829570942372792E-2</v>
      </c>
      <c r="F504">
        <v>8.518401676427706E-2</v>
      </c>
      <c r="S504">
        <v>501</v>
      </c>
      <c r="T504">
        <v>0.26084250480738636</v>
      </c>
    </row>
    <row r="505" spans="1:20" x14ac:dyDescent="0.3">
      <c r="A505">
        <v>502</v>
      </c>
      <c r="B505">
        <v>288181730.45855546</v>
      </c>
      <c r="C505">
        <v>2531.425326697356</v>
      </c>
      <c r="D505">
        <v>23954.972675598496</v>
      </c>
      <c r="E505">
        <v>9.3813248435632587E-2</v>
      </c>
      <c r="F505">
        <v>8.5165885819922973E-2</v>
      </c>
      <c r="S505">
        <v>502</v>
      </c>
      <c r="T505">
        <v>0.26055093755454256</v>
      </c>
    </row>
    <row r="506" spans="1:20" x14ac:dyDescent="0.3">
      <c r="A506">
        <v>503</v>
      </c>
      <c r="B506">
        <v>288715967.76822937</v>
      </c>
      <c r="C506">
        <v>2535.309474726078</v>
      </c>
      <c r="D506">
        <v>24001.858922681473</v>
      </c>
      <c r="E506">
        <v>8.6253368659276006E-2</v>
      </c>
      <c r="F506">
        <v>8.449974302037698E-2</v>
      </c>
      <c r="S506">
        <v>503</v>
      </c>
      <c r="T506">
        <v>0.25910623334866678</v>
      </c>
    </row>
    <row r="507" spans="1:20" x14ac:dyDescent="0.3">
      <c r="A507">
        <v>504</v>
      </c>
      <c r="B507">
        <v>288717072.69150454</v>
      </c>
      <c r="C507">
        <v>2535.3179149075381</v>
      </c>
      <c r="D507">
        <v>24001.938407381185</v>
      </c>
      <c r="E507">
        <v>8.6237049229848373E-2</v>
      </c>
      <c r="F507">
        <v>8.4481588268021629E-2</v>
      </c>
      <c r="S507">
        <v>504</v>
      </c>
      <c r="T507">
        <v>0.25844641335098889</v>
      </c>
    </row>
    <row r="508" spans="1:20" x14ac:dyDescent="0.3">
      <c r="A508">
        <v>505</v>
      </c>
      <c r="B508">
        <v>290156394.74679333</v>
      </c>
      <c r="C508">
        <v>2542.3571604508534</v>
      </c>
      <c r="D508">
        <v>24119.332731210365</v>
      </c>
      <c r="E508">
        <v>7.2051354954241725E-2</v>
      </c>
      <c r="F508">
        <v>6.0809255731803069E-2</v>
      </c>
      <c r="S508">
        <v>505</v>
      </c>
      <c r="T508">
        <v>0.25759294331012661</v>
      </c>
    </row>
    <row r="509" spans="1:20" x14ac:dyDescent="0.3">
      <c r="A509">
        <v>506</v>
      </c>
      <c r="B509">
        <v>290157499.6700685</v>
      </c>
      <c r="C509">
        <v>2544.2296006323127</v>
      </c>
      <c r="D509">
        <v>24119.412215910081</v>
      </c>
      <c r="E509">
        <v>6.8686413277902245E-2</v>
      </c>
      <c r="F509">
        <v>6.0509133406864417E-2</v>
      </c>
      <c r="S509">
        <v>506</v>
      </c>
      <c r="T509">
        <v>0.25710614805136084</v>
      </c>
    </row>
    <row r="510" spans="1:20" x14ac:dyDescent="0.3">
      <c r="A510">
        <v>507</v>
      </c>
      <c r="B510">
        <v>290156394.74679333</v>
      </c>
      <c r="C510">
        <v>2546.6857604508532</v>
      </c>
      <c r="D510">
        <v>24119.332731210365</v>
      </c>
      <c r="E510">
        <v>6.4288092240841227E-2</v>
      </c>
      <c r="F510">
        <v>6.0173115111083315E-2</v>
      </c>
      <c r="S510">
        <v>507</v>
      </c>
      <c r="T510">
        <v>0.25614336453260345</v>
      </c>
    </row>
    <row r="511" spans="1:20" x14ac:dyDescent="0.3">
      <c r="A511">
        <v>508</v>
      </c>
      <c r="B511">
        <v>290157499.6700685</v>
      </c>
      <c r="C511">
        <v>2546.6942006323129</v>
      </c>
      <c r="D511">
        <v>24119.412215910081</v>
      </c>
      <c r="E511">
        <v>6.4271783066621194E-2</v>
      </c>
      <c r="F511">
        <v>6.0154973463984844E-2</v>
      </c>
      <c r="S511">
        <v>508</v>
      </c>
      <c r="T511">
        <v>0.25565436514429962</v>
      </c>
    </row>
    <row r="512" spans="1:20" x14ac:dyDescent="0.3">
      <c r="A512">
        <v>509</v>
      </c>
      <c r="B512">
        <v>290691736.97974229</v>
      </c>
      <c r="C512">
        <v>2548.1137486610342</v>
      </c>
      <c r="D512">
        <v>24166.298462993047</v>
      </c>
      <c r="E512">
        <v>6.1149082569242688E-2</v>
      </c>
      <c r="F512">
        <v>5.9512621677387544E-2</v>
      </c>
      <c r="S512">
        <v>509</v>
      </c>
      <c r="T512">
        <v>0.2538327646561947</v>
      </c>
    </row>
    <row r="513" spans="1:20" x14ac:dyDescent="0.3">
      <c r="A513">
        <v>510</v>
      </c>
      <c r="B513">
        <v>290692841.90301752</v>
      </c>
      <c r="C513">
        <v>2548.1221888424943</v>
      </c>
      <c r="D513">
        <v>24166.377947692774</v>
      </c>
      <c r="E513">
        <v>6.1132804407357973E-2</v>
      </c>
      <c r="F513">
        <v>5.9494459684712744E-2</v>
      </c>
      <c r="S513">
        <v>510</v>
      </c>
      <c r="T513">
        <v>0.25334099028948054</v>
      </c>
    </row>
    <row r="514" spans="1:20" x14ac:dyDescent="0.3">
      <c r="A514">
        <v>511</v>
      </c>
      <c r="B514">
        <v>290691736.97974229</v>
      </c>
      <c r="C514">
        <v>2550.5783486610339</v>
      </c>
      <c r="D514">
        <v>24166.298462993047</v>
      </c>
      <c r="E514">
        <v>5.6723090360572929E-2</v>
      </c>
      <c r="F514">
        <v>5.1409404443233608E-2</v>
      </c>
      <c r="S514">
        <v>511</v>
      </c>
      <c r="T514">
        <v>0.22904312665750573</v>
      </c>
    </row>
    <row r="515" spans="1:20" x14ac:dyDescent="0.3">
      <c r="A515">
        <v>512</v>
      </c>
      <c r="B515">
        <v>290692841.90301752</v>
      </c>
      <c r="C515">
        <v>2550.5867888424946</v>
      </c>
      <c r="D515">
        <v>24166.377947692774</v>
      </c>
      <c r="E515">
        <v>5.6706791296492448E-2</v>
      </c>
      <c r="F515">
        <v>5.1391301756440112E-2</v>
      </c>
      <c r="S515">
        <v>512</v>
      </c>
      <c r="T515">
        <v>0.22858323467030398</v>
      </c>
    </row>
    <row r="516" spans="1:20" x14ac:dyDescent="0.3">
      <c r="A516">
        <v>513</v>
      </c>
      <c r="B516">
        <v>291139943.08983135</v>
      </c>
      <c r="C516">
        <v>2550.6888294371552</v>
      </c>
      <c r="D516">
        <v>24199.653343907328</v>
      </c>
      <c r="E516">
        <v>5.6077776383019563E-2</v>
      </c>
      <c r="F516">
        <v>5.1039052390123775E-2</v>
      </c>
      <c r="S516">
        <v>513</v>
      </c>
      <c r="T516">
        <v>0.22743766238633376</v>
      </c>
    </row>
    <row r="517" spans="1:20" x14ac:dyDescent="0.3">
      <c r="A517">
        <v>514</v>
      </c>
      <c r="B517">
        <v>291141048.01310664</v>
      </c>
      <c r="C517">
        <v>2550.6972696186162</v>
      </c>
      <c r="D517">
        <v>24199.732828607051</v>
      </c>
      <c r="E517">
        <v>5.6061522522871381E-2</v>
      </c>
      <c r="F517">
        <v>5.1020919645608211E-2</v>
      </c>
      <c r="S517">
        <v>514</v>
      </c>
      <c r="T517">
        <v>0.22697503128064264</v>
      </c>
    </row>
    <row r="518" spans="1:20" x14ac:dyDescent="0.3">
      <c r="A518">
        <v>515</v>
      </c>
      <c r="B518">
        <v>290156394.74679333</v>
      </c>
      <c r="C518">
        <v>2551.7611604508534</v>
      </c>
      <c r="D518">
        <v>24119.332731210365</v>
      </c>
      <c r="E518">
        <v>5.5259475521476066E-2</v>
      </c>
      <c r="F518">
        <v>5.0357836209212352E-2</v>
      </c>
      <c r="S518">
        <v>515</v>
      </c>
      <c r="T518">
        <v>0.22492207045170334</v>
      </c>
    </row>
    <row r="519" spans="1:20" x14ac:dyDescent="0.3">
      <c r="A519">
        <v>516</v>
      </c>
      <c r="B519">
        <v>290157499.6700685</v>
      </c>
      <c r="C519">
        <v>2551.7696006323126</v>
      </c>
      <c r="D519">
        <v>24119.412215910081</v>
      </c>
      <c r="E519">
        <v>5.524314409680834E-2</v>
      </c>
      <c r="F519">
        <v>5.0339671354003149E-2</v>
      </c>
      <c r="S519">
        <v>516</v>
      </c>
      <c r="T519">
        <v>0.22445577582746459</v>
      </c>
    </row>
    <row r="520" spans="1:20" x14ac:dyDescent="0.3">
      <c r="A520">
        <v>517</v>
      </c>
      <c r="B520">
        <v>291139943.08983135</v>
      </c>
      <c r="C520">
        <v>2551.2712294371554</v>
      </c>
      <c r="D520">
        <v>24199.653343907328</v>
      </c>
      <c r="E520">
        <v>5.5026897858497063E-2</v>
      </c>
      <c r="F520">
        <v>4.4162617665616515E-2</v>
      </c>
      <c r="S520">
        <v>517</v>
      </c>
      <c r="T520">
        <v>0.19465932753376999</v>
      </c>
    </row>
    <row r="521" spans="1:20" x14ac:dyDescent="0.3">
      <c r="A521">
        <v>518</v>
      </c>
      <c r="B521">
        <v>291141048.01310664</v>
      </c>
      <c r="C521">
        <v>2551.279669618616</v>
      </c>
      <c r="D521">
        <v>24199.732828607051</v>
      </c>
      <c r="E521">
        <v>5.5010637791717637E-2</v>
      </c>
      <c r="F521">
        <v>4.4144563543510908E-2</v>
      </c>
      <c r="S521">
        <v>518</v>
      </c>
      <c r="T521">
        <v>0.19395391689091673</v>
      </c>
    </row>
    <row r="522" spans="1:20" x14ac:dyDescent="0.3">
      <c r="A522">
        <v>519</v>
      </c>
      <c r="B522">
        <v>290691736.97974229</v>
      </c>
      <c r="C522">
        <v>2555.6537486610341</v>
      </c>
      <c r="D522">
        <v>24166.298462993047</v>
      </c>
      <c r="E522">
        <v>4.7674810382529936E-2</v>
      </c>
      <c r="F522">
        <v>4.4066597010034771E-2</v>
      </c>
      <c r="S522">
        <v>519</v>
      </c>
      <c r="T522">
        <v>0.19376869667543706</v>
      </c>
    </row>
    <row r="523" spans="1:20" x14ac:dyDescent="0.3">
      <c r="A523">
        <v>520</v>
      </c>
      <c r="B523">
        <v>290692841.90301752</v>
      </c>
      <c r="C523">
        <v>2555.6621888424943</v>
      </c>
      <c r="D523">
        <v>24166.377947692774</v>
      </c>
      <c r="E523">
        <v>4.7658480074256097E-2</v>
      </c>
      <c r="F523">
        <v>4.4048531116885906E-2</v>
      </c>
      <c r="S523">
        <v>520</v>
      </c>
      <c r="T523">
        <v>0.19306026368542217</v>
      </c>
    </row>
    <row r="524" spans="1:20" x14ac:dyDescent="0.3">
      <c r="A524">
        <v>521</v>
      </c>
      <c r="B524">
        <v>291139943.08983135</v>
      </c>
      <c r="C524">
        <v>2556.1928294371551</v>
      </c>
      <c r="D524">
        <v>24199.653343907328</v>
      </c>
      <c r="E524">
        <v>4.618519398816439E-2</v>
      </c>
      <c r="F524">
        <v>4.3321233775395949E-2</v>
      </c>
      <c r="S524">
        <v>521</v>
      </c>
      <c r="T524">
        <v>0.19274911762937635</v>
      </c>
    </row>
    <row r="525" spans="1:20" x14ac:dyDescent="0.3">
      <c r="A525">
        <v>522</v>
      </c>
      <c r="B525">
        <v>291141048.01310664</v>
      </c>
      <c r="C525">
        <v>2556.2012696186162</v>
      </c>
      <c r="D525">
        <v>24199.732828607051</v>
      </c>
      <c r="E525">
        <v>4.6168884859062453E-2</v>
      </c>
      <c r="F525">
        <v>4.3303095422625712E-2</v>
      </c>
      <c r="S525">
        <v>522</v>
      </c>
      <c r="T525">
        <v>0.1920391986360368</v>
      </c>
    </row>
    <row r="526" spans="1:20" x14ac:dyDescent="0.3">
      <c r="A526">
        <v>523</v>
      </c>
      <c r="B526">
        <v>291675285.32278055</v>
      </c>
      <c r="C526">
        <v>2556.4454176473378</v>
      </c>
      <c r="D526">
        <v>24246.619075690025</v>
      </c>
      <c r="E526">
        <v>4.5178574870809701E-2</v>
      </c>
      <c r="F526">
        <v>3.4768220650419769E-2</v>
      </c>
      <c r="S526">
        <v>523</v>
      </c>
      <c r="T526">
        <v>0.18829111181972971</v>
      </c>
    </row>
    <row r="527" spans="1:20" x14ac:dyDescent="0.3">
      <c r="A527">
        <v>524</v>
      </c>
      <c r="B527">
        <v>291676390.24605566</v>
      </c>
      <c r="C527">
        <v>2556.453857828797</v>
      </c>
      <c r="D527">
        <v>24246.698560389734</v>
      </c>
      <c r="E527">
        <v>4.5162329820447121E-2</v>
      </c>
      <c r="F527">
        <v>3.4750179956212011E-2</v>
      </c>
      <c r="S527">
        <v>524</v>
      </c>
      <c r="T527">
        <v>0.18798947667355781</v>
      </c>
    </row>
    <row r="528" spans="1:20" x14ac:dyDescent="0.3">
      <c r="A528">
        <v>525</v>
      </c>
      <c r="B528">
        <v>291675285.32278055</v>
      </c>
      <c r="C528">
        <v>2558.910017647338</v>
      </c>
      <c r="D528">
        <v>24246.619075690025</v>
      </c>
      <c r="E528">
        <v>4.0733655340579988E-2</v>
      </c>
      <c r="F528">
        <v>3.4366452255682231E-2</v>
      </c>
      <c r="S528">
        <v>525</v>
      </c>
      <c r="T528">
        <v>0.18771531733599059</v>
      </c>
    </row>
    <row r="529" spans="1:20" x14ac:dyDescent="0.3">
      <c r="A529">
        <v>526</v>
      </c>
      <c r="B529">
        <v>291676390.24605566</v>
      </c>
      <c r="C529">
        <v>2558.9184578287968</v>
      </c>
      <c r="D529">
        <v>24246.698560389734</v>
      </c>
      <c r="E529">
        <v>4.071737685802939E-2</v>
      </c>
      <c r="F529">
        <v>3.4348350675801352E-2</v>
      </c>
      <c r="S529">
        <v>526</v>
      </c>
      <c r="T529">
        <v>0.18741276571224325</v>
      </c>
    </row>
    <row r="530" spans="1:20" x14ac:dyDescent="0.3">
      <c r="A530">
        <v>527</v>
      </c>
      <c r="B530">
        <v>291675285.32278055</v>
      </c>
      <c r="C530">
        <v>2563.9854176473377</v>
      </c>
      <c r="D530">
        <v>24246.619075690025</v>
      </c>
      <c r="E530">
        <v>3.1665588995969454E-2</v>
      </c>
      <c r="F530">
        <v>3.3661171121649368E-2</v>
      </c>
      <c r="S530">
        <v>527</v>
      </c>
      <c r="T530">
        <v>0.18606235118101674</v>
      </c>
    </row>
    <row r="531" spans="1:20" x14ac:dyDescent="0.3">
      <c r="A531">
        <v>528</v>
      </c>
      <c r="B531">
        <v>291676390.24605566</v>
      </c>
      <c r="C531">
        <v>2563.993857828797</v>
      </c>
      <c r="D531">
        <v>24246.698560389734</v>
      </c>
      <c r="E531">
        <v>3.1649258117554084E-2</v>
      </c>
      <c r="F531">
        <v>3.3643008207942839E-2</v>
      </c>
      <c r="S531">
        <v>528</v>
      </c>
      <c r="T531">
        <v>0.18548060667136662</v>
      </c>
    </row>
    <row r="532" spans="1:20" x14ac:dyDescent="0.3">
      <c r="A532">
        <v>529</v>
      </c>
      <c r="B532">
        <v>293115712.30134428</v>
      </c>
      <c r="C532">
        <v>2568.9971033721113</v>
      </c>
      <c r="D532">
        <v>24364.09288421891</v>
      </c>
      <c r="E532">
        <v>2.1253450480544531E-2</v>
      </c>
      <c r="F532">
        <v>1.0631408515232987E-2</v>
      </c>
      <c r="S532">
        <v>529</v>
      </c>
      <c r="T532">
        <v>0.17840884452252168</v>
      </c>
    </row>
    <row r="533" spans="1:20" x14ac:dyDescent="0.3">
      <c r="A533">
        <v>530</v>
      </c>
      <c r="B533">
        <v>293116817.22461945</v>
      </c>
      <c r="C533">
        <v>2569.0055435535714</v>
      </c>
      <c r="D533">
        <v>24364.172368918622</v>
      </c>
      <c r="E533">
        <v>2.1237408242425378E-2</v>
      </c>
      <c r="F533">
        <v>1.0614264400109196E-2</v>
      </c>
      <c r="S533">
        <v>530</v>
      </c>
      <c r="T533">
        <v>0.17773451118187575</v>
      </c>
    </row>
    <row r="534" spans="1:20" x14ac:dyDescent="0.3">
      <c r="A534">
        <v>531</v>
      </c>
      <c r="B534">
        <v>293115712.30134428</v>
      </c>
      <c r="C534">
        <v>2571.4617033721115</v>
      </c>
      <c r="D534">
        <v>24364.09288421891</v>
      </c>
      <c r="E534">
        <v>1.674664513147258E-2</v>
      </c>
      <c r="F534">
        <v>1.0027145784634236E-2</v>
      </c>
      <c r="S534">
        <v>531</v>
      </c>
      <c r="T534">
        <v>0.17748901514897775</v>
      </c>
    </row>
    <row r="535" spans="1:20" x14ac:dyDescent="0.3">
      <c r="A535">
        <v>532</v>
      </c>
      <c r="B535">
        <v>293116817.22461945</v>
      </c>
      <c r="C535">
        <v>2571.4701435535712</v>
      </c>
      <c r="D535">
        <v>24364.172368918622</v>
      </c>
      <c r="E535">
        <v>1.673051504351122E-2</v>
      </c>
      <c r="F535">
        <v>1.0009480920938478E-2</v>
      </c>
      <c r="S535">
        <v>532</v>
      </c>
      <c r="T535">
        <v>0.17681129776768814</v>
      </c>
    </row>
    <row r="536" spans="1:20" x14ac:dyDescent="0.3">
      <c r="A536">
        <v>533</v>
      </c>
      <c r="B536">
        <v>293651054.53429341</v>
      </c>
      <c r="C536">
        <v>2572.8896915822938</v>
      </c>
      <c r="D536">
        <v>24411.058616001599</v>
      </c>
      <c r="E536">
        <v>1.3924875282178641E-2</v>
      </c>
      <c r="F536">
        <v>9.1802528031275886E-3</v>
      </c>
      <c r="S536">
        <v>533</v>
      </c>
      <c r="T536">
        <v>0.17648131654408791</v>
      </c>
    </row>
    <row r="537" spans="1:20" x14ac:dyDescent="0.3">
      <c r="A537">
        <v>534</v>
      </c>
      <c r="B537">
        <v>293652159.45756865</v>
      </c>
      <c r="C537">
        <v>2572.8981317637536</v>
      </c>
      <c r="D537">
        <v>24411.138100701319</v>
      </c>
      <c r="E537">
        <v>1.390929413649156E-2</v>
      </c>
      <c r="F537">
        <v>9.1621193717171031E-3</v>
      </c>
      <c r="S537">
        <v>534</v>
      </c>
      <c r="T537">
        <v>0.17580171327283506</v>
      </c>
    </row>
    <row r="538" spans="1:20" x14ac:dyDescent="0.3">
      <c r="A538">
        <v>535</v>
      </c>
      <c r="B538">
        <v>293651054.53429341</v>
      </c>
      <c r="C538">
        <v>2575.3542915822941</v>
      </c>
      <c r="D538">
        <v>24411.058616001599</v>
      </c>
      <c r="E538">
        <v>9.3799077165768237E-3</v>
      </c>
      <c r="F538">
        <v>3.7598454777246024E-3</v>
      </c>
      <c r="S538">
        <v>535</v>
      </c>
      <c r="T538">
        <v>0.17007205031284078</v>
      </c>
    </row>
    <row r="539" spans="1:20" x14ac:dyDescent="0.3">
      <c r="A539">
        <v>536</v>
      </c>
      <c r="B539">
        <v>293652159.45756865</v>
      </c>
      <c r="C539">
        <v>2575.3627317637533</v>
      </c>
      <c r="D539">
        <v>24411.138100701319</v>
      </c>
      <c r="E539">
        <v>9.3643269487541213E-3</v>
      </c>
      <c r="F539">
        <v>3.7555480108923561E-3</v>
      </c>
      <c r="S539">
        <v>536</v>
      </c>
      <c r="T539">
        <v>0.16953951369146339</v>
      </c>
    </row>
    <row r="540" spans="1:20" x14ac:dyDescent="0.3">
      <c r="A540">
        <v>537</v>
      </c>
      <c r="B540">
        <v>293115712.30134428</v>
      </c>
      <c r="C540">
        <v>2576.5371033721112</v>
      </c>
      <c r="D540">
        <v>24364.09288421891</v>
      </c>
      <c r="E540">
        <v>7.6076745101890976E-3</v>
      </c>
      <c r="F540">
        <v>2.5345812128989603E-3</v>
      </c>
      <c r="S540">
        <v>537</v>
      </c>
      <c r="T540">
        <v>0.16907029722502914</v>
      </c>
    </row>
    <row r="541" spans="1:20" x14ac:dyDescent="0.3">
      <c r="A541">
        <v>538</v>
      </c>
      <c r="B541">
        <v>293116817.22461945</v>
      </c>
      <c r="C541">
        <v>2576.5455435535714</v>
      </c>
      <c r="D541">
        <v>24364.172368918622</v>
      </c>
      <c r="E541">
        <v>7.591347229209143E-3</v>
      </c>
      <c r="F541">
        <v>2.5302767790580465E-3</v>
      </c>
      <c r="S541">
        <v>538</v>
      </c>
      <c r="T541">
        <v>0.16853500501694216</v>
      </c>
    </row>
    <row r="542" spans="1:20" x14ac:dyDescent="0.3">
      <c r="A542">
        <v>539</v>
      </c>
      <c r="B542">
        <v>293651054.53429341</v>
      </c>
      <c r="C542">
        <v>2580.4296915822938</v>
      </c>
      <c r="D542">
        <v>24411.058616001599</v>
      </c>
      <c r="E542">
        <v>1.6335754541522618E-5</v>
      </c>
      <c r="F542">
        <v>1.8194711322370833E-5</v>
      </c>
      <c r="S542">
        <v>539</v>
      </c>
      <c r="T542">
        <v>0.1679968360502947</v>
      </c>
    </row>
    <row r="543" spans="1:20" x14ac:dyDescent="0.3">
      <c r="A543">
        <v>540</v>
      </c>
      <c r="B543">
        <v>293652159.45756865</v>
      </c>
      <c r="C543">
        <v>2580.4381317637535</v>
      </c>
      <c r="D543">
        <v>24411.138100701319</v>
      </c>
      <c r="E543">
        <v>0</v>
      </c>
      <c r="F543">
        <v>0</v>
      </c>
      <c r="S543">
        <v>540</v>
      </c>
      <c r="T543">
        <v>0.16746008950008481</v>
      </c>
    </row>
  </sheetData>
  <mergeCells count="6">
    <mergeCell ref="A1:F1"/>
    <mergeCell ref="S1:T1"/>
    <mergeCell ref="AH1:AI1"/>
    <mergeCell ref="AZ1:BC1"/>
    <mergeCell ref="BE1:BH1"/>
    <mergeCell ref="BJ1:BM1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4414C-0A11-4BF6-9A07-8CEABF9072DD}">
  <sheetPr codeName="Sheet24"/>
  <dimension ref="A1:W154"/>
  <sheetViews>
    <sheetView tabSelected="1" workbookViewId="0">
      <selection sqref="A1:W3"/>
    </sheetView>
  </sheetViews>
  <sheetFormatPr defaultRowHeight="14.4" x14ac:dyDescent="0.3"/>
  <sheetData>
    <row r="1" spans="1:23" x14ac:dyDescent="0.3">
      <c r="A1" s="288" t="s">
        <v>360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90"/>
    </row>
    <row r="2" spans="1:23" x14ac:dyDescent="0.3">
      <c r="A2" s="285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91"/>
    </row>
    <row r="3" spans="1:23" x14ac:dyDescent="0.3">
      <c r="A3" s="286"/>
      <c r="B3" s="284"/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92"/>
    </row>
    <row r="4" spans="1:23" x14ac:dyDescent="0.3">
      <c r="A4" s="278" t="s">
        <v>361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87"/>
    </row>
    <row r="5" spans="1:23" x14ac:dyDescent="0.3">
      <c r="A5" s="280"/>
      <c r="B5" s="281"/>
      <c r="C5" s="281"/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2"/>
    </row>
    <row r="6" spans="1:23" x14ac:dyDescent="0.3">
      <c r="A6" s="293"/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293"/>
      <c r="W6" s="293"/>
    </row>
    <row r="7" spans="1:23" x14ac:dyDescent="0.3">
      <c r="A7" s="293"/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293"/>
      <c r="W7" s="293"/>
    </row>
    <row r="8" spans="1:23" x14ac:dyDescent="0.3">
      <c r="A8" s="293"/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293"/>
      <c r="W8" s="293"/>
    </row>
    <row r="9" spans="1:23" x14ac:dyDescent="0.3">
      <c r="A9" s="293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293"/>
      <c r="W9" s="293"/>
    </row>
    <row r="10" spans="1:23" x14ac:dyDescent="0.3">
      <c r="A10" s="293"/>
      <c r="B10" s="293"/>
      <c r="C10" s="293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293"/>
      <c r="W10" s="293"/>
    </row>
    <row r="11" spans="1:23" x14ac:dyDescent="0.3">
      <c r="A11" s="293"/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293"/>
      <c r="W11" s="293"/>
    </row>
    <row r="12" spans="1:23" x14ac:dyDescent="0.3">
      <c r="A12" s="293"/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293"/>
      <c r="W12" s="293"/>
    </row>
    <row r="13" spans="1:23" x14ac:dyDescent="0.3">
      <c r="A13" s="293"/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</row>
    <row r="14" spans="1:23" x14ac:dyDescent="0.3">
      <c r="A14" s="293"/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</row>
    <row r="15" spans="1:23" x14ac:dyDescent="0.3">
      <c r="A15" s="293"/>
      <c r="B15" s="293"/>
      <c r="C15" s="293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293"/>
      <c r="W15" s="293"/>
    </row>
    <row r="16" spans="1:23" x14ac:dyDescent="0.3">
      <c r="A16" s="293"/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</row>
    <row r="17" spans="1:23" x14ac:dyDescent="0.3">
      <c r="A17" s="293"/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</row>
    <row r="18" spans="1:23" x14ac:dyDescent="0.3">
      <c r="A18" s="293"/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</row>
    <row r="19" spans="1:23" x14ac:dyDescent="0.3">
      <c r="A19" s="293"/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293"/>
      <c r="W19" s="293"/>
    </row>
    <row r="20" spans="1:23" x14ac:dyDescent="0.3">
      <c r="A20" s="293"/>
      <c r="B20" s="293"/>
      <c r="C20" s="293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93"/>
      <c r="W20" s="293"/>
    </row>
    <row r="21" spans="1:23" x14ac:dyDescent="0.3">
      <c r="A21" s="293"/>
      <c r="B21" s="293"/>
      <c r="C21" s="293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93"/>
      <c r="W21" s="293"/>
    </row>
    <row r="22" spans="1:23" ht="16.8" x14ac:dyDescent="0.4">
      <c r="A22" s="293"/>
      <c r="B22" s="294" t="s">
        <v>362</v>
      </c>
      <c r="C22" s="294"/>
      <c r="D22" s="294"/>
      <c r="E22" s="294"/>
      <c r="F22" s="294"/>
      <c r="G22" s="294"/>
      <c r="H22" s="294"/>
      <c r="I22" s="294"/>
      <c r="J22" s="294"/>
      <c r="K22" s="294"/>
      <c r="L22" s="293"/>
      <c r="M22" s="294" t="s">
        <v>363</v>
      </c>
      <c r="N22" s="294"/>
      <c r="O22" s="294"/>
      <c r="P22" s="294"/>
      <c r="Q22" s="294"/>
      <c r="R22" s="294"/>
      <c r="S22" s="294"/>
      <c r="T22" s="294"/>
      <c r="U22" s="294"/>
      <c r="V22" s="294"/>
      <c r="W22" s="293"/>
    </row>
    <row r="23" spans="1:23" x14ac:dyDescent="0.3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  <c r="V23" s="293"/>
      <c r="W23" s="293"/>
    </row>
    <row r="24" spans="1:23" x14ac:dyDescent="0.3">
      <c r="A24" s="293"/>
      <c r="B24" s="293"/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293"/>
      <c r="W24" s="293"/>
    </row>
    <row r="25" spans="1:23" x14ac:dyDescent="0.3">
      <c r="A25" s="293"/>
      <c r="B25" s="293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293"/>
      <c r="W25" s="293"/>
    </row>
    <row r="26" spans="1:23" x14ac:dyDescent="0.3">
      <c r="A26" s="293"/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293"/>
      <c r="W26" s="293"/>
    </row>
    <row r="27" spans="1:23" x14ac:dyDescent="0.3">
      <c r="A27" s="293"/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</row>
    <row r="28" spans="1:23" x14ac:dyDescent="0.3">
      <c r="A28" s="293"/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  <c r="R28" s="293"/>
      <c r="S28" s="293"/>
      <c r="T28" s="293"/>
      <c r="U28" s="293"/>
      <c r="V28" s="293"/>
      <c r="W28" s="293"/>
    </row>
    <row r="29" spans="1:23" x14ac:dyDescent="0.3">
      <c r="A29" s="293"/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293"/>
      <c r="W29" s="293"/>
    </row>
    <row r="30" spans="1:23" x14ac:dyDescent="0.3">
      <c r="A30" s="293"/>
      <c r="B30" s="293"/>
      <c r="C30" s="293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293"/>
      <c r="W30" s="293"/>
    </row>
    <row r="31" spans="1:23" x14ac:dyDescent="0.3">
      <c r="A31" s="293"/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293"/>
      <c r="W31" s="293"/>
    </row>
    <row r="32" spans="1:23" x14ac:dyDescent="0.3">
      <c r="A32" s="293"/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293"/>
      <c r="W32" s="293"/>
    </row>
    <row r="33" spans="1:23" x14ac:dyDescent="0.3">
      <c r="A33" s="293"/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293"/>
      <c r="W33" s="293"/>
    </row>
    <row r="34" spans="1:23" x14ac:dyDescent="0.3">
      <c r="A34" s="293"/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293"/>
      <c r="W34" s="293"/>
    </row>
    <row r="35" spans="1:23" x14ac:dyDescent="0.3">
      <c r="A35" s="293"/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</row>
    <row r="36" spans="1:23" x14ac:dyDescent="0.3">
      <c r="A36" s="293"/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3"/>
      <c r="T36" s="293"/>
      <c r="U36" s="293"/>
      <c r="V36" s="293"/>
      <c r="W36" s="293"/>
    </row>
    <row r="37" spans="1:23" x14ac:dyDescent="0.3">
      <c r="A37" s="293"/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</row>
    <row r="38" spans="1:23" x14ac:dyDescent="0.3">
      <c r="A38" s="293"/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293"/>
      <c r="W38" s="293"/>
    </row>
    <row r="39" spans="1:23" ht="16.8" x14ac:dyDescent="0.4">
      <c r="A39" s="293"/>
      <c r="B39" s="293"/>
      <c r="C39" s="293"/>
      <c r="D39" s="293"/>
      <c r="E39" s="293"/>
      <c r="F39" s="293"/>
      <c r="G39" s="294" t="s">
        <v>364</v>
      </c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3"/>
      <c r="S39" s="293"/>
      <c r="T39" s="293"/>
      <c r="U39" s="293"/>
      <c r="V39" s="293"/>
      <c r="W39" s="293"/>
    </row>
    <row r="40" spans="1:23" x14ac:dyDescent="0.3">
      <c r="A40" s="293"/>
      <c r="B40" s="293"/>
      <c r="C40" s="293"/>
      <c r="D40" s="293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293"/>
      <c r="V40" s="293"/>
      <c r="W40" s="293"/>
    </row>
    <row r="41" spans="1:23" x14ac:dyDescent="0.3">
      <c r="A41" s="295"/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</row>
    <row r="42" spans="1:23" ht="16.8" x14ac:dyDescent="0.4">
      <c r="A42" s="296"/>
      <c r="B42" s="297" t="s">
        <v>365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6"/>
      <c r="M42" s="296"/>
      <c r="N42" s="296"/>
      <c r="O42" s="296"/>
      <c r="P42" s="296"/>
      <c r="Q42" s="296"/>
      <c r="R42" s="296"/>
      <c r="S42" s="296"/>
      <c r="T42" s="296"/>
      <c r="U42" s="296"/>
      <c r="V42" s="296"/>
      <c r="W42" s="296"/>
    </row>
    <row r="43" spans="1:23" x14ac:dyDescent="0.3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6"/>
      <c r="V43" s="296"/>
      <c r="W43" s="296"/>
    </row>
    <row r="44" spans="1:23" ht="16.8" x14ac:dyDescent="0.4">
      <c r="A44" s="296"/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7" t="s">
        <v>366</v>
      </c>
      <c r="N44" s="297"/>
      <c r="O44" s="297"/>
      <c r="P44" s="297"/>
      <c r="Q44" s="297"/>
      <c r="R44" s="297"/>
      <c r="S44" s="297"/>
      <c r="T44" s="297"/>
      <c r="U44" s="297"/>
      <c r="V44" s="297"/>
      <c r="W44" s="296"/>
    </row>
    <row r="45" spans="1:23" ht="16.8" x14ac:dyDescent="0.4">
      <c r="A45" s="296"/>
      <c r="B45" s="296"/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8" t="s">
        <v>367</v>
      </c>
      <c r="N45" s="298"/>
      <c r="O45" s="298"/>
      <c r="P45" s="298"/>
      <c r="Q45" s="298"/>
      <c r="R45" s="298"/>
      <c r="S45" s="298"/>
      <c r="T45" s="298"/>
      <c r="U45" s="298"/>
      <c r="V45" s="298"/>
      <c r="W45" s="296"/>
    </row>
    <row r="46" spans="1:23" ht="16.8" x14ac:dyDescent="0.4">
      <c r="A46" s="296"/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9" t="str">
        <f>Orientation!A5</f>
        <v>Wall 1</v>
      </c>
      <c r="N46" s="300"/>
      <c r="O46" s="300"/>
      <c r="P46" s="300"/>
      <c r="Q46" s="300"/>
      <c r="R46" s="300"/>
      <c r="S46" s="300"/>
      <c r="T46" s="300"/>
      <c r="U46" s="300"/>
      <c r="V46" s="301"/>
      <c r="W46" s="296"/>
    </row>
    <row r="47" spans="1:23" ht="16.8" x14ac:dyDescent="0.4">
      <c r="A47" s="296"/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M47" s="298" t="s">
        <v>368</v>
      </c>
      <c r="N47" s="298"/>
      <c r="O47" s="298"/>
      <c r="P47" s="298"/>
      <c r="Q47" s="298"/>
      <c r="R47" s="298"/>
      <c r="S47" s="298"/>
      <c r="T47" s="298"/>
      <c r="U47" s="298"/>
      <c r="V47" s="298"/>
      <c r="W47" s="296"/>
    </row>
    <row r="48" spans="1:23" ht="16.8" x14ac:dyDescent="0.4">
      <c r="A48" s="296"/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9" t="str">
        <f>Orientation!A7</f>
        <v>Window 1</v>
      </c>
      <c r="N48" s="300"/>
      <c r="O48" s="300"/>
      <c r="P48" s="300"/>
      <c r="Q48" s="300"/>
      <c r="R48" s="300"/>
      <c r="S48" s="300"/>
      <c r="T48" s="300"/>
      <c r="U48" s="300"/>
      <c r="V48" s="301"/>
      <c r="W48" s="296"/>
    </row>
    <row r="49" spans="1:23" ht="16.8" x14ac:dyDescent="0.4">
      <c r="A49" s="296"/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8" t="s">
        <v>369</v>
      </c>
      <c r="N49" s="298"/>
      <c r="O49" s="298"/>
      <c r="P49" s="298"/>
      <c r="Q49" s="298"/>
      <c r="R49" s="298"/>
      <c r="S49" s="298"/>
      <c r="T49" s="298"/>
      <c r="U49" s="298"/>
      <c r="V49" s="298"/>
      <c r="W49" s="296"/>
    </row>
    <row r="50" spans="1:23" ht="16.8" x14ac:dyDescent="0.4">
      <c r="A50" s="296"/>
      <c r="B50" s="296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9" t="str">
        <f>Orientation!A9</f>
        <v>Door 1</v>
      </c>
      <c r="N50" s="300"/>
      <c r="O50" s="300"/>
      <c r="P50" s="300"/>
      <c r="Q50" s="300"/>
      <c r="R50" s="300"/>
      <c r="S50" s="300"/>
      <c r="T50" s="300"/>
      <c r="U50" s="300"/>
      <c r="V50" s="301"/>
      <c r="W50" s="296"/>
    </row>
    <row r="51" spans="1:23" ht="16.8" x14ac:dyDescent="0.4">
      <c r="A51" s="296"/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8" t="s">
        <v>370</v>
      </c>
      <c r="N51" s="298"/>
      <c r="O51" s="298"/>
      <c r="P51" s="298"/>
      <c r="Q51" s="298"/>
      <c r="R51" s="298"/>
      <c r="S51" s="298"/>
      <c r="T51" s="298"/>
      <c r="U51" s="298"/>
      <c r="V51" s="298"/>
      <c r="W51" s="296"/>
    </row>
    <row r="52" spans="1:23" ht="16.8" x14ac:dyDescent="0.4">
      <c r="A52" s="296"/>
      <c r="B52" s="296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9" t="str">
        <f>Orientation!A11</f>
        <v>Floor 1</v>
      </c>
      <c r="N52" s="300"/>
      <c r="O52" s="300"/>
      <c r="P52" s="300"/>
      <c r="Q52" s="300"/>
      <c r="R52" s="300"/>
      <c r="S52" s="300"/>
      <c r="T52" s="300"/>
      <c r="U52" s="300"/>
      <c r="V52" s="301"/>
      <c r="W52" s="296"/>
    </row>
    <row r="53" spans="1:23" ht="16.8" x14ac:dyDescent="0.4">
      <c r="A53" s="296"/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8" t="s">
        <v>371</v>
      </c>
      <c r="N53" s="298"/>
      <c r="O53" s="298"/>
      <c r="P53" s="298"/>
      <c r="Q53" s="298"/>
      <c r="R53" s="298"/>
      <c r="S53" s="298"/>
      <c r="T53" s="298"/>
      <c r="U53" s="298"/>
      <c r="V53" s="298"/>
      <c r="W53" s="296"/>
    </row>
    <row r="54" spans="1:23" ht="16.8" x14ac:dyDescent="0.4">
      <c r="A54" s="296"/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9" t="str">
        <f>Orientation!A13</f>
        <v>6In L.W. Concrete</v>
      </c>
      <c r="N54" s="300"/>
      <c r="O54" s="300"/>
      <c r="P54" s="300"/>
      <c r="Q54" s="300"/>
      <c r="R54" s="300"/>
      <c r="S54" s="300"/>
      <c r="T54" s="300"/>
      <c r="U54" s="300"/>
      <c r="V54" s="301"/>
      <c r="W54" s="296"/>
    </row>
    <row r="55" spans="1:23" ht="16.8" x14ac:dyDescent="0.4">
      <c r="A55" s="296"/>
      <c r="B55" s="296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8" t="s">
        <v>372</v>
      </c>
      <c r="N55" s="298"/>
      <c r="O55" s="298"/>
      <c r="P55" s="298"/>
      <c r="Q55" s="298"/>
      <c r="R55" s="298"/>
      <c r="S55" s="298"/>
      <c r="T55" s="298"/>
      <c r="U55" s="298"/>
      <c r="V55" s="298"/>
      <c r="W55" s="296"/>
    </row>
    <row r="56" spans="1:23" ht="16.8" x14ac:dyDescent="0.4">
      <c r="A56" s="296"/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9" t="str">
        <f>Orientation!A15</f>
        <v>Wall mounted - Inverter (24000BTU)</v>
      </c>
      <c r="N56" s="300"/>
      <c r="O56" s="300"/>
      <c r="P56" s="300"/>
      <c r="Q56" s="300"/>
      <c r="R56" s="300"/>
      <c r="S56" s="300"/>
      <c r="T56" s="300"/>
      <c r="U56" s="300"/>
      <c r="V56" s="301"/>
      <c r="W56" s="296"/>
    </row>
    <row r="57" spans="1:23" x14ac:dyDescent="0.3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</row>
    <row r="58" spans="1:23" ht="16.8" x14ac:dyDescent="0.4">
      <c r="A58" s="296"/>
      <c r="B58" s="294" t="s">
        <v>376</v>
      </c>
      <c r="C58" s="294"/>
      <c r="D58" s="294"/>
      <c r="E58" s="294"/>
      <c r="F58" s="294"/>
      <c r="G58" s="294"/>
      <c r="H58" s="294"/>
      <c r="I58" s="294"/>
      <c r="J58" s="294"/>
      <c r="K58" s="294"/>
      <c r="L58" s="296"/>
      <c r="M58" s="296"/>
      <c r="N58" s="296"/>
      <c r="O58" s="296"/>
      <c r="P58" s="296"/>
      <c r="Q58" s="296"/>
      <c r="R58" s="296"/>
      <c r="S58" s="296"/>
      <c r="T58" s="296"/>
      <c r="U58" s="296"/>
      <c r="V58" s="296"/>
      <c r="W58" s="296"/>
    </row>
    <row r="59" spans="1:23" x14ac:dyDescent="0.3">
      <c r="A59" s="296"/>
      <c r="B59" s="296"/>
      <c r="C59" s="296"/>
      <c r="D59" s="296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</row>
    <row r="60" spans="1:23" ht="16.8" x14ac:dyDescent="0.4">
      <c r="A60" s="295"/>
      <c r="B60" s="302" t="s">
        <v>261</v>
      </c>
      <c r="C60" s="302"/>
      <c r="D60" s="302"/>
      <c r="E60" s="302"/>
      <c r="F60" s="302"/>
      <c r="G60" s="302"/>
      <c r="H60" s="302"/>
      <c r="I60" s="302"/>
      <c r="J60" s="302"/>
      <c r="K60" s="302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</row>
    <row r="61" spans="1:23" x14ac:dyDescent="0.3">
      <c r="A61" s="296"/>
      <c r="B61" s="296"/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6"/>
      <c r="V61" s="296"/>
      <c r="W61" s="296"/>
    </row>
    <row r="62" spans="1:23" ht="16.8" x14ac:dyDescent="0.4">
      <c r="A62" s="296"/>
      <c r="B62" s="296"/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297" t="s">
        <v>366</v>
      </c>
      <c r="N62" s="297"/>
      <c r="O62" s="297"/>
      <c r="P62" s="297"/>
      <c r="Q62" s="297"/>
      <c r="R62" s="297"/>
      <c r="S62" s="297"/>
      <c r="T62" s="297"/>
      <c r="U62" s="297"/>
      <c r="V62" s="297"/>
      <c r="W62" s="296"/>
    </row>
    <row r="63" spans="1:23" ht="16.8" x14ac:dyDescent="0.4">
      <c r="A63" s="296"/>
      <c r="B63" s="296"/>
      <c r="C63" s="296"/>
      <c r="D63" s="296"/>
      <c r="E63" s="296"/>
      <c r="F63" s="296"/>
      <c r="G63" s="296"/>
      <c r="H63" s="296"/>
      <c r="I63" s="296"/>
      <c r="J63" s="296"/>
      <c r="K63" s="296"/>
      <c r="L63" s="296"/>
      <c r="M63" s="298" t="s">
        <v>367</v>
      </c>
      <c r="N63" s="298"/>
      <c r="O63" s="298"/>
      <c r="P63" s="298"/>
      <c r="Q63" s="298"/>
      <c r="R63" s="298"/>
      <c r="S63" s="298"/>
      <c r="T63" s="298"/>
      <c r="U63" s="298"/>
      <c r="V63" s="298"/>
      <c r="W63" s="296"/>
    </row>
    <row r="64" spans="1:23" ht="16.8" x14ac:dyDescent="0.4">
      <c r="A64" s="296"/>
      <c r="B64" s="296"/>
      <c r="C64" s="296"/>
      <c r="D64" s="296"/>
      <c r="E64" s="296"/>
      <c r="F64" s="296"/>
      <c r="G64" s="296"/>
      <c r="H64" s="296"/>
      <c r="I64" s="296"/>
      <c r="J64" s="296"/>
      <c r="K64" s="296"/>
      <c r="L64" s="296"/>
      <c r="M64" s="299" t="str">
        <f>Orientation!A20</f>
        <v>Wall 1</v>
      </c>
      <c r="N64" s="300"/>
      <c r="O64" s="300"/>
      <c r="P64" s="300"/>
      <c r="Q64" s="300"/>
      <c r="R64" s="300"/>
      <c r="S64" s="300"/>
      <c r="T64" s="300"/>
      <c r="U64" s="300"/>
      <c r="V64" s="301"/>
      <c r="W64" s="296"/>
    </row>
    <row r="65" spans="1:23" ht="16.8" x14ac:dyDescent="0.4">
      <c r="A65" s="296"/>
      <c r="B65" s="296"/>
      <c r="C65" s="296"/>
      <c r="D65" s="296"/>
      <c r="E65" s="296"/>
      <c r="F65" s="296"/>
      <c r="G65" s="296"/>
      <c r="H65" s="296"/>
      <c r="I65" s="296"/>
      <c r="J65" s="296"/>
      <c r="K65" s="296"/>
      <c r="L65" s="296"/>
      <c r="M65" s="298" t="s">
        <v>368</v>
      </c>
      <c r="N65" s="298"/>
      <c r="O65" s="298"/>
      <c r="P65" s="298"/>
      <c r="Q65" s="298"/>
      <c r="R65" s="298"/>
      <c r="S65" s="298"/>
      <c r="T65" s="298"/>
      <c r="U65" s="298"/>
      <c r="V65" s="298"/>
      <c r="W65" s="296"/>
    </row>
    <row r="66" spans="1:23" ht="16.8" x14ac:dyDescent="0.4">
      <c r="A66" s="296"/>
      <c r="B66" s="296"/>
      <c r="C66" s="296"/>
      <c r="D66" s="296"/>
      <c r="E66" s="296"/>
      <c r="F66" s="296"/>
      <c r="G66" s="296"/>
      <c r="H66" s="296"/>
      <c r="I66" s="296"/>
      <c r="J66" s="296"/>
      <c r="K66" s="296"/>
      <c r="L66" s="296"/>
      <c r="M66" s="299" t="str">
        <f>Orientation!A22</f>
        <v>Window 1</v>
      </c>
      <c r="N66" s="300"/>
      <c r="O66" s="300"/>
      <c r="P66" s="300"/>
      <c r="Q66" s="300"/>
      <c r="R66" s="300"/>
      <c r="S66" s="300"/>
      <c r="T66" s="300"/>
      <c r="U66" s="300"/>
      <c r="V66" s="301"/>
      <c r="W66" s="296"/>
    </row>
    <row r="67" spans="1:23" ht="16.8" x14ac:dyDescent="0.4">
      <c r="A67" s="296"/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8" t="s">
        <v>369</v>
      </c>
      <c r="N67" s="298"/>
      <c r="O67" s="298"/>
      <c r="P67" s="298"/>
      <c r="Q67" s="298"/>
      <c r="R67" s="298"/>
      <c r="S67" s="298"/>
      <c r="T67" s="298"/>
      <c r="U67" s="298"/>
      <c r="V67" s="298"/>
      <c r="W67" s="296"/>
    </row>
    <row r="68" spans="1:23" ht="16.8" x14ac:dyDescent="0.4">
      <c r="A68" s="296"/>
      <c r="B68" s="296"/>
      <c r="C68" s="296"/>
      <c r="D68" s="296"/>
      <c r="E68" s="296"/>
      <c r="F68" s="296"/>
      <c r="G68" s="296"/>
      <c r="H68" s="296"/>
      <c r="I68" s="296"/>
      <c r="J68" s="296"/>
      <c r="K68" s="296"/>
      <c r="L68" s="296"/>
      <c r="M68" s="299" t="str">
        <f>Orientation!A24</f>
        <v>Door 1</v>
      </c>
      <c r="N68" s="300"/>
      <c r="O68" s="300"/>
      <c r="P68" s="300"/>
      <c r="Q68" s="300"/>
      <c r="R68" s="300"/>
      <c r="S68" s="300"/>
      <c r="T68" s="300"/>
      <c r="U68" s="300"/>
      <c r="V68" s="301"/>
      <c r="W68" s="296"/>
    </row>
    <row r="69" spans="1:23" ht="16.8" x14ac:dyDescent="0.4">
      <c r="A69" s="296"/>
      <c r="B69" s="296"/>
      <c r="C69" s="296"/>
      <c r="D69" s="296"/>
      <c r="E69" s="296"/>
      <c r="F69" s="296"/>
      <c r="G69" s="296"/>
      <c r="H69" s="296"/>
      <c r="I69" s="296"/>
      <c r="J69" s="296"/>
      <c r="K69" s="296"/>
      <c r="L69" s="296"/>
      <c r="M69" s="298" t="s">
        <v>370</v>
      </c>
      <c r="N69" s="298"/>
      <c r="O69" s="298"/>
      <c r="P69" s="298"/>
      <c r="Q69" s="298"/>
      <c r="R69" s="298"/>
      <c r="S69" s="298"/>
      <c r="T69" s="298"/>
      <c r="U69" s="298"/>
      <c r="V69" s="298"/>
      <c r="W69" s="296"/>
    </row>
    <row r="70" spans="1:23" ht="16.8" x14ac:dyDescent="0.4">
      <c r="A70" s="296"/>
      <c r="B70" s="296"/>
      <c r="C70" s="296"/>
      <c r="D70" s="296"/>
      <c r="E70" s="296"/>
      <c r="F70" s="296"/>
      <c r="G70" s="296"/>
      <c r="H70" s="296"/>
      <c r="I70" s="296"/>
      <c r="J70" s="296"/>
      <c r="K70" s="296"/>
      <c r="L70" s="296"/>
      <c r="M70" s="299" t="str">
        <f>Orientation!A26</f>
        <v>Floor 1</v>
      </c>
      <c r="N70" s="300"/>
      <c r="O70" s="300"/>
      <c r="P70" s="300"/>
      <c r="Q70" s="300"/>
      <c r="R70" s="300"/>
      <c r="S70" s="300"/>
      <c r="T70" s="300"/>
      <c r="U70" s="300"/>
      <c r="V70" s="301"/>
      <c r="W70" s="296"/>
    </row>
    <row r="71" spans="1:23" ht="16.8" x14ac:dyDescent="0.4">
      <c r="A71" s="296"/>
      <c r="B71" s="296"/>
      <c r="C71" s="296"/>
      <c r="D71" s="296"/>
      <c r="E71" s="296"/>
      <c r="F71" s="296"/>
      <c r="G71" s="296"/>
      <c r="H71" s="296"/>
      <c r="I71" s="296"/>
      <c r="J71" s="296"/>
      <c r="K71" s="296"/>
      <c r="L71" s="296"/>
      <c r="M71" s="298" t="s">
        <v>371</v>
      </c>
      <c r="N71" s="298"/>
      <c r="O71" s="298"/>
      <c r="P71" s="298"/>
      <c r="Q71" s="298"/>
      <c r="R71" s="298"/>
      <c r="S71" s="298"/>
      <c r="T71" s="298"/>
      <c r="U71" s="298"/>
      <c r="V71" s="298"/>
      <c r="W71" s="296"/>
    </row>
    <row r="72" spans="1:23" ht="16.8" x14ac:dyDescent="0.4">
      <c r="A72" s="296"/>
      <c r="B72" s="296"/>
      <c r="C72" s="296"/>
      <c r="D72" s="296"/>
      <c r="E72" s="296"/>
      <c r="F72" s="296"/>
      <c r="G72" s="296"/>
      <c r="H72" s="296"/>
      <c r="I72" s="296"/>
      <c r="J72" s="296"/>
      <c r="K72" s="296"/>
      <c r="L72" s="296"/>
      <c r="M72" s="299" t="str">
        <f>Orientation!A28</f>
        <v>6In L.W. Concrete</v>
      </c>
      <c r="N72" s="300"/>
      <c r="O72" s="300"/>
      <c r="P72" s="300"/>
      <c r="Q72" s="300"/>
      <c r="R72" s="300"/>
      <c r="S72" s="300"/>
      <c r="T72" s="300"/>
      <c r="U72" s="300"/>
      <c r="V72" s="301"/>
      <c r="W72" s="296"/>
    </row>
    <row r="73" spans="1:23" ht="16.8" x14ac:dyDescent="0.4">
      <c r="A73" s="296"/>
      <c r="B73" s="296"/>
      <c r="C73" s="296"/>
      <c r="D73" s="296"/>
      <c r="E73" s="296"/>
      <c r="F73" s="296"/>
      <c r="G73" s="296"/>
      <c r="H73" s="296"/>
      <c r="I73" s="296"/>
      <c r="J73" s="296"/>
      <c r="K73" s="296"/>
      <c r="L73" s="296"/>
      <c r="M73" s="298" t="s">
        <v>372</v>
      </c>
      <c r="N73" s="298"/>
      <c r="O73" s="298"/>
      <c r="P73" s="298"/>
      <c r="Q73" s="298"/>
      <c r="R73" s="298"/>
      <c r="S73" s="298"/>
      <c r="T73" s="298"/>
      <c r="U73" s="298"/>
      <c r="V73" s="298"/>
      <c r="W73" s="296"/>
    </row>
    <row r="74" spans="1:23" ht="16.8" x14ac:dyDescent="0.4">
      <c r="A74" s="296"/>
      <c r="B74" s="296"/>
      <c r="C74" s="296"/>
      <c r="D74" s="296"/>
      <c r="E74" s="296"/>
      <c r="F74" s="296"/>
      <c r="G74" s="296"/>
      <c r="H74" s="296"/>
      <c r="I74" s="296"/>
      <c r="J74" s="296"/>
      <c r="K74" s="296"/>
      <c r="L74" s="296"/>
      <c r="M74" s="299" t="str">
        <f>Orientation!A30</f>
        <v>Wall mounted - Inverter (24000BTU)</v>
      </c>
      <c r="N74" s="300"/>
      <c r="O74" s="300"/>
      <c r="P74" s="300"/>
      <c r="Q74" s="300"/>
      <c r="R74" s="300"/>
      <c r="S74" s="300"/>
      <c r="T74" s="300"/>
      <c r="U74" s="300"/>
      <c r="V74" s="301"/>
      <c r="W74" s="296"/>
    </row>
    <row r="75" spans="1:23" x14ac:dyDescent="0.3">
      <c r="A75" s="296"/>
      <c r="B75" s="296"/>
      <c r="C75" s="296"/>
      <c r="D75" s="296"/>
      <c r="E75" s="296"/>
      <c r="F75" s="296"/>
      <c r="G75" s="296"/>
      <c r="H75" s="296"/>
      <c r="I75" s="296"/>
      <c r="J75" s="296"/>
      <c r="K75" s="296"/>
      <c r="L75" s="296"/>
      <c r="M75" s="296"/>
      <c r="N75" s="296"/>
      <c r="O75" s="296"/>
      <c r="P75" s="296"/>
      <c r="Q75" s="296"/>
      <c r="R75" s="296"/>
      <c r="S75" s="296"/>
      <c r="T75" s="296"/>
      <c r="U75" s="296"/>
      <c r="V75" s="296"/>
      <c r="W75" s="296"/>
    </row>
    <row r="76" spans="1:23" ht="16.8" x14ac:dyDescent="0.4">
      <c r="A76" s="296"/>
      <c r="B76" s="294" t="s">
        <v>376</v>
      </c>
      <c r="C76" s="294"/>
      <c r="D76" s="294"/>
      <c r="E76" s="294"/>
      <c r="F76" s="294"/>
      <c r="G76" s="294"/>
      <c r="H76" s="294"/>
      <c r="I76" s="294"/>
      <c r="J76" s="294"/>
      <c r="K76" s="294"/>
      <c r="L76" s="296"/>
      <c r="M76" s="296"/>
      <c r="N76" s="296"/>
      <c r="O76" s="296"/>
      <c r="P76" s="296"/>
      <c r="Q76" s="296"/>
      <c r="R76" s="296"/>
      <c r="S76" s="296"/>
      <c r="T76" s="296"/>
      <c r="U76" s="296"/>
      <c r="V76" s="296"/>
      <c r="W76" s="296"/>
    </row>
    <row r="77" spans="1:23" x14ac:dyDescent="0.3">
      <c r="A77" s="296"/>
      <c r="B77" s="296"/>
      <c r="C77" s="296"/>
      <c r="D77" s="296"/>
      <c r="E77" s="296"/>
      <c r="F77" s="296"/>
      <c r="G77" s="296"/>
      <c r="H77" s="296"/>
      <c r="I77" s="296"/>
      <c r="J77" s="296"/>
      <c r="K77" s="296"/>
      <c r="L77" s="296"/>
      <c r="M77" s="296"/>
      <c r="N77" s="296"/>
      <c r="O77" s="296"/>
      <c r="P77" s="296"/>
      <c r="Q77" s="296"/>
      <c r="R77" s="296"/>
      <c r="S77" s="296"/>
      <c r="T77" s="296"/>
      <c r="U77" s="296"/>
      <c r="V77" s="296"/>
      <c r="W77" s="296"/>
    </row>
    <row r="78" spans="1:23" ht="16.8" x14ac:dyDescent="0.4">
      <c r="A78" s="295"/>
      <c r="B78" s="302" t="s">
        <v>262</v>
      </c>
      <c r="C78" s="302"/>
      <c r="D78" s="302"/>
      <c r="E78" s="302"/>
      <c r="F78" s="302"/>
      <c r="G78" s="302"/>
      <c r="H78" s="302"/>
      <c r="I78" s="302"/>
      <c r="J78" s="302"/>
      <c r="K78" s="302"/>
      <c r="L78" s="295"/>
      <c r="M78" s="295"/>
      <c r="N78" s="295"/>
      <c r="O78" s="295"/>
      <c r="P78" s="295"/>
      <c r="Q78" s="295"/>
      <c r="R78" s="295"/>
      <c r="S78" s="295"/>
      <c r="T78" s="295"/>
      <c r="U78" s="295"/>
      <c r="V78" s="295"/>
      <c r="W78" s="295"/>
    </row>
    <row r="79" spans="1:23" x14ac:dyDescent="0.3">
      <c r="A79" s="296"/>
      <c r="B79" s="296"/>
      <c r="C79" s="296"/>
      <c r="D79" s="296"/>
      <c r="E79" s="296"/>
      <c r="F79" s="296"/>
      <c r="G79" s="296"/>
      <c r="H79" s="296"/>
      <c r="I79" s="296"/>
      <c r="J79" s="296"/>
      <c r="K79" s="296"/>
      <c r="L79" s="296"/>
      <c r="M79" s="296"/>
      <c r="N79" s="296"/>
      <c r="O79" s="296"/>
      <c r="P79" s="296"/>
      <c r="Q79" s="296"/>
      <c r="R79" s="296"/>
      <c r="S79" s="296"/>
      <c r="T79" s="296"/>
      <c r="U79" s="296"/>
      <c r="V79" s="296"/>
      <c r="W79" s="296"/>
    </row>
    <row r="80" spans="1:23" ht="16.8" x14ac:dyDescent="0.4">
      <c r="A80" s="296"/>
      <c r="B80" s="296"/>
      <c r="C80" s="296"/>
      <c r="D80" s="296"/>
      <c r="E80" s="296"/>
      <c r="F80" s="296"/>
      <c r="G80" s="296"/>
      <c r="H80" s="296"/>
      <c r="I80" s="296"/>
      <c r="J80" s="296"/>
      <c r="K80" s="296"/>
      <c r="L80" s="296"/>
      <c r="M80" s="297" t="s">
        <v>366</v>
      </c>
      <c r="N80" s="297"/>
      <c r="O80" s="297"/>
      <c r="P80" s="297"/>
      <c r="Q80" s="297"/>
      <c r="R80" s="297"/>
      <c r="S80" s="297"/>
      <c r="T80" s="297"/>
      <c r="U80" s="297"/>
      <c r="V80" s="297"/>
      <c r="W80" s="296"/>
    </row>
    <row r="81" spans="1:23" ht="16.8" x14ac:dyDescent="0.4">
      <c r="A81" s="296"/>
      <c r="B81" s="296"/>
      <c r="C81" s="296"/>
      <c r="D81" s="296"/>
      <c r="E81" s="296"/>
      <c r="F81" s="296"/>
      <c r="G81" s="296"/>
      <c r="H81" s="296"/>
      <c r="I81" s="296"/>
      <c r="J81" s="296"/>
      <c r="K81" s="296"/>
      <c r="L81" s="296"/>
      <c r="M81" s="298" t="s">
        <v>367</v>
      </c>
      <c r="N81" s="298"/>
      <c r="O81" s="298"/>
      <c r="P81" s="298"/>
      <c r="Q81" s="298"/>
      <c r="R81" s="298"/>
      <c r="S81" s="298"/>
      <c r="T81" s="298"/>
      <c r="U81" s="298"/>
      <c r="V81" s="298"/>
      <c r="W81" s="296"/>
    </row>
    <row r="82" spans="1:23" ht="16.8" x14ac:dyDescent="0.4">
      <c r="A82" s="296"/>
      <c r="B82" s="296"/>
      <c r="C82" s="296"/>
      <c r="D82" s="296"/>
      <c r="E82" s="296"/>
      <c r="F82" s="296"/>
      <c r="G82" s="296"/>
      <c r="H82" s="296"/>
      <c r="I82" s="296"/>
      <c r="J82" s="296"/>
      <c r="K82" s="296"/>
      <c r="L82" s="296"/>
      <c r="M82" s="299" t="str">
        <f>Orientation!A35</f>
        <v>Wall 3</v>
      </c>
      <c r="N82" s="300"/>
      <c r="O82" s="300"/>
      <c r="P82" s="300"/>
      <c r="Q82" s="300"/>
      <c r="R82" s="300"/>
      <c r="S82" s="300"/>
      <c r="T82" s="300"/>
      <c r="U82" s="300"/>
      <c r="V82" s="301"/>
      <c r="W82" s="296"/>
    </row>
    <row r="83" spans="1:23" ht="16.8" x14ac:dyDescent="0.4">
      <c r="A83" s="296"/>
      <c r="B83" s="296"/>
      <c r="C83" s="296"/>
      <c r="D83" s="296"/>
      <c r="E83" s="296"/>
      <c r="F83" s="296"/>
      <c r="G83" s="296"/>
      <c r="H83" s="296"/>
      <c r="I83" s="296"/>
      <c r="J83" s="296"/>
      <c r="K83" s="296"/>
      <c r="L83" s="296"/>
      <c r="M83" s="298" t="s">
        <v>368</v>
      </c>
      <c r="N83" s="298"/>
      <c r="O83" s="298"/>
      <c r="P83" s="298"/>
      <c r="Q83" s="298"/>
      <c r="R83" s="298"/>
      <c r="S83" s="298"/>
      <c r="T83" s="298"/>
      <c r="U83" s="298"/>
      <c r="V83" s="298"/>
      <c r="W83" s="296"/>
    </row>
    <row r="84" spans="1:23" ht="16.8" x14ac:dyDescent="0.4">
      <c r="A84" s="296"/>
      <c r="B84" s="296"/>
      <c r="C84" s="296"/>
      <c r="D84" s="296"/>
      <c r="E84" s="296"/>
      <c r="F84" s="296"/>
      <c r="G84" s="296"/>
      <c r="H84" s="296"/>
      <c r="I84" s="296"/>
      <c r="J84" s="296"/>
      <c r="K84" s="296"/>
      <c r="L84" s="296"/>
      <c r="M84" s="299" t="str">
        <f>Orientation!A37</f>
        <v>Window 1</v>
      </c>
      <c r="N84" s="300"/>
      <c r="O84" s="300"/>
      <c r="P84" s="300"/>
      <c r="Q84" s="300"/>
      <c r="R84" s="300"/>
      <c r="S84" s="300"/>
      <c r="T84" s="300"/>
      <c r="U84" s="300"/>
      <c r="V84" s="301"/>
      <c r="W84" s="296"/>
    </row>
    <row r="85" spans="1:23" ht="16.8" x14ac:dyDescent="0.4">
      <c r="A85" s="296"/>
      <c r="B85" s="296"/>
      <c r="C85" s="296"/>
      <c r="D85" s="296"/>
      <c r="E85" s="296"/>
      <c r="F85" s="296"/>
      <c r="G85" s="296"/>
      <c r="H85" s="296"/>
      <c r="I85" s="296"/>
      <c r="J85" s="296"/>
      <c r="K85" s="296"/>
      <c r="L85" s="296"/>
      <c r="M85" s="298" t="s">
        <v>369</v>
      </c>
      <c r="N85" s="298"/>
      <c r="O85" s="298"/>
      <c r="P85" s="298"/>
      <c r="Q85" s="298"/>
      <c r="R85" s="298"/>
      <c r="S85" s="298"/>
      <c r="T85" s="298"/>
      <c r="U85" s="298"/>
      <c r="V85" s="298"/>
      <c r="W85" s="296"/>
    </row>
    <row r="86" spans="1:23" ht="16.8" x14ac:dyDescent="0.4">
      <c r="A86" s="296"/>
      <c r="B86" s="296"/>
      <c r="C86" s="296"/>
      <c r="D86" s="296"/>
      <c r="E86" s="296"/>
      <c r="F86" s="296"/>
      <c r="G86" s="296"/>
      <c r="H86" s="296"/>
      <c r="I86" s="296"/>
      <c r="J86" s="296"/>
      <c r="K86" s="296"/>
      <c r="L86" s="296"/>
      <c r="M86" s="299" t="str">
        <f>Orientation!A39</f>
        <v>Door 2</v>
      </c>
      <c r="N86" s="300"/>
      <c r="O86" s="300"/>
      <c r="P86" s="300"/>
      <c r="Q86" s="300"/>
      <c r="R86" s="300"/>
      <c r="S86" s="300"/>
      <c r="T86" s="300"/>
      <c r="U86" s="300"/>
      <c r="V86" s="301"/>
      <c r="W86" s="296"/>
    </row>
    <row r="87" spans="1:23" ht="16.8" x14ac:dyDescent="0.4">
      <c r="A87" s="296"/>
      <c r="B87" s="296"/>
      <c r="C87" s="296"/>
      <c r="D87" s="296"/>
      <c r="E87" s="296"/>
      <c r="F87" s="296"/>
      <c r="G87" s="296"/>
      <c r="H87" s="296"/>
      <c r="I87" s="296"/>
      <c r="J87" s="296"/>
      <c r="K87" s="296"/>
      <c r="L87" s="296"/>
      <c r="M87" s="298" t="s">
        <v>370</v>
      </c>
      <c r="N87" s="298"/>
      <c r="O87" s="298"/>
      <c r="P87" s="298"/>
      <c r="Q87" s="298"/>
      <c r="R87" s="298"/>
      <c r="S87" s="298"/>
      <c r="T87" s="298"/>
      <c r="U87" s="298"/>
      <c r="V87" s="298"/>
      <c r="W87" s="296"/>
    </row>
    <row r="88" spans="1:23" ht="16.8" x14ac:dyDescent="0.4">
      <c r="A88" s="296"/>
      <c r="B88" s="296"/>
      <c r="C88" s="296"/>
      <c r="D88" s="296"/>
      <c r="E88" s="296"/>
      <c r="F88" s="296"/>
      <c r="G88" s="296"/>
      <c r="H88" s="296"/>
      <c r="I88" s="296"/>
      <c r="J88" s="296"/>
      <c r="K88" s="296"/>
      <c r="L88" s="296"/>
      <c r="M88" s="299" t="str">
        <f>Orientation!A41</f>
        <v>Floor 1</v>
      </c>
      <c r="N88" s="300"/>
      <c r="O88" s="300"/>
      <c r="P88" s="300"/>
      <c r="Q88" s="300"/>
      <c r="R88" s="300"/>
      <c r="S88" s="300"/>
      <c r="T88" s="300"/>
      <c r="U88" s="300"/>
      <c r="V88" s="301"/>
      <c r="W88" s="296"/>
    </row>
    <row r="89" spans="1:23" ht="16.8" x14ac:dyDescent="0.4">
      <c r="A89" s="296"/>
      <c r="B89" s="296"/>
      <c r="C89" s="296"/>
      <c r="D89" s="296"/>
      <c r="E89" s="296"/>
      <c r="F89" s="296"/>
      <c r="G89" s="296"/>
      <c r="H89" s="296"/>
      <c r="I89" s="296"/>
      <c r="J89" s="296"/>
      <c r="K89" s="296"/>
      <c r="L89" s="296"/>
      <c r="M89" s="298" t="s">
        <v>371</v>
      </c>
      <c r="N89" s="298"/>
      <c r="O89" s="298"/>
      <c r="P89" s="298"/>
      <c r="Q89" s="298"/>
      <c r="R89" s="298"/>
      <c r="S89" s="298"/>
      <c r="T89" s="298"/>
      <c r="U89" s="298"/>
      <c r="V89" s="298"/>
      <c r="W89" s="296"/>
    </row>
    <row r="90" spans="1:23" ht="16.8" x14ac:dyDescent="0.4">
      <c r="A90" s="296"/>
      <c r="B90" s="296"/>
      <c r="C90" s="296"/>
      <c r="D90" s="296"/>
      <c r="E90" s="296"/>
      <c r="F90" s="296"/>
      <c r="G90" s="296"/>
      <c r="H90" s="296"/>
      <c r="I90" s="296"/>
      <c r="J90" s="296"/>
      <c r="K90" s="296"/>
      <c r="L90" s="296"/>
      <c r="M90" s="299" t="str">
        <f>Orientation!A43</f>
        <v>6In L.W. Concrete</v>
      </c>
      <c r="N90" s="300"/>
      <c r="O90" s="300"/>
      <c r="P90" s="300"/>
      <c r="Q90" s="300"/>
      <c r="R90" s="300"/>
      <c r="S90" s="300"/>
      <c r="T90" s="300"/>
      <c r="U90" s="300"/>
      <c r="V90" s="301"/>
      <c r="W90" s="296"/>
    </row>
    <row r="91" spans="1:23" ht="16.8" x14ac:dyDescent="0.4">
      <c r="A91" s="296"/>
      <c r="B91" s="296"/>
      <c r="C91" s="296"/>
      <c r="D91" s="296"/>
      <c r="E91" s="296"/>
      <c r="F91" s="296"/>
      <c r="G91" s="296"/>
      <c r="H91" s="296"/>
      <c r="I91" s="296"/>
      <c r="J91" s="296"/>
      <c r="K91" s="296"/>
      <c r="L91" s="296"/>
      <c r="M91" s="298" t="s">
        <v>372</v>
      </c>
      <c r="N91" s="298"/>
      <c r="O91" s="298"/>
      <c r="P91" s="298"/>
      <c r="Q91" s="298"/>
      <c r="R91" s="298"/>
      <c r="S91" s="298"/>
      <c r="T91" s="298"/>
      <c r="U91" s="298"/>
      <c r="V91" s="298"/>
      <c r="W91" s="296"/>
    </row>
    <row r="92" spans="1:23" ht="16.8" x14ac:dyDescent="0.4">
      <c r="A92" s="296"/>
      <c r="B92" s="296"/>
      <c r="C92" s="296"/>
      <c r="D92" s="296"/>
      <c r="E92" s="296"/>
      <c r="F92" s="296"/>
      <c r="G92" s="296"/>
      <c r="H92" s="296"/>
      <c r="I92" s="296"/>
      <c r="J92" s="296"/>
      <c r="K92" s="296"/>
      <c r="L92" s="296"/>
      <c r="M92" s="299" t="str">
        <f>Orientation!A45</f>
        <v>Wall mounted - Inverter (24000BTU)</v>
      </c>
      <c r="N92" s="300"/>
      <c r="O92" s="300"/>
      <c r="P92" s="300"/>
      <c r="Q92" s="300"/>
      <c r="R92" s="300"/>
      <c r="S92" s="300"/>
      <c r="T92" s="300"/>
      <c r="U92" s="300"/>
      <c r="V92" s="301"/>
      <c r="W92" s="296"/>
    </row>
    <row r="93" spans="1:23" x14ac:dyDescent="0.3">
      <c r="A93" s="296"/>
      <c r="B93" s="296"/>
      <c r="C93" s="296"/>
      <c r="D93" s="296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</row>
    <row r="94" spans="1:23" ht="16.8" x14ac:dyDescent="0.4">
      <c r="A94" s="296"/>
      <c r="B94" s="294" t="s">
        <v>376</v>
      </c>
      <c r="C94" s="294"/>
      <c r="D94" s="294"/>
      <c r="E94" s="294"/>
      <c r="F94" s="294"/>
      <c r="G94" s="294"/>
      <c r="H94" s="294"/>
      <c r="I94" s="294"/>
      <c r="J94" s="294"/>
      <c r="K94" s="294"/>
      <c r="L94" s="296"/>
      <c r="M94" s="296"/>
      <c r="N94" s="296"/>
      <c r="O94" s="296"/>
      <c r="P94" s="296"/>
      <c r="Q94" s="296"/>
      <c r="R94" s="296"/>
      <c r="S94" s="296"/>
      <c r="T94" s="296"/>
      <c r="U94" s="296"/>
      <c r="V94" s="296"/>
      <c r="W94" s="296"/>
    </row>
    <row r="95" spans="1:23" x14ac:dyDescent="0.3">
      <c r="A95" s="296"/>
      <c r="B95" s="296"/>
      <c r="C95" s="296"/>
      <c r="D95" s="296"/>
      <c r="E95" s="296"/>
      <c r="F95" s="296"/>
      <c r="G95" s="296"/>
      <c r="H95" s="296"/>
      <c r="I95" s="296"/>
      <c r="J95" s="296"/>
      <c r="K95" s="296"/>
      <c r="L95" s="296"/>
      <c r="M95" s="296"/>
      <c r="N95" s="296"/>
      <c r="O95" s="296"/>
      <c r="P95" s="296"/>
      <c r="Q95" s="296"/>
      <c r="R95" s="296"/>
      <c r="S95" s="296"/>
      <c r="T95" s="296"/>
      <c r="U95" s="296"/>
      <c r="V95" s="296"/>
      <c r="W95" s="296"/>
    </row>
    <row r="96" spans="1:23" x14ac:dyDescent="0.3">
      <c r="A96" s="296"/>
      <c r="B96" s="296"/>
      <c r="C96" s="296"/>
      <c r="D96" s="296"/>
      <c r="E96" s="296"/>
      <c r="F96" s="296"/>
      <c r="G96" s="296"/>
      <c r="H96" s="296"/>
      <c r="I96" s="296"/>
      <c r="J96" s="296"/>
      <c r="K96" s="296"/>
      <c r="L96" s="296"/>
      <c r="M96" s="296"/>
      <c r="N96" s="296"/>
      <c r="O96" s="296"/>
      <c r="P96" s="296"/>
      <c r="Q96" s="296"/>
      <c r="R96" s="296"/>
      <c r="S96" s="296"/>
      <c r="T96" s="296"/>
      <c r="U96" s="296"/>
      <c r="V96" s="296"/>
      <c r="W96" s="296"/>
    </row>
    <row r="97" spans="1:23" x14ac:dyDescent="0.3">
      <c r="A97" s="279" t="s">
        <v>373</v>
      </c>
      <c r="B97" s="279"/>
      <c r="C97" s="279"/>
      <c r="D97" s="279"/>
      <c r="E97" s="279"/>
      <c r="F97" s="279"/>
      <c r="G97" s="279"/>
      <c r="H97" s="279"/>
      <c r="I97" s="279"/>
      <c r="J97" s="279"/>
      <c r="K97" s="279"/>
      <c r="L97" s="279"/>
      <c r="M97" s="279"/>
      <c r="N97" s="279"/>
      <c r="O97" s="279"/>
      <c r="P97" s="279"/>
      <c r="Q97" s="279"/>
      <c r="R97" s="279"/>
      <c r="S97" s="279"/>
      <c r="T97" s="279"/>
      <c r="U97" s="279"/>
      <c r="V97" s="279"/>
      <c r="W97" s="279"/>
    </row>
    <row r="98" spans="1:23" x14ac:dyDescent="0.3">
      <c r="A98" s="281"/>
      <c r="B98" s="281"/>
      <c r="C98" s="281"/>
      <c r="D98" s="281"/>
      <c r="E98" s="281"/>
      <c r="F98" s="281"/>
      <c r="G98" s="281"/>
      <c r="H98" s="281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</row>
    <row r="99" spans="1:23" x14ac:dyDescent="0.3">
      <c r="A99" s="293"/>
      <c r="B99" s="293"/>
      <c r="C99" s="293"/>
      <c r="D99" s="293"/>
      <c r="E99" s="293"/>
      <c r="F99" s="293"/>
      <c r="G99" s="293"/>
      <c r="H99" s="293"/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293"/>
      <c r="W99" s="293"/>
    </row>
    <row r="100" spans="1:23" ht="16.8" x14ac:dyDescent="0.4">
      <c r="A100" s="293"/>
      <c r="B100" s="303" t="s">
        <v>365</v>
      </c>
      <c r="C100" s="303"/>
      <c r="D100" s="303"/>
      <c r="E100" s="303"/>
      <c r="F100" s="303"/>
      <c r="G100" s="303"/>
      <c r="H100" s="303"/>
      <c r="I100" s="303"/>
      <c r="J100" s="303"/>
      <c r="K100" s="30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293"/>
      <c r="W100" s="293"/>
    </row>
    <row r="101" spans="1:23" x14ac:dyDescent="0.3">
      <c r="A101" s="293"/>
      <c r="B101" s="293"/>
      <c r="C101" s="293"/>
      <c r="D101" s="293"/>
      <c r="E101" s="293"/>
      <c r="F101" s="293"/>
      <c r="G101" s="293"/>
      <c r="H101" s="293"/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293"/>
      <c r="W101" s="293"/>
    </row>
    <row r="102" spans="1:23" ht="16.8" x14ac:dyDescent="0.4">
      <c r="A102" s="293"/>
      <c r="B102" s="293"/>
      <c r="C102" s="293"/>
      <c r="D102" s="293"/>
      <c r="E102" s="293"/>
      <c r="F102" s="293"/>
      <c r="G102" s="293"/>
      <c r="H102" s="293"/>
      <c r="I102" s="293"/>
      <c r="J102" s="293"/>
      <c r="K102" s="293"/>
      <c r="L102" s="293"/>
      <c r="M102" s="304" t="s">
        <v>374</v>
      </c>
      <c r="N102" s="304"/>
      <c r="O102" s="304"/>
      <c r="P102" s="304"/>
      <c r="Q102" s="304"/>
      <c r="R102" s="304"/>
      <c r="S102" s="304"/>
      <c r="T102" s="304"/>
      <c r="U102" s="304"/>
      <c r="V102" s="304"/>
      <c r="W102" s="293"/>
    </row>
    <row r="103" spans="1:23" ht="16.8" x14ac:dyDescent="0.4">
      <c r="A103" s="293"/>
      <c r="B103" s="293"/>
      <c r="C103" s="293"/>
      <c r="D103" s="293"/>
      <c r="E103" s="293"/>
      <c r="F103" s="293"/>
      <c r="G103" s="293"/>
      <c r="H103" s="293"/>
      <c r="I103" s="293"/>
      <c r="J103" s="293"/>
      <c r="K103" s="293"/>
      <c r="L103" s="293"/>
      <c r="M103" s="308">
        <f>Chart_Data!AZ3</f>
        <v>158</v>
      </c>
      <c r="N103" s="309"/>
      <c r="O103" s="309"/>
      <c r="P103" s="309"/>
      <c r="Q103" s="309"/>
      <c r="R103" s="309"/>
      <c r="S103" s="309"/>
      <c r="T103" s="309"/>
      <c r="U103" s="309"/>
      <c r="V103" s="310"/>
      <c r="W103" s="293"/>
    </row>
    <row r="104" spans="1:23" ht="16.8" x14ac:dyDescent="0.4">
      <c r="A104" s="293"/>
      <c r="B104" s="293"/>
      <c r="C104" s="293"/>
      <c r="D104" s="293"/>
      <c r="E104" s="293"/>
      <c r="F104" s="293"/>
      <c r="G104" s="293"/>
      <c r="H104" s="293"/>
      <c r="I104" s="293"/>
      <c r="J104" s="293"/>
      <c r="K104" s="293"/>
      <c r="L104" s="293"/>
      <c r="M104" s="304" t="s">
        <v>375</v>
      </c>
      <c r="N104" s="304"/>
      <c r="O104" s="304"/>
      <c r="P104" s="304"/>
      <c r="Q104" s="304"/>
      <c r="R104" s="304"/>
      <c r="S104" s="304"/>
      <c r="T104" s="304"/>
      <c r="U104" s="304"/>
      <c r="V104" s="304"/>
      <c r="W104" s="293"/>
    </row>
    <row r="105" spans="1:23" ht="16.8" x14ac:dyDescent="0.4">
      <c r="A105" s="293"/>
      <c r="B105" s="293"/>
      <c r="C105" s="293"/>
      <c r="D105" s="293"/>
      <c r="E105" s="293"/>
      <c r="F105" s="293"/>
      <c r="G105" s="293"/>
      <c r="H105" s="293"/>
      <c r="I105" s="293"/>
      <c r="J105" s="293"/>
      <c r="K105" s="293"/>
      <c r="L105" s="293"/>
      <c r="M105" s="308">
        <f>Chart_Data!AZ5</f>
        <v>0.5478411195737829</v>
      </c>
      <c r="N105" s="309"/>
      <c r="O105" s="309"/>
      <c r="P105" s="309"/>
      <c r="Q105" s="309"/>
      <c r="R105" s="309"/>
      <c r="S105" s="309"/>
      <c r="T105" s="309"/>
      <c r="U105" s="309"/>
      <c r="V105" s="310"/>
      <c r="W105" s="293"/>
    </row>
    <row r="106" spans="1:23" x14ac:dyDescent="0.3">
      <c r="A106" s="293"/>
      <c r="B106" s="293"/>
      <c r="C106" s="293"/>
      <c r="D106" s="293"/>
      <c r="E106" s="293"/>
      <c r="F106" s="293"/>
      <c r="G106" s="293"/>
      <c r="H106" s="293"/>
      <c r="I106" s="293"/>
      <c r="J106" s="293"/>
      <c r="K106" s="293"/>
      <c r="L106" s="293"/>
      <c r="M106" s="293"/>
      <c r="N106" s="293"/>
      <c r="O106" s="293"/>
      <c r="P106" s="293"/>
      <c r="Q106" s="293"/>
      <c r="R106" s="293"/>
      <c r="S106" s="293"/>
      <c r="T106" s="293"/>
      <c r="U106" s="293"/>
      <c r="V106" s="293"/>
      <c r="W106" s="293"/>
    </row>
    <row r="107" spans="1:23" x14ac:dyDescent="0.3">
      <c r="A107" s="293"/>
      <c r="B107" s="293"/>
      <c r="C107" s="293"/>
      <c r="D107" s="293"/>
      <c r="E107" s="293"/>
      <c r="F107" s="293"/>
      <c r="G107" s="293"/>
      <c r="H107" s="293"/>
      <c r="I107" s="293"/>
      <c r="J107" s="293"/>
      <c r="K107" s="293"/>
      <c r="L107" s="293"/>
      <c r="M107" s="293"/>
      <c r="N107" s="293"/>
      <c r="O107" s="293"/>
      <c r="P107" s="293"/>
      <c r="Q107" s="293"/>
      <c r="R107" s="293"/>
      <c r="S107" s="293"/>
      <c r="T107" s="293"/>
      <c r="U107" s="293"/>
      <c r="V107" s="293"/>
      <c r="W107" s="293"/>
    </row>
    <row r="108" spans="1:23" x14ac:dyDescent="0.3">
      <c r="A108" s="293"/>
      <c r="B108" s="293"/>
      <c r="C108" s="293"/>
      <c r="D108" s="293"/>
      <c r="E108" s="293"/>
      <c r="F108" s="293"/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</row>
    <row r="109" spans="1:23" x14ac:dyDescent="0.3">
      <c r="A109" s="293"/>
      <c r="B109" s="293"/>
      <c r="C109" s="293"/>
      <c r="D109" s="293"/>
      <c r="E109" s="293"/>
      <c r="F109" s="293"/>
      <c r="G109" s="293"/>
      <c r="H109" s="293"/>
      <c r="I109" s="293"/>
      <c r="J109" s="293"/>
      <c r="K109" s="293"/>
      <c r="L109" s="293"/>
      <c r="M109" s="293"/>
      <c r="N109" s="293"/>
      <c r="O109" s="293"/>
      <c r="P109" s="293"/>
      <c r="Q109" s="293"/>
      <c r="R109" s="293"/>
      <c r="S109" s="293"/>
      <c r="T109" s="293"/>
      <c r="U109" s="293"/>
      <c r="V109" s="293"/>
      <c r="W109" s="293"/>
    </row>
    <row r="110" spans="1:23" x14ac:dyDescent="0.3">
      <c r="A110" s="293"/>
      <c r="B110" s="293"/>
      <c r="C110" s="293"/>
      <c r="D110" s="293"/>
      <c r="E110" s="293"/>
      <c r="F110" s="293"/>
      <c r="G110" s="293"/>
      <c r="H110" s="293"/>
      <c r="I110" s="293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3"/>
      <c r="U110" s="293"/>
      <c r="V110" s="293"/>
      <c r="W110" s="293"/>
    </row>
    <row r="111" spans="1:23" x14ac:dyDescent="0.3">
      <c r="A111" s="293"/>
      <c r="B111" s="293"/>
      <c r="C111" s="293"/>
      <c r="D111" s="293"/>
      <c r="E111" s="293"/>
      <c r="F111" s="293"/>
      <c r="G111" s="293"/>
      <c r="H111" s="293"/>
      <c r="I111" s="293"/>
      <c r="J111" s="293"/>
      <c r="K111" s="293"/>
      <c r="L111" s="293"/>
      <c r="M111" s="293"/>
      <c r="N111" s="293"/>
      <c r="O111" s="293"/>
      <c r="P111" s="293"/>
      <c r="Q111" s="293"/>
      <c r="R111" s="293"/>
      <c r="S111" s="293"/>
      <c r="T111" s="293"/>
      <c r="U111" s="293"/>
      <c r="V111" s="293"/>
      <c r="W111" s="293"/>
    </row>
    <row r="112" spans="1:23" x14ac:dyDescent="0.3">
      <c r="A112" s="293"/>
      <c r="B112" s="293"/>
      <c r="C112" s="293"/>
      <c r="D112" s="293"/>
      <c r="E112" s="293"/>
      <c r="F112" s="293"/>
      <c r="G112" s="293"/>
      <c r="H112" s="293"/>
      <c r="I112" s="293"/>
      <c r="J112" s="293"/>
      <c r="K112" s="293"/>
      <c r="L112" s="293"/>
      <c r="M112" s="293"/>
      <c r="N112" s="293"/>
      <c r="O112" s="293"/>
      <c r="P112" s="293"/>
      <c r="Q112" s="293"/>
      <c r="R112" s="293"/>
      <c r="S112" s="293"/>
      <c r="T112" s="293"/>
      <c r="U112" s="293"/>
      <c r="V112" s="293"/>
      <c r="W112" s="293"/>
    </row>
    <row r="113" spans="1:23" x14ac:dyDescent="0.3">
      <c r="A113" s="293"/>
      <c r="B113" s="293"/>
      <c r="C113" s="293"/>
      <c r="D113" s="293"/>
      <c r="E113" s="293"/>
      <c r="F113" s="293"/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</row>
    <row r="114" spans="1:23" x14ac:dyDescent="0.3">
      <c r="A114" s="293"/>
      <c r="B114" s="293"/>
      <c r="C114" s="293"/>
      <c r="D114" s="293"/>
      <c r="E114" s="293"/>
      <c r="F114" s="293"/>
      <c r="G114" s="293"/>
      <c r="H114" s="293"/>
      <c r="I114" s="293"/>
      <c r="J114" s="293"/>
      <c r="K114" s="293"/>
      <c r="L114" s="293"/>
      <c r="M114" s="293"/>
      <c r="N114" s="293"/>
      <c r="O114" s="293"/>
      <c r="P114" s="293"/>
      <c r="Q114" s="293"/>
      <c r="R114" s="293"/>
      <c r="S114" s="293"/>
      <c r="T114" s="293"/>
      <c r="U114" s="293"/>
      <c r="V114" s="293"/>
      <c r="W114" s="293"/>
    </row>
    <row r="115" spans="1:23" x14ac:dyDescent="0.3">
      <c r="A115" s="293"/>
      <c r="L115" s="293"/>
      <c r="M115" s="293"/>
      <c r="N115" s="293"/>
      <c r="O115" s="293"/>
      <c r="P115" s="293"/>
      <c r="Q115" s="293"/>
      <c r="R115" s="293"/>
      <c r="S115" s="293"/>
      <c r="T115" s="293"/>
      <c r="U115" s="293"/>
      <c r="V115" s="293"/>
      <c r="W115" s="293"/>
    </row>
    <row r="116" spans="1:23" ht="16.8" x14ac:dyDescent="0.4">
      <c r="A116" s="293"/>
      <c r="B116" s="294" t="s">
        <v>377</v>
      </c>
      <c r="C116" s="294"/>
      <c r="D116" s="294"/>
      <c r="E116" s="294"/>
      <c r="F116" s="294"/>
      <c r="G116" s="294"/>
      <c r="H116" s="294"/>
      <c r="I116" s="294"/>
      <c r="J116" s="294"/>
      <c r="K116" s="294"/>
      <c r="L116" s="293"/>
      <c r="M116" s="293"/>
      <c r="N116" s="293"/>
      <c r="O116" s="293"/>
      <c r="P116" s="293"/>
      <c r="Q116" s="293"/>
      <c r="R116" s="293"/>
      <c r="S116" s="293"/>
      <c r="T116" s="293"/>
      <c r="U116" s="293"/>
      <c r="V116" s="293"/>
      <c r="W116" s="293"/>
    </row>
    <row r="117" spans="1:23" x14ac:dyDescent="0.3">
      <c r="A117" s="293"/>
      <c r="B117" s="293"/>
      <c r="C117" s="293"/>
      <c r="D117" s="293"/>
      <c r="E117" s="293"/>
      <c r="F117" s="293"/>
      <c r="G117" s="293"/>
      <c r="H117" s="293"/>
      <c r="I117" s="293"/>
      <c r="J117" s="293"/>
      <c r="K117" s="293"/>
      <c r="L117" s="293"/>
      <c r="M117" s="293"/>
      <c r="N117" s="293"/>
      <c r="O117" s="293"/>
      <c r="P117" s="293"/>
      <c r="Q117" s="293"/>
      <c r="R117" s="293"/>
      <c r="S117" s="293"/>
      <c r="T117" s="293"/>
      <c r="U117" s="293"/>
      <c r="V117" s="293"/>
      <c r="W117" s="293"/>
    </row>
    <row r="118" spans="1:23" ht="16.8" x14ac:dyDescent="0.4">
      <c r="A118" s="305"/>
      <c r="B118" s="306" t="s">
        <v>261</v>
      </c>
      <c r="C118" s="306"/>
      <c r="D118" s="306"/>
      <c r="E118" s="306"/>
      <c r="F118" s="306"/>
      <c r="G118" s="306"/>
      <c r="H118" s="306"/>
      <c r="I118" s="306"/>
      <c r="J118" s="306"/>
      <c r="K118" s="306"/>
      <c r="L118" s="305"/>
      <c r="M118" s="305"/>
      <c r="N118" s="305"/>
      <c r="O118" s="305"/>
      <c r="P118" s="305"/>
      <c r="Q118" s="305"/>
      <c r="R118" s="305"/>
      <c r="S118" s="305"/>
      <c r="T118" s="305"/>
      <c r="U118" s="305"/>
      <c r="V118" s="305"/>
      <c r="W118" s="305"/>
    </row>
    <row r="119" spans="1:23" x14ac:dyDescent="0.3">
      <c r="A119" s="293"/>
      <c r="B119" s="293"/>
      <c r="C119" s="293"/>
      <c r="D119" s="293"/>
      <c r="E119" s="293"/>
      <c r="F119" s="293"/>
      <c r="G119" s="293"/>
      <c r="H119" s="293"/>
      <c r="I119" s="293"/>
      <c r="J119" s="293"/>
      <c r="K119" s="293"/>
      <c r="L119" s="293"/>
      <c r="M119" s="293"/>
      <c r="N119" s="293"/>
      <c r="O119" s="293"/>
      <c r="P119" s="293"/>
      <c r="Q119" s="293"/>
      <c r="R119" s="293"/>
      <c r="S119" s="293"/>
      <c r="T119" s="293"/>
      <c r="U119" s="293"/>
      <c r="V119" s="293"/>
      <c r="W119" s="293"/>
    </row>
    <row r="120" spans="1:23" ht="16.8" x14ac:dyDescent="0.4">
      <c r="A120" s="293"/>
      <c r="B120" s="293"/>
      <c r="C120" s="293"/>
      <c r="D120" s="293"/>
      <c r="E120" s="293"/>
      <c r="F120" s="293"/>
      <c r="G120" s="293"/>
      <c r="H120" s="293"/>
      <c r="I120" s="293"/>
      <c r="J120" s="293"/>
      <c r="K120" s="293"/>
      <c r="L120" s="293"/>
      <c r="M120" s="304" t="s">
        <v>374</v>
      </c>
      <c r="N120" s="304"/>
      <c r="O120" s="304"/>
      <c r="P120" s="304"/>
      <c r="Q120" s="304"/>
      <c r="R120" s="304"/>
      <c r="S120" s="304"/>
      <c r="T120" s="304"/>
      <c r="U120" s="304"/>
      <c r="V120" s="304"/>
      <c r="W120" s="293"/>
    </row>
    <row r="121" spans="1:23" ht="16.8" x14ac:dyDescent="0.4">
      <c r="A121" s="293"/>
      <c r="B121" s="293"/>
      <c r="C121" s="293"/>
      <c r="D121" s="293"/>
      <c r="E121" s="293"/>
      <c r="F121" s="293"/>
      <c r="G121" s="293"/>
      <c r="H121" s="293"/>
      <c r="I121" s="293"/>
      <c r="J121" s="293"/>
      <c r="K121" s="293"/>
      <c r="L121" s="293"/>
      <c r="M121" s="308">
        <f>Chart_Data!BE3</f>
        <v>158</v>
      </c>
      <c r="N121" s="309"/>
      <c r="O121" s="309"/>
      <c r="P121" s="309"/>
      <c r="Q121" s="309"/>
      <c r="R121" s="309"/>
      <c r="S121" s="309"/>
      <c r="T121" s="309"/>
      <c r="U121" s="309"/>
      <c r="V121" s="310"/>
      <c r="W121" s="293"/>
    </row>
    <row r="122" spans="1:23" ht="16.8" x14ac:dyDescent="0.4">
      <c r="A122" s="293"/>
      <c r="B122" s="293"/>
      <c r="C122" s="293"/>
      <c r="D122" s="293"/>
      <c r="E122" s="293"/>
      <c r="F122" s="293"/>
      <c r="G122" s="293"/>
      <c r="H122" s="293"/>
      <c r="I122" s="293"/>
      <c r="J122" s="293"/>
      <c r="K122" s="293"/>
      <c r="L122" s="293"/>
      <c r="M122" s="304" t="s">
        <v>375</v>
      </c>
      <c r="N122" s="304"/>
      <c r="O122" s="304"/>
      <c r="P122" s="304"/>
      <c r="Q122" s="304"/>
      <c r="R122" s="304"/>
      <c r="S122" s="304"/>
      <c r="T122" s="304"/>
      <c r="U122" s="304"/>
      <c r="V122" s="304"/>
      <c r="W122" s="293"/>
    </row>
    <row r="123" spans="1:23" ht="16.8" x14ac:dyDescent="0.4">
      <c r="A123" s="293"/>
      <c r="B123" s="293"/>
      <c r="C123" s="293"/>
      <c r="D123" s="293"/>
      <c r="E123" s="293"/>
      <c r="F123" s="293"/>
      <c r="G123" s="293"/>
      <c r="H123" s="293"/>
      <c r="I123" s="293"/>
      <c r="J123" s="293"/>
      <c r="K123" s="293"/>
      <c r="L123" s="293"/>
      <c r="M123" s="308">
        <f>Chart_Data!BE5</f>
        <v>0.5478411195737829</v>
      </c>
      <c r="N123" s="309"/>
      <c r="O123" s="309"/>
      <c r="P123" s="309"/>
      <c r="Q123" s="309"/>
      <c r="R123" s="309"/>
      <c r="S123" s="309"/>
      <c r="T123" s="309"/>
      <c r="U123" s="309"/>
      <c r="V123" s="310"/>
      <c r="W123" s="293"/>
    </row>
    <row r="124" spans="1:23" x14ac:dyDescent="0.3">
      <c r="A124" s="293"/>
      <c r="B124" s="293"/>
      <c r="C124" s="293"/>
      <c r="D124" s="293"/>
      <c r="E124" s="293"/>
      <c r="F124" s="293"/>
      <c r="G124" s="293"/>
      <c r="H124" s="293"/>
      <c r="I124" s="293"/>
      <c r="J124" s="293"/>
      <c r="K124" s="293"/>
      <c r="L124" s="293"/>
      <c r="M124" s="293"/>
      <c r="N124" s="293"/>
      <c r="O124" s="293"/>
      <c r="P124" s="293"/>
      <c r="Q124" s="293"/>
      <c r="R124" s="293"/>
      <c r="S124" s="293"/>
      <c r="T124" s="293"/>
      <c r="U124" s="293"/>
      <c r="V124" s="293"/>
      <c r="W124" s="293"/>
    </row>
    <row r="125" spans="1:23" x14ac:dyDescent="0.3">
      <c r="A125" s="293"/>
      <c r="B125" s="293"/>
      <c r="C125" s="293"/>
      <c r="D125" s="293"/>
      <c r="E125" s="293"/>
      <c r="F125" s="293"/>
      <c r="G125" s="293"/>
      <c r="H125" s="293"/>
      <c r="I125" s="293"/>
      <c r="J125" s="293"/>
      <c r="K125" s="293"/>
      <c r="L125" s="293"/>
      <c r="M125" s="293"/>
      <c r="N125" s="293"/>
      <c r="O125" s="293"/>
      <c r="P125" s="293"/>
      <c r="Q125" s="293"/>
      <c r="R125" s="293"/>
      <c r="S125" s="293"/>
      <c r="T125" s="293"/>
      <c r="U125" s="293"/>
      <c r="V125" s="293"/>
      <c r="W125" s="293"/>
    </row>
    <row r="126" spans="1:23" x14ac:dyDescent="0.3">
      <c r="A126" s="293"/>
      <c r="B126" s="293"/>
      <c r="C126" s="293"/>
      <c r="D126" s="293"/>
      <c r="E126" s="293"/>
      <c r="F126" s="293"/>
      <c r="G126" s="293"/>
      <c r="H126" s="293"/>
      <c r="I126" s="293"/>
      <c r="J126" s="293"/>
      <c r="K126" s="293"/>
      <c r="L126" s="293"/>
      <c r="M126" s="293"/>
      <c r="N126" s="293"/>
      <c r="O126" s="293"/>
      <c r="P126" s="293"/>
      <c r="Q126" s="293"/>
      <c r="R126" s="293"/>
      <c r="S126" s="293"/>
      <c r="T126" s="293"/>
      <c r="U126" s="293"/>
      <c r="V126" s="293"/>
      <c r="W126" s="293"/>
    </row>
    <row r="127" spans="1:23" x14ac:dyDescent="0.3">
      <c r="A127" s="293"/>
      <c r="B127" s="293"/>
      <c r="C127" s="293"/>
      <c r="D127" s="293"/>
      <c r="E127" s="293"/>
      <c r="F127" s="293"/>
      <c r="G127" s="293"/>
      <c r="H127" s="293"/>
      <c r="I127" s="293"/>
      <c r="J127" s="293"/>
      <c r="K127" s="293"/>
      <c r="L127" s="293"/>
      <c r="M127" s="293"/>
      <c r="N127" s="293"/>
      <c r="O127" s="293"/>
      <c r="P127" s="293"/>
      <c r="Q127" s="293"/>
      <c r="R127" s="293"/>
      <c r="S127" s="293"/>
      <c r="T127" s="293"/>
      <c r="U127" s="293"/>
      <c r="V127" s="293"/>
      <c r="W127" s="293"/>
    </row>
    <row r="128" spans="1:23" x14ac:dyDescent="0.3">
      <c r="A128" s="293"/>
      <c r="B128" s="293"/>
      <c r="C128" s="293"/>
      <c r="D128" s="293"/>
      <c r="E128" s="293"/>
      <c r="F128" s="293"/>
      <c r="G128" s="293"/>
      <c r="H128" s="293"/>
      <c r="I128" s="293"/>
      <c r="J128" s="293"/>
      <c r="K128" s="293"/>
      <c r="L128" s="293"/>
      <c r="M128" s="293"/>
      <c r="N128" s="293"/>
      <c r="O128" s="293"/>
      <c r="P128" s="293"/>
      <c r="Q128" s="293"/>
      <c r="R128" s="293"/>
      <c r="S128" s="293"/>
      <c r="T128" s="293"/>
      <c r="U128" s="293"/>
      <c r="V128" s="293"/>
      <c r="W128" s="293"/>
    </row>
    <row r="129" spans="1:23" x14ac:dyDescent="0.3">
      <c r="A129" s="293"/>
      <c r="B129" s="293"/>
      <c r="C129" s="293"/>
      <c r="D129" s="293"/>
      <c r="E129" s="293"/>
      <c r="F129" s="293"/>
      <c r="G129" s="293"/>
      <c r="H129" s="293"/>
      <c r="I129" s="293"/>
      <c r="J129" s="293"/>
      <c r="K129" s="293"/>
      <c r="L129" s="293"/>
      <c r="M129" s="293"/>
      <c r="N129" s="293"/>
      <c r="O129" s="293"/>
      <c r="P129" s="293"/>
      <c r="Q129" s="293"/>
      <c r="R129" s="293"/>
      <c r="S129" s="293"/>
      <c r="T129" s="293"/>
      <c r="U129" s="293"/>
      <c r="V129" s="293"/>
      <c r="W129" s="293"/>
    </row>
    <row r="130" spans="1:23" x14ac:dyDescent="0.3">
      <c r="A130" s="293"/>
      <c r="B130" s="293"/>
      <c r="C130" s="293"/>
      <c r="D130" s="293"/>
      <c r="E130" s="293"/>
      <c r="F130" s="293"/>
      <c r="G130" s="293"/>
      <c r="H130" s="293"/>
      <c r="I130" s="293"/>
      <c r="J130" s="293"/>
      <c r="K130" s="293"/>
      <c r="L130" s="293"/>
      <c r="M130" s="293"/>
      <c r="N130" s="293"/>
      <c r="O130" s="293"/>
      <c r="P130" s="293"/>
      <c r="Q130" s="293"/>
      <c r="R130" s="293"/>
      <c r="S130" s="293"/>
      <c r="T130" s="293"/>
      <c r="U130" s="293"/>
      <c r="V130" s="293"/>
      <c r="W130" s="293"/>
    </row>
    <row r="131" spans="1:23" x14ac:dyDescent="0.3">
      <c r="A131" s="293"/>
      <c r="B131" s="293"/>
      <c r="C131" s="293"/>
      <c r="D131" s="293"/>
      <c r="E131" s="293"/>
      <c r="F131" s="293"/>
      <c r="G131" s="293"/>
      <c r="H131" s="293"/>
      <c r="I131" s="293"/>
      <c r="J131" s="293"/>
      <c r="K131" s="293"/>
      <c r="L131" s="293"/>
      <c r="M131" s="293"/>
      <c r="N131" s="293"/>
      <c r="O131" s="293"/>
      <c r="P131" s="293"/>
      <c r="Q131" s="293"/>
      <c r="R131" s="293"/>
      <c r="S131" s="293"/>
      <c r="T131" s="293"/>
      <c r="U131" s="293"/>
      <c r="V131" s="293"/>
      <c r="W131" s="293"/>
    </row>
    <row r="132" spans="1:23" x14ac:dyDescent="0.3">
      <c r="A132" s="293"/>
      <c r="B132" s="293"/>
      <c r="C132" s="293"/>
      <c r="D132" s="293"/>
      <c r="E132" s="293"/>
      <c r="F132" s="293"/>
      <c r="G132" s="293"/>
      <c r="H132" s="293"/>
      <c r="I132" s="293"/>
      <c r="J132" s="293"/>
      <c r="K132" s="293"/>
      <c r="L132" s="293"/>
      <c r="M132" s="293"/>
      <c r="N132" s="293"/>
      <c r="O132" s="293"/>
      <c r="P132" s="293"/>
      <c r="Q132" s="293"/>
      <c r="R132" s="293"/>
      <c r="S132" s="293"/>
      <c r="T132" s="293"/>
      <c r="U132" s="293"/>
      <c r="V132" s="293"/>
      <c r="W132" s="293"/>
    </row>
    <row r="133" spans="1:23" x14ac:dyDescent="0.3">
      <c r="A133" s="293"/>
      <c r="L133" s="293"/>
      <c r="M133" s="293"/>
      <c r="N133" s="293"/>
      <c r="O133" s="293"/>
      <c r="P133" s="293"/>
      <c r="Q133" s="293"/>
      <c r="R133" s="293"/>
      <c r="S133" s="293"/>
      <c r="T133" s="293"/>
      <c r="U133" s="293"/>
      <c r="V133" s="293"/>
      <c r="W133" s="293"/>
    </row>
    <row r="134" spans="1:23" x14ac:dyDescent="0.3">
      <c r="A134" s="293"/>
      <c r="B134" s="293"/>
      <c r="C134" s="293"/>
      <c r="D134" s="293"/>
      <c r="E134" s="293"/>
      <c r="F134" s="293"/>
      <c r="G134" s="293"/>
      <c r="H134" s="293"/>
      <c r="I134" s="293"/>
      <c r="J134" s="293"/>
      <c r="K134" s="293"/>
      <c r="L134" s="293"/>
      <c r="M134" s="293"/>
      <c r="N134" s="293"/>
      <c r="O134" s="293"/>
      <c r="P134" s="293"/>
      <c r="Q134" s="293"/>
      <c r="R134" s="293"/>
      <c r="S134" s="293"/>
      <c r="T134" s="293"/>
      <c r="U134" s="293"/>
      <c r="V134" s="293"/>
      <c r="W134" s="293"/>
    </row>
    <row r="135" spans="1:23" ht="16.8" x14ac:dyDescent="0.4">
      <c r="A135" s="293"/>
      <c r="B135" s="294" t="s">
        <v>377</v>
      </c>
      <c r="C135" s="294"/>
      <c r="D135" s="294"/>
      <c r="E135" s="294"/>
      <c r="F135" s="294"/>
      <c r="G135" s="294"/>
      <c r="H135" s="294"/>
      <c r="I135" s="294"/>
      <c r="J135" s="294"/>
      <c r="K135" s="294"/>
      <c r="L135" s="293"/>
      <c r="M135" s="293"/>
      <c r="N135" s="293"/>
      <c r="O135" s="293"/>
      <c r="P135" s="293"/>
      <c r="Q135" s="293"/>
      <c r="R135" s="293"/>
      <c r="S135" s="293"/>
      <c r="T135" s="293"/>
      <c r="U135" s="293"/>
      <c r="V135" s="293"/>
      <c r="W135" s="293"/>
    </row>
    <row r="136" spans="1:23" x14ac:dyDescent="0.3">
      <c r="A136" s="293"/>
      <c r="B136" s="293"/>
      <c r="C136" s="293"/>
      <c r="D136" s="293"/>
      <c r="E136" s="293"/>
      <c r="F136" s="293"/>
      <c r="G136" s="293"/>
      <c r="H136" s="293"/>
      <c r="I136" s="293"/>
      <c r="J136" s="293"/>
      <c r="K136" s="293"/>
      <c r="L136" s="293"/>
      <c r="M136" s="293"/>
      <c r="N136" s="293"/>
      <c r="O136" s="293"/>
      <c r="P136" s="293"/>
      <c r="Q136" s="293"/>
      <c r="R136" s="293"/>
      <c r="S136" s="293"/>
      <c r="T136" s="293"/>
      <c r="U136" s="293"/>
      <c r="V136" s="293"/>
      <c r="W136" s="293"/>
    </row>
    <row r="137" spans="1:23" ht="16.8" x14ac:dyDescent="0.4">
      <c r="A137" s="305"/>
      <c r="B137" s="306" t="s">
        <v>262</v>
      </c>
      <c r="C137" s="306"/>
      <c r="D137" s="306"/>
      <c r="E137" s="306"/>
      <c r="F137" s="306"/>
      <c r="G137" s="306"/>
      <c r="H137" s="306"/>
      <c r="I137" s="306"/>
      <c r="J137" s="306"/>
      <c r="K137" s="306"/>
      <c r="L137" s="305"/>
      <c r="M137" s="305"/>
      <c r="N137" s="305"/>
      <c r="O137" s="305"/>
      <c r="P137" s="305"/>
      <c r="Q137" s="305"/>
      <c r="R137" s="305"/>
      <c r="S137" s="305"/>
      <c r="T137" s="305"/>
      <c r="U137" s="305"/>
      <c r="V137" s="305"/>
      <c r="W137" s="305"/>
    </row>
    <row r="138" spans="1:23" x14ac:dyDescent="0.3">
      <c r="A138" s="293"/>
      <c r="B138" s="293"/>
      <c r="C138" s="293"/>
      <c r="D138" s="293"/>
      <c r="E138" s="293"/>
      <c r="F138" s="293"/>
      <c r="G138" s="293"/>
      <c r="H138" s="293"/>
      <c r="I138" s="293"/>
      <c r="J138" s="293"/>
      <c r="K138" s="293"/>
      <c r="L138" s="293"/>
      <c r="M138" s="293"/>
      <c r="N138" s="293"/>
      <c r="O138" s="293"/>
      <c r="P138" s="293"/>
      <c r="Q138" s="293"/>
      <c r="R138" s="293"/>
      <c r="S138" s="293"/>
      <c r="T138" s="293"/>
      <c r="U138" s="293"/>
      <c r="V138" s="293"/>
      <c r="W138" s="293"/>
    </row>
    <row r="139" spans="1:23" ht="16.8" x14ac:dyDescent="0.4">
      <c r="A139" s="293"/>
      <c r="B139" s="293"/>
      <c r="C139" s="293"/>
      <c r="D139" s="293"/>
      <c r="E139" s="293"/>
      <c r="F139" s="293"/>
      <c r="G139" s="293"/>
      <c r="H139" s="293"/>
      <c r="I139" s="293"/>
      <c r="J139" s="293"/>
      <c r="K139" s="293"/>
      <c r="L139" s="293"/>
      <c r="M139" s="304" t="s">
        <v>374</v>
      </c>
      <c r="N139" s="304"/>
      <c r="O139" s="304"/>
      <c r="P139" s="304"/>
      <c r="Q139" s="304"/>
      <c r="R139" s="304"/>
      <c r="S139" s="304"/>
      <c r="T139" s="304"/>
      <c r="U139" s="304"/>
      <c r="V139" s="304"/>
      <c r="W139" s="293"/>
    </row>
    <row r="140" spans="1:23" ht="16.8" x14ac:dyDescent="0.4">
      <c r="A140" s="293"/>
      <c r="B140" s="293"/>
      <c r="C140" s="293"/>
      <c r="D140" s="293"/>
      <c r="E140" s="293"/>
      <c r="F140" s="293"/>
      <c r="G140" s="293"/>
      <c r="H140" s="293"/>
      <c r="I140" s="293"/>
      <c r="J140" s="293"/>
      <c r="K140" s="293"/>
      <c r="L140" s="293"/>
      <c r="M140" s="308">
        <f>Chart_Data!BJ3</f>
        <v>158</v>
      </c>
      <c r="N140" s="309"/>
      <c r="O140" s="309"/>
      <c r="P140" s="309"/>
      <c r="Q140" s="309"/>
      <c r="R140" s="309"/>
      <c r="S140" s="309"/>
      <c r="T140" s="309"/>
      <c r="U140" s="309"/>
      <c r="V140" s="310"/>
      <c r="W140" s="293"/>
    </row>
    <row r="141" spans="1:23" ht="16.8" x14ac:dyDescent="0.4">
      <c r="A141" s="293"/>
      <c r="B141" s="293"/>
      <c r="C141" s="293"/>
      <c r="D141" s="293"/>
      <c r="E141" s="293"/>
      <c r="F141" s="293"/>
      <c r="G141" s="293"/>
      <c r="H141" s="293"/>
      <c r="I141" s="293"/>
      <c r="J141" s="293"/>
      <c r="K141" s="293"/>
      <c r="L141" s="293"/>
      <c r="M141" s="304" t="s">
        <v>375</v>
      </c>
      <c r="N141" s="304"/>
      <c r="O141" s="304"/>
      <c r="P141" s="304"/>
      <c r="Q141" s="304"/>
      <c r="R141" s="304"/>
      <c r="S141" s="304"/>
      <c r="T141" s="304"/>
      <c r="U141" s="304"/>
      <c r="V141" s="304"/>
      <c r="W141" s="293"/>
    </row>
    <row r="142" spans="1:23" ht="16.8" x14ac:dyDescent="0.4">
      <c r="A142" s="293"/>
      <c r="B142" s="293"/>
      <c r="C142" s="293"/>
      <c r="D142" s="293"/>
      <c r="E142" s="293"/>
      <c r="F142" s="293"/>
      <c r="G142" s="293"/>
      <c r="H142" s="293"/>
      <c r="I142" s="293"/>
      <c r="J142" s="293"/>
      <c r="K142" s="293"/>
      <c r="L142" s="293"/>
      <c r="M142" s="308">
        <f>Chart_Data!BJ5</f>
        <v>0.49514193130634382</v>
      </c>
      <c r="N142" s="309"/>
      <c r="O142" s="309"/>
      <c r="P142" s="309"/>
      <c r="Q142" s="309"/>
      <c r="R142" s="309"/>
      <c r="S142" s="309"/>
      <c r="T142" s="309"/>
      <c r="U142" s="309"/>
      <c r="V142" s="310"/>
      <c r="W142" s="293"/>
    </row>
    <row r="143" spans="1:23" x14ac:dyDescent="0.3">
      <c r="A143" s="293"/>
      <c r="B143" s="293"/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  <c r="M143" s="293"/>
      <c r="N143" s="293"/>
      <c r="O143" s="293"/>
      <c r="P143" s="293"/>
      <c r="Q143" s="293"/>
      <c r="R143" s="293"/>
      <c r="S143" s="293"/>
      <c r="T143" s="293"/>
      <c r="U143" s="293"/>
      <c r="V143" s="293"/>
      <c r="W143" s="293"/>
    </row>
    <row r="144" spans="1:23" x14ac:dyDescent="0.3">
      <c r="A144" s="293"/>
      <c r="B144" s="293"/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  <c r="M144" s="293"/>
      <c r="N144" s="293"/>
      <c r="O144" s="293"/>
      <c r="P144" s="293"/>
      <c r="Q144" s="293"/>
      <c r="R144" s="293"/>
      <c r="S144" s="293"/>
      <c r="T144" s="293"/>
      <c r="U144" s="293"/>
      <c r="V144" s="293"/>
      <c r="W144" s="293"/>
    </row>
    <row r="145" spans="1:23" x14ac:dyDescent="0.3">
      <c r="A145" s="293"/>
      <c r="B145" s="293"/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3"/>
      <c r="R145" s="293"/>
      <c r="S145" s="293"/>
      <c r="T145" s="293"/>
      <c r="U145" s="293"/>
      <c r="V145" s="293"/>
      <c r="W145" s="293"/>
    </row>
    <row r="146" spans="1:23" x14ac:dyDescent="0.3">
      <c r="A146" s="293"/>
      <c r="B146" s="293"/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  <c r="M146" s="293"/>
      <c r="N146" s="293"/>
      <c r="O146" s="293"/>
      <c r="P146" s="293"/>
      <c r="Q146" s="293"/>
      <c r="R146" s="293"/>
      <c r="S146" s="293"/>
      <c r="T146" s="293"/>
      <c r="U146" s="293"/>
      <c r="V146" s="293"/>
      <c r="W146" s="293"/>
    </row>
    <row r="147" spans="1:23" x14ac:dyDescent="0.3">
      <c r="A147" s="293"/>
      <c r="B147" s="293"/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  <c r="M147" s="293"/>
      <c r="N147" s="293"/>
      <c r="O147" s="293"/>
      <c r="P147" s="293"/>
      <c r="Q147" s="293"/>
      <c r="R147" s="293"/>
      <c r="S147" s="293"/>
      <c r="T147" s="293"/>
      <c r="U147" s="293"/>
      <c r="V147" s="293"/>
      <c r="W147" s="293"/>
    </row>
    <row r="148" spans="1:23" x14ac:dyDescent="0.3">
      <c r="A148" s="293"/>
      <c r="B148" s="293"/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  <c r="M148" s="293"/>
      <c r="N148" s="293"/>
      <c r="O148" s="293"/>
      <c r="P148" s="293"/>
      <c r="Q148" s="293"/>
      <c r="R148" s="293"/>
      <c r="S148" s="293"/>
      <c r="T148" s="293"/>
      <c r="U148" s="293"/>
      <c r="V148" s="293"/>
      <c r="W148" s="293"/>
    </row>
    <row r="149" spans="1:23" x14ac:dyDescent="0.3">
      <c r="A149" s="293"/>
      <c r="B149" s="293"/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  <c r="M149" s="293"/>
      <c r="N149" s="293"/>
      <c r="O149" s="293"/>
      <c r="P149" s="293"/>
      <c r="Q149" s="293"/>
      <c r="R149" s="293"/>
      <c r="S149" s="293"/>
      <c r="T149" s="293"/>
      <c r="U149" s="293"/>
      <c r="V149" s="293"/>
      <c r="W149" s="293"/>
    </row>
    <row r="150" spans="1:23" x14ac:dyDescent="0.3">
      <c r="A150" s="293"/>
      <c r="B150" s="293"/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  <c r="M150" s="293"/>
      <c r="N150" s="293"/>
      <c r="O150" s="293"/>
      <c r="P150" s="293"/>
      <c r="Q150" s="293"/>
      <c r="R150" s="293"/>
      <c r="S150" s="293"/>
      <c r="T150" s="293"/>
      <c r="U150" s="293"/>
      <c r="V150" s="293"/>
      <c r="W150" s="293"/>
    </row>
    <row r="151" spans="1:23" ht="16.8" customHeight="1" x14ac:dyDescent="0.4">
      <c r="A151" s="293"/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293"/>
      <c r="M151" s="293"/>
      <c r="N151" s="293"/>
      <c r="O151" s="293"/>
      <c r="P151" s="293"/>
      <c r="Q151" s="293"/>
      <c r="R151" s="293"/>
      <c r="S151" s="293"/>
      <c r="T151" s="293"/>
      <c r="U151" s="293"/>
      <c r="V151" s="293"/>
      <c r="W151" s="293"/>
    </row>
    <row r="152" spans="1:23" ht="16.8" customHeight="1" x14ac:dyDescent="0.4">
      <c r="A152" s="311"/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1"/>
      <c r="M152" s="311"/>
      <c r="N152" s="311"/>
      <c r="O152" s="311"/>
      <c r="P152" s="311"/>
      <c r="Q152" s="311"/>
      <c r="R152" s="311"/>
      <c r="S152" s="311"/>
      <c r="T152" s="311"/>
      <c r="U152" s="311"/>
      <c r="V152" s="311"/>
      <c r="W152" s="311"/>
    </row>
    <row r="153" spans="1:23" ht="16.8" x14ac:dyDescent="0.4">
      <c r="A153" s="311"/>
      <c r="B153" s="313" t="s">
        <v>377</v>
      </c>
      <c r="C153" s="313"/>
      <c r="D153" s="313"/>
      <c r="E153" s="313"/>
      <c r="F153" s="313"/>
      <c r="G153" s="313"/>
      <c r="H153" s="313"/>
      <c r="I153" s="313"/>
      <c r="J153" s="313"/>
      <c r="K153" s="313"/>
      <c r="L153" s="311"/>
      <c r="M153" s="311"/>
      <c r="N153" s="311"/>
      <c r="O153" s="311"/>
      <c r="P153" s="311"/>
      <c r="Q153" s="311"/>
      <c r="R153" s="311"/>
      <c r="S153" s="311"/>
      <c r="T153" s="311"/>
      <c r="U153" s="311"/>
      <c r="V153" s="311"/>
      <c r="W153" s="311"/>
    </row>
    <row r="154" spans="1:23" x14ac:dyDescent="0.3">
      <c r="A154" s="307"/>
      <c r="B154" s="307"/>
      <c r="C154" s="307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7"/>
      <c r="R154" s="307"/>
      <c r="S154" s="307"/>
      <c r="T154" s="307"/>
      <c r="U154" s="307"/>
      <c r="V154" s="307"/>
      <c r="W154" s="307"/>
    </row>
  </sheetData>
  <mergeCells count="69">
    <mergeCell ref="B153:K153"/>
    <mergeCell ref="M141:V141"/>
    <mergeCell ref="M142:V142"/>
    <mergeCell ref="B58:K58"/>
    <mergeCell ref="B76:K76"/>
    <mergeCell ref="B94:K94"/>
    <mergeCell ref="B116:K116"/>
    <mergeCell ref="B135:K135"/>
    <mergeCell ref="M121:V121"/>
    <mergeCell ref="M122:V122"/>
    <mergeCell ref="M123:V123"/>
    <mergeCell ref="B137:K137"/>
    <mergeCell ref="M139:V139"/>
    <mergeCell ref="M140:V140"/>
    <mergeCell ref="M102:V102"/>
    <mergeCell ref="M104:V104"/>
    <mergeCell ref="M103:V103"/>
    <mergeCell ref="M105:V105"/>
    <mergeCell ref="B118:K118"/>
    <mergeCell ref="M120:V120"/>
    <mergeCell ref="M89:V89"/>
    <mergeCell ref="M90:V90"/>
    <mergeCell ref="M91:V91"/>
    <mergeCell ref="M92:V92"/>
    <mergeCell ref="A97:W98"/>
    <mergeCell ref="B100:K100"/>
    <mergeCell ref="M83:V83"/>
    <mergeCell ref="M84:V84"/>
    <mergeCell ref="M85:V85"/>
    <mergeCell ref="M86:V86"/>
    <mergeCell ref="M87:V87"/>
    <mergeCell ref="M88:V88"/>
    <mergeCell ref="M73:V73"/>
    <mergeCell ref="M74:V74"/>
    <mergeCell ref="B78:K78"/>
    <mergeCell ref="M80:V80"/>
    <mergeCell ref="M81:V81"/>
    <mergeCell ref="M82:V82"/>
    <mergeCell ref="M67:V67"/>
    <mergeCell ref="M68:V68"/>
    <mergeCell ref="M69:V69"/>
    <mergeCell ref="M70:V70"/>
    <mergeCell ref="M71:V71"/>
    <mergeCell ref="M72:V72"/>
    <mergeCell ref="B60:K60"/>
    <mergeCell ref="M62:V62"/>
    <mergeCell ref="M63:V63"/>
    <mergeCell ref="M64:V64"/>
    <mergeCell ref="M65:V65"/>
    <mergeCell ref="M66:V66"/>
    <mergeCell ref="M51:V51"/>
    <mergeCell ref="M52:V52"/>
    <mergeCell ref="M53:V53"/>
    <mergeCell ref="M54:V54"/>
    <mergeCell ref="M55:V55"/>
    <mergeCell ref="M56:V56"/>
    <mergeCell ref="M44:V44"/>
    <mergeCell ref="M46:V46"/>
    <mergeCell ref="M47:V47"/>
    <mergeCell ref="M48:V48"/>
    <mergeCell ref="M49:V49"/>
    <mergeCell ref="M50:V50"/>
    <mergeCell ref="M45:V45"/>
    <mergeCell ref="A1:W3"/>
    <mergeCell ref="A4:W5"/>
    <mergeCell ref="B22:K22"/>
    <mergeCell ref="M22:V22"/>
    <mergeCell ref="G39:Q39"/>
    <mergeCell ref="B42:K4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4866-31EA-48DE-9BCF-07276DB56BF7}">
  <sheetPr codeName="Sheet2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Combination_Results</vt:lpstr>
      <vt:lpstr>Pro_Economic</vt:lpstr>
      <vt:lpstr>Sustainable_Friendly</vt:lpstr>
      <vt:lpstr>Net-Zero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  <vt:lpstr>ORN_Pro_Economic</vt:lpstr>
      <vt:lpstr>ORN_Sustainable_Friendly</vt:lpstr>
      <vt:lpstr>ORN_Net-Zero</vt:lpstr>
      <vt:lpstr>Chart_Data</vt:lpstr>
      <vt:lpstr>Dashboard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2022-07-20T03:08:04Z</dcterms:modified>
</cp:coreProperties>
</file>